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el\Documents\Vochozka dokumenty\Rozpočtování\Rozpočty\Rozpočty 2024\2024_1\Tábor - Označníky zastávek MHD\Zadání\"/>
    </mc:Choice>
  </mc:AlternateContent>
  <bookViews>
    <workbookView xWindow="0" yWindow="0" windowWidth="19200" windowHeight="11445"/>
  </bookViews>
  <sheets>
    <sheet name="Rekapitulace stavby" sheetId="1" r:id="rId1"/>
    <sheet name="101a - SO 01 - Nemocnice ..." sheetId="2" r:id="rId2"/>
    <sheet name="102a - SO 02 - Písecké ro..." sheetId="3" r:id="rId3"/>
    <sheet name="103a - SO 03 - Písecké ro..." sheetId="4" r:id="rId4"/>
    <sheet name="104a - SO 04 - Křižíkovo ..." sheetId="5" r:id="rId5"/>
    <sheet name="105a - SO 05 - U Reálky -..." sheetId="6" r:id="rId6"/>
    <sheet name="106a - SO 06 - Černé most..." sheetId="7" r:id="rId7"/>
    <sheet name="107a - SO 07 - Černé most..." sheetId="8" r:id="rId8"/>
    <sheet name="108a - SO 08 - Na Kopečku..." sheetId="9" r:id="rId9"/>
    <sheet name="109a - SO 09 - Na Kopečku..." sheetId="10" r:id="rId10"/>
    <sheet name="110a - SO 10 - Sídliště n..." sheetId="11" r:id="rId11"/>
    <sheet name="111a - SO 11 - Sídliště n..." sheetId="12" r:id="rId12"/>
    <sheet name="002a - Elektroinstalace, ..." sheetId="13" r:id="rId13"/>
    <sheet name="003a - Vedlejší náklady" sheetId="14" r:id="rId14"/>
    <sheet name="002b - Elektroinstalace, ..." sheetId="15" r:id="rId15"/>
    <sheet name="003b - Vedlejší náklady" sheetId="16" r:id="rId16"/>
    <sheet name="003c - Vedlejší náklady" sheetId="17" r:id="rId17"/>
    <sheet name="Pokyny pro vyplnění" sheetId="18" r:id="rId18"/>
  </sheets>
  <definedNames>
    <definedName name="_xlnm._FilterDatabase" localSheetId="12" hidden="1">'002a - Elektroinstalace, ...'!$C$150:$K$509</definedName>
    <definedName name="_xlnm._FilterDatabase" localSheetId="14" hidden="1">'002b - Elektroinstalace, ...'!$C$108:$K$169</definedName>
    <definedName name="_xlnm._FilterDatabase" localSheetId="13" hidden="1">'003a - Vedlejší náklady'!$C$87:$K$99</definedName>
    <definedName name="_xlnm._FilterDatabase" localSheetId="15" hidden="1">'003b - Vedlejší náklady'!$C$87:$K$103</definedName>
    <definedName name="_xlnm._FilterDatabase" localSheetId="16" hidden="1">'003c - Vedlejší náklady'!$C$92:$K$148</definedName>
    <definedName name="_xlnm._FilterDatabase" localSheetId="1" hidden="1">'101a - SO 01 - Nemocnice ...'!$C$99:$K$458</definedName>
    <definedName name="_xlnm._FilterDatabase" localSheetId="2" hidden="1">'102a - SO 02 - Písecké ro...'!$C$99:$K$463</definedName>
    <definedName name="_xlnm._FilterDatabase" localSheetId="3" hidden="1">'103a - SO 03 - Písecké ro...'!$C$99:$K$466</definedName>
    <definedName name="_xlnm._FilterDatabase" localSheetId="4" hidden="1">'104a - SO 04 - Křižíkovo ...'!$C$99:$K$341</definedName>
    <definedName name="_xlnm._FilterDatabase" localSheetId="5" hidden="1">'105a - SO 05 - U Reálky -...'!$C$105:$K$581</definedName>
    <definedName name="_xlnm._FilterDatabase" localSheetId="6" hidden="1">'106a - SO 06 - Černé most...'!$C$102:$K$465</definedName>
    <definedName name="_xlnm._FilterDatabase" localSheetId="7" hidden="1">'107a - SO 07 - Černé most...'!$C$99:$K$449</definedName>
    <definedName name="_xlnm._FilterDatabase" localSheetId="8" hidden="1">'108a - SO 08 - Na Kopečku...'!$C$99:$K$453</definedName>
    <definedName name="_xlnm._FilterDatabase" localSheetId="9" hidden="1">'109a - SO 09 - Na Kopečku...'!$C$99:$K$393</definedName>
    <definedName name="_xlnm._FilterDatabase" localSheetId="10" hidden="1">'110a - SO 10 - Sídliště n...'!$C$99:$K$528</definedName>
    <definedName name="_xlnm._FilterDatabase" localSheetId="11" hidden="1">'111a - SO 11 - Sídliště n...'!$C$99:$K$445</definedName>
    <definedName name="_xlnm.Print_Titles" localSheetId="12">'002a - Elektroinstalace, ...'!$150:$150</definedName>
    <definedName name="_xlnm.Print_Titles" localSheetId="14">'002b - Elektroinstalace, ...'!$108:$108</definedName>
    <definedName name="_xlnm.Print_Titles" localSheetId="13">'003a - Vedlejší náklady'!$87:$87</definedName>
    <definedName name="_xlnm.Print_Titles" localSheetId="15">'003b - Vedlejší náklady'!$87:$87</definedName>
    <definedName name="_xlnm.Print_Titles" localSheetId="16">'003c - Vedlejší náklady'!$92:$92</definedName>
    <definedName name="_xlnm.Print_Titles" localSheetId="1">'101a - SO 01 - Nemocnice ...'!$99:$99</definedName>
    <definedName name="_xlnm.Print_Titles" localSheetId="2">'102a - SO 02 - Písecké ro...'!$99:$99</definedName>
    <definedName name="_xlnm.Print_Titles" localSheetId="3">'103a - SO 03 - Písecké ro...'!$99:$99</definedName>
    <definedName name="_xlnm.Print_Titles" localSheetId="4">'104a - SO 04 - Křižíkovo ...'!$99:$99</definedName>
    <definedName name="_xlnm.Print_Titles" localSheetId="5">'105a - SO 05 - U Reálky -...'!$105:$105</definedName>
    <definedName name="_xlnm.Print_Titles" localSheetId="6">'106a - SO 06 - Černé most...'!$102:$102</definedName>
    <definedName name="_xlnm.Print_Titles" localSheetId="7">'107a - SO 07 - Černé most...'!$99:$99</definedName>
    <definedName name="_xlnm.Print_Titles" localSheetId="8">'108a - SO 08 - Na Kopečku...'!$99:$99</definedName>
    <definedName name="_xlnm.Print_Titles" localSheetId="9">'109a - SO 09 - Na Kopečku...'!$99:$99</definedName>
    <definedName name="_xlnm.Print_Titles" localSheetId="10">'110a - SO 10 - Sídliště n...'!$99:$99</definedName>
    <definedName name="_xlnm.Print_Titles" localSheetId="11">'111a - SO 11 - Sídliště n...'!$99:$99</definedName>
    <definedName name="_xlnm.Print_Titles" localSheetId="0">'Rekapitulace stavby'!$52:$52</definedName>
    <definedName name="_xlnm.Print_Area" localSheetId="12">'002a - Elektroinstalace, ...'!$C$4:$J$41,'002a - Elektroinstalace, ...'!$C$47:$J$130,'002a - Elektroinstalace, ...'!$C$136:$K$509</definedName>
    <definedName name="_xlnm.Print_Area" localSheetId="14">'002b - Elektroinstalace, ...'!$C$4:$J$41,'002b - Elektroinstalace, ...'!$C$47:$J$88,'002b - Elektroinstalace, ...'!$C$94:$K$169</definedName>
    <definedName name="_xlnm.Print_Area" localSheetId="13">'003a - Vedlejší náklady'!$C$4:$J$41,'003a - Vedlejší náklady'!$C$47:$J$67,'003a - Vedlejší náklady'!$C$73:$K$99</definedName>
    <definedName name="_xlnm.Print_Area" localSheetId="15">'003b - Vedlejší náklady'!$C$4:$J$41,'003b - Vedlejší náklady'!$C$47:$J$67,'003b - Vedlejší náklady'!$C$73:$K$103</definedName>
    <definedName name="_xlnm.Print_Area" localSheetId="16">'003c - Vedlejší náklady'!$C$4:$J$41,'003c - Vedlejší náklady'!$C$47:$J$72,'003c - Vedlejší náklady'!$C$78:$K$148</definedName>
    <definedName name="_xlnm.Print_Area" localSheetId="1">'101a - SO 01 - Nemocnice ...'!$C$4:$J$43,'101a - SO 01 - Nemocnice ...'!$C$49:$J$77,'101a - SO 01 - Nemocnice ...'!$C$83:$K$458</definedName>
    <definedName name="_xlnm.Print_Area" localSheetId="2">'102a - SO 02 - Písecké ro...'!$C$4:$J$43,'102a - SO 02 - Písecké ro...'!$C$49:$J$77,'102a - SO 02 - Písecké ro...'!$C$83:$K$463</definedName>
    <definedName name="_xlnm.Print_Area" localSheetId="3">'103a - SO 03 - Písecké ro...'!$C$4:$J$43,'103a - SO 03 - Písecké ro...'!$C$49:$J$77,'103a - SO 03 - Písecké ro...'!$C$83:$K$466</definedName>
    <definedName name="_xlnm.Print_Area" localSheetId="4">'104a - SO 04 - Křižíkovo ...'!$C$4:$J$43,'104a - SO 04 - Křižíkovo ...'!$C$49:$J$77,'104a - SO 04 - Křižíkovo ...'!$C$83:$K$341</definedName>
    <definedName name="_xlnm.Print_Area" localSheetId="5">'105a - SO 05 - U Reálky -...'!$C$4:$J$43,'105a - SO 05 - U Reálky -...'!$C$49:$J$83,'105a - SO 05 - U Reálky -...'!$C$89:$K$581</definedName>
    <definedName name="_xlnm.Print_Area" localSheetId="6">'106a - SO 06 - Černé most...'!$C$4:$J$43,'106a - SO 06 - Černé most...'!$C$49:$J$80,'106a - SO 06 - Černé most...'!$C$86:$K$465</definedName>
    <definedName name="_xlnm.Print_Area" localSheetId="7">'107a - SO 07 - Černé most...'!$C$4:$J$43,'107a - SO 07 - Černé most...'!$C$49:$J$77,'107a - SO 07 - Černé most...'!$C$83:$K$449</definedName>
    <definedName name="_xlnm.Print_Area" localSheetId="8">'108a - SO 08 - Na Kopečku...'!$C$4:$J$43,'108a - SO 08 - Na Kopečku...'!$C$49:$J$77,'108a - SO 08 - Na Kopečku...'!$C$83:$K$453</definedName>
    <definedName name="_xlnm.Print_Area" localSheetId="9">'109a - SO 09 - Na Kopečku...'!$C$4:$J$43,'109a - SO 09 - Na Kopečku...'!$C$49:$J$77,'109a - SO 09 - Na Kopečku...'!$C$83:$K$393</definedName>
    <definedName name="_xlnm.Print_Area" localSheetId="10">'110a - SO 10 - Sídliště n...'!$C$4:$J$43,'110a - SO 10 - Sídliště n...'!$C$49:$J$77,'110a - SO 10 - Sídliště n...'!$C$83:$K$528</definedName>
    <definedName name="_xlnm.Print_Area" localSheetId="11">'111a - SO 11 - Sídliště n...'!$C$4:$J$43,'111a - SO 11 - Sídliště n...'!$C$49:$J$77,'111a - SO 11 - Sídliště n...'!$C$83:$K$445</definedName>
    <definedName name="_xlnm.Print_Area" localSheetId="17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stavby'!$C$42:$AQ$75</definedName>
  </definedNames>
  <calcPr calcId="152511"/>
</workbook>
</file>

<file path=xl/calcChain.xml><?xml version="1.0" encoding="utf-8"?>
<calcChain xmlns="http://schemas.openxmlformats.org/spreadsheetml/2006/main">
  <c r="J39" i="17" l="1"/>
  <c r="J38" i="17"/>
  <c r="AY74" i="1"/>
  <c r="J37" i="17"/>
  <c r="AX74" i="1"/>
  <c r="BI146" i="17"/>
  <c r="BH146" i="17"/>
  <c r="BG146" i="17"/>
  <c r="BF146" i="17"/>
  <c r="T146" i="17"/>
  <c r="T145" i="17" s="1"/>
  <c r="R146" i="17"/>
  <c r="R145" i="17" s="1"/>
  <c r="P146" i="17"/>
  <c r="P145" i="17" s="1"/>
  <c r="BI143" i="17"/>
  <c r="BH143" i="17"/>
  <c r="BG143" i="17"/>
  <c r="BF143" i="17"/>
  <c r="T143" i="17"/>
  <c r="R143" i="17"/>
  <c r="P143" i="17"/>
  <c r="BI137" i="17"/>
  <c r="BH137" i="17"/>
  <c r="BG137" i="17"/>
  <c r="BF137" i="17"/>
  <c r="T137" i="17"/>
  <c r="R137" i="17"/>
  <c r="P137" i="17"/>
  <c r="BI134" i="17"/>
  <c r="BH134" i="17"/>
  <c r="BG134" i="17"/>
  <c r="BF134" i="17"/>
  <c r="T134" i="17"/>
  <c r="R134" i="17"/>
  <c r="P134" i="17"/>
  <c r="BI130" i="17"/>
  <c r="BH130" i="17"/>
  <c r="BG130" i="17"/>
  <c r="BF130" i="17"/>
  <c r="T130" i="17"/>
  <c r="R130" i="17"/>
  <c r="P130" i="17"/>
  <c r="BI128" i="17"/>
  <c r="BH128" i="17"/>
  <c r="BG128" i="17"/>
  <c r="BF128" i="17"/>
  <c r="T128" i="17"/>
  <c r="R128" i="17"/>
  <c r="P128" i="17"/>
  <c r="BI125" i="17"/>
  <c r="BH125" i="17"/>
  <c r="BG125" i="17"/>
  <c r="BF125" i="17"/>
  <c r="T125" i="17"/>
  <c r="R125" i="17"/>
  <c r="P125" i="17"/>
  <c r="BI122" i="17"/>
  <c r="BH122" i="17"/>
  <c r="BG122" i="17"/>
  <c r="BF122" i="17"/>
  <c r="T122" i="17"/>
  <c r="R122" i="17"/>
  <c r="P122" i="17"/>
  <c r="BI117" i="17"/>
  <c r="BH117" i="17"/>
  <c r="BG117" i="17"/>
  <c r="BF117" i="17"/>
  <c r="T117" i="17"/>
  <c r="T116" i="17" s="1"/>
  <c r="R117" i="17"/>
  <c r="R116" i="17"/>
  <c r="P117" i="17"/>
  <c r="P116" i="17" s="1"/>
  <c r="BI113" i="17"/>
  <c r="BH113" i="17"/>
  <c r="BG113" i="17"/>
  <c r="BF113" i="17"/>
  <c r="T113" i="17"/>
  <c r="T112" i="17"/>
  <c r="R113" i="17"/>
  <c r="R112" i="17" s="1"/>
  <c r="P113" i="17"/>
  <c r="P112" i="17"/>
  <c r="BI96" i="17"/>
  <c r="BH96" i="17"/>
  <c r="BG96" i="17"/>
  <c r="BF96" i="17"/>
  <c r="T96" i="17"/>
  <c r="T95" i="17" s="1"/>
  <c r="T94" i="17" s="1"/>
  <c r="R96" i="17"/>
  <c r="R95" i="17" s="1"/>
  <c r="R94" i="17" s="1"/>
  <c r="P96" i="17"/>
  <c r="P95" i="17"/>
  <c r="P94" i="17" s="1"/>
  <c r="J90" i="17"/>
  <c r="J89" i="17"/>
  <c r="F89" i="17"/>
  <c r="F87" i="17"/>
  <c r="E85" i="17"/>
  <c r="J59" i="17"/>
  <c r="J58" i="17"/>
  <c r="F58" i="17"/>
  <c r="F56" i="17"/>
  <c r="E54" i="17"/>
  <c r="J20" i="17"/>
  <c r="E20" i="17"/>
  <c r="F59" i="17" s="1"/>
  <c r="J19" i="17"/>
  <c r="J14" i="17"/>
  <c r="J87" i="17" s="1"/>
  <c r="E7" i="17"/>
  <c r="E50" i="17"/>
  <c r="J39" i="16"/>
  <c r="J38" i="16"/>
  <c r="AY72" i="1"/>
  <c r="J37" i="16"/>
  <c r="AX72" i="1" s="1"/>
  <c r="BI98" i="16"/>
  <c r="BH98" i="16"/>
  <c r="BG98" i="16"/>
  <c r="BF98" i="16"/>
  <c r="T98" i="16"/>
  <c r="T97" i="16"/>
  <c r="R98" i="16"/>
  <c r="R97" i="16" s="1"/>
  <c r="P98" i="16"/>
  <c r="P97" i="16"/>
  <c r="BI91" i="16"/>
  <c r="BH91" i="16"/>
  <c r="BG91" i="16"/>
  <c r="BF91" i="16"/>
  <c r="T91" i="16"/>
  <c r="T90" i="16" s="1"/>
  <c r="T89" i="16" s="1"/>
  <c r="T88" i="16" s="1"/>
  <c r="R91" i="16"/>
  <c r="R90" i="16" s="1"/>
  <c r="R89" i="16" s="1"/>
  <c r="R88" i="16" s="1"/>
  <c r="P91" i="16"/>
  <c r="P90" i="16" s="1"/>
  <c r="P89" i="16" s="1"/>
  <c r="P88" i="16" s="1"/>
  <c r="AU72" i="1" s="1"/>
  <c r="J85" i="16"/>
  <c r="J84" i="16"/>
  <c r="F84" i="16"/>
  <c r="F82" i="16"/>
  <c r="E80" i="16"/>
  <c r="J59" i="16"/>
  <c r="J58" i="16"/>
  <c r="F58" i="16"/>
  <c r="F56" i="16"/>
  <c r="E54" i="16"/>
  <c r="J20" i="16"/>
  <c r="E20" i="16"/>
  <c r="F85" i="16" s="1"/>
  <c r="J19" i="16"/>
  <c r="J14" i="16"/>
  <c r="J56" i="16"/>
  <c r="E7" i="16"/>
  <c r="E50" i="16" s="1"/>
  <c r="J39" i="15"/>
  <c r="J38" i="15"/>
  <c r="AY71" i="1" s="1"/>
  <c r="J37" i="15"/>
  <c r="AX71" i="1" s="1"/>
  <c r="BI167" i="15"/>
  <c r="BH167" i="15"/>
  <c r="BG167" i="15"/>
  <c r="BF167" i="15"/>
  <c r="T167" i="15"/>
  <c r="T166" i="15" s="1"/>
  <c r="T165" i="15" s="1"/>
  <c r="R167" i="15"/>
  <c r="R166" i="15"/>
  <c r="R165" i="15" s="1"/>
  <c r="P167" i="15"/>
  <c r="P166" i="15" s="1"/>
  <c r="P165" i="15" s="1"/>
  <c r="BI162" i="15"/>
  <c r="BH162" i="15"/>
  <c r="BG162" i="15"/>
  <c r="BF162" i="15"/>
  <c r="T162" i="15"/>
  <c r="T161" i="15" s="1"/>
  <c r="T160" i="15" s="1"/>
  <c r="R162" i="15"/>
  <c r="R161" i="15" s="1"/>
  <c r="R160" i="15" s="1"/>
  <c r="P162" i="15"/>
  <c r="P161" i="15"/>
  <c r="P160" i="15" s="1"/>
  <c r="BI157" i="15"/>
  <c r="BH157" i="15"/>
  <c r="BG157" i="15"/>
  <c r="BF157" i="15"/>
  <c r="T157" i="15"/>
  <c r="T156" i="15" s="1"/>
  <c r="T155" i="15" s="1"/>
  <c r="R157" i="15"/>
  <c r="R156" i="15" s="1"/>
  <c r="R155" i="15" s="1"/>
  <c r="P157" i="15"/>
  <c r="P156" i="15" s="1"/>
  <c r="P155" i="15" s="1"/>
  <c r="BI152" i="15"/>
  <c r="BH152" i="15"/>
  <c r="BG152" i="15"/>
  <c r="BF152" i="15"/>
  <c r="T152" i="15"/>
  <c r="T151" i="15"/>
  <c r="T150" i="15" s="1"/>
  <c r="R152" i="15"/>
  <c r="R151" i="15" s="1"/>
  <c r="R150" i="15" s="1"/>
  <c r="P152" i="15"/>
  <c r="P151" i="15" s="1"/>
  <c r="P150" i="15" s="1"/>
  <c r="BI147" i="15"/>
  <c r="BH147" i="15"/>
  <c r="BG147" i="15"/>
  <c r="BF147" i="15"/>
  <c r="T147" i="15"/>
  <c r="T146" i="15" s="1"/>
  <c r="T145" i="15" s="1"/>
  <c r="R147" i="15"/>
  <c r="R146" i="15"/>
  <c r="R145" i="15" s="1"/>
  <c r="P147" i="15"/>
  <c r="P146" i="15" s="1"/>
  <c r="P145" i="15" s="1"/>
  <c r="BI142" i="15"/>
  <c r="BH142" i="15"/>
  <c r="BG142" i="15"/>
  <c r="BF142" i="15"/>
  <c r="T142" i="15"/>
  <c r="T141" i="15" s="1"/>
  <c r="T140" i="15" s="1"/>
  <c r="R142" i="15"/>
  <c r="R141" i="15" s="1"/>
  <c r="R140" i="15" s="1"/>
  <c r="P142" i="15"/>
  <c r="P141" i="15"/>
  <c r="P140" i="15" s="1"/>
  <c r="BI137" i="15"/>
  <c r="BH137" i="15"/>
  <c r="BG137" i="15"/>
  <c r="BF137" i="15"/>
  <c r="T137" i="15"/>
  <c r="T136" i="15" s="1"/>
  <c r="T135" i="15" s="1"/>
  <c r="R137" i="15"/>
  <c r="R136" i="15" s="1"/>
  <c r="R135" i="15" s="1"/>
  <c r="P137" i="15"/>
  <c r="P136" i="15" s="1"/>
  <c r="P135" i="15" s="1"/>
  <c r="BI132" i="15"/>
  <c r="BH132" i="15"/>
  <c r="BG132" i="15"/>
  <c r="BF132" i="15"/>
  <c r="T132" i="15"/>
  <c r="T131" i="15"/>
  <c r="T130" i="15" s="1"/>
  <c r="R132" i="15"/>
  <c r="R131" i="15" s="1"/>
  <c r="R130" i="15" s="1"/>
  <c r="P132" i="15"/>
  <c r="P131" i="15" s="1"/>
  <c r="P130" i="15" s="1"/>
  <c r="BI127" i="15"/>
  <c r="BH127" i="15"/>
  <c r="BG127" i="15"/>
  <c r="BF127" i="15"/>
  <c r="T127" i="15"/>
  <c r="T126" i="15" s="1"/>
  <c r="T125" i="15" s="1"/>
  <c r="R127" i="15"/>
  <c r="R126" i="15"/>
  <c r="R125" i="15" s="1"/>
  <c r="P127" i="15"/>
  <c r="P126" i="15" s="1"/>
  <c r="P125" i="15" s="1"/>
  <c r="BI122" i="15"/>
  <c r="BH122" i="15"/>
  <c r="BG122" i="15"/>
  <c r="BF122" i="15"/>
  <c r="T122" i="15"/>
  <c r="T121" i="15"/>
  <c r="T120" i="15" s="1"/>
  <c r="R122" i="15"/>
  <c r="R121" i="15" s="1"/>
  <c r="R120" i="15" s="1"/>
  <c r="P122" i="15"/>
  <c r="P121" i="15"/>
  <c r="P120" i="15" s="1"/>
  <c r="BI117" i="15"/>
  <c r="BH117" i="15"/>
  <c r="BG117" i="15"/>
  <c r="BF117" i="15"/>
  <c r="T117" i="15"/>
  <c r="T116" i="15" s="1"/>
  <c r="T115" i="15" s="1"/>
  <c r="R117" i="15"/>
  <c r="R116" i="15"/>
  <c r="R115" i="15" s="1"/>
  <c r="P117" i="15"/>
  <c r="P116" i="15" s="1"/>
  <c r="P115" i="15" s="1"/>
  <c r="BI112" i="15"/>
  <c r="BH112" i="15"/>
  <c r="BG112" i="15"/>
  <c r="BF112" i="15"/>
  <c r="T112" i="15"/>
  <c r="T111" i="15"/>
  <c r="T110" i="15" s="1"/>
  <c r="R112" i="15"/>
  <c r="R111" i="15" s="1"/>
  <c r="R110" i="15" s="1"/>
  <c r="P112" i="15"/>
  <c r="P111" i="15" s="1"/>
  <c r="P110" i="15" s="1"/>
  <c r="P109" i="15" s="1"/>
  <c r="AU71" i="1" s="1"/>
  <c r="J106" i="15"/>
  <c r="J105" i="15"/>
  <c r="F105" i="15"/>
  <c r="F103" i="15"/>
  <c r="E101" i="15"/>
  <c r="J59" i="15"/>
  <c r="J58" i="15"/>
  <c r="F58" i="15"/>
  <c r="F56" i="15"/>
  <c r="E54" i="15"/>
  <c r="J20" i="15"/>
  <c r="E20" i="15"/>
  <c r="F106" i="15"/>
  <c r="J19" i="15"/>
  <c r="J14" i="15"/>
  <c r="J103" i="15"/>
  <c r="E7" i="15"/>
  <c r="E97" i="15"/>
  <c r="J39" i="14"/>
  <c r="J38" i="14"/>
  <c r="AY69" i="1"/>
  <c r="J37" i="14"/>
  <c r="AX69" i="1" s="1"/>
  <c r="BI97" i="14"/>
  <c r="BH97" i="14"/>
  <c r="BG97" i="14"/>
  <c r="BF97" i="14"/>
  <c r="T97" i="14"/>
  <c r="T96" i="14"/>
  <c r="R97" i="14"/>
  <c r="R96" i="14" s="1"/>
  <c r="P97" i="14"/>
  <c r="P96" i="14"/>
  <c r="BI91" i="14"/>
  <c r="BH91" i="14"/>
  <c r="BG91" i="14"/>
  <c r="BF91" i="14"/>
  <c r="T91" i="14"/>
  <c r="T90" i="14" s="1"/>
  <c r="T89" i="14" s="1"/>
  <c r="T88" i="14" s="1"/>
  <c r="R91" i="14"/>
  <c r="R90" i="14" s="1"/>
  <c r="R89" i="14" s="1"/>
  <c r="R88" i="14" s="1"/>
  <c r="P91" i="14"/>
  <c r="P90" i="14" s="1"/>
  <c r="P89" i="14" s="1"/>
  <c r="P88" i="14" s="1"/>
  <c r="AU69" i="1" s="1"/>
  <c r="J85" i="14"/>
  <c r="J84" i="14"/>
  <c r="F84" i="14"/>
  <c r="F82" i="14"/>
  <c r="E80" i="14"/>
  <c r="J59" i="14"/>
  <c r="J58" i="14"/>
  <c r="F58" i="14"/>
  <c r="F56" i="14"/>
  <c r="E54" i="14"/>
  <c r="J20" i="14"/>
  <c r="E20" i="14"/>
  <c r="F85" i="14" s="1"/>
  <c r="J19" i="14"/>
  <c r="J14" i="14"/>
  <c r="J82" i="14"/>
  <c r="E7" i="14"/>
  <c r="E50" i="14"/>
  <c r="J39" i="13"/>
  <c r="J38" i="13"/>
  <c r="AY68" i="1" s="1"/>
  <c r="J37" i="13"/>
  <c r="AX68" i="1" s="1"/>
  <c r="BI508" i="13"/>
  <c r="BH508" i="13"/>
  <c r="BG508" i="13"/>
  <c r="BF508" i="13"/>
  <c r="T508" i="13"/>
  <c r="R508" i="13"/>
  <c r="P508" i="13"/>
  <c r="BI505" i="13"/>
  <c r="BH505" i="13"/>
  <c r="BG505" i="13"/>
  <c r="BF505" i="13"/>
  <c r="T505" i="13"/>
  <c r="R505" i="13"/>
  <c r="P505" i="13"/>
  <c r="BI502" i="13"/>
  <c r="BH502" i="13"/>
  <c r="BG502" i="13"/>
  <c r="BF502" i="13"/>
  <c r="T502" i="13"/>
  <c r="R502" i="13"/>
  <c r="P502" i="13"/>
  <c r="BI500" i="13"/>
  <c r="BH500" i="13"/>
  <c r="BG500" i="13"/>
  <c r="BF500" i="13"/>
  <c r="T500" i="13"/>
  <c r="R500" i="13"/>
  <c r="P500" i="13"/>
  <c r="BI498" i="13"/>
  <c r="BH498" i="13"/>
  <c r="BG498" i="13"/>
  <c r="BF498" i="13"/>
  <c r="T498" i="13"/>
  <c r="R498" i="13"/>
  <c r="P498" i="13"/>
  <c r="BI496" i="13"/>
  <c r="BH496" i="13"/>
  <c r="BG496" i="13"/>
  <c r="BF496" i="13"/>
  <c r="T496" i="13"/>
  <c r="R496" i="13"/>
  <c r="P496" i="13"/>
  <c r="BI494" i="13"/>
  <c r="BH494" i="13"/>
  <c r="BG494" i="13"/>
  <c r="BF494" i="13"/>
  <c r="T494" i="13"/>
  <c r="R494" i="13"/>
  <c r="P494" i="13"/>
  <c r="BI492" i="13"/>
  <c r="BH492" i="13"/>
  <c r="BG492" i="13"/>
  <c r="BF492" i="13"/>
  <c r="T492" i="13"/>
  <c r="R492" i="13"/>
  <c r="P492" i="13"/>
  <c r="BI489" i="13"/>
  <c r="BH489" i="13"/>
  <c r="BG489" i="13"/>
  <c r="BF489" i="13"/>
  <c r="T489" i="13"/>
  <c r="T488" i="13" s="1"/>
  <c r="R489" i="13"/>
  <c r="R488" i="13" s="1"/>
  <c r="P489" i="13"/>
  <c r="P488" i="13" s="1"/>
  <c r="BI485" i="13"/>
  <c r="BH485" i="13"/>
  <c r="BG485" i="13"/>
  <c r="BF485" i="13"/>
  <c r="T485" i="13"/>
  <c r="R485" i="13"/>
  <c r="P485" i="13"/>
  <c r="BI483" i="13"/>
  <c r="BH483" i="13"/>
  <c r="BG483" i="13"/>
  <c r="BF483" i="13"/>
  <c r="T483" i="13"/>
  <c r="R483" i="13"/>
  <c r="P483" i="13"/>
  <c r="BI480" i="13"/>
  <c r="BH480" i="13"/>
  <c r="BG480" i="13"/>
  <c r="BF480" i="13"/>
  <c r="T480" i="13"/>
  <c r="T479" i="13" s="1"/>
  <c r="R480" i="13"/>
  <c r="R479" i="13" s="1"/>
  <c r="P480" i="13"/>
  <c r="P479" i="13" s="1"/>
  <c r="BI476" i="13"/>
  <c r="BH476" i="13"/>
  <c r="BG476" i="13"/>
  <c r="BF476" i="13"/>
  <c r="T476" i="13"/>
  <c r="R476" i="13"/>
  <c r="P476" i="13"/>
  <c r="BI473" i="13"/>
  <c r="BH473" i="13"/>
  <c r="BG473" i="13"/>
  <c r="BF473" i="13"/>
  <c r="T473" i="13"/>
  <c r="R473" i="13"/>
  <c r="P473" i="13"/>
  <c r="BI470" i="13"/>
  <c r="BH470" i="13"/>
  <c r="BG470" i="13"/>
  <c r="BF470" i="13"/>
  <c r="T470" i="13"/>
  <c r="R470" i="13"/>
  <c r="P470" i="13"/>
  <c r="BI468" i="13"/>
  <c r="BH468" i="13"/>
  <c r="BG468" i="13"/>
  <c r="BF468" i="13"/>
  <c r="T468" i="13"/>
  <c r="R468" i="13"/>
  <c r="P468" i="13"/>
  <c r="BI466" i="13"/>
  <c r="BH466" i="13"/>
  <c r="BG466" i="13"/>
  <c r="BF466" i="13"/>
  <c r="T466" i="13"/>
  <c r="R466" i="13"/>
  <c r="P466" i="13"/>
  <c r="BI464" i="13"/>
  <c r="BH464" i="13"/>
  <c r="BG464" i="13"/>
  <c r="BF464" i="13"/>
  <c r="T464" i="13"/>
  <c r="R464" i="13"/>
  <c r="P464" i="13"/>
  <c r="BI462" i="13"/>
  <c r="BH462" i="13"/>
  <c r="BG462" i="13"/>
  <c r="BF462" i="13"/>
  <c r="T462" i="13"/>
  <c r="R462" i="13"/>
  <c r="P462" i="13"/>
  <c r="BI460" i="13"/>
  <c r="BH460" i="13"/>
  <c r="BG460" i="13"/>
  <c r="BF460" i="13"/>
  <c r="T460" i="13"/>
  <c r="R460" i="13"/>
  <c r="P460" i="13"/>
  <c r="BI457" i="13"/>
  <c r="BH457" i="13"/>
  <c r="BG457" i="13"/>
  <c r="BF457" i="13"/>
  <c r="T457" i="13"/>
  <c r="T456" i="13"/>
  <c r="R457" i="13"/>
  <c r="R456" i="13" s="1"/>
  <c r="P457" i="13"/>
  <c r="P456" i="13"/>
  <c r="BI453" i="13"/>
  <c r="BH453" i="13"/>
  <c r="BG453" i="13"/>
  <c r="BF453" i="13"/>
  <c r="T453" i="13"/>
  <c r="R453" i="13"/>
  <c r="P453" i="13"/>
  <c r="BI451" i="13"/>
  <c r="BH451" i="13"/>
  <c r="BG451" i="13"/>
  <c r="BF451" i="13"/>
  <c r="T451" i="13"/>
  <c r="R451" i="13"/>
  <c r="P451" i="13"/>
  <c r="BI448" i="13"/>
  <c r="BH448" i="13"/>
  <c r="BG448" i="13"/>
  <c r="BF448" i="13"/>
  <c r="T448" i="13"/>
  <c r="T447" i="13"/>
  <c r="R448" i="13"/>
  <c r="R447" i="13" s="1"/>
  <c r="P448" i="13"/>
  <c r="P447" i="13"/>
  <c r="BI444" i="13"/>
  <c r="BH444" i="13"/>
  <c r="BG444" i="13"/>
  <c r="BF444" i="13"/>
  <c r="T444" i="13"/>
  <c r="T443" i="13" s="1"/>
  <c r="R444" i="13"/>
  <c r="R443" i="13"/>
  <c r="P444" i="13"/>
  <c r="P443" i="13" s="1"/>
  <c r="BI441" i="13"/>
  <c r="BH441" i="13"/>
  <c r="BG441" i="13"/>
  <c r="BF441" i="13"/>
  <c r="T441" i="13"/>
  <c r="R441" i="13"/>
  <c r="P441" i="13"/>
  <c r="BI439" i="13"/>
  <c r="BH439" i="13"/>
  <c r="BG439" i="13"/>
  <c r="BF439" i="13"/>
  <c r="T439" i="13"/>
  <c r="R439" i="13"/>
  <c r="P439" i="13"/>
  <c r="BI437" i="13"/>
  <c r="BH437" i="13"/>
  <c r="BG437" i="13"/>
  <c r="BF437" i="13"/>
  <c r="T437" i="13"/>
  <c r="R437" i="13"/>
  <c r="P437" i="13"/>
  <c r="BI435" i="13"/>
  <c r="BH435" i="13"/>
  <c r="BG435" i="13"/>
  <c r="BF435" i="13"/>
  <c r="T435" i="13"/>
  <c r="R435" i="13"/>
  <c r="P435" i="13"/>
  <c r="BI433" i="13"/>
  <c r="BH433" i="13"/>
  <c r="BG433" i="13"/>
  <c r="BF433" i="13"/>
  <c r="T433" i="13"/>
  <c r="R433" i="13"/>
  <c r="P433" i="13"/>
  <c r="BI431" i="13"/>
  <c r="BH431" i="13"/>
  <c r="BG431" i="13"/>
  <c r="BF431" i="13"/>
  <c r="T431" i="13"/>
  <c r="R431" i="13"/>
  <c r="P431" i="13"/>
  <c r="BI428" i="13"/>
  <c r="BH428" i="13"/>
  <c r="BG428" i="13"/>
  <c r="BF428" i="13"/>
  <c r="T428" i="13"/>
  <c r="T427" i="13" s="1"/>
  <c r="R428" i="13"/>
  <c r="R427" i="13"/>
  <c r="P428" i="13"/>
  <c r="P427" i="13" s="1"/>
  <c r="BI424" i="13"/>
  <c r="BH424" i="13"/>
  <c r="BG424" i="13"/>
  <c r="BF424" i="13"/>
  <c r="T424" i="13"/>
  <c r="T423" i="13"/>
  <c r="R424" i="13"/>
  <c r="R423" i="13" s="1"/>
  <c r="P424" i="13"/>
  <c r="P423" i="13"/>
  <c r="BI421" i="13"/>
  <c r="BH421" i="13"/>
  <c r="BG421" i="13"/>
  <c r="BF421" i="13"/>
  <c r="T421" i="13"/>
  <c r="T420" i="13" s="1"/>
  <c r="R421" i="13"/>
  <c r="R420" i="13"/>
  <c r="P421" i="13"/>
  <c r="P420" i="13" s="1"/>
  <c r="BI417" i="13"/>
  <c r="BH417" i="13"/>
  <c r="BG417" i="13"/>
  <c r="BF417" i="13"/>
  <c r="T417" i="13"/>
  <c r="R417" i="13"/>
  <c r="P417" i="13"/>
  <c r="BI414" i="13"/>
  <c r="BH414" i="13"/>
  <c r="BG414" i="13"/>
  <c r="BF414" i="13"/>
  <c r="T414" i="13"/>
  <c r="R414" i="13"/>
  <c r="P414" i="13"/>
  <c r="BI411" i="13"/>
  <c r="BH411" i="13"/>
  <c r="BG411" i="13"/>
  <c r="BF411" i="13"/>
  <c r="T411" i="13"/>
  <c r="R411" i="13"/>
  <c r="P411" i="13"/>
  <c r="BI409" i="13"/>
  <c r="BH409" i="13"/>
  <c r="BG409" i="13"/>
  <c r="BF409" i="13"/>
  <c r="T409" i="13"/>
  <c r="R409" i="13"/>
  <c r="P409" i="13"/>
  <c r="BI407" i="13"/>
  <c r="BH407" i="13"/>
  <c r="BG407" i="13"/>
  <c r="BF407" i="13"/>
  <c r="T407" i="13"/>
  <c r="R407" i="13"/>
  <c r="P407" i="13"/>
  <c r="BI405" i="13"/>
  <c r="BH405" i="13"/>
  <c r="BG405" i="13"/>
  <c r="BF405" i="13"/>
  <c r="T405" i="13"/>
  <c r="R405" i="13"/>
  <c r="P405" i="13"/>
  <c r="BI403" i="13"/>
  <c r="BH403" i="13"/>
  <c r="BG403" i="13"/>
  <c r="BF403" i="13"/>
  <c r="T403" i="13"/>
  <c r="R403" i="13"/>
  <c r="P403" i="13"/>
  <c r="BI401" i="13"/>
  <c r="BH401" i="13"/>
  <c r="BG401" i="13"/>
  <c r="BF401" i="13"/>
  <c r="T401" i="13"/>
  <c r="R401" i="13"/>
  <c r="P401" i="13"/>
  <c r="BI399" i="13"/>
  <c r="BH399" i="13"/>
  <c r="BG399" i="13"/>
  <c r="BF399" i="13"/>
  <c r="T399" i="13"/>
  <c r="R399" i="13"/>
  <c r="P399" i="13"/>
  <c r="BI397" i="13"/>
  <c r="BH397" i="13"/>
  <c r="BG397" i="13"/>
  <c r="BF397" i="13"/>
  <c r="T397" i="13"/>
  <c r="R397" i="13"/>
  <c r="P397" i="13"/>
  <c r="BI394" i="13"/>
  <c r="BH394" i="13"/>
  <c r="BG394" i="13"/>
  <c r="BF394" i="13"/>
  <c r="T394" i="13"/>
  <c r="T393" i="13" s="1"/>
  <c r="R394" i="13"/>
  <c r="R393" i="13"/>
  <c r="P394" i="13"/>
  <c r="P393" i="13" s="1"/>
  <c r="BI390" i="13"/>
  <c r="BH390" i="13"/>
  <c r="BG390" i="13"/>
  <c r="BF390" i="13"/>
  <c r="T390" i="13"/>
  <c r="R390" i="13"/>
  <c r="P390" i="13"/>
  <c r="BI388" i="13"/>
  <c r="BH388" i="13"/>
  <c r="BG388" i="13"/>
  <c r="BF388" i="13"/>
  <c r="T388" i="13"/>
  <c r="R388" i="13"/>
  <c r="P388" i="13"/>
  <c r="BI385" i="13"/>
  <c r="BH385" i="13"/>
  <c r="BG385" i="13"/>
  <c r="BF385" i="13"/>
  <c r="T385" i="13"/>
  <c r="T384" i="13" s="1"/>
  <c r="R385" i="13"/>
  <c r="R384" i="13"/>
  <c r="P385" i="13"/>
  <c r="P384" i="13" s="1"/>
  <c r="BI381" i="13"/>
  <c r="BH381" i="13"/>
  <c r="BG381" i="13"/>
  <c r="BF381" i="13"/>
  <c r="T381" i="13"/>
  <c r="T380" i="13"/>
  <c r="R381" i="13"/>
  <c r="R380" i="13" s="1"/>
  <c r="P381" i="13"/>
  <c r="P380" i="13"/>
  <c r="BI378" i="13"/>
  <c r="BH378" i="13"/>
  <c r="BG378" i="13"/>
  <c r="BF378" i="13"/>
  <c r="T378" i="13"/>
  <c r="R378" i="13"/>
  <c r="P378" i="13"/>
  <c r="BI376" i="13"/>
  <c r="BH376" i="13"/>
  <c r="BG376" i="13"/>
  <c r="BF376" i="13"/>
  <c r="T376" i="13"/>
  <c r="R376" i="13"/>
  <c r="P376" i="13"/>
  <c r="BI374" i="13"/>
  <c r="BH374" i="13"/>
  <c r="BG374" i="13"/>
  <c r="BF374" i="13"/>
  <c r="T374" i="13"/>
  <c r="R374" i="13"/>
  <c r="P374" i="13"/>
  <c r="BI372" i="13"/>
  <c r="BH372" i="13"/>
  <c r="BG372" i="13"/>
  <c r="BF372" i="13"/>
  <c r="T372" i="13"/>
  <c r="R372" i="13"/>
  <c r="P372" i="13"/>
  <c r="BI370" i="13"/>
  <c r="BH370" i="13"/>
  <c r="BG370" i="13"/>
  <c r="BF370" i="13"/>
  <c r="T370" i="13"/>
  <c r="R370" i="13"/>
  <c r="P370" i="13"/>
  <c r="BI368" i="13"/>
  <c r="BH368" i="13"/>
  <c r="BG368" i="13"/>
  <c r="BF368" i="13"/>
  <c r="T368" i="13"/>
  <c r="R368" i="13"/>
  <c r="P368" i="13"/>
  <c r="BI365" i="13"/>
  <c r="BH365" i="13"/>
  <c r="BG365" i="13"/>
  <c r="BF365" i="13"/>
  <c r="T365" i="13"/>
  <c r="T364" i="13"/>
  <c r="R365" i="13"/>
  <c r="R364" i="13" s="1"/>
  <c r="P365" i="13"/>
  <c r="P364" i="13"/>
  <c r="BI361" i="13"/>
  <c r="BH361" i="13"/>
  <c r="BG361" i="13"/>
  <c r="BF361" i="13"/>
  <c r="T361" i="13"/>
  <c r="T360" i="13" s="1"/>
  <c r="R361" i="13"/>
  <c r="R360" i="13"/>
  <c r="P361" i="13"/>
  <c r="P360" i="13" s="1"/>
  <c r="BI358" i="13"/>
  <c r="BH358" i="13"/>
  <c r="BG358" i="13"/>
  <c r="BF358" i="13"/>
  <c r="T358" i="13"/>
  <c r="T357" i="13"/>
  <c r="R358" i="13"/>
  <c r="R357" i="13" s="1"/>
  <c r="P358" i="13"/>
  <c r="P357" i="13"/>
  <c r="BI354" i="13"/>
  <c r="BH354" i="13"/>
  <c r="BG354" i="13"/>
  <c r="BF354" i="13"/>
  <c r="T354" i="13"/>
  <c r="R354" i="13"/>
  <c r="P354" i="13"/>
  <c r="BI352" i="13"/>
  <c r="BH352" i="13"/>
  <c r="BG352" i="13"/>
  <c r="BF352" i="13"/>
  <c r="T352" i="13"/>
  <c r="R352" i="13"/>
  <c r="P352" i="13"/>
  <c r="BI349" i="13"/>
  <c r="BH349" i="13"/>
  <c r="BG349" i="13"/>
  <c r="BF349" i="13"/>
  <c r="T349" i="13"/>
  <c r="R349" i="13"/>
  <c r="P349" i="13"/>
  <c r="BI347" i="13"/>
  <c r="BH347" i="13"/>
  <c r="BG347" i="13"/>
  <c r="BF347" i="13"/>
  <c r="T347" i="13"/>
  <c r="R347" i="13"/>
  <c r="P347" i="13"/>
  <c r="BI345" i="13"/>
  <c r="BH345" i="13"/>
  <c r="BG345" i="13"/>
  <c r="BF345" i="13"/>
  <c r="T345" i="13"/>
  <c r="R345" i="13"/>
  <c r="P345" i="13"/>
  <c r="BI343" i="13"/>
  <c r="BH343" i="13"/>
  <c r="BG343" i="13"/>
  <c r="BF343" i="13"/>
  <c r="T343" i="13"/>
  <c r="R343" i="13"/>
  <c r="P343" i="13"/>
  <c r="BI341" i="13"/>
  <c r="BH341" i="13"/>
  <c r="BG341" i="13"/>
  <c r="BF341" i="13"/>
  <c r="T341" i="13"/>
  <c r="R341" i="13"/>
  <c r="P341" i="13"/>
  <c r="BI339" i="13"/>
  <c r="BH339" i="13"/>
  <c r="BG339" i="13"/>
  <c r="BF339" i="13"/>
  <c r="T339" i="13"/>
  <c r="R339" i="13"/>
  <c r="P339" i="13"/>
  <c r="BI337" i="13"/>
  <c r="BH337" i="13"/>
  <c r="BG337" i="13"/>
  <c r="BF337" i="13"/>
  <c r="T337" i="13"/>
  <c r="R337" i="13"/>
  <c r="P337" i="13"/>
  <c r="BI335" i="13"/>
  <c r="BH335" i="13"/>
  <c r="BG335" i="13"/>
  <c r="BF335" i="13"/>
  <c r="T335" i="13"/>
  <c r="R335" i="13"/>
  <c r="P335" i="13"/>
  <c r="BI332" i="13"/>
  <c r="BH332" i="13"/>
  <c r="BG332" i="13"/>
  <c r="BF332" i="13"/>
  <c r="T332" i="13"/>
  <c r="T331" i="13"/>
  <c r="R332" i="13"/>
  <c r="R331" i="13" s="1"/>
  <c r="P332" i="13"/>
  <c r="P331" i="13"/>
  <c r="BI328" i="13"/>
  <c r="BH328" i="13"/>
  <c r="BG328" i="13"/>
  <c r="BF328" i="13"/>
  <c r="T328" i="13"/>
  <c r="R328" i="13"/>
  <c r="P328" i="13"/>
  <c r="BI326" i="13"/>
  <c r="BH326" i="13"/>
  <c r="BG326" i="13"/>
  <c r="BF326" i="13"/>
  <c r="T326" i="13"/>
  <c r="R326" i="13"/>
  <c r="P326" i="13"/>
  <c r="BI323" i="13"/>
  <c r="BH323" i="13"/>
  <c r="BG323" i="13"/>
  <c r="BF323" i="13"/>
  <c r="T323" i="13"/>
  <c r="T322" i="13"/>
  <c r="R323" i="13"/>
  <c r="R322" i="13" s="1"/>
  <c r="P323" i="13"/>
  <c r="P322" i="13"/>
  <c r="BI319" i="13"/>
  <c r="BH319" i="13"/>
  <c r="BG319" i="13"/>
  <c r="BF319" i="13"/>
  <c r="T319" i="13"/>
  <c r="R319" i="13"/>
  <c r="P319" i="13"/>
  <c r="BI317" i="13"/>
  <c r="BH317" i="13"/>
  <c r="BG317" i="13"/>
  <c r="BF317" i="13"/>
  <c r="T317" i="13"/>
  <c r="R317" i="13"/>
  <c r="P317" i="13"/>
  <c r="BI314" i="13"/>
  <c r="BH314" i="13"/>
  <c r="BG314" i="13"/>
  <c r="BF314" i="13"/>
  <c r="T314" i="13"/>
  <c r="R314" i="13"/>
  <c r="P314" i="13"/>
  <c r="BI312" i="13"/>
  <c r="BH312" i="13"/>
  <c r="BG312" i="13"/>
  <c r="BF312" i="13"/>
  <c r="T312" i="13"/>
  <c r="R312" i="13"/>
  <c r="P312" i="13"/>
  <c r="BI310" i="13"/>
  <c r="BH310" i="13"/>
  <c r="BG310" i="13"/>
  <c r="BF310" i="13"/>
  <c r="T310" i="13"/>
  <c r="R310" i="13"/>
  <c r="P310" i="13"/>
  <c r="BI308" i="13"/>
  <c r="BH308" i="13"/>
  <c r="BG308" i="13"/>
  <c r="BF308" i="13"/>
  <c r="T308" i="13"/>
  <c r="R308" i="13"/>
  <c r="P308" i="13"/>
  <c r="BI306" i="13"/>
  <c r="BH306" i="13"/>
  <c r="BG306" i="13"/>
  <c r="BF306" i="13"/>
  <c r="T306" i="13"/>
  <c r="R306" i="13"/>
  <c r="P306" i="13"/>
  <c r="BI304" i="13"/>
  <c r="BH304" i="13"/>
  <c r="BG304" i="13"/>
  <c r="BF304" i="13"/>
  <c r="T304" i="13"/>
  <c r="R304" i="13"/>
  <c r="P304" i="13"/>
  <c r="BI302" i="13"/>
  <c r="BH302" i="13"/>
  <c r="BG302" i="13"/>
  <c r="BF302" i="13"/>
  <c r="T302" i="13"/>
  <c r="R302" i="13"/>
  <c r="P302" i="13"/>
  <c r="BI300" i="13"/>
  <c r="BH300" i="13"/>
  <c r="BG300" i="13"/>
  <c r="BF300" i="13"/>
  <c r="T300" i="13"/>
  <c r="R300" i="13"/>
  <c r="P300" i="13"/>
  <c r="BI297" i="13"/>
  <c r="BH297" i="13"/>
  <c r="BG297" i="13"/>
  <c r="BF297" i="13"/>
  <c r="T297" i="13"/>
  <c r="T296" i="13"/>
  <c r="R297" i="13"/>
  <c r="R296" i="13" s="1"/>
  <c r="P297" i="13"/>
  <c r="P296" i="13"/>
  <c r="BI293" i="13"/>
  <c r="BH293" i="13"/>
  <c r="BG293" i="13"/>
  <c r="BF293" i="13"/>
  <c r="T293" i="13"/>
  <c r="R293" i="13"/>
  <c r="P293" i="13"/>
  <c r="BI291" i="13"/>
  <c r="BH291" i="13"/>
  <c r="BG291" i="13"/>
  <c r="BF291" i="13"/>
  <c r="T291" i="13"/>
  <c r="R291" i="13"/>
  <c r="P291" i="13"/>
  <c r="BI288" i="13"/>
  <c r="BH288" i="13"/>
  <c r="BG288" i="13"/>
  <c r="BF288" i="13"/>
  <c r="T288" i="13"/>
  <c r="T287" i="13"/>
  <c r="R288" i="13"/>
  <c r="R287" i="13" s="1"/>
  <c r="P288" i="13"/>
  <c r="P287" i="13"/>
  <c r="BI284" i="13"/>
  <c r="BH284" i="13"/>
  <c r="BG284" i="13"/>
  <c r="BF284" i="13"/>
  <c r="T284" i="13"/>
  <c r="R284" i="13"/>
  <c r="P284" i="13"/>
  <c r="BI281" i="13"/>
  <c r="BH281" i="13"/>
  <c r="BG281" i="13"/>
  <c r="BF281" i="13"/>
  <c r="T281" i="13"/>
  <c r="R281" i="13"/>
  <c r="P281" i="13"/>
  <c r="BI278" i="13"/>
  <c r="BH278" i="13"/>
  <c r="BG278" i="13"/>
  <c r="BF278" i="13"/>
  <c r="T278" i="13"/>
  <c r="R278" i="13"/>
  <c r="P278" i="13"/>
  <c r="BI276" i="13"/>
  <c r="BH276" i="13"/>
  <c r="BG276" i="13"/>
  <c r="BF276" i="13"/>
  <c r="T276" i="13"/>
  <c r="R276" i="13"/>
  <c r="P276" i="13"/>
  <c r="BI274" i="13"/>
  <c r="BH274" i="13"/>
  <c r="BG274" i="13"/>
  <c r="BF274" i="13"/>
  <c r="T274" i="13"/>
  <c r="R274" i="13"/>
  <c r="P274" i="13"/>
  <c r="BI272" i="13"/>
  <c r="BH272" i="13"/>
  <c r="BG272" i="13"/>
  <c r="BF272" i="13"/>
  <c r="T272" i="13"/>
  <c r="R272" i="13"/>
  <c r="P272" i="13"/>
  <c r="BI270" i="13"/>
  <c r="BH270" i="13"/>
  <c r="BG270" i="13"/>
  <c r="BF270" i="13"/>
  <c r="T270" i="13"/>
  <c r="R270" i="13"/>
  <c r="P270" i="13"/>
  <c r="BI268" i="13"/>
  <c r="BH268" i="13"/>
  <c r="BG268" i="13"/>
  <c r="BF268" i="13"/>
  <c r="T268" i="13"/>
  <c r="R268" i="13"/>
  <c r="P268" i="13"/>
  <c r="BI266" i="13"/>
  <c r="BH266" i="13"/>
  <c r="BG266" i="13"/>
  <c r="BF266" i="13"/>
  <c r="T266" i="13"/>
  <c r="R266" i="13"/>
  <c r="P266" i="13"/>
  <c r="BI263" i="13"/>
  <c r="BH263" i="13"/>
  <c r="BG263" i="13"/>
  <c r="BF263" i="13"/>
  <c r="T263" i="13"/>
  <c r="T262" i="13"/>
  <c r="R263" i="13"/>
  <c r="R262" i="13" s="1"/>
  <c r="P263" i="13"/>
  <c r="P262" i="13"/>
  <c r="BI259" i="13"/>
  <c r="BH259" i="13"/>
  <c r="BG259" i="13"/>
  <c r="BF259" i="13"/>
  <c r="T259" i="13"/>
  <c r="R259" i="13"/>
  <c r="P259" i="13"/>
  <c r="BI257" i="13"/>
  <c r="BH257" i="13"/>
  <c r="BG257" i="13"/>
  <c r="BF257" i="13"/>
  <c r="T257" i="13"/>
  <c r="R257" i="13"/>
  <c r="P257" i="13"/>
  <c r="BI254" i="13"/>
  <c r="BH254" i="13"/>
  <c r="BG254" i="13"/>
  <c r="BF254" i="13"/>
  <c r="T254" i="13"/>
  <c r="T253" i="13"/>
  <c r="R254" i="13"/>
  <c r="R253" i="13" s="1"/>
  <c r="P254" i="13"/>
  <c r="P253" i="13"/>
  <c r="BI250" i="13"/>
  <c r="BH250" i="13"/>
  <c r="BG250" i="13"/>
  <c r="BF250" i="13"/>
  <c r="T250" i="13"/>
  <c r="T249" i="13" s="1"/>
  <c r="R250" i="13"/>
  <c r="R249" i="13"/>
  <c r="P250" i="13"/>
  <c r="P249" i="13" s="1"/>
  <c r="BI247" i="13"/>
  <c r="BH247" i="13"/>
  <c r="BG247" i="13"/>
  <c r="BF247" i="13"/>
  <c r="T247" i="13"/>
  <c r="R247" i="13"/>
  <c r="P247" i="13"/>
  <c r="BI245" i="13"/>
  <c r="BH245" i="13"/>
  <c r="BG245" i="13"/>
  <c r="BF245" i="13"/>
  <c r="T245" i="13"/>
  <c r="R245" i="13"/>
  <c r="P245" i="13"/>
  <c r="BI243" i="13"/>
  <c r="BH243" i="13"/>
  <c r="BG243" i="13"/>
  <c r="BF243" i="13"/>
  <c r="T243" i="13"/>
  <c r="R243" i="13"/>
  <c r="P243" i="13"/>
  <c r="BI241" i="13"/>
  <c r="BH241" i="13"/>
  <c r="BG241" i="13"/>
  <c r="BF241" i="13"/>
  <c r="T241" i="13"/>
  <c r="R241" i="13"/>
  <c r="P241" i="13"/>
  <c r="BI239" i="13"/>
  <c r="BH239" i="13"/>
  <c r="BG239" i="13"/>
  <c r="BF239" i="13"/>
  <c r="T239" i="13"/>
  <c r="R239" i="13"/>
  <c r="P239" i="13"/>
  <c r="BI237" i="13"/>
  <c r="BH237" i="13"/>
  <c r="BG237" i="13"/>
  <c r="BF237" i="13"/>
  <c r="T237" i="13"/>
  <c r="R237" i="13"/>
  <c r="P237" i="13"/>
  <c r="BI235" i="13"/>
  <c r="BH235" i="13"/>
  <c r="BG235" i="13"/>
  <c r="BF235" i="13"/>
  <c r="T235" i="13"/>
  <c r="R235" i="13"/>
  <c r="P235" i="13"/>
  <c r="BI232" i="13"/>
  <c r="BH232" i="13"/>
  <c r="BG232" i="13"/>
  <c r="BF232" i="13"/>
  <c r="T232" i="13"/>
  <c r="T231" i="13" s="1"/>
  <c r="R232" i="13"/>
  <c r="R231" i="13"/>
  <c r="P232" i="13"/>
  <c r="P231" i="13" s="1"/>
  <c r="BI228" i="13"/>
  <c r="BH228" i="13"/>
  <c r="BG228" i="13"/>
  <c r="BF228" i="13"/>
  <c r="T228" i="13"/>
  <c r="T227" i="13"/>
  <c r="R228" i="13"/>
  <c r="R227" i="13" s="1"/>
  <c r="P228" i="13"/>
  <c r="P227" i="13"/>
  <c r="BI225" i="13"/>
  <c r="BH225" i="13"/>
  <c r="BG225" i="13"/>
  <c r="BF225" i="13"/>
  <c r="T225" i="13"/>
  <c r="T224" i="13" s="1"/>
  <c r="R225" i="13"/>
  <c r="R224" i="13"/>
  <c r="P225" i="13"/>
  <c r="P224" i="13" s="1"/>
  <c r="BI221" i="13"/>
  <c r="BH221" i="13"/>
  <c r="BG221" i="13"/>
  <c r="BF221" i="13"/>
  <c r="T221" i="13"/>
  <c r="R221" i="13"/>
  <c r="P221" i="13"/>
  <c r="BI218" i="13"/>
  <c r="BH218" i="13"/>
  <c r="BG218" i="13"/>
  <c r="BF218" i="13"/>
  <c r="T218" i="13"/>
  <c r="R218" i="13"/>
  <c r="P218" i="13"/>
  <c r="BI215" i="13"/>
  <c r="BH215" i="13"/>
  <c r="BG215" i="13"/>
  <c r="BF215" i="13"/>
  <c r="T215" i="13"/>
  <c r="R215" i="13"/>
  <c r="P215" i="13"/>
  <c r="BI213" i="13"/>
  <c r="BH213" i="13"/>
  <c r="BG213" i="13"/>
  <c r="BF213" i="13"/>
  <c r="T213" i="13"/>
  <c r="R213" i="13"/>
  <c r="P213" i="13"/>
  <c r="BI211" i="13"/>
  <c r="BH211" i="13"/>
  <c r="BG211" i="13"/>
  <c r="BF211" i="13"/>
  <c r="T211" i="13"/>
  <c r="R211" i="13"/>
  <c r="P211" i="13"/>
  <c r="BI209" i="13"/>
  <c r="BH209" i="13"/>
  <c r="BG209" i="13"/>
  <c r="BF209" i="13"/>
  <c r="T209" i="13"/>
  <c r="R209" i="13"/>
  <c r="P209" i="13"/>
  <c r="BI207" i="13"/>
  <c r="BH207" i="13"/>
  <c r="BG207" i="13"/>
  <c r="BF207" i="13"/>
  <c r="T207" i="13"/>
  <c r="R207" i="13"/>
  <c r="P207" i="13"/>
  <c r="BI205" i="13"/>
  <c r="BH205" i="13"/>
  <c r="BG205" i="13"/>
  <c r="BF205" i="13"/>
  <c r="T205" i="13"/>
  <c r="R205" i="13"/>
  <c r="P205" i="13"/>
  <c r="BI203" i="13"/>
  <c r="BH203" i="13"/>
  <c r="BG203" i="13"/>
  <c r="BF203" i="13"/>
  <c r="T203" i="13"/>
  <c r="R203" i="13"/>
  <c r="P203" i="13"/>
  <c r="BI200" i="13"/>
  <c r="BH200" i="13"/>
  <c r="BG200" i="13"/>
  <c r="BF200" i="13"/>
  <c r="T200" i="13"/>
  <c r="T199" i="13" s="1"/>
  <c r="R200" i="13"/>
  <c r="R199" i="13"/>
  <c r="P200" i="13"/>
  <c r="P199" i="13" s="1"/>
  <c r="BI196" i="13"/>
  <c r="BH196" i="13"/>
  <c r="BG196" i="13"/>
  <c r="BF196" i="13"/>
  <c r="T196" i="13"/>
  <c r="R196" i="13"/>
  <c r="P196" i="13"/>
  <c r="BI194" i="13"/>
  <c r="BH194" i="13"/>
  <c r="BG194" i="13"/>
  <c r="BF194" i="13"/>
  <c r="T194" i="13"/>
  <c r="R194" i="13"/>
  <c r="P194" i="13"/>
  <c r="BI191" i="13"/>
  <c r="BH191" i="13"/>
  <c r="BG191" i="13"/>
  <c r="BF191" i="13"/>
  <c r="T191" i="13"/>
  <c r="T190" i="13" s="1"/>
  <c r="R191" i="13"/>
  <c r="R190" i="13"/>
  <c r="P191" i="13"/>
  <c r="P190" i="13" s="1"/>
  <c r="BI187" i="13"/>
  <c r="BH187" i="13"/>
  <c r="BG187" i="13"/>
  <c r="BF187" i="13"/>
  <c r="T187" i="13"/>
  <c r="R187" i="13"/>
  <c r="P187" i="13"/>
  <c r="BI184" i="13"/>
  <c r="BH184" i="13"/>
  <c r="BG184" i="13"/>
  <c r="BF184" i="13"/>
  <c r="T184" i="13"/>
  <c r="R184" i="13"/>
  <c r="P184" i="13"/>
  <c r="BI181" i="13"/>
  <c r="BH181" i="13"/>
  <c r="BG181" i="13"/>
  <c r="BF181" i="13"/>
  <c r="T181" i="13"/>
  <c r="R181" i="13"/>
  <c r="P181" i="13"/>
  <c r="BI179" i="13"/>
  <c r="BH179" i="13"/>
  <c r="BG179" i="13"/>
  <c r="BF179" i="13"/>
  <c r="T179" i="13"/>
  <c r="R179" i="13"/>
  <c r="P179" i="13"/>
  <c r="BI177" i="13"/>
  <c r="BH177" i="13"/>
  <c r="BG177" i="13"/>
  <c r="BF177" i="13"/>
  <c r="T177" i="13"/>
  <c r="R177" i="13"/>
  <c r="P177" i="13"/>
  <c r="BI175" i="13"/>
  <c r="BH175" i="13"/>
  <c r="BG175" i="13"/>
  <c r="BF175" i="13"/>
  <c r="T175" i="13"/>
  <c r="R175" i="13"/>
  <c r="P175" i="13"/>
  <c r="BI173" i="13"/>
  <c r="BH173" i="13"/>
  <c r="BG173" i="13"/>
  <c r="BF173" i="13"/>
  <c r="T173" i="13"/>
  <c r="R173" i="13"/>
  <c r="P173" i="13"/>
  <c r="BI171" i="13"/>
  <c r="BH171" i="13"/>
  <c r="BG171" i="13"/>
  <c r="BF171" i="13"/>
  <c r="T171" i="13"/>
  <c r="R171" i="13"/>
  <c r="P171" i="13"/>
  <c r="BI169" i="13"/>
  <c r="BH169" i="13"/>
  <c r="BG169" i="13"/>
  <c r="BF169" i="13"/>
  <c r="T169" i="13"/>
  <c r="R169" i="13"/>
  <c r="P169" i="13"/>
  <c r="BI167" i="13"/>
  <c r="BH167" i="13"/>
  <c r="BG167" i="13"/>
  <c r="BF167" i="13"/>
  <c r="T167" i="13"/>
  <c r="R167" i="13"/>
  <c r="P167" i="13"/>
  <c r="BI164" i="13"/>
  <c r="BH164" i="13"/>
  <c r="BG164" i="13"/>
  <c r="BF164" i="13"/>
  <c r="T164" i="13"/>
  <c r="T163" i="13" s="1"/>
  <c r="R164" i="13"/>
  <c r="R163" i="13"/>
  <c r="P164" i="13"/>
  <c r="P163" i="13" s="1"/>
  <c r="BI160" i="13"/>
  <c r="BH160" i="13"/>
  <c r="BG160" i="13"/>
  <c r="BF160" i="13"/>
  <c r="T160" i="13"/>
  <c r="R160" i="13"/>
  <c r="P160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T153" i="13" s="1"/>
  <c r="R154" i="13"/>
  <c r="R153" i="13"/>
  <c r="P154" i="13"/>
  <c r="P153" i="13" s="1"/>
  <c r="J148" i="13"/>
  <c r="J147" i="13"/>
  <c r="F147" i="13"/>
  <c r="F145" i="13"/>
  <c r="E143" i="13"/>
  <c r="J59" i="13"/>
  <c r="J58" i="13"/>
  <c r="F58" i="13"/>
  <c r="F56" i="13"/>
  <c r="E54" i="13"/>
  <c r="J20" i="13"/>
  <c r="E20" i="13"/>
  <c r="F148" i="13"/>
  <c r="J19" i="13"/>
  <c r="J14" i="13"/>
  <c r="J56" i="13" s="1"/>
  <c r="E7" i="13"/>
  <c r="E139" i="13"/>
  <c r="J41" i="12"/>
  <c r="J40" i="12"/>
  <c r="AY67" i="1"/>
  <c r="J39" i="12"/>
  <c r="AX67" i="1" s="1"/>
  <c r="BI443" i="12"/>
  <c r="BH443" i="12"/>
  <c r="BG443" i="12"/>
  <c r="BF443" i="12"/>
  <c r="T443" i="12"/>
  <c r="R443" i="12"/>
  <c r="P443" i="12"/>
  <c r="BI438" i="12"/>
  <c r="BH438" i="12"/>
  <c r="BG438" i="12"/>
  <c r="BF438" i="12"/>
  <c r="T438" i="12"/>
  <c r="R438" i="12"/>
  <c r="P438" i="12"/>
  <c r="BI433" i="12"/>
  <c r="BH433" i="12"/>
  <c r="BG433" i="12"/>
  <c r="BF433" i="12"/>
  <c r="T433" i="12"/>
  <c r="R433" i="12"/>
  <c r="P433" i="12"/>
  <c r="BI428" i="12"/>
  <c r="BH428" i="12"/>
  <c r="BG428" i="12"/>
  <c r="BF428" i="12"/>
  <c r="T428" i="12"/>
  <c r="R428" i="12"/>
  <c r="P428" i="12"/>
  <c r="BI423" i="12"/>
  <c r="BH423" i="12"/>
  <c r="BG423" i="12"/>
  <c r="BF423" i="12"/>
  <c r="T423" i="12"/>
  <c r="R423" i="12"/>
  <c r="P423" i="12"/>
  <c r="BI418" i="12"/>
  <c r="BH418" i="12"/>
  <c r="BG418" i="12"/>
  <c r="BF418" i="12"/>
  <c r="T418" i="12"/>
  <c r="R418" i="12"/>
  <c r="P418" i="12"/>
  <c r="BI413" i="12"/>
  <c r="BH413" i="12"/>
  <c r="BG413" i="12"/>
  <c r="BF413" i="12"/>
  <c r="T413" i="12"/>
  <c r="R413" i="12"/>
  <c r="P413" i="12"/>
  <c r="BI408" i="12"/>
  <c r="BH408" i="12"/>
  <c r="BG408" i="12"/>
  <c r="BF408" i="12"/>
  <c r="T408" i="12"/>
  <c r="R408" i="12"/>
  <c r="P408" i="12"/>
  <c r="BI403" i="12"/>
  <c r="BH403" i="12"/>
  <c r="BG403" i="12"/>
  <c r="BF403" i="12"/>
  <c r="T403" i="12"/>
  <c r="R403" i="12"/>
  <c r="P403" i="12"/>
  <c r="BI398" i="12"/>
  <c r="BH398" i="12"/>
  <c r="BG398" i="12"/>
  <c r="BF398" i="12"/>
  <c r="T398" i="12"/>
  <c r="R398" i="12"/>
  <c r="P398" i="12"/>
  <c r="BI393" i="12"/>
  <c r="BH393" i="12"/>
  <c r="BG393" i="12"/>
  <c r="BF393" i="12"/>
  <c r="T393" i="12"/>
  <c r="T392" i="12" s="1"/>
  <c r="R393" i="12"/>
  <c r="R392" i="12"/>
  <c r="P393" i="12"/>
  <c r="P392" i="12" s="1"/>
  <c r="BI388" i="12"/>
  <c r="BH388" i="12"/>
  <c r="BG388" i="12"/>
  <c r="BF388" i="12"/>
  <c r="T388" i="12"/>
  <c r="R388" i="12"/>
  <c r="P388" i="12"/>
  <c r="BI384" i="12"/>
  <c r="BH384" i="12"/>
  <c r="BG384" i="12"/>
  <c r="BF384" i="12"/>
  <c r="T384" i="12"/>
  <c r="R384" i="12"/>
  <c r="P384" i="12"/>
  <c r="BI381" i="12"/>
  <c r="BH381" i="12"/>
  <c r="BG381" i="12"/>
  <c r="BF381" i="12"/>
  <c r="T381" i="12"/>
  <c r="R381" i="12"/>
  <c r="P381" i="12"/>
  <c r="BI375" i="12"/>
  <c r="BH375" i="12"/>
  <c r="BG375" i="12"/>
  <c r="BF375" i="12"/>
  <c r="T375" i="12"/>
  <c r="R375" i="12"/>
  <c r="P375" i="12"/>
  <c r="BI369" i="12"/>
  <c r="BH369" i="12"/>
  <c r="BG369" i="12"/>
  <c r="BF369" i="12"/>
  <c r="T369" i="12"/>
  <c r="R369" i="12"/>
  <c r="P369" i="12"/>
  <c r="BI363" i="12"/>
  <c r="BH363" i="12"/>
  <c r="BG363" i="12"/>
  <c r="BF363" i="12"/>
  <c r="T363" i="12"/>
  <c r="R363" i="12"/>
  <c r="P363" i="12"/>
  <c r="BI359" i="12"/>
  <c r="BH359" i="12"/>
  <c r="BG359" i="12"/>
  <c r="BF359" i="12"/>
  <c r="T359" i="12"/>
  <c r="R359" i="12"/>
  <c r="P359" i="12"/>
  <c r="BI347" i="12"/>
  <c r="BH347" i="12"/>
  <c r="BG347" i="12"/>
  <c r="BF347" i="12"/>
  <c r="T347" i="12"/>
  <c r="R347" i="12"/>
  <c r="P347" i="12"/>
  <c r="BI342" i="12"/>
  <c r="BH342" i="12"/>
  <c r="BG342" i="12"/>
  <c r="BF342" i="12"/>
  <c r="T342" i="12"/>
  <c r="R342" i="12"/>
  <c r="P342" i="12"/>
  <c r="BI339" i="12"/>
  <c r="BH339" i="12"/>
  <c r="BG339" i="12"/>
  <c r="BF339" i="12"/>
  <c r="T339" i="12"/>
  <c r="R339" i="12"/>
  <c r="P339" i="12"/>
  <c r="BI332" i="12"/>
  <c r="BH332" i="12"/>
  <c r="BG332" i="12"/>
  <c r="BF332" i="12"/>
  <c r="T332" i="12"/>
  <c r="R332" i="12"/>
  <c r="P332" i="12"/>
  <c r="BI328" i="12"/>
  <c r="BH328" i="12"/>
  <c r="BG328" i="12"/>
  <c r="BF328" i="12"/>
  <c r="T328" i="12"/>
  <c r="R328" i="12"/>
  <c r="P328" i="12"/>
  <c r="BI322" i="12"/>
  <c r="BH322" i="12"/>
  <c r="BG322" i="12"/>
  <c r="BF322" i="12"/>
  <c r="T322" i="12"/>
  <c r="R322" i="12"/>
  <c r="P322" i="12"/>
  <c r="BI317" i="12"/>
  <c r="BH317" i="12"/>
  <c r="BG317" i="12"/>
  <c r="BF317" i="12"/>
  <c r="T317" i="12"/>
  <c r="R317" i="12"/>
  <c r="P317" i="12"/>
  <c r="BI305" i="12"/>
  <c r="BH305" i="12"/>
  <c r="BG305" i="12"/>
  <c r="BF305" i="12"/>
  <c r="T305" i="12"/>
  <c r="R305" i="12"/>
  <c r="P305" i="12"/>
  <c r="BI294" i="12"/>
  <c r="BH294" i="12"/>
  <c r="BG294" i="12"/>
  <c r="BF294" i="12"/>
  <c r="T294" i="12"/>
  <c r="R294" i="12"/>
  <c r="P294" i="12"/>
  <c r="BI289" i="12"/>
  <c r="BH289" i="12"/>
  <c r="BG289" i="12"/>
  <c r="BF289" i="12"/>
  <c r="T289" i="12"/>
  <c r="R289" i="12"/>
  <c r="P289" i="12"/>
  <c r="BI284" i="12"/>
  <c r="BH284" i="12"/>
  <c r="BG284" i="12"/>
  <c r="BF284" i="12"/>
  <c r="T284" i="12"/>
  <c r="R284" i="12"/>
  <c r="P284" i="12"/>
  <c r="BI278" i="12"/>
  <c r="BH278" i="12"/>
  <c r="BG278" i="12"/>
  <c r="BF278" i="12"/>
  <c r="T278" i="12"/>
  <c r="R278" i="12"/>
  <c r="P278" i="12"/>
  <c r="BI272" i="12"/>
  <c r="BH272" i="12"/>
  <c r="BG272" i="12"/>
  <c r="BF272" i="12"/>
  <c r="T272" i="12"/>
  <c r="R272" i="12"/>
  <c r="P272" i="12"/>
  <c r="BI262" i="12"/>
  <c r="BH262" i="12"/>
  <c r="BG262" i="12"/>
  <c r="BF262" i="12"/>
  <c r="T262" i="12"/>
  <c r="R262" i="12"/>
  <c r="P262" i="12"/>
  <c r="BI257" i="12"/>
  <c r="BH257" i="12"/>
  <c r="BG257" i="12"/>
  <c r="BF257" i="12"/>
  <c r="T257" i="12"/>
  <c r="R257" i="12"/>
  <c r="P257" i="12"/>
  <c r="BI254" i="12"/>
  <c r="BH254" i="12"/>
  <c r="BG254" i="12"/>
  <c r="BF254" i="12"/>
  <c r="T254" i="12"/>
  <c r="R254" i="12"/>
  <c r="P254" i="12"/>
  <c r="BI247" i="12"/>
  <c r="BH247" i="12"/>
  <c r="BG247" i="12"/>
  <c r="BF247" i="12"/>
  <c r="T247" i="12"/>
  <c r="R247" i="12"/>
  <c r="P247" i="12"/>
  <c r="BI242" i="12"/>
  <c r="BH242" i="12"/>
  <c r="BG242" i="12"/>
  <c r="BF242" i="12"/>
  <c r="T242" i="12"/>
  <c r="R242" i="12"/>
  <c r="P242" i="12"/>
  <c r="BI228" i="12"/>
  <c r="BH228" i="12"/>
  <c r="BG228" i="12"/>
  <c r="BF228" i="12"/>
  <c r="T228" i="12"/>
  <c r="R228" i="12"/>
  <c r="P228" i="12"/>
  <c r="BI222" i="12"/>
  <c r="BH222" i="12"/>
  <c r="BG222" i="12"/>
  <c r="BF222" i="12"/>
  <c r="T222" i="12"/>
  <c r="R222" i="12"/>
  <c r="P222" i="12"/>
  <c r="BI215" i="12"/>
  <c r="BH215" i="12"/>
  <c r="BG215" i="12"/>
  <c r="BF215" i="12"/>
  <c r="T215" i="12"/>
  <c r="R215" i="12"/>
  <c r="P215" i="12"/>
  <c r="BI210" i="12"/>
  <c r="BH210" i="12"/>
  <c r="BG210" i="12"/>
  <c r="BF210" i="12"/>
  <c r="T210" i="12"/>
  <c r="R210" i="12"/>
  <c r="P210" i="12"/>
  <c r="BI205" i="12"/>
  <c r="BH205" i="12"/>
  <c r="BG205" i="12"/>
  <c r="BF205" i="12"/>
  <c r="T205" i="12"/>
  <c r="R205" i="12"/>
  <c r="P205" i="12"/>
  <c r="BI199" i="12"/>
  <c r="BH199" i="12"/>
  <c r="BG199" i="12"/>
  <c r="BF199" i="12"/>
  <c r="T199" i="12"/>
  <c r="R199" i="12"/>
  <c r="P199" i="12"/>
  <c r="BI194" i="12"/>
  <c r="BH194" i="12"/>
  <c r="BG194" i="12"/>
  <c r="BF194" i="12"/>
  <c r="T194" i="12"/>
  <c r="R194" i="12"/>
  <c r="P194" i="12"/>
  <c r="BI188" i="12"/>
  <c r="BH188" i="12"/>
  <c r="BG188" i="12"/>
  <c r="BF188" i="12"/>
  <c r="T188" i="12"/>
  <c r="R188" i="12"/>
  <c r="P188" i="12"/>
  <c r="BI183" i="12"/>
  <c r="BH183" i="12"/>
  <c r="BG183" i="12"/>
  <c r="BF183" i="12"/>
  <c r="T183" i="12"/>
  <c r="R183" i="12"/>
  <c r="P183" i="12"/>
  <c r="BI178" i="12"/>
  <c r="BH178" i="12"/>
  <c r="BG178" i="12"/>
  <c r="BF178" i="12"/>
  <c r="T178" i="12"/>
  <c r="R178" i="12"/>
  <c r="P178" i="12"/>
  <c r="BI164" i="12"/>
  <c r="BH164" i="12"/>
  <c r="BG164" i="12"/>
  <c r="BF164" i="12"/>
  <c r="T164" i="12"/>
  <c r="R164" i="12"/>
  <c r="P164" i="12"/>
  <c r="BI159" i="12"/>
  <c r="BH159" i="12"/>
  <c r="BG159" i="12"/>
  <c r="BF159" i="12"/>
  <c r="T159" i="12"/>
  <c r="R159" i="12"/>
  <c r="P159" i="12"/>
  <c r="BI153" i="12"/>
  <c r="BH153" i="12"/>
  <c r="BG153" i="12"/>
  <c r="BF153" i="12"/>
  <c r="T153" i="12"/>
  <c r="R153" i="12"/>
  <c r="P153" i="12"/>
  <c r="BI147" i="12"/>
  <c r="BH147" i="12"/>
  <c r="BG147" i="12"/>
  <c r="BF147" i="12"/>
  <c r="T147" i="12"/>
  <c r="R147" i="12"/>
  <c r="P147" i="12"/>
  <c r="BI136" i="12"/>
  <c r="BH136" i="12"/>
  <c r="BG136" i="12"/>
  <c r="BF136" i="12"/>
  <c r="T136" i="12"/>
  <c r="R136" i="12"/>
  <c r="P136" i="12"/>
  <c r="BI130" i="12"/>
  <c r="BH130" i="12"/>
  <c r="BG130" i="12"/>
  <c r="BF130" i="12"/>
  <c r="T130" i="12"/>
  <c r="R130" i="12"/>
  <c r="P130" i="12"/>
  <c r="BI125" i="12"/>
  <c r="BH125" i="12"/>
  <c r="BG125" i="12"/>
  <c r="BF125" i="12"/>
  <c r="T125" i="12"/>
  <c r="R125" i="12"/>
  <c r="P125" i="12"/>
  <c r="BI114" i="12"/>
  <c r="BH114" i="12"/>
  <c r="BG114" i="12"/>
  <c r="BF114" i="12"/>
  <c r="T114" i="12"/>
  <c r="R114" i="12"/>
  <c r="P114" i="12"/>
  <c r="BI103" i="12"/>
  <c r="BH103" i="12"/>
  <c r="BG103" i="12"/>
  <c r="BF103" i="12"/>
  <c r="T103" i="12"/>
  <c r="R103" i="12"/>
  <c r="P103" i="12"/>
  <c r="J97" i="12"/>
  <c r="J96" i="12"/>
  <c r="F96" i="12"/>
  <c r="F94" i="12"/>
  <c r="E92" i="12"/>
  <c r="J63" i="12"/>
  <c r="J62" i="12"/>
  <c r="F62" i="12"/>
  <c r="F60" i="12"/>
  <c r="E58" i="12"/>
  <c r="J22" i="12"/>
  <c r="E22" i="12"/>
  <c r="F63" i="12" s="1"/>
  <c r="J21" i="12"/>
  <c r="J16" i="12"/>
  <c r="J94" i="12" s="1"/>
  <c r="E7" i="12"/>
  <c r="E86" i="12"/>
  <c r="J41" i="11"/>
  <c r="J40" i="11"/>
  <c r="AY66" i="1" s="1"/>
  <c r="J39" i="11"/>
  <c r="AX66" i="1"/>
  <c r="BI526" i="11"/>
  <c r="BH526" i="11"/>
  <c r="BG526" i="11"/>
  <c r="BF526" i="11"/>
  <c r="T526" i="11"/>
  <c r="R526" i="11"/>
  <c r="P526" i="11"/>
  <c r="BI521" i="11"/>
  <c r="BH521" i="11"/>
  <c r="BG521" i="11"/>
  <c r="BF521" i="11"/>
  <c r="T521" i="11"/>
  <c r="R521" i="11"/>
  <c r="P521" i="11"/>
  <c r="BI516" i="11"/>
  <c r="BH516" i="11"/>
  <c r="BG516" i="11"/>
  <c r="BF516" i="11"/>
  <c r="T516" i="11"/>
  <c r="R516" i="11"/>
  <c r="P516" i="11"/>
  <c r="BI509" i="11"/>
  <c r="BH509" i="11"/>
  <c r="BG509" i="11"/>
  <c r="BF509" i="11"/>
  <c r="T509" i="11"/>
  <c r="R509" i="11"/>
  <c r="P509" i="11"/>
  <c r="BI502" i="11"/>
  <c r="BH502" i="11"/>
  <c r="BG502" i="11"/>
  <c r="BF502" i="11"/>
  <c r="T502" i="11"/>
  <c r="R502" i="11"/>
  <c r="P502" i="11"/>
  <c r="BI497" i="11"/>
  <c r="BH497" i="11"/>
  <c r="BG497" i="11"/>
  <c r="BF497" i="11"/>
  <c r="T497" i="11"/>
  <c r="R497" i="11"/>
  <c r="P497" i="11"/>
  <c r="BI492" i="11"/>
  <c r="BH492" i="11"/>
  <c r="BG492" i="11"/>
  <c r="BF492" i="11"/>
  <c r="T492" i="11"/>
  <c r="R492" i="11"/>
  <c r="P492" i="11"/>
  <c r="BI487" i="11"/>
  <c r="BH487" i="11"/>
  <c r="BG487" i="11"/>
  <c r="BF487" i="11"/>
  <c r="T487" i="11"/>
  <c r="R487" i="11"/>
  <c r="P487" i="11"/>
  <c r="BI480" i="11"/>
  <c r="BH480" i="11"/>
  <c r="BG480" i="11"/>
  <c r="BF480" i="11"/>
  <c r="T480" i="11"/>
  <c r="R480" i="11"/>
  <c r="P480" i="11"/>
  <c r="BI475" i="11"/>
  <c r="BH475" i="11"/>
  <c r="BG475" i="11"/>
  <c r="BF475" i="11"/>
  <c r="T475" i="11"/>
  <c r="R475" i="11"/>
  <c r="P475" i="11"/>
  <c r="BI470" i="11"/>
  <c r="BH470" i="11"/>
  <c r="BG470" i="11"/>
  <c r="BF470" i="11"/>
  <c r="T470" i="11"/>
  <c r="T469" i="11"/>
  <c r="R470" i="11"/>
  <c r="R469" i="11" s="1"/>
  <c r="P470" i="11"/>
  <c r="P469" i="11"/>
  <c r="BI465" i="11"/>
  <c r="BH465" i="11"/>
  <c r="BG465" i="11"/>
  <c r="BF465" i="11"/>
  <c r="T465" i="11"/>
  <c r="R465" i="11"/>
  <c r="P465" i="11"/>
  <c r="BI461" i="11"/>
  <c r="BH461" i="11"/>
  <c r="BG461" i="11"/>
  <c r="BF461" i="11"/>
  <c r="T461" i="11"/>
  <c r="R461" i="11"/>
  <c r="P461" i="11"/>
  <c r="BI457" i="11"/>
  <c r="BH457" i="11"/>
  <c r="BG457" i="11"/>
  <c r="BF457" i="11"/>
  <c r="T457" i="11"/>
  <c r="R457" i="11"/>
  <c r="P457" i="11"/>
  <c r="BI454" i="11"/>
  <c r="BH454" i="11"/>
  <c r="BG454" i="11"/>
  <c r="BF454" i="11"/>
  <c r="T454" i="11"/>
  <c r="R454" i="11"/>
  <c r="P454" i="11"/>
  <c r="BI444" i="11"/>
  <c r="BH444" i="11"/>
  <c r="BG444" i="11"/>
  <c r="BF444" i="11"/>
  <c r="T444" i="11"/>
  <c r="R444" i="11"/>
  <c r="P444" i="11"/>
  <c r="BI437" i="11"/>
  <c r="BH437" i="11"/>
  <c r="BG437" i="11"/>
  <c r="BF437" i="11"/>
  <c r="T437" i="11"/>
  <c r="R437" i="11"/>
  <c r="P437" i="11"/>
  <c r="BI431" i="11"/>
  <c r="BH431" i="11"/>
  <c r="BG431" i="11"/>
  <c r="BF431" i="11"/>
  <c r="T431" i="11"/>
  <c r="R431" i="11"/>
  <c r="P431" i="11"/>
  <c r="BI427" i="11"/>
  <c r="BH427" i="11"/>
  <c r="BG427" i="11"/>
  <c r="BF427" i="11"/>
  <c r="T427" i="11"/>
  <c r="R427" i="11"/>
  <c r="P427" i="11"/>
  <c r="BI413" i="11"/>
  <c r="BH413" i="11"/>
  <c r="BG413" i="11"/>
  <c r="BF413" i="11"/>
  <c r="T413" i="11"/>
  <c r="R413" i="11"/>
  <c r="P413" i="11"/>
  <c r="BI408" i="11"/>
  <c r="BH408" i="11"/>
  <c r="BG408" i="11"/>
  <c r="BF408" i="11"/>
  <c r="T408" i="11"/>
  <c r="R408" i="11"/>
  <c r="P408" i="11"/>
  <c r="BI404" i="11"/>
  <c r="BH404" i="11"/>
  <c r="BG404" i="11"/>
  <c r="BF404" i="11"/>
  <c r="T404" i="11"/>
  <c r="R404" i="11"/>
  <c r="P404" i="11"/>
  <c r="BI398" i="11"/>
  <c r="BH398" i="11"/>
  <c r="BG398" i="11"/>
  <c r="BF398" i="11"/>
  <c r="T398" i="11"/>
  <c r="R398" i="11"/>
  <c r="P398" i="11"/>
  <c r="BI395" i="11"/>
  <c r="BH395" i="11"/>
  <c r="BG395" i="11"/>
  <c r="BF395" i="11"/>
  <c r="T395" i="11"/>
  <c r="R395" i="11"/>
  <c r="P395" i="11"/>
  <c r="BI385" i="11"/>
  <c r="BH385" i="11"/>
  <c r="BG385" i="11"/>
  <c r="BF385" i="11"/>
  <c r="T385" i="11"/>
  <c r="R385" i="11"/>
  <c r="P385" i="11"/>
  <c r="BI381" i="11"/>
  <c r="BH381" i="11"/>
  <c r="BG381" i="11"/>
  <c r="BF381" i="11"/>
  <c r="T381" i="11"/>
  <c r="R381" i="11"/>
  <c r="P381" i="11"/>
  <c r="BI375" i="11"/>
  <c r="BH375" i="11"/>
  <c r="BG375" i="11"/>
  <c r="BF375" i="11"/>
  <c r="T375" i="11"/>
  <c r="R375" i="11"/>
  <c r="P375" i="11"/>
  <c r="BI370" i="11"/>
  <c r="BH370" i="11"/>
  <c r="BG370" i="11"/>
  <c r="BF370" i="11"/>
  <c r="T370" i="11"/>
  <c r="R370" i="11"/>
  <c r="P370" i="11"/>
  <c r="BI362" i="11"/>
  <c r="BH362" i="11"/>
  <c r="BG362" i="11"/>
  <c r="BF362" i="11"/>
  <c r="T362" i="11"/>
  <c r="R362" i="11"/>
  <c r="P362" i="11"/>
  <c r="BI357" i="11"/>
  <c r="BH357" i="11"/>
  <c r="BG357" i="11"/>
  <c r="BF357" i="11"/>
  <c r="T357" i="11"/>
  <c r="R357" i="11"/>
  <c r="P357" i="11"/>
  <c r="BI352" i="11"/>
  <c r="BH352" i="11"/>
  <c r="BG352" i="11"/>
  <c r="BF352" i="11"/>
  <c r="T352" i="11"/>
  <c r="R352" i="11"/>
  <c r="P352" i="11"/>
  <c r="BI341" i="11"/>
  <c r="BH341" i="11"/>
  <c r="BG341" i="11"/>
  <c r="BF341" i="11"/>
  <c r="T341" i="11"/>
  <c r="R341" i="11"/>
  <c r="P341" i="11"/>
  <c r="BI334" i="11"/>
  <c r="BH334" i="11"/>
  <c r="BG334" i="11"/>
  <c r="BF334" i="11"/>
  <c r="T334" i="11"/>
  <c r="R334" i="11"/>
  <c r="P334" i="11"/>
  <c r="BI317" i="11"/>
  <c r="BH317" i="11"/>
  <c r="BG317" i="11"/>
  <c r="BF317" i="11"/>
  <c r="T317" i="11"/>
  <c r="R317" i="11"/>
  <c r="P317" i="11"/>
  <c r="BI312" i="11"/>
  <c r="BH312" i="11"/>
  <c r="BG312" i="11"/>
  <c r="BF312" i="11"/>
  <c r="T312" i="11"/>
  <c r="R312" i="11"/>
  <c r="P312" i="11"/>
  <c r="BI307" i="11"/>
  <c r="BH307" i="11"/>
  <c r="BG307" i="11"/>
  <c r="BF307" i="11"/>
  <c r="T307" i="11"/>
  <c r="R307" i="11"/>
  <c r="P307" i="11"/>
  <c r="BI301" i="11"/>
  <c r="BH301" i="11"/>
  <c r="BG301" i="11"/>
  <c r="BF301" i="11"/>
  <c r="T301" i="11"/>
  <c r="R301" i="11"/>
  <c r="P301" i="11"/>
  <c r="BI293" i="11"/>
  <c r="BH293" i="11"/>
  <c r="BG293" i="11"/>
  <c r="BF293" i="11"/>
  <c r="T293" i="11"/>
  <c r="R293" i="11"/>
  <c r="P293" i="11"/>
  <c r="BI277" i="11"/>
  <c r="BH277" i="11"/>
  <c r="BG277" i="11"/>
  <c r="BF277" i="11"/>
  <c r="T277" i="11"/>
  <c r="R277" i="11"/>
  <c r="P277" i="11"/>
  <c r="BI272" i="11"/>
  <c r="BH272" i="11"/>
  <c r="BG272" i="11"/>
  <c r="BF272" i="11"/>
  <c r="T272" i="11"/>
  <c r="R272" i="11"/>
  <c r="P272" i="11"/>
  <c r="BI269" i="11"/>
  <c r="BH269" i="11"/>
  <c r="BG269" i="11"/>
  <c r="BF269" i="11"/>
  <c r="T269" i="11"/>
  <c r="R269" i="11"/>
  <c r="P269" i="11"/>
  <c r="BI262" i="11"/>
  <c r="BH262" i="11"/>
  <c r="BG262" i="11"/>
  <c r="BF262" i="11"/>
  <c r="T262" i="11"/>
  <c r="R262" i="11"/>
  <c r="P262" i="11"/>
  <c r="BI257" i="11"/>
  <c r="BH257" i="11"/>
  <c r="BG257" i="11"/>
  <c r="BF257" i="11"/>
  <c r="T257" i="11"/>
  <c r="R257" i="11"/>
  <c r="P257" i="11"/>
  <c r="BI242" i="11"/>
  <c r="BH242" i="11"/>
  <c r="BG242" i="11"/>
  <c r="BF242" i="11"/>
  <c r="T242" i="11"/>
  <c r="R242" i="11"/>
  <c r="P242" i="11"/>
  <c r="BI236" i="11"/>
  <c r="BH236" i="11"/>
  <c r="BG236" i="11"/>
  <c r="BF236" i="11"/>
  <c r="T236" i="11"/>
  <c r="R236" i="11"/>
  <c r="P236" i="11"/>
  <c r="BI229" i="11"/>
  <c r="BH229" i="11"/>
  <c r="BG229" i="11"/>
  <c r="BF229" i="11"/>
  <c r="T229" i="11"/>
  <c r="R229" i="11"/>
  <c r="P229" i="11"/>
  <c r="BI224" i="11"/>
  <c r="BH224" i="11"/>
  <c r="BG224" i="11"/>
  <c r="BF224" i="11"/>
  <c r="T224" i="11"/>
  <c r="R224" i="11"/>
  <c r="P224" i="11"/>
  <c r="BI219" i="11"/>
  <c r="BH219" i="11"/>
  <c r="BG219" i="11"/>
  <c r="BF219" i="11"/>
  <c r="T219" i="11"/>
  <c r="R219" i="11"/>
  <c r="P219" i="11"/>
  <c r="BI213" i="11"/>
  <c r="BH213" i="11"/>
  <c r="BG213" i="11"/>
  <c r="BF213" i="11"/>
  <c r="T213" i="11"/>
  <c r="R213" i="11"/>
  <c r="P213" i="11"/>
  <c r="BI208" i="11"/>
  <c r="BH208" i="11"/>
  <c r="BG208" i="11"/>
  <c r="BF208" i="11"/>
  <c r="T208" i="11"/>
  <c r="R208" i="11"/>
  <c r="P208" i="11"/>
  <c r="BI202" i="11"/>
  <c r="BH202" i="11"/>
  <c r="BG202" i="11"/>
  <c r="BF202" i="11"/>
  <c r="T202" i="11"/>
  <c r="R202" i="11"/>
  <c r="P202" i="11"/>
  <c r="BI197" i="11"/>
  <c r="BH197" i="11"/>
  <c r="BG197" i="11"/>
  <c r="BF197" i="11"/>
  <c r="T197" i="11"/>
  <c r="R197" i="11"/>
  <c r="P197" i="11"/>
  <c r="BI192" i="11"/>
  <c r="BH192" i="11"/>
  <c r="BG192" i="11"/>
  <c r="BF192" i="11"/>
  <c r="T192" i="11"/>
  <c r="R192" i="11"/>
  <c r="P192" i="11"/>
  <c r="BI180" i="11"/>
  <c r="BH180" i="11"/>
  <c r="BG180" i="11"/>
  <c r="BF180" i="11"/>
  <c r="T180" i="11"/>
  <c r="R180" i="11"/>
  <c r="P180" i="11"/>
  <c r="BI174" i="11"/>
  <c r="BH174" i="11"/>
  <c r="BG174" i="11"/>
  <c r="BF174" i="11"/>
  <c r="T174" i="11"/>
  <c r="R174" i="11"/>
  <c r="P174" i="11"/>
  <c r="BI168" i="11"/>
  <c r="BH168" i="11"/>
  <c r="BG168" i="11"/>
  <c r="BF168" i="11"/>
  <c r="T168" i="11"/>
  <c r="R168" i="11"/>
  <c r="P168" i="11"/>
  <c r="BI162" i="11"/>
  <c r="BH162" i="11"/>
  <c r="BG162" i="11"/>
  <c r="BF162" i="11"/>
  <c r="T162" i="11"/>
  <c r="R162" i="11"/>
  <c r="P162" i="11"/>
  <c r="BI149" i="11"/>
  <c r="BH149" i="11"/>
  <c r="BG149" i="11"/>
  <c r="BF149" i="11"/>
  <c r="T149" i="11"/>
  <c r="R149" i="11"/>
  <c r="P149" i="11"/>
  <c r="BI140" i="11"/>
  <c r="BH140" i="11"/>
  <c r="BG140" i="11"/>
  <c r="BF140" i="11"/>
  <c r="T140" i="11"/>
  <c r="R140" i="11"/>
  <c r="P140" i="11"/>
  <c r="BI134" i="11"/>
  <c r="BH134" i="11"/>
  <c r="BG134" i="11"/>
  <c r="BF134" i="11"/>
  <c r="T134" i="11"/>
  <c r="R134" i="11"/>
  <c r="P134" i="11"/>
  <c r="BI118" i="11"/>
  <c r="BH118" i="11"/>
  <c r="BG118" i="11"/>
  <c r="BF118" i="11"/>
  <c r="T118" i="11"/>
  <c r="R118" i="11"/>
  <c r="P118" i="11"/>
  <c r="BI112" i="11"/>
  <c r="BH112" i="11"/>
  <c r="BG112" i="11"/>
  <c r="BF112" i="11"/>
  <c r="T112" i="11"/>
  <c r="R112" i="11"/>
  <c r="P112" i="11"/>
  <c r="BI103" i="11"/>
  <c r="BH103" i="11"/>
  <c r="BG103" i="11"/>
  <c r="BF103" i="11"/>
  <c r="T103" i="11"/>
  <c r="R103" i="11"/>
  <c r="P103" i="11"/>
  <c r="J97" i="11"/>
  <c r="J96" i="11"/>
  <c r="F96" i="11"/>
  <c r="F94" i="11"/>
  <c r="E92" i="11"/>
  <c r="J63" i="11"/>
  <c r="J62" i="11"/>
  <c r="F62" i="11"/>
  <c r="F60" i="11"/>
  <c r="E58" i="11"/>
  <c r="J22" i="11"/>
  <c r="E22" i="11"/>
  <c r="F97" i="11" s="1"/>
  <c r="J21" i="11"/>
  <c r="J16" i="11"/>
  <c r="J60" i="11"/>
  <c r="E7" i="11"/>
  <c r="E52" i="11" s="1"/>
  <c r="J41" i="10"/>
  <c r="J40" i="10"/>
  <c r="AY65" i="1" s="1"/>
  <c r="J39" i="10"/>
  <c r="AX65" i="1" s="1"/>
  <c r="BI391" i="10"/>
  <c r="BH391" i="10"/>
  <c r="BG391" i="10"/>
  <c r="BF391" i="10"/>
  <c r="T391" i="10"/>
  <c r="R391" i="10"/>
  <c r="P391" i="10"/>
  <c r="BI386" i="10"/>
  <c r="BH386" i="10"/>
  <c r="BG386" i="10"/>
  <c r="BF386" i="10"/>
  <c r="T386" i="10"/>
  <c r="R386" i="10"/>
  <c r="P386" i="10"/>
  <c r="BI380" i="10"/>
  <c r="BH380" i="10"/>
  <c r="BG380" i="10"/>
  <c r="BF380" i="10"/>
  <c r="T380" i="10"/>
  <c r="R380" i="10"/>
  <c r="P380" i="10"/>
  <c r="BI374" i="10"/>
  <c r="BH374" i="10"/>
  <c r="BG374" i="10"/>
  <c r="BF374" i="10"/>
  <c r="T374" i="10"/>
  <c r="R374" i="10"/>
  <c r="P374" i="10"/>
  <c r="BI368" i="10"/>
  <c r="BH368" i="10"/>
  <c r="BG368" i="10"/>
  <c r="BF368" i="10"/>
  <c r="T368" i="10"/>
  <c r="R368" i="10"/>
  <c r="P368" i="10"/>
  <c r="BI365" i="10"/>
  <c r="BH365" i="10"/>
  <c r="BG365" i="10"/>
  <c r="BF365" i="10"/>
  <c r="T365" i="10"/>
  <c r="R365" i="10"/>
  <c r="P365" i="10"/>
  <c r="BI360" i="10"/>
  <c r="BH360" i="10"/>
  <c r="BG360" i="10"/>
  <c r="BF360" i="10"/>
  <c r="T360" i="10"/>
  <c r="R360" i="10"/>
  <c r="P360" i="10"/>
  <c r="BI355" i="10"/>
  <c r="BH355" i="10"/>
  <c r="BG355" i="10"/>
  <c r="BF355" i="10"/>
  <c r="T355" i="10"/>
  <c r="R355" i="10"/>
  <c r="P355" i="10"/>
  <c r="BI349" i="10"/>
  <c r="BH349" i="10"/>
  <c r="BG349" i="10"/>
  <c r="BF349" i="10"/>
  <c r="T349" i="10"/>
  <c r="R349" i="10"/>
  <c r="P349" i="10"/>
  <c r="BI344" i="10"/>
  <c r="BH344" i="10"/>
  <c r="BG344" i="10"/>
  <c r="BF344" i="10"/>
  <c r="T344" i="10"/>
  <c r="R344" i="10"/>
  <c r="P344" i="10"/>
  <c r="BI339" i="10"/>
  <c r="BH339" i="10"/>
  <c r="BG339" i="10"/>
  <c r="BF339" i="10"/>
  <c r="T339" i="10"/>
  <c r="T338" i="10" s="1"/>
  <c r="R339" i="10"/>
  <c r="R338" i="10" s="1"/>
  <c r="P339" i="10"/>
  <c r="P338" i="10" s="1"/>
  <c r="BI334" i="10"/>
  <c r="BH334" i="10"/>
  <c r="BG334" i="10"/>
  <c r="BF334" i="10"/>
  <c r="T334" i="10"/>
  <c r="R334" i="10"/>
  <c r="P334" i="10"/>
  <c r="BI330" i="10"/>
  <c r="BH330" i="10"/>
  <c r="BG330" i="10"/>
  <c r="BF330" i="10"/>
  <c r="T330" i="10"/>
  <c r="R330" i="10"/>
  <c r="P330" i="10"/>
  <c r="BI327" i="10"/>
  <c r="BH327" i="10"/>
  <c r="BG327" i="10"/>
  <c r="BF327" i="10"/>
  <c r="T327" i="10"/>
  <c r="R327" i="10"/>
  <c r="P327" i="10"/>
  <c r="BI321" i="10"/>
  <c r="BH321" i="10"/>
  <c r="BG321" i="10"/>
  <c r="BF321" i="10"/>
  <c r="T321" i="10"/>
  <c r="R321" i="10"/>
  <c r="P321" i="10"/>
  <c r="BI315" i="10"/>
  <c r="BH315" i="10"/>
  <c r="BG315" i="10"/>
  <c r="BF315" i="10"/>
  <c r="T315" i="10"/>
  <c r="R315" i="10"/>
  <c r="P315" i="10"/>
  <c r="BI309" i="10"/>
  <c r="BH309" i="10"/>
  <c r="BG309" i="10"/>
  <c r="BF309" i="10"/>
  <c r="T309" i="10"/>
  <c r="R309" i="10"/>
  <c r="P309" i="10"/>
  <c r="BI305" i="10"/>
  <c r="BH305" i="10"/>
  <c r="BG305" i="10"/>
  <c r="BF305" i="10"/>
  <c r="T305" i="10"/>
  <c r="R305" i="10"/>
  <c r="P305" i="10"/>
  <c r="BI298" i="10"/>
  <c r="BH298" i="10"/>
  <c r="BG298" i="10"/>
  <c r="BF298" i="10"/>
  <c r="T298" i="10"/>
  <c r="R298" i="10"/>
  <c r="P298" i="10"/>
  <c r="BI295" i="10"/>
  <c r="BH295" i="10"/>
  <c r="BG295" i="10"/>
  <c r="BF295" i="10"/>
  <c r="T295" i="10"/>
  <c r="R295" i="10"/>
  <c r="P295" i="10"/>
  <c r="BI288" i="10"/>
  <c r="BH288" i="10"/>
  <c r="BG288" i="10"/>
  <c r="BF288" i="10"/>
  <c r="T288" i="10"/>
  <c r="R288" i="10"/>
  <c r="P288" i="10"/>
  <c r="BI284" i="10"/>
  <c r="BH284" i="10"/>
  <c r="BG284" i="10"/>
  <c r="BF284" i="10"/>
  <c r="T284" i="10"/>
  <c r="R284" i="10"/>
  <c r="P284" i="10"/>
  <c r="BI278" i="10"/>
  <c r="BH278" i="10"/>
  <c r="BG278" i="10"/>
  <c r="BF278" i="10"/>
  <c r="T278" i="10"/>
  <c r="R278" i="10"/>
  <c r="P278" i="10"/>
  <c r="BI273" i="10"/>
  <c r="BH273" i="10"/>
  <c r="BG273" i="10"/>
  <c r="BF273" i="10"/>
  <c r="T273" i="10"/>
  <c r="R273" i="10"/>
  <c r="P273" i="10"/>
  <c r="BI265" i="10"/>
  <c r="BH265" i="10"/>
  <c r="BG265" i="10"/>
  <c r="BF265" i="10"/>
  <c r="T265" i="10"/>
  <c r="R265" i="10"/>
  <c r="P265" i="10"/>
  <c r="BI258" i="10"/>
  <c r="BH258" i="10"/>
  <c r="BG258" i="10"/>
  <c r="BF258" i="10"/>
  <c r="T258" i="10"/>
  <c r="R258" i="10"/>
  <c r="P258" i="10"/>
  <c r="BI253" i="10"/>
  <c r="BH253" i="10"/>
  <c r="BG253" i="10"/>
  <c r="BF253" i="10"/>
  <c r="T253" i="10"/>
  <c r="R253" i="10"/>
  <c r="P253" i="10"/>
  <c r="BI248" i="10"/>
  <c r="BH248" i="10"/>
  <c r="BG248" i="10"/>
  <c r="BF248" i="10"/>
  <c r="T248" i="10"/>
  <c r="R248" i="10"/>
  <c r="P248" i="10"/>
  <c r="BI241" i="10"/>
  <c r="BH241" i="10"/>
  <c r="BG241" i="10"/>
  <c r="BF241" i="10"/>
  <c r="T241" i="10"/>
  <c r="R241" i="10"/>
  <c r="P241" i="10"/>
  <c r="BI234" i="10"/>
  <c r="BH234" i="10"/>
  <c r="BG234" i="10"/>
  <c r="BF234" i="10"/>
  <c r="T234" i="10"/>
  <c r="R234" i="10"/>
  <c r="P234" i="10"/>
  <c r="BI227" i="10"/>
  <c r="BH227" i="10"/>
  <c r="BG227" i="10"/>
  <c r="BF227" i="10"/>
  <c r="T227" i="10"/>
  <c r="R227" i="10"/>
  <c r="P227" i="10"/>
  <c r="BI222" i="10"/>
  <c r="BH222" i="10"/>
  <c r="BG222" i="10"/>
  <c r="BF222" i="10"/>
  <c r="T222" i="10"/>
  <c r="R222" i="10"/>
  <c r="P222" i="10"/>
  <c r="BI219" i="10"/>
  <c r="BH219" i="10"/>
  <c r="BG219" i="10"/>
  <c r="BF219" i="10"/>
  <c r="T219" i="10"/>
  <c r="R219" i="10"/>
  <c r="P219" i="10"/>
  <c r="BI214" i="10"/>
  <c r="BH214" i="10"/>
  <c r="BG214" i="10"/>
  <c r="BF214" i="10"/>
  <c r="T214" i="10"/>
  <c r="R214" i="10"/>
  <c r="P214" i="10"/>
  <c r="BI209" i="10"/>
  <c r="BH209" i="10"/>
  <c r="BG209" i="10"/>
  <c r="BF209" i="10"/>
  <c r="T209" i="10"/>
  <c r="R209" i="10"/>
  <c r="P209" i="10"/>
  <c r="BI203" i="10"/>
  <c r="BH203" i="10"/>
  <c r="BG203" i="10"/>
  <c r="BF203" i="10"/>
  <c r="T203" i="10"/>
  <c r="R203" i="10"/>
  <c r="P203" i="10"/>
  <c r="BI197" i="10"/>
  <c r="BH197" i="10"/>
  <c r="BG197" i="10"/>
  <c r="BF197" i="10"/>
  <c r="T197" i="10"/>
  <c r="R197" i="10"/>
  <c r="P197" i="10"/>
  <c r="BI190" i="10"/>
  <c r="BH190" i="10"/>
  <c r="BG190" i="10"/>
  <c r="BF190" i="10"/>
  <c r="T190" i="10"/>
  <c r="R190" i="10"/>
  <c r="P190" i="10"/>
  <c r="BI185" i="10"/>
  <c r="BH185" i="10"/>
  <c r="BG185" i="10"/>
  <c r="BF185" i="10"/>
  <c r="T185" i="10"/>
  <c r="R185" i="10"/>
  <c r="P185" i="10"/>
  <c r="BI180" i="10"/>
  <c r="BH180" i="10"/>
  <c r="BG180" i="10"/>
  <c r="BF180" i="10"/>
  <c r="T180" i="10"/>
  <c r="R180" i="10"/>
  <c r="P180" i="10"/>
  <c r="BI174" i="10"/>
  <c r="BH174" i="10"/>
  <c r="BG174" i="10"/>
  <c r="BF174" i="10"/>
  <c r="T174" i="10"/>
  <c r="R174" i="10"/>
  <c r="P174" i="10"/>
  <c r="BI169" i="10"/>
  <c r="BH169" i="10"/>
  <c r="BG169" i="10"/>
  <c r="BF169" i="10"/>
  <c r="T169" i="10"/>
  <c r="R169" i="10"/>
  <c r="P169" i="10"/>
  <c r="BI163" i="10"/>
  <c r="BH163" i="10"/>
  <c r="BG163" i="10"/>
  <c r="BF163" i="10"/>
  <c r="T163" i="10"/>
  <c r="R163" i="10"/>
  <c r="P163" i="10"/>
  <c r="BI158" i="10"/>
  <c r="BH158" i="10"/>
  <c r="BG158" i="10"/>
  <c r="BF158" i="10"/>
  <c r="T158" i="10"/>
  <c r="R158" i="10"/>
  <c r="P158" i="10"/>
  <c r="BI153" i="10"/>
  <c r="BH153" i="10"/>
  <c r="BG153" i="10"/>
  <c r="BF153" i="10"/>
  <c r="T153" i="10"/>
  <c r="R153" i="10"/>
  <c r="P153" i="10"/>
  <c r="BI144" i="10"/>
  <c r="BH144" i="10"/>
  <c r="BG144" i="10"/>
  <c r="BF144" i="10"/>
  <c r="T144" i="10"/>
  <c r="R144" i="10"/>
  <c r="P144" i="10"/>
  <c r="BI139" i="10"/>
  <c r="BH139" i="10"/>
  <c r="BG139" i="10"/>
  <c r="BF139" i="10"/>
  <c r="T139" i="10"/>
  <c r="R139" i="10"/>
  <c r="P139" i="10"/>
  <c r="BI133" i="10"/>
  <c r="BH133" i="10"/>
  <c r="BG133" i="10"/>
  <c r="BF133" i="10"/>
  <c r="T133" i="10"/>
  <c r="R133" i="10"/>
  <c r="P133" i="10"/>
  <c r="BI127" i="10"/>
  <c r="BH127" i="10"/>
  <c r="BG127" i="10"/>
  <c r="BF127" i="10"/>
  <c r="T127" i="10"/>
  <c r="R127" i="10"/>
  <c r="P127" i="10"/>
  <c r="BI122" i="10"/>
  <c r="BH122" i="10"/>
  <c r="BG122" i="10"/>
  <c r="BF122" i="10"/>
  <c r="T122" i="10"/>
  <c r="R122" i="10"/>
  <c r="P122" i="10"/>
  <c r="BI116" i="10"/>
  <c r="BH116" i="10"/>
  <c r="BG116" i="10"/>
  <c r="BF116" i="10"/>
  <c r="T116" i="10"/>
  <c r="R116" i="10"/>
  <c r="P116" i="10"/>
  <c r="BI109" i="10"/>
  <c r="BH109" i="10"/>
  <c r="BG109" i="10"/>
  <c r="BF109" i="10"/>
  <c r="T109" i="10"/>
  <c r="R109" i="10"/>
  <c r="P109" i="10"/>
  <c r="BI103" i="10"/>
  <c r="BH103" i="10"/>
  <c r="BG103" i="10"/>
  <c r="BF103" i="10"/>
  <c r="T103" i="10"/>
  <c r="R103" i="10"/>
  <c r="P103" i="10"/>
  <c r="J97" i="10"/>
  <c r="J96" i="10"/>
  <c r="F96" i="10"/>
  <c r="F94" i="10"/>
  <c r="E92" i="10"/>
  <c r="J63" i="10"/>
  <c r="J62" i="10"/>
  <c r="F62" i="10"/>
  <c r="F60" i="10"/>
  <c r="E58" i="10"/>
  <c r="J22" i="10"/>
  <c r="E22" i="10"/>
  <c r="F63" i="10"/>
  <c r="J21" i="10"/>
  <c r="J16" i="10"/>
  <c r="J60" i="10" s="1"/>
  <c r="E7" i="10"/>
  <c r="E86" i="10" s="1"/>
  <c r="J41" i="9"/>
  <c r="J40" i="9"/>
  <c r="AY64" i="1"/>
  <c r="J39" i="9"/>
  <c r="AX64" i="1"/>
  <c r="BI451" i="9"/>
  <c r="BH451" i="9"/>
  <c r="BG451" i="9"/>
  <c r="BF451" i="9"/>
  <c r="T451" i="9"/>
  <c r="R451" i="9"/>
  <c r="P451" i="9"/>
  <c r="BI446" i="9"/>
  <c r="BH446" i="9"/>
  <c r="BG446" i="9"/>
  <c r="BF446" i="9"/>
  <c r="T446" i="9"/>
  <c r="R446" i="9"/>
  <c r="P446" i="9"/>
  <c r="BI443" i="9"/>
  <c r="BH443" i="9"/>
  <c r="BG443" i="9"/>
  <c r="BF443" i="9"/>
  <c r="T443" i="9"/>
  <c r="R443" i="9"/>
  <c r="P443" i="9"/>
  <c r="BI438" i="9"/>
  <c r="BH438" i="9"/>
  <c r="BG438" i="9"/>
  <c r="BF438" i="9"/>
  <c r="T438" i="9"/>
  <c r="R438" i="9"/>
  <c r="P438" i="9"/>
  <c r="BI428" i="9"/>
  <c r="BH428" i="9"/>
  <c r="BG428" i="9"/>
  <c r="BF428" i="9"/>
  <c r="T428" i="9"/>
  <c r="R428" i="9"/>
  <c r="P428" i="9"/>
  <c r="BI418" i="9"/>
  <c r="BH418" i="9"/>
  <c r="BG418" i="9"/>
  <c r="BF418" i="9"/>
  <c r="T418" i="9"/>
  <c r="R418" i="9"/>
  <c r="P418" i="9"/>
  <c r="BI408" i="9"/>
  <c r="BH408" i="9"/>
  <c r="BG408" i="9"/>
  <c r="BF408" i="9"/>
  <c r="T408" i="9"/>
  <c r="R408" i="9"/>
  <c r="P408" i="9"/>
  <c r="BI403" i="9"/>
  <c r="BH403" i="9"/>
  <c r="BG403" i="9"/>
  <c r="BF403" i="9"/>
  <c r="T403" i="9"/>
  <c r="R403" i="9"/>
  <c r="P403" i="9"/>
  <c r="BI398" i="9"/>
  <c r="BH398" i="9"/>
  <c r="BG398" i="9"/>
  <c r="BF398" i="9"/>
  <c r="T398" i="9"/>
  <c r="R398" i="9"/>
  <c r="P398" i="9"/>
  <c r="BI393" i="9"/>
  <c r="BH393" i="9"/>
  <c r="BG393" i="9"/>
  <c r="BF393" i="9"/>
  <c r="T393" i="9"/>
  <c r="R393" i="9"/>
  <c r="P393" i="9"/>
  <c r="BI383" i="9"/>
  <c r="BH383" i="9"/>
  <c r="BG383" i="9"/>
  <c r="BF383" i="9"/>
  <c r="T383" i="9"/>
  <c r="R383" i="9"/>
  <c r="P383" i="9"/>
  <c r="BI378" i="9"/>
  <c r="BH378" i="9"/>
  <c r="BG378" i="9"/>
  <c r="BF378" i="9"/>
  <c r="T378" i="9"/>
  <c r="R378" i="9"/>
  <c r="P378" i="9"/>
  <c r="BI373" i="9"/>
  <c r="BH373" i="9"/>
  <c r="BG373" i="9"/>
  <c r="BF373" i="9"/>
  <c r="T373" i="9"/>
  <c r="T372" i="9"/>
  <c r="R373" i="9"/>
  <c r="R372" i="9"/>
  <c r="P373" i="9"/>
  <c r="P372" i="9"/>
  <c r="BI368" i="9"/>
  <c r="BH368" i="9"/>
  <c r="BG368" i="9"/>
  <c r="BF368" i="9"/>
  <c r="T368" i="9"/>
  <c r="R368" i="9"/>
  <c r="P368" i="9"/>
  <c r="BI364" i="9"/>
  <c r="BH364" i="9"/>
  <c r="BG364" i="9"/>
  <c r="BF364" i="9"/>
  <c r="T364" i="9"/>
  <c r="R364" i="9"/>
  <c r="P364" i="9"/>
  <c r="BI361" i="9"/>
  <c r="BH361" i="9"/>
  <c r="BG361" i="9"/>
  <c r="BF361" i="9"/>
  <c r="T361" i="9"/>
  <c r="R361" i="9"/>
  <c r="P361" i="9"/>
  <c r="BI355" i="9"/>
  <c r="BH355" i="9"/>
  <c r="BG355" i="9"/>
  <c r="BF355" i="9"/>
  <c r="T355" i="9"/>
  <c r="R355" i="9"/>
  <c r="P355" i="9"/>
  <c r="BI349" i="9"/>
  <c r="BH349" i="9"/>
  <c r="BG349" i="9"/>
  <c r="BF349" i="9"/>
  <c r="T349" i="9"/>
  <c r="R349" i="9"/>
  <c r="P349" i="9"/>
  <c r="BI343" i="9"/>
  <c r="BH343" i="9"/>
  <c r="BG343" i="9"/>
  <c r="BF343" i="9"/>
  <c r="T343" i="9"/>
  <c r="R343" i="9"/>
  <c r="P343" i="9"/>
  <c r="BI339" i="9"/>
  <c r="BH339" i="9"/>
  <c r="BG339" i="9"/>
  <c r="BF339" i="9"/>
  <c r="T339" i="9"/>
  <c r="R339" i="9"/>
  <c r="P339" i="9"/>
  <c r="BI332" i="9"/>
  <c r="BH332" i="9"/>
  <c r="BG332" i="9"/>
  <c r="BF332" i="9"/>
  <c r="T332" i="9"/>
  <c r="R332" i="9"/>
  <c r="P332" i="9"/>
  <c r="BI329" i="9"/>
  <c r="BH329" i="9"/>
  <c r="BG329" i="9"/>
  <c r="BF329" i="9"/>
  <c r="T329" i="9"/>
  <c r="R329" i="9"/>
  <c r="P329" i="9"/>
  <c r="BI322" i="9"/>
  <c r="BH322" i="9"/>
  <c r="BG322" i="9"/>
  <c r="BF322" i="9"/>
  <c r="T322" i="9"/>
  <c r="R322" i="9"/>
  <c r="P322" i="9"/>
  <c r="BI318" i="9"/>
  <c r="BH318" i="9"/>
  <c r="BG318" i="9"/>
  <c r="BF318" i="9"/>
  <c r="T318" i="9"/>
  <c r="R318" i="9"/>
  <c r="P318" i="9"/>
  <c r="BI312" i="9"/>
  <c r="BH312" i="9"/>
  <c r="BG312" i="9"/>
  <c r="BF312" i="9"/>
  <c r="T312" i="9"/>
  <c r="R312" i="9"/>
  <c r="P312" i="9"/>
  <c r="BI307" i="9"/>
  <c r="BH307" i="9"/>
  <c r="BG307" i="9"/>
  <c r="BF307" i="9"/>
  <c r="T307" i="9"/>
  <c r="R307" i="9"/>
  <c r="P307" i="9"/>
  <c r="BI299" i="9"/>
  <c r="BH299" i="9"/>
  <c r="BG299" i="9"/>
  <c r="BF299" i="9"/>
  <c r="T299" i="9"/>
  <c r="R299" i="9"/>
  <c r="P299" i="9"/>
  <c r="BI292" i="9"/>
  <c r="BH292" i="9"/>
  <c r="BG292" i="9"/>
  <c r="BF292" i="9"/>
  <c r="T292" i="9"/>
  <c r="R292" i="9"/>
  <c r="P292" i="9"/>
  <c r="BI287" i="9"/>
  <c r="BH287" i="9"/>
  <c r="BG287" i="9"/>
  <c r="BF287" i="9"/>
  <c r="T287" i="9"/>
  <c r="R287" i="9"/>
  <c r="P287" i="9"/>
  <c r="BI282" i="9"/>
  <c r="BH282" i="9"/>
  <c r="BG282" i="9"/>
  <c r="BF282" i="9"/>
  <c r="T282" i="9"/>
  <c r="R282" i="9"/>
  <c r="P282" i="9"/>
  <c r="BI275" i="9"/>
  <c r="BH275" i="9"/>
  <c r="BG275" i="9"/>
  <c r="BF275" i="9"/>
  <c r="T275" i="9"/>
  <c r="R275" i="9"/>
  <c r="P275" i="9"/>
  <c r="BI264" i="9"/>
  <c r="BH264" i="9"/>
  <c r="BG264" i="9"/>
  <c r="BF264" i="9"/>
  <c r="T264" i="9"/>
  <c r="R264" i="9"/>
  <c r="P264" i="9"/>
  <c r="BI257" i="9"/>
  <c r="BH257" i="9"/>
  <c r="BG257" i="9"/>
  <c r="BF257" i="9"/>
  <c r="T257" i="9"/>
  <c r="R257" i="9"/>
  <c r="P257" i="9"/>
  <c r="BI252" i="9"/>
  <c r="BH252" i="9"/>
  <c r="BG252" i="9"/>
  <c r="BF252" i="9"/>
  <c r="T252" i="9"/>
  <c r="R252" i="9"/>
  <c r="P252" i="9"/>
  <c r="BI249" i="9"/>
  <c r="BH249" i="9"/>
  <c r="BG249" i="9"/>
  <c r="BF249" i="9"/>
  <c r="T249" i="9"/>
  <c r="R249" i="9"/>
  <c r="P249" i="9"/>
  <c r="BI244" i="9"/>
  <c r="BH244" i="9"/>
  <c r="BG244" i="9"/>
  <c r="BF244" i="9"/>
  <c r="T244" i="9"/>
  <c r="R244" i="9"/>
  <c r="P244" i="9"/>
  <c r="BI239" i="9"/>
  <c r="BH239" i="9"/>
  <c r="BG239" i="9"/>
  <c r="BF239" i="9"/>
  <c r="T239" i="9"/>
  <c r="R239" i="9"/>
  <c r="P239" i="9"/>
  <c r="BI228" i="9"/>
  <c r="BH228" i="9"/>
  <c r="BG228" i="9"/>
  <c r="BF228" i="9"/>
  <c r="T228" i="9"/>
  <c r="R228" i="9"/>
  <c r="P228" i="9"/>
  <c r="BI222" i="9"/>
  <c r="BH222" i="9"/>
  <c r="BG222" i="9"/>
  <c r="BF222" i="9"/>
  <c r="T222" i="9"/>
  <c r="R222" i="9"/>
  <c r="P222" i="9"/>
  <c r="BI215" i="9"/>
  <c r="BH215" i="9"/>
  <c r="BG215" i="9"/>
  <c r="BF215" i="9"/>
  <c r="T215" i="9"/>
  <c r="R215" i="9"/>
  <c r="P215" i="9"/>
  <c r="BI210" i="9"/>
  <c r="BH210" i="9"/>
  <c r="BG210" i="9"/>
  <c r="BF210" i="9"/>
  <c r="T210" i="9"/>
  <c r="R210" i="9"/>
  <c r="P210" i="9"/>
  <c r="BI205" i="9"/>
  <c r="BH205" i="9"/>
  <c r="BG205" i="9"/>
  <c r="BF205" i="9"/>
  <c r="T205" i="9"/>
  <c r="R205" i="9"/>
  <c r="P205" i="9"/>
  <c r="BI199" i="9"/>
  <c r="BH199" i="9"/>
  <c r="BG199" i="9"/>
  <c r="BF199" i="9"/>
  <c r="T199" i="9"/>
  <c r="R199" i="9"/>
  <c r="P199" i="9"/>
  <c r="BI194" i="9"/>
  <c r="BH194" i="9"/>
  <c r="BG194" i="9"/>
  <c r="BF194" i="9"/>
  <c r="T194" i="9"/>
  <c r="R194" i="9"/>
  <c r="P194" i="9"/>
  <c r="BI188" i="9"/>
  <c r="BH188" i="9"/>
  <c r="BG188" i="9"/>
  <c r="BF188" i="9"/>
  <c r="T188" i="9"/>
  <c r="R188" i="9"/>
  <c r="P188" i="9"/>
  <c r="BI183" i="9"/>
  <c r="BH183" i="9"/>
  <c r="BG183" i="9"/>
  <c r="BF183" i="9"/>
  <c r="T183" i="9"/>
  <c r="R183" i="9"/>
  <c r="P183" i="9"/>
  <c r="BI178" i="9"/>
  <c r="BH178" i="9"/>
  <c r="BG178" i="9"/>
  <c r="BF178" i="9"/>
  <c r="T178" i="9"/>
  <c r="R178" i="9"/>
  <c r="P178" i="9"/>
  <c r="BI169" i="9"/>
  <c r="BH169" i="9"/>
  <c r="BG169" i="9"/>
  <c r="BF169" i="9"/>
  <c r="T169" i="9"/>
  <c r="R169" i="9"/>
  <c r="P169" i="9"/>
  <c r="BI162" i="9"/>
  <c r="BH162" i="9"/>
  <c r="BG162" i="9"/>
  <c r="BF162" i="9"/>
  <c r="T162" i="9"/>
  <c r="R162" i="9"/>
  <c r="P162" i="9"/>
  <c r="BI155" i="9"/>
  <c r="BH155" i="9"/>
  <c r="BG155" i="9"/>
  <c r="BF155" i="9"/>
  <c r="T155" i="9"/>
  <c r="R155" i="9"/>
  <c r="P155" i="9"/>
  <c r="BI151" i="9"/>
  <c r="BH151" i="9"/>
  <c r="BG151" i="9"/>
  <c r="BF151" i="9"/>
  <c r="T151" i="9"/>
  <c r="R151" i="9"/>
  <c r="P151" i="9"/>
  <c r="BI146" i="9"/>
  <c r="BH146" i="9"/>
  <c r="BG146" i="9"/>
  <c r="BF146" i="9"/>
  <c r="T146" i="9"/>
  <c r="R146" i="9"/>
  <c r="P146" i="9"/>
  <c r="BI140" i="9"/>
  <c r="BH140" i="9"/>
  <c r="BG140" i="9"/>
  <c r="BF140" i="9"/>
  <c r="T140" i="9"/>
  <c r="R140" i="9"/>
  <c r="P140" i="9"/>
  <c r="BI134" i="9"/>
  <c r="BH134" i="9"/>
  <c r="BG134" i="9"/>
  <c r="BF134" i="9"/>
  <c r="T134" i="9"/>
  <c r="R134" i="9"/>
  <c r="P134" i="9"/>
  <c r="BI129" i="9"/>
  <c r="BH129" i="9"/>
  <c r="BG129" i="9"/>
  <c r="BF129" i="9"/>
  <c r="T129" i="9"/>
  <c r="R129" i="9"/>
  <c r="P129" i="9"/>
  <c r="BI122" i="9"/>
  <c r="BH122" i="9"/>
  <c r="BG122" i="9"/>
  <c r="BF122" i="9"/>
  <c r="T122" i="9"/>
  <c r="R122" i="9"/>
  <c r="P122" i="9"/>
  <c r="BI116" i="9"/>
  <c r="BH116" i="9"/>
  <c r="BG116" i="9"/>
  <c r="BF116" i="9"/>
  <c r="T116" i="9"/>
  <c r="R116" i="9"/>
  <c r="P116" i="9"/>
  <c r="BI109" i="9"/>
  <c r="BH109" i="9"/>
  <c r="BG109" i="9"/>
  <c r="BF109" i="9"/>
  <c r="T109" i="9"/>
  <c r="R109" i="9"/>
  <c r="P109" i="9"/>
  <c r="BI103" i="9"/>
  <c r="BH103" i="9"/>
  <c r="BG103" i="9"/>
  <c r="BF103" i="9"/>
  <c r="T103" i="9"/>
  <c r="R103" i="9"/>
  <c r="P103" i="9"/>
  <c r="J97" i="9"/>
  <c r="J96" i="9"/>
  <c r="F96" i="9"/>
  <c r="F94" i="9"/>
  <c r="E92" i="9"/>
  <c r="J63" i="9"/>
  <c r="J62" i="9"/>
  <c r="F62" i="9"/>
  <c r="F60" i="9"/>
  <c r="E58" i="9"/>
  <c r="J22" i="9"/>
  <c r="E22" i="9"/>
  <c r="F63" i="9" s="1"/>
  <c r="J21" i="9"/>
  <c r="J16" i="9"/>
  <c r="J94" i="9"/>
  <c r="E7" i="9"/>
  <c r="E86" i="9" s="1"/>
  <c r="J41" i="8"/>
  <c r="J40" i="8"/>
  <c r="AY63" i="1" s="1"/>
  <c r="J39" i="8"/>
  <c r="AX63" i="1" s="1"/>
  <c r="BI447" i="8"/>
  <c r="BH447" i="8"/>
  <c r="BG447" i="8"/>
  <c r="BF447" i="8"/>
  <c r="T447" i="8"/>
  <c r="R447" i="8"/>
  <c r="P447" i="8"/>
  <c r="BI442" i="8"/>
  <c r="BH442" i="8"/>
  <c r="BG442" i="8"/>
  <c r="BF442" i="8"/>
  <c r="T442" i="8"/>
  <c r="R442" i="8"/>
  <c r="P442" i="8"/>
  <c r="BI439" i="8"/>
  <c r="BH439" i="8"/>
  <c r="BG439" i="8"/>
  <c r="BF439" i="8"/>
  <c r="T439" i="8"/>
  <c r="R439" i="8"/>
  <c r="P439" i="8"/>
  <c r="BI434" i="8"/>
  <c r="BH434" i="8"/>
  <c r="BG434" i="8"/>
  <c r="BF434" i="8"/>
  <c r="T434" i="8"/>
  <c r="R434" i="8"/>
  <c r="P434" i="8"/>
  <c r="BI424" i="8"/>
  <c r="BH424" i="8"/>
  <c r="BG424" i="8"/>
  <c r="BF424" i="8"/>
  <c r="T424" i="8"/>
  <c r="R424" i="8"/>
  <c r="P424" i="8"/>
  <c r="BI414" i="8"/>
  <c r="BH414" i="8"/>
  <c r="BG414" i="8"/>
  <c r="BF414" i="8"/>
  <c r="T414" i="8"/>
  <c r="R414" i="8"/>
  <c r="P414" i="8"/>
  <c r="BI404" i="8"/>
  <c r="BH404" i="8"/>
  <c r="BG404" i="8"/>
  <c r="BF404" i="8"/>
  <c r="T404" i="8"/>
  <c r="R404" i="8"/>
  <c r="P404" i="8"/>
  <c r="BI399" i="8"/>
  <c r="BH399" i="8"/>
  <c r="BG399" i="8"/>
  <c r="BF399" i="8"/>
  <c r="T399" i="8"/>
  <c r="R399" i="8"/>
  <c r="P399" i="8"/>
  <c r="BI394" i="8"/>
  <c r="BH394" i="8"/>
  <c r="BG394" i="8"/>
  <c r="BF394" i="8"/>
  <c r="T394" i="8"/>
  <c r="R394" i="8"/>
  <c r="P394" i="8"/>
  <c r="BI389" i="8"/>
  <c r="BH389" i="8"/>
  <c r="BG389" i="8"/>
  <c r="BF389" i="8"/>
  <c r="T389" i="8"/>
  <c r="R389" i="8"/>
  <c r="P389" i="8"/>
  <c r="BI379" i="8"/>
  <c r="BH379" i="8"/>
  <c r="BG379" i="8"/>
  <c r="BF379" i="8"/>
  <c r="T379" i="8"/>
  <c r="R379" i="8"/>
  <c r="P379" i="8"/>
  <c r="BI374" i="8"/>
  <c r="BH374" i="8"/>
  <c r="BG374" i="8"/>
  <c r="BF374" i="8"/>
  <c r="T374" i="8"/>
  <c r="R374" i="8"/>
  <c r="P374" i="8"/>
  <c r="BI369" i="8"/>
  <c r="BH369" i="8"/>
  <c r="BG369" i="8"/>
  <c r="BF369" i="8"/>
  <c r="T369" i="8"/>
  <c r="T368" i="8" s="1"/>
  <c r="R369" i="8"/>
  <c r="R368" i="8" s="1"/>
  <c r="P369" i="8"/>
  <c r="P368" i="8" s="1"/>
  <c r="BI364" i="8"/>
  <c r="BH364" i="8"/>
  <c r="BG364" i="8"/>
  <c r="BF364" i="8"/>
  <c r="T364" i="8"/>
  <c r="R364" i="8"/>
  <c r="P364" i="8"/>
  <c r="BI360" i="8"/>
  <c r="BH360" i="8"/>
  <c r="BG360" i="8"/>
  <c r="BF360" i="8"/>
  <c r="T360" i="8"/>
  <c r="R360" i="8"/>
  <c r="P360" i="8"/>
  <c r="BI357" i="8"/>
  <c r="BH357" i="8"/>
  <c r="BG357" i="8"/>
  <c r="BF357" i="8"/>
  <c r="T357" i="8"/>
  <c r="R357" i="8"/>
  <c r="P357" i="8"/>
  <c r="BI351" i="8"/>
  <c r="BH351" i="8"/>
  <c r="BG351" i="8"/>
  <c r="BF351" i="8"/>
  <c r="T351" i="8"/>
  <c r="R351" i="8"/>
  <c r="P351" i="8"/>
  <c r="BI345" i="8"/>
  <c r="BH345" i="8"/>
  <c r="BG345" i="8"/>
  <c r="BF345" i="8"/>
  <c r="T345" i="8"/>
  <c r="R345" i="8"/>
  <c r="P345" i="8"/>
  <c r="BI339" i="8"/>
  <c r="BH339" i="8"/>
  <c r="BG339" i="8"/>
  <c r="BF339" i="8"/>
  <c r="T339" i="8"/>
  <c r="R339" i="8"/>
  <c r="P339" i="8"/>
  <c r="BI335" i="8"/>
  <c r="BH335" i="8"/>
  <c r="BG335" i="8"/>
  <c r="BF335" i="8"/>
  <c r="T335" i="8"/>
  <c r="R335" i="8"/>
  <c r="P335" i="8"/>
  <c r="BI328" i="8"/>
  <c r="BH328" i="8"/>
  <c r="BG328" i="8"/>
  <c r="BF328" i="8"/>
  <c r="T328" i="8"/>
  <c r="R328" i="8"/>
  <c r="P328" i="8"/>
  <c r="BI325" i="8"/>
  <c r="BH325" i="8"/>
  <c r="BG325" i="8"/>
  <c r="BF325" i="8"/>
  <c r="T325" i="8"/>
  <c r="R325" i="8"/>
  <c r="P325" i="8"/>
  <c r="BI318" i="8"/>
  <c r="BH318" i="8"/>
  <c r="BG318" i="8"/>
  <c r="BF318" i="8"/>
  <c r="T318" i="8"/>
  <c r="R318" i="8"/>
  <c r="P318" i="8"/>
  <c r="BI314" i="8"/>
  <c r="BH314" i="8"/>
  <c r="BG314" i="8"/>
  <c r="BF314" i="8"/>
  <c r="T314" i="8"/>
  <c r="R314" i="8"/>
  <c r="P314" i="8"/>
  <c r="BI308" i="8"/>
  <c r="BH308" i="8"/>
  <c r="BG308" i="8"/>
  <c r="BF308" i="8"/>
  <c r="T308" i="8"/>
  <c r="R308" i="8"/>
  <c r="P308" i="8"/>
  <c r="BI303" i="8"/>
  <c r="BH303" i="8"/>
  <c r="BG303" i="8"/>
  <c r="BF303" i="8"/>
  <c r="T303" i="8"/>
  <c r="R303" i="8"/>
  <c r="P303" i="8"/>
  <c r="BI295" i="8"/>
  <c r="BH295" i="8"/>
  <c r="BG295" i="8"/>
  <c r="BF295" i="8"/>
  <c r="T295" i="8"/>
  <c r="R295" i="8"/>
  <c r="P295" i="8"/>
  <c r="BI288" i="8"/>
  <c r="BH288" i="8"/>
  <c r="BG288" i="8"/>
  <c r="BF288" i="8"/>
  <c r="T288" i="8"/>
  <c r="R288" i="8"/>
  <c r="P288" i="8"/>
  <c r="BI283" i="8"/>
  <c r="BH283" i="8"/>
  <c r="BG283" i="8"/>
  <c r="BF283" i="8"/>
  <c r="T283" i="8"/>
  <c r="R283" i="8"/>
  <c r="P283" i="8"/>
  <c r="BI278" i="8"/>
  <c r="BH278" i="8"/>
  <c r="BG278" i="8"/>
  <c r="BF278" i="8"/>
  <c r="T278" i="8"/>
  <c r="R278" i="8"/>
  <c r="P278" i="8"/>
  <c r="BI271" i="8"/>
  <c r="BH271" i="8"/>
  <c r="BG271" i="8"/>
  <c r="BF271" i="8"/>
  <c r="T271" i="8"/>
  <c r="R271" i="8"/>
  <c r="P271" i="8"/>
  <c r="BI260" i="8"/>
  <c r="BH260" i="8"/>
  <c r="BG260" i="8"/>
  <c r="BF260" i="8"/>
  <c r="T260" i="8"/>
  <c r="R260" i="8"/>
  <c r="P260" i="8"/>
  <c r="BI253" i="8"/>
  <c r="BH253" i="8"/>
  <c r="BG253" i="8"/>
  <c r="BF253" i="8"/>
  <c r="T253" i="8"/>
  <c r="R253" i="8"/>
  <c r="P253" i="8"/>
  <c r="BI248" i="8"/>
  <c r="BH248" i="8"/>
  <c r="BG248" i="8"/>
  <c r="BF248" i="8"/>
  <c r="T248" i="8"/>
  <c r="R248" i="8"/>
  <c r="P248" i="8"/>
  <c r="BI245" i="8"/>
  <c r="BH245" i="8"/>
  <c r="BG245" i="8"/>
  <c r="BF245" i="8"/>
  <c r="T245" i="8"/>
  <c r="R245" i="8"/>
  <c r="P245" i="8"/>
  <c r="BI240" i="8"/>
  <c r="BH240" i="8"/>
  <c r="BG240" i="8"/>
  <c r="BF240" i="8"/>
  <c r="T240" i="8"/>
  <c r="R240" i="8"/>
  <c r="P240" i="8"/>
  <c r="BI235" i="8"/>
  <c r="BH235" i="8"/>
  <c r="BG235" i="8"/>
  <c r="BF235" i="8"/>
  <c r="T235" i="8"/>
  <c r="R235" i="8"/>
  <c r="P235" i="8"/>
  <c r="BI224" i="8"/>
  <c r="BH224" i="8"/>
  <c r="BG224" i="8"/>
  <c r="BF224" i="8"/>
  <c r="T224" i="8"/>
  <c r="R224" i="8"/>
  <c r="P224" i="8"/>
  <c r="BI218" i="8"/>
  <c r="BH218" i="8"/>
  <c r="BG218" i="8"/>
  <c r="BF218" i="8"/>
  <c r="T218" i="8"/>
  <c r="R218" i="8"/>
  <c r="P218" i="8"/>
  <c r="BI211" i="8"/>
  <c r="BH211" i="8"/>
  <c r="BG211" i="8"/>
  <c r="BF211" i="8"/>
  <c r="T211" i="8"/>
  <c r="R211" i="8"/>
  <c r="P211" i="8"/>
  <c r="BI206" i="8"/>
  <c r="BH206" i="8"/>
  <c r="BG206" i="8"/>
  <c r="BF206" i="8"/>
  <c r="T206" i="8"/>
  <c r="R206" i="8"/>
  <c r="P206" i="8"/>
  <c r="BI201" i="8"/>
  <c r="BH201" i="8"/>
  <c r="BG201" i="8"/>
  <c r="BF201" i="8"/>
  <c r="T201" i="8"/>
  <c r="R201" i="8"/>
  <c r="P201" i="8"/>
  <c r="BI195" i="8"/>
  <c r="BH195" i="8"/>
  <c r="BG195" i="8"/>
  <c r="BF195" i="8"/>
  <c r="T195" i="8"/>
  <c r="R195" i="8"/>
  <c r="P195" i="8"/>
  <c r="BI190" i="8"/>
  <c r="BH190" i="8"/>
  <c r="BG190" i="8"/>
  <c r="BF190" i="8"/>
  <c r="T190" i="8"/>
  <c r="R190" i="8"/>
  <c r="P190" i="8"/>
  <c r="BI184" i="8"/>
  <c r="BH184" i="8"/>
  <c r="BG184" i="8"/>
  <c r="BF184" i="8"/>
  <c r="T184" i="8"/>
  <c r="R184" i="8"/>
  <c r="P184" i="8"/>
  <c r="BI179" i="8"/>
  <c r="BH179" i="8"/>
  <c r="BG179" i="8"/>
  <c r="BF179" i="8"/>
  <c r="T179" i="8"/>
  <c r="R179" i="8"/>
  <c r="P179" i="8"/>
  <c r="BI174" i="8"/>
  <c r="BH174" i="8"/>
  <c r="BG174" i="8"/>
  <c r="BF174" i="8"/>
  <c r="T174" i="8"/>
  <c r="R174" i="8"/>
  <c r="P174" i="8"/>
  <c r="BI165" i="8"/>
  <c r="BH165" i="8"/>
  <c r="BG165" i="8"/>
  <c r="BF165" i="8"/>
  <c r="T165" i="8"/>
  <c r="R165" i="8"/>
  <c r="P165" i="8"/>
  <c r="BI158" i="8"/>
  <c r="BH158" i="8"/>
  <c r="BG158" i="8"/>
  <c r="BF158" i="8"/>
  <c r="T158" i="8"/>
  <c r="R158" i="8"/>
  <c r="P158" i="8"/>
  <c r="BI151" i="8"/>
  <c r="BH151" i="8"/>
  <c r="BG151" i="8"/>
  <c r="BF151" i="8"/>
  <c r="T151" i="8"/>
  <c r="R151" i="8"/>
  <c r="P151" i="8"/>
  <c r="BI146" i="8"/>
  <c r="BH146" i="8"/>
  <c r="BG146" i="8"/>
  <c r="BF146" i="8"/>
  <c r="T146" i="8"/>
  <c r="R146" i="8"/>
  <c r="P146" i="8"/>
  <c r="BI140" i="8"/>
  <c r="BH140" i="8"/>
  <c r="BG140" i="8"/>
  <c r="BF140" i="8"/>
  <c r="T140" i="8"/>
  <c r="R140" i="8"/>
  <c r="P140" i="8"/>
  <c r="BI134" i="8"/>
  <c r="BH134" i="8"/>
  <c r="BG134" i="8"/>
  <c r="BF134" i="8"/>
  <c r="T134" i="8"/>
  <c r="R134" i="8"/>
  <c r="P134" i="8"/>
  <c r="BI129" i="8"/>
  <c r="BH129" i="8"/>
  <c r="BG129" i="8"/>
  <c r="BF129" i="8"/>
  <c r="T129" i="8"/>
  <c r="R129" i="8"/>
  <c r="P129" i="8"/>
  <c r="BI122" i="8"/>
  <c r="BH122" i="8"/>
  <c r="BG122" i="8"/>
  <c r="BF122" i="8"/>
  <c r="T122" i="8"/>
  <c r="R122" i="8"/>
  <c r="P122" i="8"/>
  <c r="BI116" i="8"/>
  <c r="BH116" i="8"/>
  <c r="BG116" i="8"/>
  <c r="BF116" i="8"/>
  <c r="T116" i="8"/>
  <c r="R116" i="8"/>
  <c r="P116" i="8"/>
  <c r="BI109" i="8"/>
  <c r="BH109" i="8"/>
  <c r="BG109" i="8"/>
  <c r="BF109" i="8"/>
  <c r="T109" i="8"/>
  <c r="R109" i="8"/>
  <c r="P109" i="8"/>
  <c r="BI103" i="8"/>
  <c r="BH103" i="8"/>
  <c r="BG103" i="8"/>
  <c r="BF103" i="8"/>
  <c r="T103" i="8"/>
  <c r="R103" i="8"/>
  <c r="P103" i="8"/>
  <c r="J97" i="8"/>
  <c r="J96" i="8"/>
  <c r="F96" i="8"/>
  <c r="F94" i="8"/>
  <c r="E92" i="8"/>
  <c r="J63" i="8"/>
  <c r="J62" i="8"/>
  <c r="F62" i="8"/>
  <c r="F60" i="8"/>
  <c r="E58" i="8"/>
  <c r="J22" i="8"/>
  <c r="E22" i="8"/>
  <c r="F97" i="8" s="1"/>
  <c r="J21" i="8"/>
  <c r="J16" i="8"/>
  <c r="J94" i="8"/>
  <c r="E7" i="8"/>
  <c r="E86" i="8"/>
  <c r="J41" i="7"/>
  <c r="J40" i="7"/>
  <c r="AY62" i="1" s="1"/>
  <c r="J39" i="7"/>
  <c r="AX62" i="1" s="1"/>
  <c r="BI463" i="7"/>
  <c r="BH463" i="7"/>
  <c r="BG463" i="7"/>
  <c r="BF463" i="7"/>
  <c r="T463" i="7"/>
  <c r="R463" i="7"/>
  <c r="P463" i="7"/>
  <c r="BI457" i="7"/>
  <c r="BH457" i="7"/>
  <c r="BG457" i="7"/>
  <c r="BF457" i="7"/>
  <c r="T457" i="7"/>
  <c r="R457" i="7"/>
  <c r="P457" i="7"/>
  <c r="BI452" i="7"/>
  <c r="BH452" i="7"/>
  <c r="BG452" i="7"/>
  <c r="BF452" i="7"/>
  <c r="T452" i="7"/>
  <c r="R452" i="7"/>
  <c r="P452" i="7"/>
  <c r="BI447" i="7"/>
  <c r="BH447" i="7"/>
  <c r="BG447" i="7"/>
  <c r="BF447" i="7"/>
  <c r="T447" i="7"/>
  <c r="R447" i="7"/>
  <c r="P447" i="7"/>
  <c r="BI442" i="7"/>
  <c r="BH442" i="7"/>
  <c r="BG442" i="7"/>
  <c r="BF442" i="7"/>
  <c r="T442" i="7"/>
  <c r="R442" i="7"/>
  <c r="P442" i="7"/>
  <c r="BI437" i="7"/>
  <c r="BH437" i="7"/>
  <c r="BG437" i="7"/>
  <c r="BF437" i="7"/>
  <c r="T437" i="7"/>
  <c r="R437" i="7"/>
  <c r="P437" i="7"/>
  <c r="BI432" i="7"/>
  <c r="BH432" i="7"/>
  <c r="BG432" i="7"/>
  <c r="BF432" i="7"/>
  <c r="T432" i="7"/>
  <c r="R432" i="7"/>
  <c r="P432" i="7"/>
  <c r="BI427" i="7"/>
  <c r="BH427" i="7"/>
  <c r="BG427" i="7"/>
  <c r="BF427" i="7"/>
  <c r="T427" i="7"/>
  <c r="R427" i="7"/>
  <c r="P427" i="7"/>
  <c r="BI422" i="7"/>
  <c r="BH422" i="7"/>
  <c r="BG422" i="7"/>
  <c r="BF422" i="7"/>
  <c r="T422" i="7"/>
  <c r="R422" i="7"/>
  <c r="P422" i="7"/>
  <c r="BI417" i="7"/>
  <c r="BH417" i="7"/>
  <c r="BG417" i="7"/>
  <c r="BF417" i="7"/>
  <c r="T417" i="7"/>
  <c r="R417" i="7"/>
  <c r="P417" i="7"/>
  <c r="BI412" i="7"/>
  <c r="BH412" i="7"/>
  <c r="BG412" i="7"/>
  <c r="BF412" i="7"/>
  <c r="T412" i="7"/>
  <c r="R412" i="7"/>
  <c r="P412" i="7"/>
  <c r="BI407" i="7"/>
  <c r="BH407" i="7"/>
  <c r="BG407" i="7"/>
  <c r="BF407" i="7"/>
  <c r="T407" i="7"/>
  <c r="R407" i="7"/>
  <c r="P407" i="7"/>
  <c r="BI402" i="7"/>
  <c r="BH402" i="7"/>
  <c r="BG402" i="7"/>
  <c r="BF402" i="7"/>
  <c r="T402" i="7"/>
  <c r="R402" i="7"/>
  <c r="P402" i="7"/>
  <c r="BI397" i="7"/>
  <c r="BH397" i="7"/>
  <c r="BG397" i="7"/>
  <c r="BF397" i="7"/>
  <c r="T397" i="7"/>
  <c r="T396" i="7"/>
  <c r="R397" i="7"/>
  <c r="R396" i="7"/>
  <c r="P397" i="7"/>
  <c r="P396" i="7"/>
  <c r="BI392" i="7"/>
  <c r="BH392" i="7"/>
  <c r="BG392" i="7"/>
  <c r="BF392" i="7"/>
  <c r="T392" i="7"/>
  <c r="R392" i="7"/>
  <c r="P392" i="7"/>
  <c r="BI388" i="7"/>
  <c r="BH388" i="7"/>
  <c r="BG388" i="7"/>
  <c r="BF388" i="7"/>
  <c r="T388" i="7"/>
  <c r="R388" i="7"/>
  <c r="P388" i="7"/>
  <c r="BI384" i="7"/>
  <c r="BH384" i="7"/>
  <c r="BG384" i="7"/>
  <c r="BF384" i="7"/>
  <c r="T384" i="7"/>
  <c r="R384" i="7"/>
  <c r="P384" i="7"/>
  <c r="BI381" i="7"/>
  <c r="BH381" i="7"/>
  <c r="BG381" i="7"/>
  <c r="BF381" i="7"/>
  <c r="T381" i="7"/>
  <c r="R381" i="7"/>
  <c r="P381" i="7"/>
  <c r="BI375" i="7"/>
  <c r="BH375" i="7"/>
  <c r="BG375" i="7"/>
  <c r="BF375" i="7"/>
  <c r="T375" i="7"/>
  <c r="R375" i="7"/>
  <c r="P375" i="7"/>
  <c r="BI369" i="7"/>
  <c r="BH369" i="7"/>
  <c r="BG369" i="7"/>
  <c r="BF369" i="7"/>
  <c r="T369" i="7"/>
  <c r="R369" i="7"/>
  <c r="P369" i="7"/>
  <c r="BI363" i="7"/>
  <c r="BH363" i="7"/>
  <c r="BG363" i="7"/>
  <c r="BF363" i="7"/>
  <c r="T363" i="7"/>
  <c r="R363" i="7"/>
  <c r="P363" i="7"/>
  <c r="BI359" i="7"/>
  <c r="BH359" i="7"/>
  <c r="BG359" i="7"/>
  <c r="BF359" i="7"/>
  <c r="T359" i="7"/>
  <c r="R359" i="7"/>
  <c r="P359" i="7"/>
  <c r="BI349" i="7"/>
  <c r="BH349" i="7"/>
  <c r="BG349" i="7"/>
  <c r="BF349" i="7"/>
  <c r="T349" i="7"/>
  <c r="R349" i="7"/>
  <c r="P349" i="7"/>
  <c r="BI346" i="7"/>
  <c r="BH346" i="7"/>
  <c r="BG346" i="7"/>
  <c r="BF346" i="7"/>
  <c r="T346" i="7"/>
  <c r="R346" i="7"/>
  <c r="P346" i="7"/>
  <c r="BI339" i="7"/>
  <c r="BH339" i="7"/>
  <c r="BG339" i="7"/>
  <c r="BF339" i="7"/>
  <c r="T339" i="7"/>
  <c r="R339" i="7"/>
  <c r="P339" i="7"/>
  <c r="BI335" i="7"/>
  <c r="BH335" i="7"/>
  <c r="BG335" i="7"/>
  <c r="BF335" i="7"/>
  <c r="T335" i="7"/>
  <c r="R335" i="7"/>
  <c r="P335" i="7"/>
  <c r="BI331" i="7"/>
  <c r="BH331" i="7"/>
  <c r="BG331" i="7"/>
  <c r="BF331" i="7"/>
  <c r="T331" i="7"/>
  <c r="R331" i="7"/>
  <c r="P331" i="7"/>
  <c r="BI324" i="7"/>
  <c r="BH324" i="7"/>
  <c r="BG324" i="7"/>
  <c r="BF324" i="7"/>
  <c r="T324" i="7"/>
  <c r="R324" i="7"/>
  <c r="P324" i="7"/>
  <c r="BI315" i="7"/>
  <c r="BH315" i="7"/>
  <c r="BG315" i="7"/>
  <c r="BF315" i="7"/>
  <c r="T315" i="7"/>
  <c r="R315" i="7"/>
  <c r="P315" i="7"/>
  <c r="BI308" i="7"/>
  <c r="BH308" i="7"/>
  <c r="BG308" i="7"/>
  <c r="BF308" i="7"/>
  <c r="T308" i="7"/>
  <c r="R308" i="7"/>
  <c r="P308" i="7"/>
  <c r="BI299" i="7"/>
  <c r="BH299" i="7"/>
  <c r="BG299" i="7"/>
  <c r="BF299" i="7"/>
  <c r="T299" i="7"/>
  <c r="R299" i="7"/>
  <c r="P299" i="7"/>
  <c r="BI288" i="7"/>
  <c r="BH288" i="7"/>
  <c r="BG288" i="7"/>
  <c r="BF288" i="7"/>
  <c r="T288" i="7"/>
  <c r="T287" i="7" s="1"/>
  <c r="R288" i="7"/>
  <c r="R287" i="7" s="1"/>
  <c r="P288" i="7"/>
  <c r="P287" i="7" s="1"/>
  <c r="BI283" i="7"/>
  <c r="BH283" i="7"/>
  <c r="BG283" i="7"/>
  <c r="BF283" i="7"/>
  <c r="T283" i="7"/>
  <c r="R283" i="7"/>
  <c r="P283" i="7"/>
  <c r="BI278" i="7"/>
  <c r="BH278" i="7"/>
  <c r="BG278" i="7"/>
  <c r="BF278" i="7"/>
  <c r="T278" i="7"/>
  <c r="R278" i="7"/>
  <c r="P278" i="7"/>
  <c r="BI271" i="7"/>
  <c r="BH271" i="7"/>
  <c r="BG271" i="7"/>
  <c r="BF271" i="7"/>
  <c r="T271" i="7"/>
  <c r="R271" i="7"/>
  <c r="P271" i="7"/>
  <c r="BI265" i="7"/>
  <c r="BH265" i="7"/>
  <c r="BG265" i="7"/>
  <c r="BF265" i="7"/>
  <c r="T265" i="7"/>
  <c r="R265" i="7"/>
  <c r="P265" i="7"/>
  <c r="BI253" i="7"/>
  <c r="BH253" i="7"/>
  <c r="BG253" i="7"/>
  <c r="BF253" i="7"/>
  <c r="T253" i="7"/>
  <c r="R253" i="7"/>
  <c r="P253" i="7"/>
  <c r="BI250" i="7"/>
  <c r="BH250" i="7"/>
  <c r="BG250" i="7"/>
  <c r="BF250" i="7"/>
  <c r="T250" i="7"/>
  <c r="R250" i="7"/>
  <c r="P250" i="7"/>
  <c r="BI245" i="7"/>
  <c r="BH245" i="7"/>
  <c r="BG245" i="7"/>
  <c r="BF245" i="7"/>
  <c r="T245" i="7"/>
  <c r="R245" i="7"/>
  <c r="P245" i="7"/>
  <c r="BI240" i="7"/>
  <c r="BH240" i="7"/>
  <c r="BG240" i="7"/>
  <c r="BF240" i="7"/>
  <c r="T240" i="7"/>
  <c r="R240" i="7"/>
  <c r="P240" i="7"/>
  <c r="BI230" i="7"/>
  <c r="BH230" i="7"/>
  <c r="BG230" i="7"/>
  <c r="BF230" i="7"/>
  <c r="T230" i="7"/>
  <c r="R230" i="7"/>
  <c r="P230" i="7"/>
  <c r="BI224" i="7"/>
  <c r="BH224" i="7"/>
  <c r="BG224" i="7"/>
  <c r="BF224" i="7"/>
  <c r="T224" i="7"/>
  <c r="R224" i="7"/>
  <c r="P224" i="7"/>
  <c r="BI217" i="7"/>
  <c r="BH217" i="7"/>
  <c r="BG217" i="7"/>
  <c r="BF217" i="7"/>
  <c r="T217" i="7"/>
  <c r="R217" i="7"/>
  <c r="P217" i="7"/>
  <c r="BI212" i="7"/>
  <c r="BH212" i="7"/>
  <c r="BG212" i="7"/>
  <c r="BF212" i="7"/>
  <c r="T212" i="7"/>
  <c r="R212" i="7"/>
  <c r="P212" i="7"/>
  <c r="BI207" i="7"/>
  <c r="BH207" i="7"/>
  <c r="BG207" i="7"/>
  <c r="BF207" i="7"/>
  <c r="T207" i="7"/>
  <c r="R207" i="7"/>
  <c r="P207" i="7"/>
  <c r="BI201" i="7"/>
  <c r="BH201" i="7"/>
  <c r="BG201" i="7"/>
  <c r="BF201" i="7"/>
  <c r="T201" i="7"/>
  <c r="R201" i="7"/>
  <c r="P201" i="7"/>
  <c r="BI196" i="7"/>
  <c r="BH196" i="7"/>
  <c r="BG196" i="7"/>
  <c r="BF196" i="7"/>
  <c r="T196" i="7"/>
  <c r="R196" i="7"/>
  <c r="P196" i="7"/>
  <c r="BI190" i="7"/>
  <c r="BH190" i="7"/>
  <c r="BG190" i="7"/>
  <c r="BF190" i="7"/>
  <c r="T190" i="7"/>
  <c r="R190" i="7"/>
  <c r="P190" i="7"/>
  <c r="BI185" i="7"/>
  <c r="BH185" i="7"/>
  <c r="BG185" i="7"/>
  <c r="BF185" i="7"/>
  <c r="T185" i="7"/>
  <c r="R185" i="7"/>
  <c r="P185" i="7"/>
  <c r="BI180" i="7"/>
  <c r="BH180" i="7"/>
  <c r="BG180" i="7"/>
  <c r="BF180" i="7"/>
  <c r="T180" i="7"/>
  <c r="R180" i="7"/>
  <c r="P180" i="7"/>
  <c r="BI168" i="7"/>
  <c r="BH168" i="7"/>
  <c r="BG168" i="7"/>
  <c r="BF168" i="7"/>
  <c r="T168" i="7"/>
  <c r="R168" i="7"/>
  <c r="P168" i="7"/>
  <c r="BI163" i="7"/>
  <c r="BH163" i="7"/>
  <c r="BG163" i="7"/>
  <c r="BF163" i="7"/>
  <c r="T163" i="7"/>
  <c r="R163" i="7"/>
  <c r="P163" i="7"/>
  <c r="BI157" i="7"/>
  <c r="BH157" i="7"/>
  <c r="BG157" i="7"/>
  <c r="BF157" i="7"/>
  <c r="T157" i="7"/>
  <c r="R157" i="7"/>
  <c r="P157" i="7"/>
  <c r="BI151" i="7"/>
  <c r="BH151" i="7"/>
  <c r="BG151" i="7"/>
  <c r="BF151" i="7"/>
  <c r="T151" i="7"/>
  <c r="R151" i="7"/>
  <c r="P151" i="7"/>
  <c r="BI143" i="7"/>
  <c r="BH143" i="7"/>
  <c r="BG143" i="7"/>
  <c r="BF143" i="7"/>
  <c r="T143" i="7"/>
  <c r="R143" i="7"/>
  <c r="P143" i="7"/>
  <c r="BI137" i="7"/>
  <c r="BH137" i="7"/>
  <c r="BG137" i="7"/>
  <c r="BF137" i="7"/>
  <c r="T137" i="7"/>
  <c r="R137" i="7"/>
  <c r="P137" i="7"/>
  <c r="BI128" i="7"/>
  <c r="BH128" i="7"/>
  <c r="BG128" i="7"/>
  <c r="BF128" i="7"/>
  <c r="T128" i="7"/>
  <c r="R128" i="7"/>
  <c r="P128" i="7"/>
  <c r="BI121" i="7"/>
  <c r="BH121" i="7"/>
  <c r="BG121" i="7"/>
  <c r="BF121" i="7"/>
  <c r="T121" i="7"/>
  <c r="R121" i="7"/>
  <c r="P121" i="7"/>
  <c r="BI112" i="7"/>
  <c r="BH112" i="7"/>
  <c r="BG112" i="7"/>
  <c r="BF112" i="7"/>
  <c r="T112" i="7"/>
  <c r="R112" i="7"/>
  <c r="P112" i="7"/>
  <c r="BI106" i="7"/>
  <c r="BH106" i="7"/>
  <c r="BG106" i="7"/>
  <c r="BF106" i="7"/>
  <c r="T106" i="7"/>
  <c r="R106" i="7"/>
  <c r="P106" i="7"/>
  <c r="J100" i="7"/>
  <c r="J99" i="7"/>
  <c r="F99" i="7"/>
  <c r="F97" i="7"/>
  <c r="E95" i="7"/>
  <c r="J63" i="7"/>
  <c r="J62" i="7"/>
  <c r="F62" i="7"/>
  <c r="F60" i="7"/>
  <c r="E58" i="7"/>
  <c r="J22" i="7"/>
  <c r="E22" i="7"/>
  <c r="F100" i="7"/>
  <c r="J21" i="7"/>
  <c r="J16" i="7"/>
  <c r="J97" i="7" s="1"/>
  <c r="E7" i="7"/>
  <c r="E89" i="7" s="1"/>
  <c r="J41" i="6"/>
  <c r="J40" i="6"/>
  <c r="AY61" i="1"/>
  <c r="J39" i="6"/>
  <c r="AX61" i="1"/>
  <c r="BI579" i="6"/>
  <c r="BH579" i="6"/>
  <c r="BG579" i="6"/>
  <c r="BF579" i="6"/>
  <c r="T579" i="6"/>
  <c r="R579" i="6"/>
  <c r="P579" i="6"/>
  <c r="BI575" i="6"/>
  <c r="BH575" i="6"/>
  <c r="BG575" i="6"/>
  <c r="BF575" i="6"/>
  <c r="T575" i="6"/>
  <c r="R575" i="6"/>
  <c r="P575" i="6"/>
  <c r="BI569" i="6"/>
  <c r="BH569" i="6"/>
  <c r="BG569" i="6"/>
  <c r="BF569" i="6"/>
  <c r="T569" i="6"/>
  <c r="R569" i="6"/>
  <c r="P569" i="6"/>
  <c r="BI566" i="6"/>
  <c r="BH566" i="6"/>
  <c r="BG566" i="6"/>
  <c r="BF566" i="6"/>
  <c r="T566" i="6"/>
  <c r="R566" i="6"/>
  <c r="P566" i="6"/>
  <c r="BI563" i="6"/>
  <c r="BH563" i="6"/>
  <c r="BG563" i="6"/>
  <c r="BF563" i="6"/>
  <c r="T563" i="6"/>
  <c r="R563" i="6"/>
  <c r="P563" i="6"/>
  <c r="BI558" i="6"/>
  <c r="BH558" i="6"/>
  <c r="BG558" i="6"/>
  <c r="BF558" i="6"/>
  <c r="T558" i="6"/>
  <c r="R558" i="6"/>
  <c r="P558" i="6"/>
  <c r="BI553" i="6"/>
  <c r="BH553" i="6"/>
  <c r="BG553" i="6"/>
  <c r="BF553" i="6"/>
  <c r="T553" i="6"/>
  <c r="R553" i="6"/>
  <c r="P553" i="6"/>
  <c r="BI548" i="6"/>
  <c r="BH548" i="6"/>
  <c r="BG548" i="6"/>
  <c r="BF548" i="6"/>
  <c r="T548" i="6"/>
  <c r="R548" i="6"/>
  <c r="P548" i="6"/>
  <c r="BI543" i="6"/>
  <c r="BH543" i="6"/>
  <c r="BG543" i="6"/>
  <c r="BF543" i="6"/>
  <c r="T543" i="6"/>
  <c r="R543" i="6"/>
  <c r="P543" i="6"/>
  <c r="BI538" i="6"/>
  <c r="BH538" i="6"/>
  <c r="BG538" i="6"/>
  <c r="BF538" i="6"/>
  <c r="T538" i="6"/>
  <c r="R538" i="6"/>
  <c r="P538" i="6"/>
  <c r="BI529" i="6"/>
  <c r="BH529" i="6"/>
  <c r="BG529" i="6"/>
  <c r="BF529" i="6"/>
  <c r="T529" i="6"/>
  <c r="R529" i="6"/>
  <c r="P529" i="6"/>
  <c r="BI524" i="6"/>
  <c r="BH524" i="6"/>
  <c r="BG524" i="6"/>
  <c r="BF524" i="6"/>
  <c r="T524" i="6"/>
  <c r="R524" i="6"/>
  <c r="P524" i="6"/>
  <c r="BI519" i="6"/>
  <c r="BH519" i="6"/>
  <c r="BG519" i="6"/>
  <c r="BF519" i="6"/>
  <c r="T519" i="6"/>
  <c r="R519" i="6"/>
  <c r="P519" i="6"/>
  <c r="BI514" i="6"/>
  <c r="BH514" i="6"/>
  <c r="BG514" i="6"/>
  <c r="BF514" i="6"/>
  <c r="T514" i="6"/>
  <c r="R514" i="6"/>
  <c r="P514" i="6"/>
  <c r="BI505" i="6"/>
  <c r="BH505" i="6"/>
  <c r="BG505" i="6"/>
  <c r="BF505" i="6"/>
  <c r="T505" i="6"/>
  <c r="R505" i="6"/>
  <c r="P505" i="6"/>
  <c r="BI501" i="6"/>
  <c r="BH501" i="6"/>
  <c r="BG501" i="6"/>
  <c r="BF501" i="6"/>
  <c r="T501" i="6"/>
  <c r="R501" i="6"/>
  <c r="P501" i="6"/>
  <c r="BI497" i="6"/>
  <c r="BH497" i="6"/>
  <c r="BG497" i="6"/>
  <c r="BF497" i="6"/>
  <c r="T497" i="6"/>
  <c r="T496" i="6"/>
  <c r="R497" i="6"/>
  <c r="R496" i="6"/>
  <c r="P497" i="6"/>
  <c r="P496" i="6"/>
  <c r="BI493" i="6"/>
  <c r="BH493" i="6"/>
  <c r="BG493" i="6"/>
  <c r="BF493" i="6"/>
  <c r="T493" i="6"/>
  <c r="R493" i="6"/>
  <c r="P493" i="6"/>
  <c r="BI488" i="6"/>
  <c r="BH488" i="6"/>
  <c r="BG488" i="6"/>
  <c r="BF488" i="6"/>
  <c r="T488" i="6"/>
  <c r="R488" i="6"/>
  <c r="P488" i="6"/>
  <c r="BI483" i="6"/>
  <c r="BH483" i="6"/>
  <c r="BG483" i="6"/>
  <c r="BF483" i="6"/>
  <c r="T483" i="6"/>
  <c r="R483" i="6"/>
  <c r="P483" i="6"/>
  <c r="BI477" i="6"/>
  <c r="BH477" i="6"/>
  <c r="BG477" i="6"/>
  <c r="BF477" i="6"/>
  <c r="T477" i="6"/>
  <c r="R477" i="6"/>
  <c r="P477" i="6"/>
  <c r="BI472" i="6"/>
  <c r="BH472" i="6"/>
  <c r="BG472" i="6"/>
  <c r="BF472" i="6"/>
  <c r="T472" i="6"/>
  <c r="T471" i="6"/>
  <c r="R472" i="6"/>
  <c r="R471" i="6"/>
  <c r="P472" i="6"/>
  <c r="P471" i="6"/>
  <c r="BI465" i="6"/>
  <c r="BH465" i="6"/>
  <c r="BG465" i="6"/>
  <c r="BF465" i="6"/>
  <c r="T465" i="6"/>
  <c r="R465" i="6"/>
  <c r="P465" i="6"/>
  <c r="BI461" i="6"/>
  <c r="BH461" i="6"/>
  <c r="BG461" i="6"/>
  <c r="BF461" i="6"/>
  <c r="T461" i="6"/>
  <c r="R461" i="6"/>
  <c r="P461" i="6"/>
  <c r="BI458" i="6"/>
  <c r="BH458" i="6"/>
  <c r="BG458" i="6"/>
  <c r="BF458" i="6"/>
  <c r="T458" i="6"/>
  <c r="R458" i="6"/>
  <c r="P458" i="6"/>
  <c r="BI448" i="6"/>
  <c r="BH448" i="6"/>
  <c r="BG448" i="6"/>
  <c r="BF448" i="6"/>
  <c r="T448" i="6"/>
  <c r="R448" i="6"/>
  <c r="P448" i="6"/>
  <c r="BI440" i="6"/>
  <c r="BH440" i="6"/>
  <c r="BG440" i="6"/>
  <c r="BF440" i="6"/>
  <c r="T440" i="6"/>
  <c r="R440" i="6"/>
  <c r="P440" i="6"/>
  <c r="BI434" i="6"/>
  <c r="BH434" i="6"/>
  <c r="BG434" i="6"/>
  <c r="BF434" i="6"/>
  <c r="T434" i="6"/>
  <c r="R434" i="6"/>
  <c r="P434" i="6"/>
  <c r="BI430" i="6"/>
  <c r="BH430" i="6"/>
  <c r="BG430" i="6"/>
  <c r="BF430" i="6"/>
  <c r="T430" i="6"/>
  <c r="R430" i="6"/>
  <c r="P430" i="6"/>
  <c r="BI423" i="6"/>
  <c r="BH423" i="6"/>
  <c r="BG423" i="6"/>
  <c r="BF423" i="6"/>
  <c r="T423" i="6"/>
  <c r="R423" i="6"/>
  <c r="P423" i="6"/>
  <c r="BI417" i="6"/>
  <c r="BH417" i="6"/>
  <c r="BG417" i="6"/>
  <c r="BF417" i="6"/>
  <c r="T417" i="6"/>
  <c r="R417" i="6"/>
  <c r="P417" i="6"/>
  <c r="BI411" i="6"/>
  <c r="BH411" i="6"/>
  <c r="BG411" i="6"/>
  <c r="BF411" i="6"/>
  <c r="T411" i="6"/>
  <c r="R411" i="6"/>
  <c r="P411" i="6"/>
  <c r="BI406" i="6"/>
  <c r="BH406" i="6"/>
  <c r="BG406" i="6"/>
  <c r="BF406" i="6"/>
  <c r="T406" i="6"/>
  <c r="R406" i="6"/>
  <c r="P406" i="6"/>
  <c r="BI404" i="6"/>
  <c r="BH404" i="6"/>
  <c r="BG404" i="6"/>
  <c r="BF404" i="6"/>
  <c r="T404" i="6"/>
  <c r="R404" i="6"/>
  <c r="P404" i="6"/>
  <c r="BI401" i="6"/>
  <c r="BH401" i="6"/>
  <c r="BG401" i="6"/>
  <c r="BF401" i="6"/>
  <c r="T401" i="6"/>
  <c r="R401" i="6"/>
  <c r="P401" i="6"/>
  <c r="BI394" i="6"/>
  <c r="BH394" i="6"/>
  <c r="BG394" i="6"/>
  <c r="BF394" i="6"/>
  <c r="T394" i="6"/>
  <c r="R394" i="6"/>
  <c r="P394" i="6"/>
  <c r="BI390" i="6"/>
  <c r="BH390" i="6"/>
  <c r="BG390" i="6"/>
  <c r="BF390" i="6"/>
  <c r="T390" i="6"/>
  <c r="R390" i="6"/>
  <c r="P390" i="6"/>
  <c r="BI383" i="6"/>
  <c r="BH383" i="6"/>
  <c r="BG383" i="6"/>
  <c r="BF383" i="6"/>
  <c r="T383" i="6"/>
  <c r="R383" i="6"/>
  <c r="P383" i="6"/>
  <c r="BI379" i="6"/>
  <c r="BH379" i="6"/>
  <c r="BG379" i="6"/>
  <c r="BF379" i="6"/>
  <c r="T379" i="6"/>
  <c r="R379" i="6"/>
  <c r="P379" i="6"/>
  <c r="BI374" i="6"/>
  <c r="BH374" i="6"/>
  <c r="BG374" i="6"/>
  <c r="BF374" i="6"/>
  <c r="T374" i="6"/>
  <c r="R374" i="6"/>
  <c r="P374" i="6"/>
  <c r="BI368" i="6"/>
  <c r="BH368" i="6"/>
  <c r="BG368" i="6"/>
  <c r="BF368" i="6"/>
  <c r="T368" i="6"/>
  <c r="R368" i="6"/>
  <c r="P368" i="6"/>
  <c r="BI363" i="6"/>
  <c r="BH363" i="6"/>
  <c r="BG363" i="6"/>
  <c r="BF363" i="6"/>
  <c r="T363" i="6"/>
  <c r="R363" i="6"/>
  <c r="P363" i="6"/>
  <c r="BI358" i="6"/>
  <c r="BH358" i="6"/>
  <c r="BG358" i="6"/>
  <c r="BF358" i="6"/>
  <c r="T358" i="6"/>
  <c r="R358" i="6"/>
  <c r="P358" i="6"/>
  <c r="BI352" i="6"/>
  <c r="BH352" i="6"/>
  <c r="BG352" i="6"/>
  <c r="BF352" i="6"/>
  <c r="T352" i="6"/>
  <c r="R352" i="6"/>
  <c r="P352" i="6"/>
  <c r="BI347" i="6"/>
  <c r="BH347" i="6"/>
  <c r="BG347" i="6"/>
  <c r="BF347" i="6"/>
  <c r="T347" i="6"/>
  <c r="R347" i="6"/>
  <c r="P347" i="6"/>
  <c r="BI337" i="6"/>
  <c r="BH337" i="6"/>
  <c r="BG337" i="6"/>
  <c r="BF337" i="6"/>
  <c r="T337" i="6"/>
  <c r="R337" i="6"/>
  <c r="P337" i="6"/>
  <c r="BI332" i="6"/>
  <c r="BH332" i="6"/>
  <c r="BG332" i="6"/>
  <c r="BF332" i="6"/>
  <c r="T332" i="6"/>
  <c r="R332" i="6"/>
  <c r="P332" i="6"/>
  <c r="BI327" i="6"/>
  <c r="BH327" i="6"/>
  <c r="BG327" i="6"/>
  <c r="BF327" i="6"/>
  <c r="T327" i="6"/>
  <c r="R327" i="6"/>
  <c r="P327" i="6"/>
  <c r="BI319" i="6"/>
  <c r="BH319" i="6"/>
  <c r="BG319" i="6"/>
  <c r="BF319" i="6"/>
  <c r="T319" i="6"/>
  <c r="R319" i="6"/>
  <c r="P319" i="6"/>
  <c r="BI312" i="6"/>
  <c r="BH312" i="6"/>
  <c r="BG312" i="6"/>
  <c r="BF312" i="6"/>
  <c r="T312" i="6"/>
  <c r="R312" i="6"/>
  <c r="P312" i="6"/>
  <c r="BI304" i="6"/>
  <c r="BH304" i="6"/>
  <c r="BG304" i="6"/>
  <c r="BF304" i="6"/>
  <c r="T304" i="6"/>
  <c r="R304" i="6"/>
  <c r="P304" i="6"/>
  <c r="BI298" i="6"/>
  <c r="BH298" i="6"/>
  <c r="BG298" i="6"/>
  <c r="BF298" i="6"/>
  <c r="T298" i="6"/>
  <c r="R298" i="6"/>
  <c r="P298" i="6"/>
  <c r="BI291" i="6"/>
  <c r="BH291" i="6"/>
  <c r="BG291" i="6"/>
  <c r="BF291" i="6"/>
  <c r="T291" i="6"/>
  <c r="R291" i="6"/>
  <c r="P291" i="6"/>
  <c r="BI285" i="6"/>
  <c r="BH285" i="6"/>
  <c r="BG285" i="6"/>
  <c r="BF285" i="6"/>
  <c r="T285" i="6"/>
  <c r="R285" i="6"/>
  <c r="P285" i="6"/>
  <c r="BI279" i="6"/>
  <c r="BH279" i="6"/>
  <c r="BG279" i="6"/>
  <c r="BF279" i="6"/>
  <c r="T279" i="6"/>
  <c r="R279" i="6"/>
  <c r="P279" i="6"/>
  <c r="BI273" i="6"/>
  <c r="BH273" i="6"/>
  <c r="BG273" i="6"/>
  <c r="BF273" i="6"/>
  <c r="T273" i="6"/>
  <c r="R273" i="6"/>
  <c r="P273" i="6"/>
  <c r="BI268" i="6"/>
  <c r="BH268" i="6"/>
  <c r="BG268" i="6"/>
  <c r="BF268" i="6"/>
  <c r="T268" i="6"/>
  <c r="R268" i="6"/>
  <c r="P268" i="6"/>
  <c r="BI263" i="6"/>
  <c r="BH263" i="6"/>
  <c r="BG263" i="6"/>
  <c r="BF263" i="6"/>
  <c r="T263" i="6"/>
  <c r="R263" i="6"/>
  <c r="P263" i="6"/>
  <c r="BI257" i="6"/>
  <c r="BH257" i="6"/>
  <c r="BG257" i="6"/>
  <c r="BF257" i="6"/>
  <c r="T257" i="6"/>
  <c r="R257" i="6"/>
  <c r="P257" i="6"/>
  <c r="BI246" i="6"/>
  <c r="BH246" i="6"/>
  <c r="BG246" i="6"/>
  <c r="BF246" i="6"/>
  <c r="T246" i="6"/>
  <c r="R246" i="6"/>
  <c r="P246" i="6"/>
  <c r="BI243" i="6"/>
  <c r="BH243" i="6"/>
  <c r="BG243" i="6"/>
  <c r="BF243" i="6"/>
  <c r="T243" i="6"/>
  <c r="R243" i="6"/>
  <c r="P243" i="6"/>
  <c r="BI236" i="6"/>
  <c r="BH236" i="6"/>
  <c r="BG236" i="6"/>
  <c r="BF236" i="6"/>
  <c r="T236" i="6"/>
  <c r="R236" i="6"/>
  <c r="P236" i="6"/>
  <c r="BI231" i="6"/>
  <c r="BH231" i="6"/>
  <c r="BG231" i="6"/>
  <c r="BF231" i="6"/>
  <c r="T231" i="6"/>
  <c r="R231" i="6"/>
  <c r="P231" i="6"/>
  <c r="BI223" i="6"/>
  <c r="BH223" i="6"/>
  <c r="BG223" i="6"/>
  <c r="BF223" i="6"/>
  <c r="T223" i="6"/>
  <c r="R223" i="6"/>
  <c r="P223" i="6"/>
  <c r="BI217" i="6"/>
  <c r="BH217" i="6"/>
  <c r="BG217" i="6"/>
  <c r="BF217" i="6"/>
  <c r="T217" i="6"/>
  <c r="R217" i="6"/>
  <c r="P217" i="6"/>
  <c r="BI210" i="6"/>
  <c r="BH210" i="6"/>
  <c r="BG210" i="6"/>
  <c r="BF210" i="6"/>
  <c r="T210" i="6"/>
  <c r="R210" i="6"/>
  <c r="P210" i="6"/>
  <c r="BI205" i="6"/>
  <c r="BH205" i="6"/>
  <c r="BG205" i="6"/>
  <c r="BF205" i="6"/>
  <c r="T205" i="6"/>
  <c r="R205" i="6"/>
  <c r="P205" i="6"/>
  <c r="BI200" i="6"/>
  <c r="BH200" i="6"/>
  <c r="BG200" i="6"/>
  <c r="BF200" i="6"/>
  <c r="T200" i="6"/>
  <c r="R200" i="6"/>
  <c r="P200" i="6"/>
  <c r="BI194" i="6"/>
  <c r="BH194" i="6"/>
  <c r="BG194" i="6"/>
  <c r="BF194" i="6"/>
  <c r="T194" i="6"/>
  <c r="R194" i="6"/>
  <c r="P194" i="6"/>
  <c r="BI189" i="6"/>
  <c r="BH189" i="6"/>
  <c r="BG189" i="6"/>
  <c r="BF189" i="6"/>
  <c r="T189" i="6"/>
  <c r="R189" i="6"/>
  <c r="P189" i="6"/>
  <c r="BI183" i="6"/>
  <c r="BH183" i="6"/>
  <c r="BG183" i="6"/>
  <c r="BF183" i="6"/>
  <c r="T183" i="6"/>
  <c r="R183" i="6"/>
  <c r="P183" i="6"/>
  <c r="BI178" i="6"/>
  <c r="BH178" i="6"/>
  <c r="BG178" i="6"/>
  <c r="BF178" i="6"/>
  <c r="T178" i="6"/>
  <c r="R178" i="6"/>
  <c r="P178" i="6"/>
  <c r="BI173" i="6"/>
  <c r="BH173" i="6"/>
  <c r="BG173" i="6"/>
  <c r="BF173" i="6"/>
  <c r="T173" i="6"/>
  <c r="R173" i="6"/>
  <c r="P173" i="6"/>
  <c r="BI161" i="6"/>
  <c r="BH161" i="6"/>
  <c r="BG161" i="6"/>
  <c r="BF161" i="6"/>
  <c r="T161" i="6"/>
  <c r="R161" i="6"/>
  <c r="P161" i="6"/>
  <c r="BI156" i="6"/>
  <c r="BH156" i="6"/>
  <c r="BG156" i="6"/>
  <c r="BF156" i="6"/>
  <c r="T156" i="6"/>
  <c r="R156" i="6"/>
  <c r="P156" i="6"/>
  <c r="BI150" i="6"/>
  <c r="BH150" i="6"/>
  <c r="BG150" i="6"/>
  <c r="BF150" i="6"/>
  <c r="T150" i="6"/>
  <c r="R150" i="6"/>
  <c r="P150" i="6"/>
  <c r="BI144" i="6"/>
  <c r="BH144" i="6"/>
  <c r="BG144" i="6"/>
  <c r="BF144" i="6"/>
  <c r="T144" i="6"/>
  <c r="R144" i="6"/>
  <c r="P144" i="6"/>
  <c r="BI137" i="6"/>
  <c r="BH137" i="6"/>
  <c r="BG137" i="6"/>
  <c r="BF137" i="6"/>
  <c r="T137" i="6"/>
  <c r="R137" i="6"/>
  <c r="P137" i="6"/>
  <c r="BI131" i="6"/>
  <c r="BH131" i="6"/>
  <c r="BG131" i="6"/>
  <c r="BF131" i="6"/>
  <c r="T131" i="6"/>
  <c r="R131" i="6"/>
  <c r="P131" i="6"/>
  <c r="BI124" i="6"/>
  <c r="BH124" i="6"/>
  <c r="BG124" i="6"/>
  <c r="BF124" i="6"/>
  <c r="T124" i="6"/>
  <c r="R124" i="6"/>
  <c r="P124" i="6"/>
  <c r="BI115" i="6"/>
  <c r="BH115" i="6"/>
  <c r="BG115" i="6"/>
  <c r="BF115" i="6"/>
  <c r="T115" i="6"/>
  <c r="R115" i="6"/>
  <c r="P115" i="6"/>
  <c r="BI109" i="6"/>
  <c r="BH109" i="6"/>
  <c r="BG109" i="6"/>
  <c r="BF109" i="6"/>
  <c r="T109" i="6"/>
  <c r="R109" i="6"/>
  <c r="P109" i="6"/>
  <c r="J103" i="6"/>
  <c r="J102" i="6"/>
  <c r="F102" i="6"/>
  <c r="F100" i="6"/>
  <c r="E98" i="6"/>
  <c r="J63" i="6"/>
  <c r="J62" i="6"/>
  <c r="F62" i="6"/>
  <c r="F60" i="6"/>
  <c r="E58" i="6"/>
  <c r="J22" i="6"/>
  <c r="E22" i="6"/>
  <c r="F63" i="6" s="1"/>
  <c r="J21" i="6"/>
  <c r="J16" i="6"/>
  <c r="J100" i="6"/>
  <c r="E7" i="6"/>
  <c r="E92" i="6" s="1"/>
  <c r="J41" i="5"/>
  <c r="J40" i="5"/>
  <c r="AY60" i="1" s="1"/>
  <c r="J39" i="5"/>
  <c r="AX60" i="1"/>
  <c r="BI339" i="5"/>
  <c r="BH339" i="5"/>
  <c r="BG339" i="5"/>
  <c r="BF339" i="5"/>
  <c r="T339" i="5"/>
  <c r="R339" i="5"/>
  <c r="P339" i="5"/>
  <c r="BI336" i="5"/>
  <c r="BH336" i="5"/>
  <c r="BG336" i="5"/>
  <c r="BF336" i="5"/>
  <c r="T336" i="5"/>
  <c r="R336" i="5"/>
  <c r="P336" i="5"/>
  <c r="BI331" i="5"/>
  <c r="BH331" i="5"/>
  <c r="BG331" i="5"/>
  <c r="BF331" i="5"/>
  <c r="T331" i="5"/>
  <c r="R331" i="5"/>
  <c r="P331" i="5"/>
  <c r="BI326" i="5"/>
  <c r="BH326" i="5"/>
  <c r="BG326" i="5"/>
  <c r="BF326" i="5"/>
  <c r="T326" i="5"/>
  <c r="R326" i="5"/>
  <c r="P326" i="5"/>
  <c r="BI321" i="5"/>
  <c r="BH321" i="5"/>
  <c r="BG321" i="5"/>
  <c r="BF321" i="5"/>
  <c r="T321" i="5"/>
  <c r="R321" i="5"/>
  <c r="P321" i="5"/>
  <c r="BI316" i="5"/>
  <c r="BH316" i="5"/>
  <c r="BG316" i="5"/>
  <c r="BF316" i="5"/>
  <c r="T316" i="5"/>
  <c r="T315" i="5"/>
  <c r="R316" i="5"/>
  <c r="R315" i="5" s="1"/>
  <c r="P316" i="5"/>
  <c r="P315" i="5"/>
  <c r="BI311" i="5"/>
  <c r="BH311" i="5"/>
  <c r="BG311" i="5"/>
  <c r="BF311" i="5"/>
  <c r="T311" i="5"/>
  <c r="R311" i="5"/>
  <c r="P311" i="5"/>
  <c r="BI308" i="5"/>
  <c r="BH308" i="5"/>
  <c r="BG308" i="5"/>
  <c r="BF308" i="5"/>
  <c r="T308" i="5"/>
  <c r="R308" i="5"/>
  <c r="P308" i="5"/>
  <c r="BI304" i="5"/>
  <c r="BH304" i="5"/>
  <c r="BG304" i="5"/>
  <c r="BF304" i="5"/>
  <c r="T304" i="5"/>
  <c r="R304" i="5"/>
  <c r="P304" i="5"/>
  <c r="BI298" i="5"/>
  <c r="BH298" i="5"/>
  <c r="BG298" i="5"/>
  <c r="BF298" i="5"/>
  <c r="T298" i="5"/>
  <c r="R298" i="5"/>
  <c r="P298" i="5"/>
  <c r="BI294" i="5"/>
  <c r="BH294" i="5"/>
  <c r="BG294" i="5"/>
  <c r="BF294" i="5"/>
  <c r="T294" i="5"/>
  <c r="R294" i="5"/>
  <c r="P294" i="5"/>
  <c r="BI284" i="5"/>
  <c r="BH284" i="5"/>
  <c r="BG284" i="5"/>
  <c r="BF284" i="5"/>
  <c r="T284" i="5"/>
  <c r="R284" i="5"/>
  <c r="P284" i="5"/>
  <c r="BI279" i="5"/>
  <c r="BH279" i="5"/>
  <c r="BG279" i="5"/>
  <c r="BF279" i="5"/>
  <c r="T279" i="5"/>
  <c r="R279" i="5"/>
  <c r="P279" i="5"/>
  <c r="BI273" i="5"/>
  <c r="BH273" i="5"/>
  <c r="BG273" i="5"/>
  <c r="BF273" i="5"/>
  <c r="T273" i="5"/>
  <c r="R273" i="5"/>
  <c r="P273" i="5"/>
  <c r="BI268" i="5"/>
  <c r="BH268" i="5"/>
  <c r="BG268" i="5"/>
  <c r="BF268" i="5"/>
  <c r="T268" i="5"/>
  <c r="R268" i="5"/>
  <c r="P268" i="5"/>
  <c r="BI257" i="5"/>
  <c r="BH257" i="5"/>
  <c r="BG257" i="5"/>
  <c r="BF257" i="5"/>
  <c r="T257" i="5"/>
  <c r="R257" i="5"/>
  <c r="P257" i="5"/>
  <c r="BI247" i="5"/>
  <c r="BH247" i="5"/>
  <c r="BG247" i="5"/>
  <c r="BF247" i="5"/>
  <c r="T247" i="5"/>
  <c r="R247" i="5"/>
  <c r="P247" i="5"/>
  <c r="BI242" i="5"/>
  <c r="BH242" i="5"/>
  <c r="BG242" i="5"/>
  <c r="BF242" i="5"/>
  <c r="T242" i="5"/>
  <c r="R242" i="5"/>
  <c r="P242" i="5"/>
  <c r="BI237" i="5"/>
  <c r="BH237" i="5"/>
  <c r="BG237" i="5"/>
  <c r="BF237" i="5"/>
  <c r="T237" i="5"/>
  <c r="R237" i="5"/>
  <c r="P237" i="5"/>
  <c r="BI231" i="5"/>
  <c r="BH231" i="5"/>
  <c r="BG231" i="5"/>
  <c r="BF231" i="5"/>
  <c r="T231" i="5"/>
  <c r="R231" i="5"/>
  <c r="P231" i="5"/>
  <c r="BI221" i="5"/>
  <c r="BH221" i="5"/>
  <c r="BG221" i="5"/>
  <c r="BF221" i="5"/>
  <c r="T221" i="5"/>
  <c r="R221" i="5"/>
  <c r="P221" i="5"/>
  <c r="BI218" i="5"/>
  <c r="BH218" i="5"/>
  <c r="BG218" i="5"/>
  <c r="BF218" i="5"/>
  <c r="T218" i="5"/>
  <c r="R218" i="5"/>
  <c r="P218" i="5"/>
  <c r="BI213" i="5"/>
  <c r="BH213" i="5"/>
  <c r="BG213" i="5"/>
  <c r="BF213" i="5"/>
  <c r="T213" i="5"/>
  <c r="R213" i="5"/>
  <c r="P213" i="5"/>
  <c r="BI208" i="5"/>
  <c r="BH208" i="5"/>
  <c r="BG208" i="5"/>
  <c r="BF208" i="5"/>
  <c r="T208" i="5"/>
  <c r="R208" i="5"/>
  <c r="P208" i="5"/>
  <c r="BI202" i="5"/>
  <c r="BH202" i="5"/>
  <c r="BG202" i="5"/>
  <c r="BF202" i="5"/>
  <c r="T202" i="5"/>
  <c r="R202" i="5"/>
  <c r="P202" i="5"/>
  <c r="BI196" i="5"/>
  <c r="BH196" i="5"/>
  <c r="BG196" i="5"/>
  <c r="BF196" i="5"/>
  <c r="T196" i="5"/>
  <c r="R196" i="5"/>
  <c r="P196" i="5"/>
  <c r="BI189" i="5"/>
  <c r="BH189" i="5"/>
  <c r="BG189" i="5"/>
  <c r="BF189" i="5"/>
  <c r="T189" i="5"/>
  <c r="R189" i="5"/>
  <c r="P189" i="5"/>
  <c r="BI184" i="5"/>
  <c r="BH184" i="5"/>
  <c r="BG184" i="5"/>
  <c r="BF184" i="5"/>
  <c r="T184" i="5"/>
  <c r="R184" i="5"/>
  <c r="P184" i="5"/>
  <c r="BI179" i="5"/>
  <c r="BH179" i="5"/>
  <c r="BG179" i="5"/>
  <c r="BF179" i="5"/>
  <c r="T179" i="5"/>
  <c r="R179" i="5"/>
  <c r="P179" i="5"/>
  <c r="BI173" i="5"/>
  <c r="BH173" i="5"/>
  <c r="BG173" i="5"/>
  <c r="BF173" i="5"/>
  <c r="T173" i="5"/>
  <c r="R173" i="5"/>
  <c r="P173" i="5"/>
  <c r="BI168" i="5"/>
  <c r="BH168" i="5"/>
  <c r="BG168" i="5"/>
  <c r="BF168" i="5"/>
  <c r="T168" i="5"/>
  <c r="R168" i="5"/>
  <c r="P168" i="5"/>
  <c r="BI162" i="5"/>
  <c r="BH162" i="5"/>
  <c r="BG162" i="5"/>
  <c r="BF162" i="5"/>
  <c r="T162" i="5"/>
  <c r="R162" i="5"/>
  <c r="P162" i="5"/>
  <c r="BI157" i="5"/>
  <c r="BH157" i="5"/>
  <c r="BG157" i="5"/>
  <c r="BF157" i="5"/>
  <c r="T157" i="5"/>
  <c r="R157" i="5"/>
  <c r="P157" i="5"/>
  <c r="BI152" i="5"/>
  <c r="BH152" i="5"/>
  <c r="BG152" i="5"/>
  <c r="BF152" i="5"/>
  <c r="T152" i="5"/>
  <c r="R152" i="5"/>
  <c r="P152" i="5"/>
  <c r="BI143" i="5"/>
  <c r="BH143" i="5"/>
  <c r="BG143" i="5"/>
  <c r="BF143" i="5"/>
  <c r="T143" i="5"/>
  <c r="R143" i="5"/>
  <c r="P143" i="5"/>
  <c r="BI138" i="5"/>
  <c r="BH138" i="5"/>
  <c r="BG138" i="5"/>
  <c r="BF138" i="5"/>
  <c r="T138" i="5"/>
  <c r="R138" i="5"/>
  <c r="P138" i="5"/>
  <c r="BI132" i="5"/>
  <c r="BH132" i="5"/>
  <c r="BG132" i="5"/>
  <c r="BF132" i="5"/>
  <c r="T132" i="5"/>
  <c r="R132" i="5"/>
  <c r="P132" i="5"/>
  <c r="BI126" i="5"/>
  <c r="BH126" i="5"/>
  <c r="BG126" i="5"/>
  <c r="BF126" i="5"/>
  <c r="T126" i="5"/>
  <c r="R126" i="5"/>
  <c r="P126" i="5"/>
  <c r="BI121" i="5"/>
  <c r="BH121" i="5"/>
  <c r="BG121" i="5"/>
  <c r="BF121" i="5"/>
  <c r="T121" i="5"/>
  <c r="R121" i="5"/>
  <c r="P121" i="5"/>
  <c r="BI112" i="5"/>
  <c r="BH112" i="5"/>
  <c r="BG112" i="5"/>
  <c r="BF112" i="5"/>
  <c r="T112" i="5"/>
  <c r="R112" i="5"/>
  <c r="P112" i="5"/>
  <c r="BI103" i="5"/>
  <c r="BH103" i="5"/>
  <c r="BG103" i="5"/>
  <c r="BF103" i="5"/>
  <c r="T103" i="5"/>
  <c r="R103" i="5"/>
  <c r="P103" i="5"/>
  <c r="J97" i="5"/>
  <c r="J96" i="5"/>
  <c r="F96" i="5"/>
  <c r="F94" i="5"/>
  <c r="E92" i="5"/>
  <c r="J63" i="5"/>
  <c r="J62" i="5"/>
  <c r="F62" i="5"/>
  <c r="F60" i="5"/>
  <c r="E58" i="5"/>
  <c r="J22" i="5"/>
  <c r="E22" i="5"/>
  <c r="F97" i="5" s="1"/>
  <c r="J21" i="5"/>
  <c r="J16" i="5"/>
  <c r="J94" i="5" s="1"/>
  <c r="E7" i="5"/>
  <c r="E86" i="5"/>
  <c r="J41" i="4"/>
  <c r="J40" i="4"/>
  <c r="AY59" i="1" s="1"/>
  <c r="J39" i="4"/>
  <c r="AX59" i="1"/>
  <c r="BI464" i="4"/>
  <c r="BH464" i="4"/>
  <c r="BG464" i="4"/>
  <c r="BF464" i="4"/>
  <c r="T464" i="4"/>
  <c r="R464" i="4"/>
  <c r="P464" i="4"/>
  <c r="BI459" i="4"/>
  <c r="BH459" i="4"/>
  <c r="BG459" i="4"/>
  <c r="BF459" i="4"/>
  <c r="T459" i="4"/>
  <c r="R459" i="4"/>
  <c r="P459" i="4"/>
  <c r="BI454" i="4"/>
  <c r="BH454" i="4"/>
  <c r="BG454" i="4"/>
  <c r="BF454" i="4"/>
  <c r="T454" i="4"/>
  <c r="R454" i="4"/>
  <c r="P454" i="4"/>
  <c r="BI449" i="4"/>
  <c r="BH449" i="4"/>
  <c r="BG449" i="4"/>
  <c r="BF449" i="4"/>
  <c r="T449" i="4"/>
  <c r="R449" i="4"/>
  <c r="P449" i="4"/>
  <c r="BI444" i="4"/>
  <c r="BH444" i="4"/>
  <c r="BG444" i="4"/>
  <c r="BF444" i="4"/>
  <c r="T444" i="4"/>
  <c r="R444" i="4"/>
  <c r="P444" i="4"/>
  <c r="BI439" i="4"/>
  <c r="BH439" i="4"/>
  <c r="BG439" i="4"/>
  <c r="BF439" i="4"/>
  <c r="T439" i="4"/>
  <c r="R439" i="4"/>
  <c r="P439" i="4"/>
  <c r="BI434" i="4"/>
  <c r="BH434" i="4"/>
  <c r="BG434" i="4"/>
  <c r="BF434" i="4"/>
  <c r="T434" i="4"/>
  <c r="R434" i="4"/>
  <c r="P434" i="4"/>
  <c r="BI428" i="4"/>
  <c r="BH428" i="4"/>
  <c r="BG428" i="4"/>
  <c r="BF428" i="4"/>
  <c r="T428" i="4"/>
  <c r="R428" i="4"/>
  <c r="P428" i="4"/>
  <c r="BI423" i="4"/>
  <c r="BH423" i="4"/>
  <c r="BG423" i="4"/>
  <c r="BF423" i="4"/>
  <c r="T423" i="4"/>
  <c r="R423" i="4"/>
  <c r="P423" i="4"/>
  <c r="BI418" i="4"/>
  <c r="BH418" i="4"/>
  <c r="BG418" i="4"/>
  <c r="BF418" i="4"/>
  <c r="T418" i="4"/>
  <c r="R418" i="4"/>
  <c r="P418" i="4"/>
  <c r="BI413" i="4"/>
  <c r="BH413" i="4"/>
  <c r="BG413" i="4"/>
  <c r="BF413" i="4"/>
  <c r="T413" i="4"/>
  <c r="T412" i="4"/>
  <c r="R413" i="4"/>
  <c r="R412" i="4" s="1"/>
  <c r="P413" i="4"/>
  <c r="P412" i="4"/>
  <c r="BI408" i="4"/>
  <c r="BH408" i="4"/>
  <c r="BG408" i="4"/>
  <c r="BF408" i="4"/>
  <c r="T408" i="4"/>
  <c r="R408" i="4"/>
  <c r="P408" i="4"/>
  <c r="BI404" i="4"/>
  <c r="BH404" i="4"/>
  <c r="BG404" i="4"/>
  <c r="BF404" i="4"/>
  <c r="T404" i="4"/>
  <c r="R404" i="4"/>
  <c r="P404" i="4"/>
  <c r="BI400" i="4"/>
  <c r="BH400" i="4"/>
  <c r="BG400" i="4"/>
  <c r="BF400" i="4"/>
  <c r="T400" i="4"/>
  <c r="R400" i="4"/>
  <c r="P400" i="4"/>
  <c r="BI397" i="4"/>
  <c r="BH397" i="4"/>
  <c r="BG397" i="4"/>
  <c r="BF397" i="4"/>
  <c r="T397" i="4"/>
  <c r="R397" i="4"/>
  <c r="P397" i="4"/>
  <c r="BI391" i="4"/>
  <c r="BH391" i="4"/>
  <c r="BG391" i="4"/>
  <c r="BF391" i="4"/>
  <c r="T391" i="4"/>
  <c r="R391" i="4"/>
  <c r="P391" i="4"/>
  <c r="BI384" i="4"/>
  <c r="BH384" i="4"/>
  <c r="BG384" i="4"/>
  <c r="BF384" i="4"/>
  <c r="T384" i="4"/>
  <c r="R384" i="4"/>
  <c r="P384" i="4"/>
  <c r="BI378" i="4"/>
  <c r="BH378" i="4"/>
  <c r="BG378" i="4"/>
  <c r="BF378" i="4"/>
  <c r="T378" i="4"/>
  <c r="R378" i="4"/>
  <c r="P378" i="4"/>
  <c r="BI374" i="4"/>
  <c r="BH374" i="4"/>
  <c r="BG374" i="4"/>
  <c r="BF374" i="4"/>
  <c r="T374" i="4"/>
  <c r="R374" i="4"/>
  <c r="P374" i="4"/>
  <c r="BI367" i="4"/>
  <c r="BH367" i="4"/>
  <c r="BG367" i="4"/>
  <c r="BF367" i="4"/>
  <c r="T367" i="4"/>
  <c r="R367" i="4"/>
  <c r="P367" i="4"/>
  <c r="BI362" i="4"/>
  <c r="BH362" i="4"/>
  <c r="BG362" i="4"/>
  <c r="BF362" i="4"/>
  <c r="T362" i="4"/>
  <c r="R362" i="4"/>
  <c r="P362" i="4"/>
  <c r="BI356" i="4"/>
  <c r="BH356" i="4"/>
  <c r="BG356" i="4"/>
  <c r="BF356" i="4"/>
  <c r="T356" i="4"/>
  <c r="R356" i="4"/>
  <c r="P356" i="4"/>
  <c r="BI353" i="4"/>
  <c r="BH353" i="4"/>
  <c r="BG353" i="4"/>
  <c r="BF353" i="4"/>
  <c r="T353" i="4"/>
  <c r="R353" i="4"/>
  <c r="P353" i="4"/>
  <c r="BI346" i="4"/>
  <c r="BH346" i="4"/>
  <c r="BG346" i="4"/>
  <c r="BF346" i="4"/>
  <c r="T346" i="4"/>
  <c r="R346" i="4"/>
  <c r="P346" i="4"/>
  <c r="BI340" i="4"/>
  <c r="BH340" i="4"/>
  <c r="BG340" i="4"/>
  <c r="BF340" i="4"/>
  <c r="T340" i="4"/>
  <c r="R340" i="4"/>
  <c r="P340" i="4"/>
  <c r="BI336" i="4"/>
  <c r="BH336" i="4"/>
  <c r="BG336" i="4"/>
  <c r="BF336" i="4"/>
  <c r="T336" i="4"/>
  <c r="R336" i="4"/>
  <c r="P336" i="4"/>
  <c r="BI330" i="4"/>
  <c r="BH330" i="4"/>
  <c r="BG330" i="4"/>
  <c r="BF330" i="4"/>
  <c r="T330" i="4"/>
  <c r="R330" i="4"/>
  <c r="P330" i="4"/>
  <c r="BI325" i="4"/>
  <c r="BH325" i="4"/>
  <c r="BG325" i="4"/>
  <c r="BF325" i="4"/>
  <c r="T325" i="4"/>
  <c r="R325" i="4"/>
  <c r="P325" i="4"/>
  <c r="BI318" i="4"/>
  <c r="BH318" i="4"/>
  <c r="BG318" i="4"/>
  <c r="BF318" i="4"/>
  <c r="T318" i="4"/>
  <c r="R318" i="4"/>
  <c r="P318" i="4"/>
  <c r="BI312" i="4"/>
  <c r="BH312" i="4"/>
  <c r="BG312" i="4"/>
  <c r="BF312" i="4"/>
  <c r="T312" i="4"/>
  <c r="R312" i="4"/>
  <c r="P312" i="4"/>
  <c r="BI301" i="4"/>
  <c r="BH301" i="4"/>
  <c r="BG301" i="4"/>
  <c r="BF301" i="4"/>
  <c r="T301" i="4"/>
  <c r="R301" i="4"/>
  <c r="P301" i="4"/>
  <c r="BI296" i="4"/>
  <c r="BH296" i="4"/>
  <c r="BG296" i="4"/>
  <c r="BF296" i="4"/>
  <c r="T296" i="4"/>
  <c r="R296" i="4"/>
  <c r="P296" i="4"/>
  <c r="BI291" i="4"/>
  <c r="BH291" i="4"/>
  <c r="BG291" i="4"/>
  <c r="BF291" i="4"/>
  <c r="T291" i="4"/>
  <c r="R291" i="4"/>
  <c r="P291" i="4"/>
  <c r="BI284" i="4"/>
  <c r="BH284" i="4"/>
  <c r="BG284" i="4"/>
  <c r="BF284" i="4"/>
  <c r="T284" i="4"/>
  <c r="R284" i="4"/>
  <c r="P284" i="4"/>
  <c r="BI279" i="4"/>
  <c r="BH279" i="4"/>
  <c r="BG279" i="4"/>
  <c r="BF279" i="4"/>
  <c r="T279" i="4"/>
  <c r="R279" i="4"/>
  <c r="P279" i="4"/>
  <c r="BI274" i="4"/>
  <c r="BH274" i="4"/>
  <c r="BG274" i="4"/>
  <c r="BF274" i="4"/>
  <c r="T274" i="4"/>
  <c r="R274" i="4"/>
  <c r="P274" i="4"/>
  <c r="BI264" i="4"/>
  <c r="BH264" i="4"/>
  <c r="BG264" i="4"/>
  <c r="BF264" i="4"/>
  <c r="T264" i="4"/>
  <c r="R264" i="4"/>
  <c r="P264" i="4"/>
  <c r="BI261" i="4"/>
  <c r="BH261" i="4"/>
  <c r="BG261" i="4"/>
  <c r="BF261" i="4"/>
  <c r="T261" i="4"/>
  <c r="R261" i="4"/>
  <c r="P261" i="4"/>
  <c r="BI256" i="4"/>
  <c r="BH256" i="4"/>
  <c r="BG256" i="4"/>
  <c r="BF256" i="4"/>
  <c r="T256" i="4"/>
  <c r="R256" i="4"/>
  <c r="P256" i="4"/>
  <c r="BI251" i="4"/>
  <c r="BH251" i="4"/>
  <c r="BG251" i="4"/>
  <c r="BF251" i="4"/>
  <c r="T251" i="4"/>
  <c r="R251" i="4"/>
  <c r="P251" i="4"/>
  <c r="BI241" i="4"/>
  <c r="BH241" i="4"/>
  <c r="BG241" i="4"/>
  <c r="BF241" i="4"/>
  <c r="T241" i="4"/>
  <c r="R241" i="4"/>
  <c r="P241" i="4"/>
  <c r="BI235" i="4"/>
  <c r="BH235" i="4"/>
  <c r="BG235" i="4"/>
  <c r="BF235" i="4"/>
  <c r="T235" i="4"/>
  <c r="R235" i="4"/>
  <c r="P235" i="4"/>
  <c r="BI228" i="4"/>
  <c r="BH228" i="4"/>
  <c r="BG228" i="4"/>
  <c r="BF228" i="4"/>
  <c r="T228" i="4"/>
  <c r="R228" i="4"/>
  <c r="P228" i="4"/>
  <c r="BI223" i="4"/>
  <c r="BH223" i="4"/>
  <c r="BG223" i="4"/>
  <c r="BF223" i="4"/>
  <c r="T223" i="4"/>
  <c r="R223" i="4"/>
  <c r="P223" i="4"/>
  <c r="BI218" i="4"/>
  <c r="BH218" i="4"/>
  <c r="BG218" i="4"/>
  <c r="BF218" i="4"/>
  <c r="T218" i="4"/>
  <c r="R218" i="4"/>
  <c r="P218" i="4"/>
  <c r="BI212" i="4"/>
  <c r="BH212" i="4"/>
  <c r="BG212" i="4"/>
  <c r="BF212" i="4"/>
  <c r="T212" i="4"/>
  <c r="R212" i="4"/>
  <c r="P212" i="4"/>
  <c r="BI207" i="4"/>
  <c r="BH207" i="4"/>
  <c r="BG207" i="4"/>
  <c r="BF207" i="4"/>
  <c r="T207" i="4"/>
  <c r="R207" i="4"/>
  <c r="P207" i="4"/>
  <c r="BI201" i="4"/>
  <c r="BH201" i="4"/>
  <c r="BG201" i="4"/>
  <c r="BF201" i="4"/>
  <c r="T201" i="4"/>
  <c r="R201" i="4"/>
  <c r="P201" i="4"/>
  <c r="BI196" i="4"/>
  <c r="BH196" i="4"/>
  <c r="BG196" i="4"/>
  <c r="BF196" i="4"/>
  <c r="T196" i="4"/>
  <c r="R196" i="4"/>
  <c r="P196" i="4"/>
  <c r="BI190" i="4"/>
  <c r="BH190" i="4"/>
  <c r="BG190" i="4"/>
  <c r="BF190" i="4"/>
  <c r="T190" i="4"/>
  <c r="R190" i="4"/>
  <c r="P190" i="4"/>
  <c r="BI185" i="4"/>
  <c r="BH185" i="4"/>
  <c r="BG185" i="4"/>
  <c r="BF185" i="4"/>
  <c r="T185" i="4"/>
  <c r="R185" i="4"/>
  <c r="P185" i="4"/>
  <c r="BI180" i="4"/>
  <c r="BH180" i="4"/>
  <c r="BG180" i="4"/>
  <c r="BF180" i="4"/>
  <c r="T180" i="4"/>
  <c r="R180" i="4"/>
  <c r="P180" i="4"/>
  <c r="BI168" i="4"/>
  <c r="BH168" i="4"/>
  <c r="BG168" i="4"/>
  <c r="BF168" i="4"/>
  <c r="T168" i="4"/>
  <c r="R168" i="4"/>
  <c r="P168" i="4"/>
  <c r="BI162" i="4"/>
  <c r="BH162" i="4"/>
  <c r="BG162" i="4"/>
  <c r="BF162" i="4"/>
  <c r="T162" i="4"/>
  <c r="R162" i="4"/>
  <c r="P162" i="4"/>
  <c r="BI156" i="4"/>
  <c r="BH156" i="4"/>
  <c r="BG156" i="4"/>
  <c r="BF156" i="4"/>
  <c r="T156" i="4"/>
  <c r="R156" i="4"/>
  <c r="P156" i="4"/>
  <c r="BI150" i="4"/>
  <c r="BH150" i="4"/>
  <c r="BG150" i="4"/>
  <c r="BF150" i="4"/>
  <c r="T150" i="4"/>
  <c r="R150" i="4"/>
  <c r="P150" i="4"/>
  <c r="BI142" i="4"/>
  <c r="BH142" i="4"/>
  <c r="BG142" i="4"/>
  <c r="BF142" i="4"/>
  <c r="T142" i="4"/>
  <c r="R142" i="4"/>
  <c r="P142" i="4"/>
  <c r="BI140" i="4"/>
  <c r="BH140" i="4"/>
  <c r="BG140" i="4"/>
  <c r="BF140" i="4"/>
  <c r="T140" i="4"/>
  <c r="R140" i="4"/>
  <c r="P140" i="4"/>
  <c r="BI130" i="4"/>
  <c r="BH130" i="4"/>
  <c r="BG130" i="4"/>
  <c r="BF130" i="4"/>
  <c r="T130" i="4"/>
  <c r="R130" i="4"/>
  <c r="P130" i="4"/>
  <c r="BI124" i="4"/>
  <c r="BH124" i="4"/>
  <c r="BG124" i="4"/>
  <c r="BF124" i="4"/>
  <c r="T124" i="4"/>
  <c r="R124" i="4"/>
  <c r="P124" i="4"/>
  <c r="BI114" i="4"/>
  <c r="BH114" i="4"/>
  <c r="BG114" i="4"/>
  <c r="BF114" i="4"/>
  <c r="T114" i="4"/>
  <c r="R114" i="4"/>
  <c r="P114" i="4"/>
  <c r="BI108" i="4"/>
  <c r="BH108" i="4"/>
  <c r="BG108" i="4"/>
  <c r="BF108" i="4"/>
  <c r="T108" i="4"/>
  <c r="R108" i="4"/>
  <c r="P108" i="4"/>
  <c r="BI103" i="4"/>
  <c r="BH103" i="4"/>
  <c r="BG103" i="4"/>
  <c r="BF103" i="4"/>
  <c r="T103" i="4"/>
  <c r="R103" i="4"/>
  <c r="P103" i="4"/>
  <c r="J97" i="4"/>
  <c r="J96" i="4"/>
  <c r="F96" i="4"/>
  <c r="F94" i="4"/>
  <c r="E92" i="4"/>
  <c r="J63" i="4"/>
  <c r="J62" i="4"/>
  <c r="F62" i="4"/>
  <c r="F60" i="4"/>
  <c r="E58" i="4"/>
  <c r="J22" i="4"/>
  <c r="E22" i="4"/>
  <c r="F97" i="4" s="1"/>
  <c r="J21" i="4"/>
  <c r="J16" i="4"/>
  <c r="J94" i="4"/>
  <c r="E7" i="4"/>
  <c r="E86" i="4" s="1"/>
  <c r="J41" i="3"/>
  <c r="J40" i="3"/>
  <c r="AY58" i="1" s="1"/>
  <c r="J39" i="3"/>
  <c r="AX58" i="1"/>
  <c r="BI461" i="3"/>
  <c r="BH461" i="3"/>
  <c r="BG461" i="3"/>
  <c r="BF461" i="3"/>
  <c r="T461" i="3"/>
  <c r="R461" i="3"/>
  <c r="P461" i="3"/>
  <c r="BI456" i="3"/>
  <c r="BH456" i="3"/>
  <c r="BG456" i="3"/>
  <c r="BF456" i="3"/>
  <c r="T456" i="3"/>
  <c r="R456" i="3"/>
  <c r="P456" i="3"/>
  <c r="BI451" i="3"/>
  <c r="BH451" i="3"/>
  <c r="BG451" i="3"/>
  <c r="BF451" i="3"/>
  <c r="T451" i="3"/>
  <c r="R451" i="3"/>
  <c r="P451" i="3"/>
  <c r="BI446" i="3"/>
  <c r="BH446" i="3"/>
  <c r="BG446" i="3"/>
  <c r="BF446" i="3"/>
  <c r="T446" i="3"/>
  <c r="R446" i="3"/>
  <c r="P446" i="3"/>
  <c r="BI441" i="3"/>
  <c r="BH441" i="3"/>
  <c r="BG441" i="3"/>
  <c r="BF441" i="3"/>
  <c r="T441" i="3"/>
  <c r="R441" i="3"/>
  <c r="P441" i="3"/>
  <c r="BI436" i="3"/>
  <c r="BH436" i="3"/>
  <c r="BG436" i="3"/>
  <c r="BF436" i="3"/>
  <c r="T436" i="3"/>
  <c r="R436" i="3"/>
  <c r="P436" i="3"/>
  <c r="BI431" i="3"/>
  <c r="BH431" i="3"/>
  <c r="BG431" i="3"/>
  <c r="BF431" i="3"/>
  <c r="T431" i="3"/>
  <c r="R431" i="3"/>
  <c r="P431" i="3"/>
  <c r="BI426" i="3"/>
  <c r="BH426" i="3"/>
  <c r="BG426" i="3"/>
  <c r="BF426" i="3"/>
  <c r="T426" i="3"/>
  <c r="R426" i="3"/>
  <c r="P426" i="3"/>
  <c r="BI421" i="3"/>
  <c r="BH421" i="3"/>
  <c r="BG421" i="3"/>
  <c r="BF421" i="3"/>
  <c r="T421" i="3"/>
  <c r="R421" i="3"/>
  <c r="P421" i="3"/>
  <c r="BI416" i="3"/>
  <c r="BH416" i="3"/>
  <c r="BG416" i="3"/>
  <c r="BF416" i="3"/>
  <c r="T416" i="3"/>
  <c r="R416" i="3"/>
  <c r="P416" i="3"/>
  <c r="BI411" i="3"/>
  <c r="BH411" i="3"/>
  <c r="BG411" i="3"/>
  <c r="BF411" i="3"/>
  <c r="T411" i="3"/>
  <c r="T410" i="3"/>
  <c r="R411" i="3"/>
  <c r="R410" i="3" s="1"/>
  <c r="P411" i="3"/>
  <c r="P410" i="3"/>
  <c r="BI406" i="3"/>
  <c r="BH406" i="3"/>
  <c r="BG406" i="3"/>
  <c r="BF406" i="3"/>
  <c r="T406" i="3"/>
  <c r="R406" i="3"/>
  <c r="P406" i="3"/>
  <c r="BI402" i="3"/>
  <c r="BH402" i="3"/>
  <c r="BG402" i="3"/>
  <c r="BF402" i="3"/>
  <c r="T402" i="3"/>
  <c r="R402" i="3"/>
  <c r="P402" i="3"/>
  <c r="BI398" i="3"/>
  <c r="BH398" i="3"/>
  <c r="BG398" i="3"/>
  <c r="BF398" i="3"/>
  <c r="T398" i="3"/>
  <c r="R398" i="3"/>
  <c r="P398" i="3"/>
  <c r="BI395" i="3"/>
  <c r="BH395" i="3"/>
  <c r="BG395" i="3"/>
  <c r="BF395" i="3"/>
  <c r="T395" i="3"/>
  <c r="R395" i="3"/>
  <c r="P395" i="3"/>
  <c r="BI389" i="3"/>
  <c r="BH389" i="3"/>
  <c r="BG389" i="3"/>
  <c r="BF389" i="3"/>
  <c r="T389" i="3"/>
  <c r="R389" i="3"/>
  <c r="P389" i="3"/>
  <c r="BI382" i="3"/>
  <c r="BH382" i="3"/>
  <c r="BG382" i="3"/>
  <c r="BF382" i="3"/>
  <c r="T382" i="3"/>
  <c r="R382" i="3"/>
  <c r="P382" i="3"/>
  <c r="BI376" i="3"/>
  <c r="BH376" i="3"/>
  <c r="BG376" i="3"/>
  <c r="BF376" i="3"/>
  <c r="T376" i="3"/>
  <c r="R376" i="3"/>
  <c r="P376" i="3"/>
  <c r="BI372" i="3"/>
  <c r="BH372" i="3"/>
  <c r="BG372" i="3"/>
  <c r="BF372" i="3"/>
  <c r="T372" i="3"/>
  <c r="R372" i="3"/>
  <c r="P372" i="3"/>
  <c r="BI362" i="3"/>
  <c r="BH362" i="3"/>
  <c r="BG362" i="3"/>
  <c r="BF362" i="3"/>
  <c r="T362" i="3"/>
  <c r="R362" i="3"/>
  <c r="P362" i="3"/>
  <c r="BI356" i="3"/>
  <c r="BH356" i="3"/>
  <c r="BG356" i="3"/>
  <c r="BF356" i="3"/>
  <c r="T356" i="3"/>
  <c r="R356" i="3"/>
  <c r="P356" i="3"/>
  <c r="BI353" i="3"/>
  <c r="BH353" i="3"/>
  <c r="BG353" i="3"/>
  <c r="BF353" i="3"/>
  <c r="T353" i="3"/>
  <c r="R353" i="3"/>
  <c r="P353" i="3"/>
  <c r="BI339" i="3"/>
  <c r="BH339" i="3"/>
  <c r="BG339" i="3"/>
  <c r="BF339" i="3"/>
  <c r="T339" i="3"/>
  <c r="R339" i="3"/>
  <c r="P339" i="3"/>
  <c r="BI335" i="3"/>
  <c r="BH335" i="3"/>
  <c r="BG335" i="3"/>
  <c r="BF335" i="3"/>
  <c r="T335" i="3"/>
  <c r="R335" i="3"/>
  <c r="P335" i="3"/>
  <c r="BI329" i="3"/>
  <c r="BH329" i="3"/>
  <c r="BG329" i="3"/>
  <c r="BF329" i="3"/>
  <c r="T329" i="3"/>
  <c r="R329" i="3"/>
  <c r="P329" i="3"/>
  <c r="BI324" i="3"/>
  <c r="BH324" i="3"/>
  <c r="BG324" i="3"/>
  <c r="BF324" i="3"/>
  <c r="T324" i="3"/>
  <c r="R324" i="3"/>
  <c r="P324" i="3"/>
  <c r="BI314" i="3"/>
  <c r="BH314" i="3"/>
  <c r="BG314" i="3"/>
  <c r="BF314" i="3"/>
  <c r="T314" i="3"/>
  <c r="R314" i="3"/>
  <c r="P314" i="3"/>
  <c r="BI308" i="3"/>
  <c r="BH308" i="3"/>
  <c r="BG308" i="3"/>
  <c r="BF308" i="3"/>
  <c r="T308" i="3"/>
  <c r="R308" i="3"/>
  <c r="P308" i="3"/>
  <c r="BI294" i="3"/>
  <c r="BH294" i="3"/>
  <c r="BG294" i="3"/>
  <c r="BF294" i="3"/>
  <c r="T294" i="3"/>
  <c r="R294" i="3"/>
  <c r="P294" i="3"/>
  <c r="BI289" i="3"/>
  <c r="BH289" i="3"/>
  <c r="BG289" i="3"/>
  <c r="BF289" i="3"/>
  <c r="T289" i="3"/>
  <c r="R289" i="3"/>
  <c r="P289" i="3"/>
  <c r="BI284" i="3"/>
  <c r="BH284" i="3"/>
  <c r="BG284" i="3"/>
  <c r="BF284" i="3"/>
  <c r="T284" i="3"/>
  <c r="R284" i="3"/>
  <c r="P284" i="3"/>
  <c r="BI277" i="3"/>
  <c r="BH277" i="3"/>
  <c r="BG277" i="3"/>
  <c r="BF277" i="3"/>
  <c r="T277" i="3"/>
  <c r="R277" i="3"/>
  <c r="P277" i="3"/>
  <c r="BI271" i="3"/>
  <c r="BH271" i="3"/>
  <c r="BG271" i="3"/>
  <c r="BF271" i="3"/>
  <c r="T271" i="3"/>
  <c r="R271" i="3"/>
  <c r="P271" i="3"/>
  <c r="BI258" i="3"/>
  <c r="BH258" i="3"/>
  <c r="BG258" i="3"/>
  <c r="BF258" i="3"/>
  <c r="T258" i="3"/>
  <c r="R258" i="3"/>
  <c r="P258" i="3"/>
  <c r="BI255" i="3"/>
  <c r="BH255" i="3"/>
  <c r="BG255" i="3"/>
  <c r="BF255" i="3"/>
  <c r="T255" i="3"/>
  <c r="R255" i="3"/>
  <c r="P255" i="3"/>
  <c r="BI250" i="3"/>
  <c r="BH250" i="3"/>
  <c r="BG250" i="3"/>
  <c r="BF250" i="3"/>
  <c r="T250" i="3"/>
  <c r="R250" i="3"/>
  <c r="P250" i="3"/>
  <c r="BI245" i="3"/>
  <c r="BH245" i="3"/>
  <c r="BG245" i="3"/>
  <c r="BF245" i="3"/>
  <c r="T245" i="3"/>
  <c r="R245" i="3"/>
  <c r="P245" i="3"/>
  <c r="BI235" i="3"/>
  <c r="BH235" i="3"/>
  <c r="BG235" i="3"/>
  <c r="BF235" i="3"/>
  <c r="T235" i="3"/>
  <c r="R235" i="3"/>
  <c r="P235" i="3"/>
  <c r="BI229" i="3"/>
  <c r="BH229" i="3"/>
  <c r="BG229" i="3"/>
  <c r="BF229" i="3"/>
  <c r="T229" i="3"/>
  <c r="R229" i="3"/>
  <c r="P229" i="3"/>
  <c r="BI222" i="3"/>
  <c r="BH222" i="3"/>
  <c r="BG222" i="3"/>
  <c r="BF222" i="3"/>
  <c r="T222" i="3"/>
  <c r="R222" i="3"/>
  <c r="P222" i="3"/>
  <c r="BI217" i="3"/>
  <c r="BH217" i="3"/>
  <c r="BG217" i="3"/>
  <c r="BF217" i="3"/>
  <c r="T217" i="3"/>
  <c r="R217" i="3"/>
  <c r="P217" i="3"/>
  <c r="BI212" i="3"/>
  <c r="BH212" i="3"/>
  <c r="BG212" i="3"/>
  <c r="BF212" i="3"/>
  <c r="T212" i="3"/>
  <c r="R212" i="3"/>
  <c r="P212" i="3"/>
  <c r="BI206" i="3"/>
  <c r="BH206" i="3"/>
  <c r="BG206" i="3"/>
  <c r="BF206" i="3"/>
  <c r="T206" i="3"/>
  <c r="R206" i="3"/>
  <c r="P206" i="3"/>
  <c r="BI201" i="3"/>
  <c r="BH201" i="3"/>
  <c r="BG201" i="3"/>
  <c r="BF201" i="3"/>
  <c r="T201" i="3"/>
  <c r="R201" i="3"/>
  <c r="P201" i="3"/>
  <c r="BI195" i="3"/>
  <c r="BH195" i="3"/>
  <c r="BG195" i="3"/>
  <c r="BF195" i="3"/>
  <c r="T195" i="3"/>
  <c r="R195" i="3"/>
  <c r="P195" i="3"/>
  <c r="BI190" i="3"/>
  <c r="BH190" i="3"/>
  <c r="BG190" i="3"/>
  <c r="BF190" i="3"/>
  <c r="T190" i="3"/>
  <c r="R190" i="3"/>
  <c r="P190" i="3"/>
  <c r="BI185" i="3"/>
  <c r="BH185" i="3"/>
  <c r="BG185" i="3"/>
  <c r="BF185" i="3"/>
  <c r="T185" i="3"/>
  <c r="R185" i="3"/>
  <c r="P185" i="3"/>
  <c r="BI173" i="3"/>
  <c r="BH173" i="3"/>
  <c r="BG173" i="3"/>
  <c r="BF173" i="3"/>
  <c r="T173" i="3"/>
  <c r="R173" i="3"/>
  <c r="P173" i="3"/>
  <c r="BI164" i="3"/>
  <c r="BH164" i="3"/>
  <c r="BG164" i="3"/>
  <c r="BF164" i="3"/>
  <c r="T164" i="3"/>
  <c r="R164" i="3"/>
  <c r="P164" i="3"/>
  <c r="BI158" i="3"/>
  <c r="BH158" i="3"/>
  <c r="BG158" i="3"/>
  <c r="BF158" i="3"/>
  <c r="T158" i="3"/>
  <c r="R158" i="3"/>
  <c r="P158" i="3"/>
  <c r="BI152" i="3"/>
  <c r="BH152" i="3"/>
  <c r="BG152" i="3"/>
  <c r="BF152" i="3"/>
  <c r="T152" i="3"/>
  <c r="R152" i="3"/>
  <c r="P152" i="3"/>
  <c r="BI144" i="3"/>
  <c r="BH144" i="3"/>
  <c r="BG144" i="3"/>
  <c r="BF144" i="3"/>
  <c r="T144" i="3"/>
  <c r="R144" i="3"/>
  <c r="P144" i="3"/>
  <c r="BI131" i="3"/>
  <c r="BH131" i="3"/>
  <c r="BG131" i="3"/>
  <c r="BF131" i="3"/>
  <c r="T131" i="3"/>
  <c r="R131" i="3"/>
  <c r="P131" i="3"/>
  <c r="BI125" i="3"/>
  <c r="BH125" i="3"/>
  <c r="BG125" i="3"/>
  <c r="BF125" i="3"/>
  <c r="T125" i="3"/>
  <c r="R125" i="3"/>
  <c r="P125" i="3"/>
  <c r="BI112" i="3"/>
  <c r="BH112" i="3"/>
  <c r="BG112" i="3"/>
  <c r="BF112" i="3"/>
  <c r="T112" i="3"/>
  <c r="R112" i="3"/>
  <c r="P112" i="3"/>
  <c r="BI103" i="3"/>
  <c r="BH103" i="3"/>
  <c r="BG103" i="3"/>
  <c r="BF103" i="3"/>
  <c r="T103" i="3"/>
  <c r="R103" i="3"/>
  <c r="P103" i="3"/>
  <c r="J97" i="3"/>
  <c r="J96" i="3"/>
  <c r="F96" i="3"/>
  <c r="F94" i="3"/>
  <c r="E92" i="3"/>
  <c r="J63" i="3"/>
  <c r="J62" i="3"/>
  <c r="F62" i="3"/>
  <c r="F60" i="3"/>
  <c r="E58" i="3"/>
  <c r="J22" i="3"/>
  <c r="E22" i="3"/>
  <c r="F97" i="3"/>
  <c r="J21" i="3"/>
  <c r="J16" i="3"/>
  <c r="J94" i="3" s="1"/>
  <c r="E7" i="3"/>
  <c r="E86" i="3"/>
  <c r="J41" i="2"/>
  <c r="J40" i="2"/>
  <c r="AY57" i="1"/>
  <c r="J39" i="2"/>
  <c r="AX57" i="1" s="1"/>
  <c r="BI456" i="2"/>
  <c r="BH456" i="2"/>
  <c r="BG456" i="2"/>
  <c r="BF456" i="2"/>
  <c r="T456" i="2"/>
  <c r="R456" i="2"/>
  <c r="P456" i="2"/>
  <c r="BI451" i="2"/>
  <c r="BH451" i="2"/>
  <c r="BG451" i="2"/>
  <c r="BF451" i="2"/>
  <c r="T451" i="2"/>
  <c r="R451" i="2"/>
  <c r="P451" i="2"/>
  <c r="BI446" i="2"/>
  <c r="BH446" i="2"/>
  <c r="BG446" i="2"/>
  <c r="BF446" i="2"/>
  <c r="T446" i="2"/>
  <c r="R446" i="2"/>
  <c r="P446" i="2"/>
  <c r="BI441" i="2"/>
  <c r="BH441" i="2"/>
  <c r="BG441" i="2"/>
  <c r="BF441" i="2"/>
  <c r="T441" i="2"/>
  <c r="R441" i="2"/>
  <c r="P441" i="2"/>
  <c r="BI436" i="2"/>
  <c r="BH436" i="2"/>
  <c r="BG436" i="2"/>
  <c r="BF436" i="2"/>
  <c r="T436" i="2"/>
  <c r="R436" i="2"/>
  <c r="P436" i="2"/>
  <c r="BI431" i="2"/>
  <c r="BH431" i="2"/>
  <c r="BG431" i="2"/>
  <c r="BF431" i="2"/>
  <c r="T431" i="2"/>
  <c r="R431" i="2"/>
  <c r="P431" i="2"/>
  <c r="BI426" i="2"/>
  <c r="BH426" i="2"/>
  <c r="BG426" i="2"/>
  <c r="BF426" i="2"/>
  <c r="T426" i="2"/>
  <c r="R426" i="2"/>
  <c r="P426" i="2"/>
  <c r="BI421" i="2"/>
  <c r="BH421" i="2"/>
  <c r="BG421" i="2"/>
  <c r="BF421" i="2"/>
  <c r="T421" i="2"/>
  <c r="R421" i="2"/>
  <c r="P421" i="2"/>
  <c r="BI416" i="2"/>
  <c r="BH416" i="2"/>
  <c r="BG416" i="2"/>
  <c r="BF416" i="2"/>
  <c r="T416" i="2"/>
  <c r="R416" i="2"/>
  <c r="P416" i="2"/>
  <c r="BI411" i="2"/>
  <c r="BH411" i="2"/>
  <c r="BG411" i="2"/>
  <c r="BF411" i="2"/>
  <c r="T411" i="2"/>
  <c r="R411" i="2"/>
  <c r="P411" i="2"/>
  <c r="BI406" i="2"/>
  <c r="BH406" i="2"/>
  <c r="BG406" i="2"/>
  <c r="BF406" i="2"/>
  <c r="T406" i="2"/>
  <c r="T405" i="2" s="1"/>
  <c r="R406" i="2"/>
  <c r="R405" i="2" s="1"/>
  <c r="P406" i="2"/>
  <c r="P405" i="2" s="1"/>
  <c r="BI401" i="2"/>
  <c r="BH401" i="2"/>
  <c r="BG401" i="2"/>
  <c r="BF401" i="2"/>
  <c r="T401" i="2"/>
  <c r="R401" i="2"/>
  <c r="P401" i="2"/>
  <c r="BI397" i="2"/>
  <c r="BH397" i="2"/>
  <c r="BG397" i="2"/>
  <c r="BF397" i="2"/>
  <c r="T397" i="2"/>
  <c r="R397" i="2"/>
  <c r="P397" i="2"/>
  <c r="BI394" i="2"/>
  <c r="BH394" i="2"/>
  <c r="BG394" i="2"/>
  <c r="BF394" i="2"/>
  <c r="T394" i="2"/>
  <c r="R394" i="2"/>
  <c r="P394" i="2"/>
  <c r="BI388" i="2"/>
  <c r="BH388" i="2"/>
  <c r="BG388" i="2"/>
  <c r="BF388" i="2"/>
  <c r="T388" i="2"/>
  <c r="R388" i="2"/>
  <c r="P388" i="2"/>
  <c r="BI382" i="2"/>
  <c r="BH382" i="2"/>
  <c r="BG382" i="2"/>
  <c r="BF382" i="2"/>
  <c r="T382" i="2"/>
  <c r="R382" i="2"/>
  <c r="P382" i="2"/>
  <c r="BI376" i="2"/>
  <c r="BH376" i="2"/>
  <c r="BG376" i="2"/>
  <c r="BF376" i="2"/>
  <c r="T376" i="2"/>
  <c r="R376" i="2"/>
  <c r="P376" i="2"/>
  <c r="BI372" i="2"/>
  <c r="BH372" i="2"/>
  <c r="BG372" i="2"/>
  <c r="BF372" i="2"/>
  <c r="T372" i="2"/>
  <c r="R372" i="2"/>
  <c r="P372" i="2"/>
  <c r="BI362" i="2"/>
  <c r="BH362" i="2"/>
  <c r="BG362" i="2"/>
  <c r="BF362" i="2"/>
  <c r="T362" i="2"/>
  <c r="R362" i="2"/>
  <c r="P362" i="2"/>
  <c r="BI356" i="2"/>
  <c r="BH356" i="2"/>
  <c r="BG356" i="2"/>
  <c r="BF356" i="2"/>
  <c r="T356" i="2"/>
  <c r="R356" i="2"/>
  <c r="P356" i="2"/>
  <c r="BI353" i="2"/>
  <c r="BH353" i="2"/>
  <c r="BG353" i="2"/>
  <c r="BF353" i="2"/>
  <c r="T353" i="2"/>
  <c r="R353" i="2"/>
  <c r="P353" i="2"/>
  <c r="BI340" i="2"/>
  <c r="BH340" i="2"/>
  <c r="BG340" i="2"/>
  <c r="BF340" i="2"/>
  <c r="T340" i="2"/>
  <c r="R340" i="2"/>
  <c r="P340" i="2"/>
  <c r="BI336" i="2"/>
  <c r="BH336" i="2"/>
  <c r="BG336" i="2"/>
  <c r="BF336" i="2"/>
  <c r="T336" i="2"/>
  <c r="R336" i="2"/>
  <c r="P336" i="2"/>
  <c r="BI330" i="2"/>
  <c r="BH330" i="2"/>
  <c r="BG330" i="2"/>
  <c r="BF330" i="2"/>
  <c r="T330" i="2"/>
  <c r="R330" i="2"/>
  <c r="P330" i="2"/>
  <c r="BI325" i="2"/>
  <c r="BH325" i="2"/>
  <c r="BG325" i="2"/>
  <c r="BF325" i="2"/>
  <c r="T325" i="2"/>
  <c r="R325" i="2"/>
  <c r="P325" i="2"/>
  <c r="BI318" i="2"/>
  <c r="BH318" i="2"/>
  <c r="BG318" i="2"/>
  <c r="BF318" i="2"/>
  <c r="T318" i="2"/>
  <c r="R318" i="2"/>
  <c r="P318" i="2"/>
  <c r="BI313" i="2"/>
  <c r="BH313" i="2"/>
  <c r="BG313" i="2"/>
  <c r="BF313" i="2"/>
  <c r="T313" i="2"/>
  <c r="R313" i="2"/>
  <c r="P313" i="2"/>
  <c r="BI308" i="2"/>
  <c r="BH308" i="2"/>
  <c r="BG308" i="2"/>
  <c r="BF308" i="2"/>
  <c r="T308" i="2"/>
  <c r="R308" i="2"/>
  <c r="P308" i="2"/>
  <c r="BI297" i="2"/>
  <c r="BH297" i="2"/>
  <c r="BG297" i="2"/>
  <c r="BF297" i="2"/>
  <c r="T297" i="2"/>
  <c r="R297" i="2"/>
  <c r="P297" i="2"/>
  <c r="BI284" i="2"/>
  <c r="BH284" i="2"/>
  <c r="BG284" i="2"/>
  <c r="BF284" i="2"/>
  <c r="T284" i="2"/>
  <c r="R284" i="2"/>
  <c r="P284" i="2"/>
  <c r="BI279" i="2"/>
  <c r="BH279" i="2"/>
  <c r="BG279" i="2"/>
  <c r="BF279" i="2"/>
  <c r="T279" i="2"/>
  <c r="R279" i="2"/>
  <c r="P279" i="2"/>
  <c r="BI274" i="2"/>
  <c r="BH274" i="2"/>
  <c r="BG274" i="2"/>
  <c r="BF274" i="2"/>
  <c r="T274" i="2"/>
  <c r="R274" i="2"/>
  <c r="P274" i="2"/>
  <c r="BI267" i="2"/>
  <c r="BH267" i="2"/>
  <c r="BG267" i="2"/>
  <c r="BF267" i="2"/>
  <c r="T267" i="2"/>
  <c r="R267" i="2"/>
  <c r="P267" i="2"/>
  <c r="BI261" i="2"/>
  <c r="BH261" i="2"/>
  <c r="BG261" i="2"/>
  <c r="BF261" i="2"/>
  <c r="T261" i="2"/>
  <c r="R261" i="2"/>
  <c r="P261" i="2"/>
  <c r="BI252" i="2"/>
  <c r="BH252" i="2"/>
  <c r="BG252" i="2"/>
  <c r="BF252" i="2"/>
  <c r="T252" i="2"/>
  <c r="R252" i="2"/>
  <c r="P252" i="2"/>
  <c r="BI249" i="2"/>
  <c r="BH249" i="2"/>
  <c r="BG249" i="2"/>
  <c r="BF249" i="2"/>
  <c r="T249" i="2"/>
  <c r="R249" i="2"/>
  <c r="P249" i="2"/>
  <c r="BI244" i="2"/>
  <c r="BH244" i="2"/>
  <c r="BG244" i="2"/>
  <c r="BF244" i="2"/>
  <c r="T244" i="2"/>
  <c r="R244" i="2"/>
  <c r="P244" i="2"/>
  <c r="BI239" i="2"/>
  <c r="BH239" i="2"/>
  <c r="BG239" i="2"/>
  <c r="BF239" i="2"/>
  <c r="T239" i="2"/>
  <c r="R239" i="2"/>
  <c r="P239" i="2"/>
  <c r="BI229" i="2"/>
  <c r="BH229" i="2"/>
  <c r="BG229" i="2"/>
  <c r="BF229" i="2"/>
  <c r="T229" i="2"/>
  <c r="R229" i="2"/>
  <c r="P229" i="2"/>
  <c r="BI223" i="2"/>
  <c r="BH223" i="2"/>
  <c r="BG223" i="2"/>
  <c r="BF223" i="2"/>
  <c r="T223" i="2"/>
  <c r="R223" i="2"/>
  <c r="P223" i="2"/>
  <c r="BI216" i="2"/>
  <c r="BH216" i="2"/>
  <c r="BG216" i="2"/>
  <c r="BF216" i="2"/>
  <c r="T216" i="2"/>
  <c r="R216" i="2"/>
  <c r="P216" i="2"/>
  <c r="BI211" i="2"/>
  <c r="BH211" i="2"/>
  <c r="BG211" i="2"/>
  <c r="BF211" i="2"/>
  <c r="T211" i="2"/>
  <c r="R211" i="2"/>
  <c r="P211" i="2"/>
  <c r="BI206" i="2"/>
  <c r="BH206" i="2"/>
  <c r="BG206" i="2"/>
  <c r="BF206" i="2"/>
  <c r="T206" i="2"/>
  <c r="R206" i="2"/>
  <c r="P206" i="2"/>
  <c r="BI200" i="2"/>
  <c r="BH200" i="2"/>
  <c r="BG200" i="2"/>
  <c r="BF200" i="2"/>
  <c r="T200" i="2"/>
  <c r="R200" i="2"/>
  <c r="P200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4" i="2"/>
  <c r="BH184" i="2"/>
  <c r="BG184" i="2"/>
  <c r="BF184" i="2"/>
  <c r="T184" i="2"/>
  <c r="R184" i="2"/>
  <c r="P184" i="2"/>
  <c r="BI179" i="2"/>
  <c r="BH179" i="2"/>
  <c r="BG179" i="2"/>
  <c r="BF179" i="2"/>
  <c r="T179" i="2"/>
  <c r="R179" i="2"/>
  <c r="P179" i="2"/>
  <c r="BI168" i="2"/>
  <c r="BH168" i="2"/>
  <c r="BG168" i="2"/>
  <c r="BF168" i="2"/>
  <c r="T168" i="2"/>
  <c r="R168" i="2"/>
  <c r="P168" i="2"/>
  <c r="BI160" i="2"/>
  <c r="BH160" i="2"/>
  <c r="BG160" i="2"/>
  <c r="BF160" i="2"/>
  <c r="T160" i="2"/>
  <c r="R160" i="2"/>
  <c r="P160" i="2"/>
  <c r="BI154" i="2"/>
  <c r="BH154" i="2"/>
  <c r="BG154" i="2"/>
  <c r="BF154" i="2"/>
  <c r="T154" i="2"/>
  <c r="R154" i="2"/>
  <c r="P154" i="2"/>
  <c r="BI148" i="2"/>
  <c r="BH148" i="2"/>
  <c r="BG148" i="2"/>
  <c r="BF148" i="2"/>
  <c r="T148" i="2"/>
  <c r="R148" i="2"/>
  <c r="P148" i="2"/>
  <c r="BI140" i="2"/>
  <c r="BH140" i="2"/>
  <c r="BG140" i="2"/>
  <c r="BF140" i="2"/>
  <c r="T140" i="2"/>
  <c r="R140" i="2"/>
  <c r="P140" i="2"/>
  <c r="BI128" i="2"/>
  <c r="BH128" i="2"/>
  <c r="BG128" i="2"/>
  <c r="BF128" i="2"/>
  <c r="T128" i="2"/>
  <c r="R128" i="2"/>
  <c r="P128" i="2"/>
  <c r="BI117" i="2"/>
  <c r="BH117" i="2"/>
  <c r="BG117" i="2"/>
  <c r="BF117" i="2"/>
  <c r="T117" i="2"/>
  <c r="R117" i="2"/>
  <c r="P117" i="2"/>
  <c r="BI108" i="2"/>
  <c r="BH108" i="2"/>
  <c r="BG108" i="2"/>
  <c r="BF108" i="2"/>
  <c r="T108" i="2"/>
  <c r="R108" i="2"/>
  <c r="P108" i="2"/>
  <c r="BI103" i="2"/>
  <c r="BH103" i="2"/>
  <c r="BG103" i="2"/>
  <c r="BF103" i="2"/>
  <c r="T103" i="2"/>
  <c r="R103" i="2"/>
  <c r="P103" i="2"/>
  <c r="J97" i="2"/>
  <c r="J96" i="2"/>
  <c r="F96" i="2"/>
  <c r="F94" i="2"/>
  <c r="E92" i="2"/>
  <c r="J63" i="2"/>
  <c r="J62" i="2"/>
  <c r="F62" i="2"/>
  <c r="F60" i="2"/>
  <c r="E58" i="2"/>
  <c r="J22" i="2"/>
  <c r="E22" i="2"/>
  <c r="F97" i="2"/>
  <c r="J21" i="2"/>
  <c r="J16" i="2"/>
  <c r="J60" i="2" s="1"/>
  <c r="E7" i="2"/>
  <c r="E86" i="2" s="1"/>
  <c r="L50" i="1"/>
  <c r="AM50" i="1"/>
  <c r="AM49" i="1"/>
  <c r="L49" i="1"/>
  <c r="AM47" i="1"/>
  <c r="L47" i="1"/>
  <c r="L45" i="1"/>
  <c r="L44" i="1"/>
  <c r="BK356" i="2"/>
  <c r="BK313" i="2"/>
  <c r="BK441" i="2"/>
  <c r="J252" i="2"/>
  <c r="J103" i="2"/>
  <c r="BK108" i="2"/>
  <c r="BK206" i="2"/>
  <c r="BK376" i="3"/>
  <c r="BK277" i="3"/>
  <c r="BK426" i="3"/>
  <c r="BK125" i="3"/>
  <c r="J308" i="3"/>
  <c r="BK164" i="3"/>
  <c r="BK335" i="3"/>
  <c r="J144" i="3"/>
  <c r="BK397" i="4"/>
  <c r="J256" i="4"/>
  <c r="J274" i="4"/>
  <c r="BK367" i="4"/>
  <c r="J196" i="4"/>
  <c r="BK434" i="4"/>
  <c r="J296" i="4"/>
  <c r="J130" i="4"/>
  <c r="J257" i="5"/>
  <c r="BK339" i="5"/>
  <c r="BK326" i="5"/>
  <c r="J143" i="5"/>
  <c r="J548" i="6"/>
  <c r="BK406" i="6"/>
  <c r="J273" i="6"/>
  <c r="BK115" i="6"/>
  <c r="BK477" i="6"/>
  <c r="J358" i="6"/>
  <c r="J257" i="6"/>
  <c r="BK501" i="6"/>
  <c r="BK379" i="6"/>
  <c r="BK263" i="6"/>
  <c r="J437" i="7"/>
  <c r="J250" i="7"/>
  <c r="J417" i="7"/>
  <c r="J278" i="7"/>
  <c r="J407" i="7"/>
  <c r="J315" i="7"/>
  <c r="BK157" i="7"/>
  <c r="J412" i="7"/>
  <c r="BK180" i="7"/>
  <c r="J379" i="8"/>
  <c r="J201" i="8"/>
  <c r="BK325" i="8"/>
  <c r="BK165" i="8"/>
  <c r="J351" i="8"/>
  <c r="J174" i="8"/>
  <c r="J245" i="8"/>
  <c r="BK329" i="9"/>
  <c r="BK178" i="9"/>
  <c r="BK307" i="9"/>
  <c r="BK122" i="9"/>
  <c r="BK282" i="9"/>
  <c r="J438" i="9"/>
  <c r="BK355" i="9"/>
  <c r="J146" i="9"/>
  <c r="BK278" i="10"/>
  <c r="J103" i="10"/>
  <c r="BK234" i="10"/>
  <c r="J391" i="10"/>
  <c r="BK185" i="10"/>
  <c r="J258" i="10"/>
  <c r="J109" i="10"/>
  <c r="J312" i="11"/>
  <c r="J103" i="11"/>
  <c r="BK352" i="11"/>
  <c r="BK118" i="11"/>
  <c r="J112" i="11"/>
  <c r="BK341" i="11"/>
  <c r="BK398" i="12"/>
  <c r="J278" i="12"/>
  <c r="J381" i="12"/>
  <c r="J159" i="12"/>
  <c r="BK317" i="12"/>
  <c r="BK418" i="12"/>
  <c r="J194" i="12"/>
  <c r="BK451" i="13"/>
  <c r="J405" i="13"/>
  <c r="BK300" i="13"/>
  <c r="BK213" i="13"/>
  <c r="J358" i="13"/>
  <c r="BK274" i="13"/>
  <c r="BK164" i="13"/>
  <c r="J451" i="13"/>
  <c r="BK405" i="13"/>
  <c r="J300" i="13"/>
  <c r="BK194" i="13"/>
  <c r="BK485" i="13"/>
  <c r="BK424" i="13"/>
  <c r="J310" i="13"/>
  <c r="J237" i="13"/>
  <c r="J196" i="13"/>
  <c r="J142" i="15"/>
  <c r="J162" i="15"/>
  <c r="J113" i="17"/>
  <c r="BK113" i="17"/>
  <c r="J330" i="2"/>
  <c r="BK128" i="2"/>
  <c r="BK318" i="2"/>
  <c r="BK160" i="2"/>
  <c r="J297" i="2"/>
  <c r="J451" i="2"/>
  <c r="BK229" i="2"/>
  <c r="BK258" i="3"/>
  <c r="J376" i="3"/>
  <c r="J250" i="3"/>
  <c r="J416" i="3"/>
  <c r="BK353" i="3"/>
  <c r="BK235" i="3"/>
  <c r="J389" i="3"/>
  <c r="BK158" i="3"/>
  <c r="BK356" i="4"/>
  <c r="BK223" i="4"/>
  <c r="J340" i="4"/>
  <c r="J428" i="4"/>
  <c r="BK241" i="4"/>
  <c r="J464" i="4"/>
  <c r="J312" i="4"/>
  <c r="BK168" i="4"/>
  <c r="J218" i="5"/>
  <c r="J279" i="5"/>
  <c r="J311" i="5"/>
  <c r="BK162" i="5"/>
  <c r="J189" i="5"/>
  <c r="BK558" i="6"/>
  <c r="BK417" i="6"/>
  <c r="J268" i="6"/>
  <c r="BK109" i="6"/>
  <c r="BK423" i="6"/>
  <c r="J263" i="6"/>
  <c r="BK131" i="6"/>
  <c r="J434" i="6"/>
  <c r="J332" i="6"/>
  <c r="BK205" i="6"/>
  <c r="J381" i="7"/>
  <c r="J151" i="7"/>
  <c r="BK381" i="7"/>
  <c r="J180" i="7"/>
  <c r="BK331" i="7"/>
  <c r="J217" i="7"/>
  <c r="J388" i="7"/>
  <c r="BK442" i="8"/>
  <c r="BK260" i="8"/>
  <c r="BK379" i="8"/>
  <c r="BK190" i="8"/>
  <c r="BK389" i="8"/>
  <c r="J278" i="8"/>
  <c r="J325" i="8"/>
  <c r="J398" i="9"/>
  <c r="BK244" i="9"/>
  <c r="BK318" i="9"/>
  <c r="BK188" i="9"/>
  <c r="J299" i="9"/>
  <c r="BK428" i="9"/>
  <c r="BK292" i="9"/>
  <c r="BK321" i="10"/>
  <c r="J253" i="10"/>
  <c r="BK349" i="10"/>
  <c r="J185" i="10"/>
  <c r="BK265" i="10"/>
  <c r="J355" i="10"/>
  <c r="BK190" i="10"/>
  <c r="J444" i="11"/>
  <c r="J219" i="11"/>
  <c r="J480" i="11"/>
  <c r="J317" i="11"/>
  <c r="J301" i="11"/>
  <c r="J516" i="11"/>
  <c r="J307" i="11"/>
  <c r="J403" i="12"/>
  <c r="J294" i="12"/>
  <c r="BK183" i="12"/>
  <c r="BK215" i="12"/>
  <c r="J289" i="12"/>
  <c r="BK428" i="12"/>
  <c r="BK228" i="12"/>
  <c r="J496" i="13"/>
  <c r="BK421" i="13"/>
  <c r="BK347" i="13"/>
  <c r="BK263" i="13"/>
  <c r="J179" i="13"/>
  <c r="J485" i="13"/>
  <c r="BK409" i="13"/>
  <c r="BK352" i="13"/>
  <c r="BK308" i="13"/>
  <c r="BK160" i="13"/>
  <c r="J421" i="13"/>
  <c r="J339" i="13"/>
  <c r="BK266" i="13"/>
  <c r="J177" i="13"/>
  <c r="J453" i="13"/>
  <c r="J317" i="13"/>
  <c r="J232" i="13"/>
  <c r="BK152" i="15"/>
  <c r="BK167" i="15"/>
  <c r="BK137" i="17"/>
  <c r="BK122" i="17"/>
  <c r="BK128" i="17"/>
  <c r="BK325" i="2"/>
  <c r="J140" i="2"/>
  <c r="BK274" i="2"/>
  <c r="J406" i="2"/>
  <c r="BK261" i="2"/>
  <c r="BK336" i="2"/>
  <c r="J184" i="2"/>
  <c r="J382" i="3"/>
  <c r="BK206" i="3"/>
  <c r="J217" i="3"/>
  <c r="J456" i="3"/>
  <c r="J329" i="3"/>
  <c r="J158" i="3"/>
  <c r="J324" i="3"/>
  <c r="BK131" i="3"/>
  <c r="BK296" i="4"/>
  <c r="BK454" i="4"/>
  <c r="J207" i="4"/>
  <c r="J362" i="4"/>
  <c r="J264" i="4"/>
  <c r="BK464" i="4"/>
  <c r="BK274" i="4"/>
  <c r="J336" i="5"/>
  <c r="BK126" i="5"/>
  <c r="BK237" i="5"/>
  <c r="J298" i="5"/>
  <c r="BK132" i="5"/>
  <c r="J157" i="5"/>
  <c r="J563" i="6"/>
  <c r="J368" i="6"/>
  <c r="BK217" i="6"/>
  <c r="BK563" i="6"/>
  <c r="BK434" i="6"/>
  <c r="BK279" i="6"/>
  <c r="J156" i="6"/>
  <c r="BK440" i="6"/>
  <c r="BK273" i="6"/>
  <c r="J173" i="6"/>
  <c r="BK346" i="7"/>
  <c r="J128" i="7"/>
  <c r="J363" i="7"/>
  <c r="BK217" i="7"/>
  <c r="J253" i="7"/>
  <c r="BK407" i="7"/>
  <c r="J163" i="7"/>
  <c r="BK369" i="8"/>
  <c r="J179" i="8"/>
  <c r="J318" i="8"/>
  <c r="J146" i="8"/>
  <c r="J283" i="8"/>
  <c r="J404" i="8"/>
  <c r="J224" i="8"/>
  <c r="J349" i="9"/>
  <c r="J151" i="9"/>
  <c r="J292" i="9"/>
  <c r="BK109" i="9"/>
  <c r="J205" i="9"/>
  <c r="J418" i="9"/>
  <c r="J343" i="9"/>
  <c r="BK151" i="9"/>
  <c r="J273" i="10"/>
  <c r="J339" i="10"/>
  <c r="BK169" i="10"/>
  <c r="J295" i="10"/>
  <c r="BK327" i="10"/>
  <c r="BK203" i="10"/>
  <c r="J465" i="11"/>
  <c r="BK229" i="11"/>
  <c r="BK521" i="11"/>
  <c r="BK312" i="11"/>
  <c r="BK509" i="11"/>
  <c r="BK470" i="11"/>
  <c r="J427" i="11"/>
  <c r="J385" i="11"/>
  <c r="J168" i="11"/>
  <c r="BK362" i="11"/>
  <c r="BK438" i="12"/>
  <c r="BK347" i="12"/>
  <c r="J188" i="12"/>
  <c r="BK278" i="12"/>
  <c r="BK363" i="12"/>
  <c r="J130" i="12"/>
  <c r="J384" i="12"/>
  <c r="BK147" i="12"/>
  <c r="J460" i="13"/>
  <c r="J374" i="13"/>
  <c r="J288" i="13"/>
  <c r="J211" i="13"/>
  <c r="BK492" i="13"/>
  <c r="BK411" i="13"/>
  <c r="BK349" i="13"/>
  <c r="BK281" i="13"/>
  <c r="J200" i="13"/>
  <c r="BK448" i="13"/>
  <c r="J335" i="13"/>
  <c r="BK235" i="13"/>
  <c r="J164" i="13"/>
  <c r="J433" i="13"/>
  <c r="BK341" i="13"/>
  <c r="J259" i="13"/>
  <c r="BK205" i="13"/>
  <c r="BK147" i="15"/>
  <c r="J117" i="15"/>
  <c r="J96" i="17"/>
  <c r="BK421" i="2"/>
  <c r="J244" i="2"/>
  <c r="BK353" i="2"/>
  <c r="BK211" i="2"/>
  <c r="J325" i="2"/>
  <c r="BK397" i="2"/>
  <c r="BK168" i="2"/>
  <c r="J395" i="3"/>
  <c r="BK222" i="3"/>
  <c r="J335" i="3"/>
  <c r="BK431" i="3"/>
  <c r="J294" i="3"/>
  <c r="BK441" i="3"/>
  <c r="J222" i="3"/>
  <c r="J408" i="4"/>
  <c r="BK235" i="4"/>
  <c r="BK353" i="4"/>
  <c r="J444" i="4"/>
  <c r="BK325" i="4"/>
  <c r="BK444" i="4"/>
  <c r="J301" i="4"/>
  <c r="BK150" i="4"/>
  <c r="J162" i="5"/>
  <c r="BK121" i="5"/>
  <c r="J208" i="5"/>
  <c r="BK321" i="5"/>
  <c r="J132" i="5"/>
  <c r="BK519" i="6"/>
  <c r="J363" i="6"/>
  <c r="BK150" i="6"/>
  <c r="J558" i="6"/>
  <c r="J440" i="6"/>
  <c r="BK291" i="6"/>
  <c r="BK189" i="6"/>
  <c r="J497" i="6"/>
  <c r="J337" i="6"/>
  <c r="J189" i="6"/>
  <c r="BK402" i="7"/>
  <c r="BK253" i="7"/>
  <c r="J112" i="7"/>
  <c r="J346" i="7"/>
  <c r="BK417" i="7"/>
  <c r="J224" i="7"/>
  <c r="BK422" i="7"/>
  <c r="J196" i="7"/>
  <c r="BK404" i="8"/>
  <c r="BK283" i="8"/>
  <c r="J414" i="8"/>
  <c r="BK174" i="8"/>
  <c r="J369" i="8"/>
  <c r="J260" i="8"/>
  <c r="BK414" i="8"/>
  <c r="J151" i="8"/>
  <c r="J355" i="9"/>
  <c r="BK146" i="9"/>
  <c r="BK205" i="9"/>
  <c r="J318" i="9"/>
  <c r="BK169" i="9"/>
  <c r="BK398" i="9"/>
  <c r="BK215" i="9"/>
  <c r="J334" i="10"/>
  <c r="BK197" i="10"/>
  <c r="J248" i="10"/>
  <c r="BK365" i="10"/>
  <c r="J133" i="10"/>
  <c r="J222" i="10"/>
  <c r="J127" i="10"/>
  <c r="J370" i="11"/>
  <c r="BK526" i="11"/>
  <c r="J341" i="11"/>
  <c r="J140" i="11"/>
  <c r="J381" i="11"/>
  <c r="BK140" i="11"/>
  <c r="J293" i="11"/>
  <c r="BK413" i="12"/>
  <c r="J222" i="12"/>
  <c r="BK342" i="12"/>
  <c r="BK403" i="12"/>
  <c r="BK247" i="12"/>
  <c r="BK423" i="12"/>
  <c r="J215" i="12"/>
  <c r="J492" i="13"/>
  <c r="BK417" i="13"/>
  <c r="BK335" i="13"/>
  <c r="BK259" i="13"/>
  <c r="J154" i="13"/>
  <c r="BK453" i="13"/>
  <c r="J397" i="13"/>
  <c r="BK326" i="13"/>
  <c r="BK237" i="13"/>
  <c r="J171" i="13"/>
  <c r="J437" i="13"/>
  <c r="BK328" i="13"/>
  <c r="BK245" i="13"/>
  <c r="J158" i="13"/>
  <c r="BK407" i="13"/>
  <c r="BK343" i="13"/>
  <c r="J257" i="13"/>
  <c r="BK200" i="13"/>
  <c r="J137" i="15"/>
  <c r="J157" i="15"/>
  <c r="J143" i="17"/>
  <c r="J137" i="17"/>
  <c r="J401" i="2"/>
  <c r="J239" i="2"/>
  <c r="BK308" i="2"/>
  <c r="BK184" i="2"/>
  <c r="J318" i="2"/>
  <c r="J421" i="2"/>
  <c r="J189" i="2"/>
  <c r="BK308" i="3"/>
  <c r="BK144" i="3"/>
  <c r="BK255" i="3"/>
  <c r="J421" i="3"/>
  <c r="BK372" i="3"/>
  <c r="BK461" i="3"/>
  <c r="BK217" i="3"/>
  <c r="J125" i="3"/>
  <c r="BK291" i="4"/>
  <c r="BK418" i="4"/>
  <c r="J190" i="4"/>
  <c r="J291" i="4"/>
  <c r="J140" i="4"/>
  <c r="J378" i="4"/>
  <c r="J223" i="4"/>
  <c r="J294" i="5"/>
  <c r="BK284" i="5"/>
  <c r="BK304" i="5"/>
  <c r="J168" i="5"/>
  <c r="J242" i="5"/>
  <c r="J121" i="5"/>
  <c r="J477" i="6"/>
  <c r="BK337" i="6"/>
  <c r="BK200" i="6"/>
  <c r="J501" i="6"/>
  <c r="J390" i="6"/>
  <c r="J183" i="6"/>
  <c r="J524" i="6"/>
  <c r="J406" i="6"/>
  <c r="J327" i="6"/>
  <c r="BK156" i="6"/>
  <c r="BK384" i="7"/>
  <c r="J168" i="7"/>
  <c r="BK359" i="7"/>
  <c r="J157" i="7"/>
  <c r="BK288" i="7"/>
  <c r="J463" i="7"/>
  <c r="J369" i="7"/>
  <c r="J447" i="8"/>
  <c r="BK248" i="8"/>
  <c r="BK424" i="8"/>
  <c r="BK235" i="8"/>
  <c r="J364" i="8"/>
  <c r="BK271" i="8"/>
  <c r="J424" i="8"/>
  <c r="BK158" i="8"/>
  <c r="J264" i="9"/>
  <c r="BK134" i="9"/>
  <c r="J215" i="9"/>
  <c r="BK312" i="9"/>
  <c r="BK103" i="9"/>
  <c r="BK322" i="9"/>
  <c r="BK374" i="10"/>
  <c r="BK209" i="10"/>
  <c r="J265" i="10"/>
  <c r="BK144" i="10"/>
  <c r="BK273" i="10"/>
  <c r="BK309" i="10"/>
  <c r="J144" i="10"/>
  <c r="J398" i="11"/>
  <c r="BK149" i="11"/>
  <c r="BK381" i="11"/>
  <c r="J197" i="11"/>
  <c r="BK174" i="11"/>
  <c r="BK375" i="11"/>
  <c r="J149" i="11"/>
  <c r="J418" i="12"/>
  <c r="J210" i="12"/>
  <c r="J317" i="12"/>
  <c r="J125" i="12"/>
  <c r="J254" i="12"/>
  <c r="J103" i="12"/>
  <c r="BK242" i="12"/>
  <c r="BK500" i="13"/>
  <c r="BK381" i="13"/>
  <c r="BK317" i="13"/>
  <c r="J245" i="13"/>
  <c r="BK177" i="13"/>
  <c r="J328" i="13"/>
  <c r="BK241" i="13"/>
  <c r="BK468" i="13"/>
  <c r="BK385" i="13"/>
  <c r="BK312" i="13"/>
  <c r="BK232" i="13"/>
  <c r="J466" i="13"/>
  <c r="J381" i="13"/>
  <c r="J345" i="13"/>
  <c r="J266" i="13"/>
  <c r="BK207" i="13"/>
  <c r="J97" i="14"/>
  <c r="J91" i="16"/>
  <c r="BK146" i="17"/>
  <c r="BK456" i="2"/>
  <c r="BK362" i="2"/>
  <c r="J446" i="2"/>
  <c r="J267" i="2"/>
  <c r="J394" i="2"/>
  <c r="J411" i="2"/>
  <c r="J179" i="2"/>
  <c r="J201" i="3"/>
  <c r="J353" i="3"/>
  <c r="BK185" i="3"/>
  <c r="J441" i="3"/>
  <c r="BK324" i="3"/>
  <c r="J446" i="3"/>
  <c r="J235" i="3"/>
  <c r="J103" i="3"/>
  <c r="BK301" i="4"/>
  <c r="BK103" i="4"/>
  <c r="J212" i="4"/>
  <c r="BK384" i="4"/>
  <c r="BK284" i="4"/>
  <c r="J103" i="4"/>
  <c r="BK391" i="4"/>
  <c r="BK207" i="4"/>
  <c r="BK273" i="5"/>
  <c r="BK231" i="5"/>
  <c r="BK294" i="5"/>
  <c r="BK331" i="5"/>
  <c r="J126" i="5"/>
  <c r="BK538" i="6"/>
  <c r="BK383" i="6"/>
  <c r="J194" i="6"/>
  <c r="BK529" i="6"/>
  <c r="J465" i="6"/>
  <c r="BK312" i="6"/>
  <c r="BK173" i="6"/>
  <c r="J493" i="6"/>
  <c r="BK319" i="6"/>
  <c r="J427" i="7"/>
  <c r="BK201" i="7"/>
  <c r="BK412" i="7"/>
  <c r="BK250" i="7"/>
  <c r="J375" i="7"/>
  <c r="BK190" i="7"/>
  <c r="J331" i="7"/>
  <c r="BK137" i="7"/>
  <c r="J314" i="8"/>
  <c r="J434" i="8"/>
  <c r="J240" i="8"/>
  <c r="J103" i="8"/>
  <c r="BK303" i="8"/>
  <c r="BK109" i="8"/>
  <c r="J190" i="8"/>
  <c r="BK361" i="9"/>
  <c r="BK183" i="9"/>
  <c r="J368" i="9"/>
  <c r="BK228" i="9"/>
  <c r="J178" i="9"/>
  <c r="BK403" i="9"/>
  <c r="BK210" i="9"/>
  <c r="BK368" i="10"/>
  <c r="J174" i="10"/>
  <c r="J284" i="10"/>
  <c r="J349" i="10"/>
  <c r="BK127" i="10"/>
  <c r="J219" i="10"/>
  <c r="J487" i="11"/>
  <c r="J242" i="11"/>
  <c r="J526" i="11"/>
  <c r="J229" i="11"/>
  <c r="BK192" i="11"/>
  <c r="BK457" i="11"/>
  <c r="BK103" i="11"/>
  <c r="J342" i="12"/>
  <c r="J428" i="12"/>
  <c r="BK194" i="12"/>
  <c r="BK322" i="12"/>
  <c r="J147" i="12"/>
  <c r="BK305" i="12"/>
  <c r="J508" i="13"/>
  <c r="BK439" i="13"/>
  <c r="BK388" i="13"/>
  <c r="J276" i="13"/>
  <c r="J205" i="13"/>
  <c r="BK494" i="13"/>
  <c r="J428" i="13"/>
  <c r="BK374" i="13"/>
  <c r="J314" i="13"/>
  <c r="BK218" i="13"/>
  <c r="BK476" i="13"/>
  <c r="BK403" i="13"/>
  <c r="J306" i="13"/>
  <c r="BK228" i="13"/>
  <c r="J167" i="13"/>
  <c r="BK378" i="13"/>
  <c r="BK337" i="13"/>
  <c r="BK250" i="13"/>
  <c r="J194" i="13"/>
  <c r="J132" i="15"/>
  <c r="BK142" i="15"/>
  <c r="J125" i="17"/>
  <c r="J456" i="2"/>
  <c r="BK279" i="2"/>
  <c r="BK103" i="2"/>
  <c r="J340" i="2"/>
  <c r="J195" i="2"/>
  <c r="J284" i="2"/>
  <c r="J388" i="2"/>
  <c r="BK416" i="3"/>
  <c r="J314" i="3"/>
  <c r="BK421" i="3"/>
  <c r="J284" i="3"/>
  <c r="J426" i="3"/>
  <c r="BK250" i="3"/>
  <c r="J398" i="3"/>
  <c r="J212" i="3"/>
  <c r="BK413" i="4"/>
  <c r="BK201" i="4"/>
  <c r="BK362" i="4"/>
  <c r="J400" i="4"/>
  <c r="J218" i="4"/>
  <c r="BK449" i="4"/>
  <c r="J241" i="4"/>
  <c r="J142" i="4"/>
  <c r="BK202" i="5"/>
  <c r="BK208" i="5"/>
  <c r="J231" i="5"/>
  <c r="BK311" i="5"/>
  <c r="J138" i="5"/>
  <c r="BK488" i="6"/>
  <c r="BK327" i="6"/>
  <c r="J131" i="6"/>
  <c r="BK461" i="6"/>
  <c r="BK332" i="6"/>
  <c r="J205" i="6"/>
  <c r="BK514" i="6"/>
  <c r="J404" i="6"/>
  <c r="J312" i="6"/>
  <c r="BK137" i="6"/>
  <c r="BK265" i="7"/>
  <c r="BK463" i="7"/>
  <c r="BK339" i="7"/>
  <c r="BK442" i="7"/>
  <c r="BK308" i="7"/>
  <c r="J457" i="7"/>
  <c r="BK271" i="7"/>
  <c r="J442" i="8"/>
  <c r="BK278" i="8"/>
  <c r="J399" i="8"/>
  <c r="BK224" i="8"/>
  <c r="BK360" i="8"/>
  <c r="J248" i="8"/>
  <c r="J116" i="8"/>
  <c r="J184" i="8"/>
  <c r="J322" i="9"/>
  <c r="J129" i="9"/>
  <c r="J239" i="9"/>
  <c r="BK343" i="9"/>
  <c r="J162" i="9"/>
  <c r="J383" i="9"/>
  <c r="BK222" i="9"/>
  <c r="BK360" i="10"/>
  <c r="J158" i="10"/>
  <c r="BK295" i="10"/>
  <c r="J368" i="10"/>
  <c r="BK158" i="10"/>
  <c r="BK227" i="10"/>
  <c r="BK133" i="10"/>
  <c r="BK395" i="11"/>
  <c r="BK168" i="11"/>
  <c r="BK357" i="11"/>
  <c r="BK516" i="11"/>
  <c r="BK475" i="11"/>
  <c r="BK444" i="11"/>
  <c r="J408" i="11"/>
  <c r="BK269" i="11"/>
  <c r="J502" i="11"/>
  <c r="BK162" i="11"/>
  <c r="J328" i="12"/>
  <c r="J433" i="12"/>
  <c r="BK164" i="12"/>
  <c r="BK332" i="12"/>
  <c r="J272" i="12"/>
  <c r="J363" i="12"/>
  <c r="J183" i="12"/>
  <c r="J468" i="13"/>
  <c r="J401" i="13"/>
  <c r="J304" i="13"/>
  <c r="J241" i="13"/>
  <c r="BK505" i="13"/>
  <c r="J431" i="13"/>
  <c r="BK361" i="13"/>
  <c r="J272" i="13"/>
  <c r="BK167" i="13"/>
  <c r="BK433" i="13"/>
  <c r="J354" i="13"/>
  <c r="J268" i="13"/>
  <c r="J457" i="13"/>
  <c r="J352" i="13"/>
  <c r="J270" i="13"/>
  <c r="J215" i="13"/>
  <c r="J91" i="14"/>
  <c r="BK162" i="15"/>
  <c r="J122" i="17"/>
  <c r="J382" i="2"/>
  <c r="BK154" i="2"/>
  <c r="J436" i="2"/>
  <c r="J261" i="2"/>
  <c r="BK179" i="2"/>
  <c r="J279" i="2"/>
  <c r="J249" i="2"/>
  <c r="J451" i="3"/>
  <c r="J372" i="3"/>
  <c r="BK173" i="3"/>
  <c r="BK212" i="3"/>
  <c r="BK402" i="3"/>
  <c r="J112" i="3"/>
  <c r="BK329" i="3"/>
  <c r="BK190" i="3"/>
  <c r="J318" i="4"/>
  <c r="J180" i="4"/>
  <c r="J391" i="4"/>
  <c r="BK180" i="4"/>
  <c r="J228" i="4"/>
  <c r="BK459" i="4"/>
  <c r="BK256" i="4"/>
  <c r="J268" i="5"/>
  <c r="J321" i="5"/>
  <c r="J339" i="5"/>
  <c r="J152" i="5"/>
  <c r="BK152" i="5"/>
  <c r="BK566" i="6"/>
  <c r="BK430" i="6"/>
  <c r="J319" i="6"/>
  <c r="BK210" i="6"/>
  <c r="BK543" i="6"/>
  <c r="J411" i="6"/>
  <c r="J246" i="6"/>
  <c r="BK548" i="6"/>
  <c r="J430" i="6"/>
  <c r="BK298" i="6"/>
  <c r="J150" i="6"/>
  <c r="BK335" i="7"/>
  <c r="BK143" i="7"/>
  <c r="J397" i="7"/>
  <c r="BK224" i="7"/>
  <c r="BK363" i="7"/>
  <c r="BK196" i="7"/>
  <c r="BK315" i="7"/>
  <c r="BK447" i="8"/>
  <c r="J235" i="8"/>
  <c r="BK351" i="8"/>
  <c r="J218" i="8"/>
  <c r="J394" i="8"/>
  <c r="J206" i="8"/>
  <c r="J345" i="8"/>
  <c r="J403" i="9"/>
  <c r="BK239" i="9"/>
  <c r="J373" i="9"/>
  <c r="J222" i="9"/>
  <c r="BK378" i="9"/>
  <c r="J443" i="9"/>
  <c r="J339" i="9"/>
  <c r="J116" i="9"/>
  <c r="BK258" i="10"/>
  <c r="J374" i="10"/>
  <c r="BK219" i="10"/>
  <c r="BK339" i="10"/>
  <c r="BK380" i="10"/>
  <c r="J209" i="10"/>
  <c r="BK454" i="11"/>
  <c r="BK224" i="11"/>
  <c r="J492" i="11"/>
  <c r="J277" i="11"/>
  <c r="BK398" i="11"/>
  <c r="J202" i="11"/>
  <c r="J454" i="11"/>
  <c r="J180" i="11"/>
  <c r="BK384" i="12"/>
  <c r="J257" i="12"/>
  <c r="J199" i="12"/>
  <c r="BK328" i="12"/>
  <c r="BK114" i="12"/>
  <c r="BK375" i="12"/>
  <c r="J136" i="12"/>
  <c r="BK464" i="13"/>
  <c r="J407" i="13"/>
  <c r="J274" i="13"/>
  <c r="J191" i="13"/>
  <c r="BK489" i="13"/>
  <c r="J403" i="13"/>
  <c r="J343" i="13"/>
  <c r="BK257" i="13"/>
  <c r="BK158" i="13"/>
  <c r="J417" i="13"/>
  <c r="BK345" i="13"/>
  <c r="BK291" i="13"/>
  <c r="BK169" i="13"/>
  <c r="BK444" i="13"/>
  <c r="J308" i="13"/>
  <c r="BK221" i="13"/>
  <c r="J181" i="13"/>
  <c r="BK122" i="15"/>
  <c r="BK112" i="15"/>
  <c r="J128" i="17"/>
  <c r="J416" i="2"/>
  <c r="BK148" i="2"/>
  <c r="BK394" i="2"/>
  <c r="J229" i="2"/>
  <c r="BK401" i="2"/>
  <c r="J274" i="2"/>
  <c r="BK372" i="2"/>
  <c r="J160" i="2"/>
  <c r="J229" i="3"/>
  <c r="BK314" i="3"/>
  <c r="BK446" i="3"/>
  <c r="J277" i="3"/>
  <c r="J436" i="3"/>
  <c r="BK271" i="3"/>
  <c r="BK428" i="4"/>
  <c r="BK114" i="4"/>
  <c r="BK346" i="4"/>
  <c r="BK423" i="4"/>
  <c r="BK251" i="4"/>
  <c r="J459" i="4"/>
  <c r="J251" i="4"/>
  <c r="BK162" i="4"/>
  <c r="BK196" i="5"/>
  <c r="BK218" i="5"/>
  <c r="J273" i="5"/>
  <c r="BK138" i="5"/>
  <c r="J179" i="5"/>
  <c r="BK524" i="6"/>
  <c r="J374" i="6"/>
  <c r="J236" i="6"/>
  <c r="J566" i="6"/>
  <c r="J458" i="6"/>
  <c r="BK304" i="6"/>
  <c r="BK161" i="6"/>
  <c r="J488" i="6"/>
  <c r="BK390" i="6"/>
  <c r="BK285" i="6"/>
  <c r="J178" i="6"/>
  <c r="J324" i="7"/>
  <c r="BK106" i="7"/>
  <c r="J335" i="7"/>
  <c r="BK447" i="7"/>
  <c r="BK230" i="7"/>
  <c r="J447" i="7"/>
  <c r="J240" i="7"/>
  <c r="J439" i="8"/>
  <c r="J295" i="8"/>
  <c r="J374" i="8"/>
  <c r="BK201" i="8"/>
  <c r="BK103" i="8"/>
  <c r="BK245" i="8"/>
  <c r="J328" i="8"/>
  <c r="BK408" i="9"/>
  <c r="BK199" i="9"/>
  <c r="BK339" i="9"/>
  <c r="BK162" i="9"/>
  <c r="J183" i="9"/>
  <c r="J408" i="9"/>
  <c r="J282" i="9"/>
  <c r="J199" i="9"/>
  <c r="BK355" i="10"/>
  <c r="BK248" i="10"/>
  <c r="J344" i="10"/>
  <c r="BK174" i="10"/>
  <c r="J327" i="10"/>
  <c r="J330" i="10"/>
  <c r="J197" i="10"/>
  <c r="J431" i="11"/>
  <c r="BK208" i="11"/>
  <c r="J437" i="11"/>
  <c r="BK257" i="11"/>
  <c r="BK242" i="11"/>
  <c r="BK465" i="11"/>
  <c r="J192" i="11"/>
  <c r="BK359" i="12"/>
  <c r="BK254" i="12"/>
  <c r="BK205" i="12"/>
  <c r="BK339" i="12"/>
  <c r="BK136" i="12"/>
  <c r="J322" i="12"/>
  <c r="BK125" i="12"/>
  <c r="BK466" i="13"/>
  <c r="BK414" i="13"/>
  <c r="J337" i="13"/>
  <c r="BK270" i="13"/>
  <c r="BK394" i="13"/>
  <c r="J312" i="13"/>
  <c r="BK175" i="13"/>
  <c r="BK154" i="13"/>
  <c r="J341" i="13"/>
  <c r="BK254" i="13"/>
  <c r="J160" i="13"/>
  <c r="BK365" i="13"/>
  <c r="J291" i="13"/>
  <c r="BK225" i="13"/>
  <c r="BK184" i="13"/>
  <c r="J112" i="15"/>
  <c r="J122" i="15"/>
  <c r="BK134" i="17"/>
  <c r="J134" i="17"/>
  <c r="BK406" i="2"/>
  <c r="J211" i="2"/>
  <c r="J372" i="2"/>
  <c r="BK200" i="2"/>
  <c r="J336" i="2"/>
  <c r="J168" i="2"/>
  <c r="BK195" i="2"/>
  <c r="AS56" i="1"/>
  <c r="BK195" i="3"/>
  <c r="BK294" i="3"/>
  <c r="J423" i="4"/>
  <c r="J156" i="4"/>
  <c r="BK378" i="4"/>
  <c r="BK124" i="4"/>
  <c r="BK318" i="4"/>
  <c r="BK190" i="4"/>
  <c r="J439" i="4"/>
  <c r="BK264" i="4"/>
  <c r="BK140" i="4"/>
  <c r="BK189" i="5"/>
  <c r="BK184" i="5"/>
  <c r="BK247" i="5"/>
  <c r="BK143" i="5"/>
  <c r="BK173" i="5"/>
  <c r="BK505" i="6"/>
  <c r="BK352" i="6"/>
  <c r="BK231" i="6"/>
  <c r="J569" i="6"/>
  <c r="BK394" i="6"/>
  <c r="BK223" i="6"/>
  <c r="J505" i="6"/>
  <c r="J352" i="6"/>
  <c r="J279" i="6"/>
  <c r="J161" i="6"/>
  <c r="J299" i="7"/>
  <c r="BK121" i="7"/>
  <c r="J349" i="7"/>
  <c r="J143" i="7"/>
  <c r="BK299" i="7"/>
  <c r="BK128" i="7"/>
  <c r="J265" i="7"/>
  <c r="BK394" i="8"/>
  <c r="J211" i="8"/>
  <c r="J308" i="8"/>
  <c r="BK116" i="8"/>
  <c r="BK318" i="8"/>
  <c r="J134" i="8"/>
  <c r="BK240" i="8"/>
  <c r="BK332" i="9"/>
  <c r="J140" i="9"/>
  <c r="J393" i="9"/>
  <c r="J244" i="9"/>
  <c r="BK443" i="9"/>
  <c r="BK373" i="9"/>
  <c r="BK264" i="9"/>
  <c r="BK129" i="9"/>
  <c r="BK222" i="10"/>
  <c r="BK330" i="10"/>
  <c r="BK139" i="10"/>
  <c r="J309" i="10"/>
  <c r="J315" i="10"/>
  <c r="J139" i="10"/>
  <c r="BK408" i="11"/>
  <c r="BK202" i="11"/>
  <c r="BK404" i="11"/>
  <c r="J272" i="11"/>
  <c r="J257" i="11"/>
  <c r="BK480" i="11"/>
  <c r="BK197" i="11"/>
  <c r="J388" i="12"/>
  <c r="J247" i="12"/>
  <c r="J284" i="12"/>
  <c r="J423" i="12"/>
  <c r="BK257" i="12"/>
  <c r="BK381" i="12"/>
  <c r="J153" i="12"/>
  <c r="BK462" i="13"/>
  <c r="J409" i="13"/>
  <c r="J319" i="13"/>
  <c r="BK247" i="13"/>
  <c r="BK508" i="13"/>
  <c r="J444" i="13"/>
  <c r="J390" i="13"/>
  <c r="BK339" i="13"/>
  <c r="J247" i="13"/>
  <c r="BK179" i="13"/>
  <c r="BK441" i="13"/>
  <c r="J368" i="13"/>
  <c r="BK288" i="13"/>
  <c r="J498" i="13"/>
  <c r="BK431" i="13"/>
  <c r="J349" i="13"/>
  <c r="J263" i="13"/>
  <c r="BK211" i="13"/>
  <c r="BK97" i="14"/>
  <c r="J167" i="15"/>
  <c r="BK98" i="16"/>
  <c r="J130" i="17"/>
  <c r="BK411" i="2"/>
  <c r="J431" i="2"/>
  <c r="BK249" i="2"/>
  <c r="J154" i="2"/>
  <c r="BK330" i="2"/>
  <c r="BK431" i="2"/>
  <c r="J200" i="2"/>
  <c r="J406" i="3"/>
  <c r="J271" i="3"/>
  <c r="J339" i="3"/>
  <c r="BK112" i="3"/>
  <c r="BK362" i="3"/>
  <c r="BK289" i="3"/>
  <c r="BK456" i="3"/>
  <c r="J164" i="3"/>
  <c r="J353" i="4"/>
  <c r="BK142" i="4"/>
  <c r="BK330" i="4"/>
  <c r="J168" i="4"/>
  <c r="J330" i="4"/>
  <c r="BK156" i="4"/>
  <c r="J336" i="4"/>
  <c r="J201" i="4"/>
  <c r="J221" i="5"/>
  <c r="BK308" i="5"/>
  <c r="BK112" i="5"/>
  <c r="BK179" i="5"/>
  <c r="J247" i="5"/>
  <c r="BK579" i="6"/>
  <c r="BK448" i="6"/>
  <c r="J291" i="6"/>
  <c r="BK183" i="6"/>
  <c r="J514" i="6"/>
  <c r="BK404" i="6"/>
  <c r="BK236" i="6"/>
  <c r="J553" i="6"/>
  <c r="J423" i="6"/>
  <c r="J347" i="6"/>
  <c r="J200" i="6"/>
  <c r="J392" i="7"/>
  <c r="J190" i="7"/>
  <c r="BK392" i="7"/>
  <c r="BK163" i="7"/>
  <c r="J339" i="7"/>
  <c r="BK151" i="7"/>
  <c r="J359" i="7"/>
  <c r="J106" i="7"/>
  <c r="BK328" i="8"/>
  <c r="BK439" i="8"/>
  <c r="J288" i="8"/>
  <c r="BK434" i="8"/>
  <c r="BK308" i="8"/>
  <c r="BK140" i="8"/>
  <c r="J271" i="8"/>
  <c r="BK383" i="9"/>
  <c r="J194" i="9"/>
  <c r="J332" i="9"/>
  <c r="J155" i="9"/>
  <c r="J252" i="9"/>
  <c r="BK438" i="9"/>
  <c r="BK299" i="9"/>
  <c r="J380" i="10"/>
  <c r="J227" i="10"/>
  <c r="J386" i="10"/>
  <c r="J203" i="10"/>
  <c r="BK344" i="10"/>
  <c r="J116" i="10"/>
  <c r="BK153" i="10"/>
  <c r="BK427" i="11"/>
  <c r="BK213" i="11"/>
  <c r="J457" i="11"/>
  <c r="J262" i="11"/>
  <c r="BK502" i="11"/>
  <c r="BK437" i="11"/>
  <c r="J395" i="11"/>
  <c r="J213" i="11"/>
  <c r="BK487" i="11"/>
  <c r="J334" i="11"/>
  <c r="BK408" i="12"/>
  <c r="BK272" i="12"/>
  <c r="BK210" i="12"/>
  <c r="J305" i="12"/>
  <c r="BK433" i="12"/>
  <c r="BK262" i="12"/>
  <c r="J505" i="13"/>
  <c r="J424" i="13"/>
  <c r="J365" i="13"/>
  <c r="BK272" i="13"/>
  <c r="BK181" i="13"/>
  <c r="J483" i="13"/>
  <c r="BK399" i="13"/>
  <c r="J332" i="13"/>
  <c r="BK215" i="13"/>
  <c r="J464" i="13"/>
  <c r="J399" i="13"/>
  <c r="BK304" i="13"/>
  <c r="J225" i="13"/>
  <c r="J489" i="13"/>
  <c r="BK397" i="13"/>
  <c r="J293" i="13"/>
  <c r="J228" i="13"/>
  <c r="BK187" i="13"/>
  <c r="J127" i="15"/>
  <c r="BK127" i="15"/>
  <c r="BK143" i="17"/>
  <c r="J308" i="2"/>
  <c r="BK382" i="2"/>
  <c r="BK244" i="2"/>
  <c r="J426" i="2"/>
  <c r="BK140" i="2"/>
  <c r="J356" i="2"/>
  <c r="AS73" i="1"/>
  <c r="J356" i="3"/>
  <c r="BK356" i="3"/>
  <c r="J152" i="3"/>
  <c r="BK382" i="3"/>
  <c r="J245" i="3"/>
  <c r="J402" i="3"/>
  <c r="J449" i="4"/>
  <c r="J284" i="4"/>
  <c r="J413" i="4"/>
  <c r="J279" i="4"/>
  <c r="BK408" i="4"/>
  <c r="BK261" i="4"/>
  <c r="J114" i="4"/>
  <c r="BK374" i="4"/>
  <c r="BK212" i="4"/>
  <c r="J213" i="5"/>
  <c r="BK221" i="5"/>
  <c r="J284" i="5"/>
  <c r="J112" i="5"/>
  <c r="J202" i="5"/>
  <c r="J543" i="6"/>
  <c r="J394" i="6"/>
  <c r="BK243" i="6"/>
  <c r="J575" i="6"/>
  <c r="BK472" i="6"/>
  <c r="J379" i="6"/>
  <c r="BK144" i="6"/>
  <c r="BK465" i="6"/>
  <c r="J383" i="6"/>
  <c r="J231" i="6"/>
  <c r="BK388" i="7"/>
  <c r="BK185" i="7"/>
  <c r="BK369" i="7"/>
  <c r="BK168" i="7"/>
  <c r="BK324" i="7"/>
  <c r="J137" i="7"/>
  <c r="BK375" i="7"/>
  <c r="J121" i="7"/>
  <c r="J339" i="8"/>
  <c r="BK122" i="8"/>
  <c r="J253" i="8"/>
  <c r="BK134" i="8"/>
  <c r="J335" i="8"/>
  <c r="J158" i="8"/>
  <c r="BK253" i="8"/>
  <c r="BK393" i="9"/>
  <c r="J188" i="9"/>
  <c r="J312" i="9"/>
  <c r="BK140" i="9"/>
  <c r="J228" i="9"/>
  <c r="J428" i="9"/>
  <c r="J287" i="9"/>
  <c r="J365" i="10"/>
  <c r="BK241" i="10"/>
  <c r="BK334" i="10"/>
  <c r="J163" i="10"/>
  <c r="BK298" i="10"/>
  <c r="J321" i="10"/>
  <c r="J497" i="11"/>
  <c r="J269" i="11"/>
  <c r="J118" i="11"/>
  <c r="BK431" i="11"/>
  <c r="BK219" i="11"/>
  <c r="BK277" i="11"/>
  <c r="J509" i="11"/>
  <c r="J357" i="11"/>
  <c r="J134" i="11"/>
  <c r="J339" i="12"/>
  <c r="BK159" i="12"/>
  <c r="J228" i="12"/>
  <c r="J359" i="12"/>
  <c r="BK153" i="12"/>
  <c r="BK294" i="12"/>
  <c r="BK502" i="13"/>
  <c r="BK435" i="13"/>
  <c r="BK368" i="13"/>
  <c r="BK297" i="13"/>
  <c r="BK209" i="13"/>
  <c r="BK496" i="13"/>
  <c r="J414" i="13"/>
  <c r="BK354" i="13"/>
  <c r="J278" i="13"/>
  <c r="BK196" i="13"/>
  <c r="BK457" i="13"/>
  <c r="BK370" i="13"/>
  <c r="BK278" i="13"/>
  <c r="J187" i="13"/>
  <c r="BK483" i="13"/>
  <c r="J376" i="13"/>
  <c r="BK323" i="13"/>
  <c r="BK239" i="13"/>
  <c r="J169" i="13"/>
  <c r="J147" i="15"/>
  <c r="BK130" i="17"/>
  <c r="BK117" i="17"/>
  <c r="BK446" i="2"/>
  <c r="J108" i="2"/>
  <c r="J362" i="2"/>
  <c r="J206" i="2"/>
  <c r="BK340" i="2"/>
  <c r="BK189" i="2"/>
  <c r="BK252" i="2"/>
  <c r="AS70" i="1"/>
  <c r="J190" i="3"/>
  <c r="BK395" i="3"/>
  <c r="BK229" i="3"/>
  <c r="BK406" i="3"/>
  <c r="J185" i="3"/>
  <c r="J367" i="4"/>
  <c r="J162" i="4"/>
  <c r="J397" i="4"/>
  <c r="J454" i="4"/>
  <c r="BK336" i="4"/>
  <c r="BK108" i="4"/>
  <c r="J325" i="4"/>
  <c r="J185" i="4"/>
  <c r="J237" i="5"/>
  <c r="BK336" i="5"/>
  <c r="BK168" i="5"/>
  <c r="BK213" i="5"/>
  <c r="BK298" i="5"/>
  <c r="BK569" i="6"/>
  <c r="BK458" i="6"/>
  <c r="J304" i="6"/>
  <c r="J144" i="6"/>
  <c r="BK553" i="6"/>
  <c r="J417" i="6"/>
  <c r="J217" i="6"/>
  <c r="J109" i="6"/>
  <c r="J448" i="6"/>
  <c r="BK358" i="6"/>
  <c r="J223" i="6"/>
  <c r="BK397" i="7"/>
  <c r="BK212" i="7"/>
  <c r="J384" i="7"/>
  <c r="J185" i="7"/>
  <c r="BK349" i="7"/>
  <c r="J212" i="7"/>
  <c r="BK283" i="7"/>
  <c r="BK112" i="7"/>
  <c r="J360" i="8"/>
  <c r="J140" i="8"/>
  <c r="J303" i="8"/>
  <c r="J129" i="8"/>
  <c r="BK288" i="8"/>
  <c r="BK129" i="8"/>
  <c r="BK211" i="8"/>
  <c r="BK364" i="9"/>
  <c r="J109" i="9"/>
  <c r="J249" i="9"/>
  <c r="J361" i="9"/>
  <c r="J446" i="9"/>
  <c r="J378" i="9"/>
  <c r="BK257" i="9"/>
  <c r="J305" i="10"/>
  <c r="BK163" i="10"/>
  <c r="BK305" i="10"/>
  <c r="J360" i="10"/>
  <c r="BK122" i="10"/>
  <c r="BK214" i="10"/>
  <c r="J470" i="11"/>
  <c r="J236" i="11"/>
  <c r="J521" i="11"/>
  <c r="BK307" i="11"/>
  <c r="BK272" i="11"/>
  <c r="BK497" i="11"/>
  <c r="BK301" i="11"/>
  <c r="BK443" i="12"/>
  <c r="J332" i="12"/>
  <c r="BK103" i="12"/>
  <c r="BK369" i="12"/>
  <c r="J178" i="12"/>
  <c r="BK388" i="12"/>
  <c r="J164" i="12"/>
  <c r="J476" i="13"/>
  <c r="BK428" i="13"/>
  <c r="J281" i="13"/>
  <c r="J203" i="13"/>
  <c r="J347" i="13"/>
  <c r="BK306" i="13"/>
  <c r="BK203" i="13"/>
  <c r="J435" i="13"/>
  <c r="J361" i="13"/>
  <c r="J284" i="13"/>
  <c r="BK173" i="13"/>
  <c r="J448" i="13"/>
  <c r="J326" i="13"/>
  <c r="J254" i="13"/>
  <c r="BK171" i="13"/>
  <c r="BK132" i="15"/>
  <c r="BK117" i="15"/>
  <c r="BK125" i="17"/>
  <c r="J441" i="2"/>
  <c r="BK284" i="2"/>
  <c r="BK426" i="2"/>
  <c r="BK223" i="2"/>
  <c r="BK416" i="2"/>
  <c r="BK267" i="2"/>
  <c r="BK297" i="2"/>
  <c r="J117" i="2"/>
  <c r="BK451" i="3"/>
  <c r="J258" i="3"/>
  <c r="BK103" i="3"/>
  <c r="BK389" i="3"/>
  <c r="BK284" i="3"/>
  <c r="BK411" i="3"/>
  <c r="J195" i="3"/>
  <c r="J384" i="4"/>
  <c r="BK279" i="4"/>
  <c r="J404" i="4"/>
  <c r="BK185" i="4"/>
  <c r="J356" i="4"/>
  <c r="BK130" i="4"/>
  <c r="BK340" i="4"/>
  <c r="J235" i="4"/>
  <c r="J316" i="5"/>
  <c r="J326" i="5"/>
  <c r="BK103" i="5"/>
  <c r="J196" i="5"/>
  <c r="J304" i="5"/>
  <c r="BK575" i="6"/>
  <c r="J461" i="6"/>
  <c r="J298" i="6"/>
  <c r="J137" i="6"/>
  <c r="BK493" i="6"/>
  <c r="BK363" i="6"/>
  <c r="BK194" i="6"/>
  <c r="J538" i="6"/>
  <c r="BK411" i="6"/>
  <c r="BK246" i="6"/>
  <c r="J124" i="6"/>
  <c r="J245" i="7"/>
  <c r="BK457" i="7"/>
  <c r="J308" i="7"/>
  <c r="BK437" i="7"/>
  <c r="J271" i="7"/>
  <c r="BK432" i="7"/>
  <c r="J201" i="7"/>
  <c r="BK364" i="8"/>
  <c r="J165" i="8"/>
  <c r="BK345" i="8"/>
  <c r="BK151" i="8"/>
  <c r="J357" i="8"/>
  <c r="BK179" i="8"/>
  <c r="J389" i="8"/>
  <c r="BK146" i="8"/>
  <c r="BK287" i="9"/>
  <c r="BK116" i="9"/>
  <c r="J257" i="9"/>
  <c r="J134" i="9"/>
  <c r="J329" i="9"/>
  <c r="BK451" i="9"/>
  <c r="BK349" i="9"/>
  <c r="BK155" i="9"/>
  <c r="BK284" i="10"/>
  <c r="J122" i="10"/>
  <c r="J241" i="10"/>
  <c r="BK386" i="10"/>
  <c r="J180" i="10"/>
  <c r="J234" i="10"/>
  <c r="BK116" i="10"/>
  <c r="BK334" i="11"/>
  <c r="BK134" i="11"/>
  <c r="J362" i="11"/>
  <c r="J174" i="11"/>
  <c r="J162" i="11"/>
  <c r="J352" i="11"/>
  <c r="J438" i="12"/>
  <c r="J262" i="12"/>
  <c r="J369" i="12"/>
  <c r="J347" i="12"/>
  <c r="BK188" i="12"/>
  <c r="J398" i="12"/>
  <c r="BK199" i="12"/>
  <c r="BK473" i="13"/>
  <c r="J372" i="13"/>
  <c r="BK302" i="13"/>
  <c r="J235" i="13"/>
  <c r="J500" i="13"/>
  <c r="J439" i="13"/>
  <c r="BK401" i="13"/>
  <c r="BK276" i="13"/>
  <c r="J207" i="13"/>
  <c r="BK460" i="13"/>
  <c r="BK390" i="13"/>
  <c r="J297" i="13"/>
  <c r="BK191" i="13"/>
  <c r="J470" i="13"/>
  <c r="J370" i="13"/>
  <c r="BK284" i="13"/>
  <c r="J218" i="13"/>
  <c r="J175" i="13"/>
  <c r="BK157" i="15"/>
  <c r="J146" i="17"/>
  <c r="BK96" i="17"/>
  <c r="J376" i="2"/>
  <c r="BK216" i="2"/>
  <c r="BK376" i="2"/>
  <c r="J216" i="2"/>
  <c r="BK388" i="2"/>
  <c r="J128" i="2"/>
  <c r="BK239" i="2"/>
  <c r="J148" i="2"/>
  <c r="J362" i="3"/>
  <c r="J131" i="3"/>
  <c r="J173" i="3"/>
  <c r="BK398" i="3"/>
  <c r="J206" i="3"/>
  <c r="J431" i="3"/>
  <c r="BK245" i="3"/>
  <c r="J434" i="4"/>
  <c r="J261" i="4"/>
  <c r="BK400" i="4"/>
  <c r="BK439" i="4"/>
  <c r="BK312" i="4"/>
  <c r="J124" i="4"/>
  <c r="J418" i="4"/>
  <c r="BK218" i="4"/>
  <c r="BK279" i="5"/>
  <c r="BK268" i="5"/>
  <c r="BK316" i="5"/>
  <c r="BK157" i="5"/>
  <c r="J184" i="5"/>
  <c r="J529" i="6"/>
  <c r="BK401" i="6"/>
  <c r="BK257" i="6"/>
  <c r="J579" i="6"/>
  <c r="J483" i="6"/>
  <c r="BK374" i="6"/>
  <c r="BK178" i="6"/>
  <c r="BK483" i="6"/>
  <c r="BK368" i="6"/>
  <c r="J243" i="6"/>
  <c r="J432" i="7"/>
  <c r="BK240" i="7"/>
  <c r="J422" i="7"/>
  <c r="J283" i="7"/>
  <c r="J402" i="7"/>
  <c r="J207" i="7"/>
  <c r="J442" i="7"/>
  <c r="BK207" i="7"/>
  <c r="BK399" i="8"/>
  <c r="BK218" i="8"/>
  <c r="BK357" i="8"/>
  <c r="BK184" i="8"/>
  <c r="BK339" i="8"/>
  <c r="BK195" i="8"/>
  <c r="BK335" i="8"/>
  <c r="BK418" i="9"/>
  <c r="BK249" i="9"/>
  <c r="J103" i="9"/>
  <c r="J210" i="9"/>
  <c r="J307" i="9"/>
  <c r="BK446" i="9"/>
  <c r="BK368" i="9"/>
  <c r="BK194" i="9"/>
  <c r="BK315" i="10"/>
  <c r="BK180" i="10"/>
  <c r="BK253" i="10"/>
  <c r="BK109" i="10"/>
  <c r="J190" i="10"/>
  <c r="J288" i="10"/>
  <c r="BK103" i="10"/>
  <c r="BK293" i="11"/>
  <c r="BK112" i="11"/>
  <c r="BK385" i="11"/>
  <c r="J224" i="11"/>
  <c r="BK492" i="11"/>
  <c r="J461" i="11"/>
  <c r="BK413" i="11"/>
  <c r="J375" i="11"/>
  <c r="BK461" i="11"/>
  <c r="J208" i="11"/>
  <c r="BK393" i="12"/>
  <c r="J242" i="12"/>
  <c r="J375" i="12"/>
  <c r="J114" i="12"/>
  <c r="J205" i="12"/>
  <c r="J408" i="12"/>
  <c r="BK222" i="12"/>
  <c r="J494" i="13"/>
  <c r="J411" i="13"/>
  <c r="BK332" i="13"/>
  <c r="J250" i="13"/>
  <c r="BK498" i="13"/>
  <c r="J441" i="13"/>
  <c r="J378" i="13"/>
  <c r="J323" i="13"/>
  <c r="J239" i="13"/>
  <c r="J480" i="13"/>
  <c r="J388" i="13"/>
  <c r="BK293" i="13"/>
  <c r="J184" i="13"/>
  <c r="BK480" i="13"/>
  <c r="BK372" i="13"/>
  <c r="BK319" i="13"/>
  <c r="BK243" i="13"/>
  <c r="J173" i="13"/>
  <c r="J152" i="15"/>
  <c r="BK91" i="16"/>
  <c r="BK451" i="2"/>
  <c r="J353" i="2"/>
  <c r="BK117" i="2"/>
  <c r="J313" i="2"/>
  <c r="J397" i="2"/>
  <c r="BK436" i="2"/>
  <c r="J223" i="2"/>
  <c r="J411" i="3"/>
  <c r="J289" i="3"/>
  <c r="BK436" i="3"/>
  <c r="J461" i="3"/>
  <c r="BK339" i="3"/>
  <c r="BK201" i="3"/>
  <c r="J255" i="3"/>
  <c r="BK152" i="3"/>
  <c r="J374" i="4"/>
  <c r="J108" i="4"/>
  <c r="BK196" i="4"/>
  <c r="J346" i="4"/>
  <c r="J150" i="4"/>
  <c r="BK404" i="4"/>
  <c r="BK228" i="4"/>
  <c r="J331" i="5"/>
  <c r="BK242" i="5"/>
  <c r="J308" i="5"/>
  <c r="J173" i="5"/>
  <c r="BK257" i="5"/>
  <c r="J103" i="5"/>
  <c r="J472" i="6"/>
  <c r="J285" i="6"/>
  <c r="BK124" i="6"/>
  <c r="BK497" i="6"/>
  <c r="BK347" i="6"/>
  <c r="J210" i="6"/>
  <c r="J519" i="6"/>
  <c r="J401" i="6"/>
  <c r="BK268" i="6"/>
  <c r="J115" i="6"/>
  <c r="J230" i="7"/>
  <c r="BK427" i="7"/>
  <c r="J288" i="7"/>
  <c r="BK452" i="7"/>
  <c r="BK278" i="7"/>
  <c r="J452" i="7"/>
  <c r="BK245" i="7"/>
  <c r="BK374" i="8"/>
  <c r="J195" i="8"/>
  <c r="BK314" i="8"/>
  <c r="J109" i="8"/>
  <c r="BK295" i="8"/>
  <c r="J122" i="8"/>
  <c r="BK206" i="8"/>
  <c r="J275" i="9"/>
  <c r="J122" i="9"/>
  <c r="BK252" i="9"/>
  <c r="BK275" i="9"/>
  <c r="J451" i="9"/>
  <c r="J364" i="9"/>
  <c r="J169" i="9"/>
  <c r="J298" i="10"/>
  <c r="J153" i="10"/>
  <c r="BK288" i="10"/>
  <c r="BK391" i="10"/>
  <c r="J214" i="10"/>
  <c r="J278" i="10"/>
  <c r="J169" i="10"/>
  <c r="J413" i="11"/>
  <c r="BK180" i="11"/>
  <c r="BK370" i="11"/>
  <c r="BK236" i="11"/>
  <c r="J404" i="11"/>
  <c r="BK262" i="11"/>
  <c r="J475" i="11"/>
  <c r="BK317" i="11"/>
  <c r="J443" i="12"/>
  <c r="BK289" i="12"/>
  <c r="J413" i="12"/>
  <c r="BK130" i="12"/>
  <c r="BK284" i="12"/>
  <c r="J393" i="12"/>
  <c r="BK178" i="12"/>
  <c r="BK470" i="13"/>
  <c r="J385" i="13"/>
  <c r="BK314" i="13"/>
  <c r="J243" i="13"/>
  <c r="J502" i="13"/>
  <c r="BK437" i="13"/>
  <c r="BK376" i="13"/>
  <c r="BK310" i="13"/>
  <c r="J209" i="13"/>
  <c r="J473" i="13"/>
  <c r="J394" i="13"/>
  <c r="J302" i="13"/>
  <c r="J221" i="13"/>
  <c r="J462" i="13"/>
  <c r="BK358" i="13"/>
  <c r="BK268" i="13"/>
  <c r="J213" i="13"/>
  <c r="BK91" i="14"/>
  <c r="BK137" i="15"/>
  <c r="J98" i="16"/>
  <c r="J117" i="17"/>
  <c r="R109" i="15" l="1"/>
  <c r="T278" i="5"/>
  <c r="R278" i="5"/>
  <c r="P278" i="5"/>
  <c r="T109" i="15"/>
  <c r="P102" i="2"/>
  <c r="R266" i="2"/>
  <c r="T283" i="2"/>
  <c r="R335" i="2"/>
  <c r="T371" i="2"/>
  <c r="BK410" i="2"/>
  <c r="BK409" i="2"/>
  <c r="J409" i="2" s="1"/>
  <c r="J75" i="2" s="1"/>
  <c r="P102" i="3"/>
  <c r="P276" i="3"/>
  <c r="P293" i="3"/>
  <c r="P334" i="3"/>
  <c r="T371" i="3"/>
  <c r="P415" i="3"/>
  <c r="P414" i="3" s="1"/>
  <c r="T102" i="4"/>
  <c r="T283" i="4"/>
  <c r="BK300" i="4"/>
  <c r="J300" i="4" s="1"/>
  <c r="J71" i="4" s="1"/>
  <c r="R335" i="4"/>
  <c r="BK373" i="4"/>
  <c r="J373" i="4" s="1"/>
  <c r="J73" i="4" s="1"/>
  <c r="BK417" i="4"/>
  <c r="J417" i="4"/>
  <c r="J76" i="4" s="1"/>
  <c r="T102" i="5"/>
  <c r="BK230" i="5"/>
  <c r="J230" i="5"/>
  <c r="J70" i="5" s="1"/>
  <c r="R246" i="5"/>
  <c r="P293" i="5"/>
  <c r="R320" i="5"/>
  <c r="R319" i="5" s="1"/>
  <c r="T108" i="6"/>
  <c r="BK256" i="6"/>
  <c r="J256" i="6"/>
  <c r="J70" i="6" s="1"/>
  <c r="T272" i="6"/>
  <c r="P297" i="6"/>
  <c r="P311" i="6"/>
  <c r="P357" i="6"/>
  <c r="P389" i="6"/>
  <c r="T429" i="6"/>
  <c r="P476" i="6"/>
  <c r="P475" i="6" s="1"/>
  <c r="BK500" i="6"/>
  <c r="J500" i="6" s="1"/>
  <c r="J82" i="6" s="1"/>
  <c r="R105" i="7"/>
  <c r="T270" i="7"/>
  <c r="P298" i="7"/>
  <c r="P334" i="7"/>
  <c r="T358" i="7"/>
  <c r="T401" i="7"/>
  <c r="T400" i="7" s="1"/>
  <c r="T411" i="7"/>
  <c r="T410" i="7" s="1"/>
  <c r="BK102" i="8"/>
  <c r="J102" i="8" s="1"/>
  <c r="J69" i="8" s="1"/>
  <c r="BK270" i="8"/>
  <c r="J270" i="8"/>
  <c r="J70" i="8" s="1"/>
  <c r="P287" i="8"/>
  <c r="P313" i="8"/>
  <c r="P334" i="8"/>
  <c r="R373" i="8"/>
  <c r="R372" i="8"/>
  <c r="R102" i="9"/>
  <c r="P274" i="9"/>
  <c r="R291" i="9"/>
  <c r="BK317" i="9"/>
  <c r="J317" i="9" s="1"/>
  <c r="J72" i="9" s="1"/>
  <c r="T338" i="9"/>
  <c r="P377" i="9"/>
  <c r="P376" i="9" s="1"/>
  <c r="R102" i="10"/>
  <c r="T240" i="10"/>
  <c r="R257" i="10"/>
  <c r="R283" i="10"/>
  <c r="T304" i="10"/>
  <c r="R343" i="10"/>
  <c r="R342" i="10"/>
  <c r="BK102" i="11"/>
  <c r="J102" i="11"/>
  <c r="J69" i="11" s="1"/>
  <c r="P300" i="11"/>
  <c r="T316" i="11"/>
  <c r="BK380" i="11"/>
  <c r="J380" i="11" s="1"/>
  <c r="J72" i="11" s="1"/>
  <c r="R426" i="11"/>
  <c r="R474" i="11"/>
  <c r="R473" i="11" s="1"/>
  <c r="R102" i="12"/>
  <c r="BK277" i="12"/>
  <c r="J277" i="12"/>
  <c r="J70" i="12" s="1"/>
  <c r="R293" i="12"/>
  <c r="R327" i="12"/>
  <c r="T358" i="12"/>
  <c r="R397" i="12"/>
  <c r="R396" i="12"/>
  <c r="BK157" i="13"/>
  <c r="J157" i="13"/>
  <c r="J66" i="13" s="1"/>
  <c r="T166" i="13"/>
  <c r="P183" i="13"/>
  <c r="R193" i="13"/>
  <c r="T202" i="13"/>
  <c r="P217" i="13"/>
  <c r="R234" i="13"/>
  <c r="R223" i="13"/>
  <c r="R256" i="13"/>
  <c r="P265" i="13"/>
  <c r="BK280" i="13"/>
  <c r="J280" i="13"/>
  <c r="J87" i="13" s="1"/>
  <c r="P290" i="13"/>
  <c r="R299" i="13"/>
  <c r="T316" i="13"/>
  <c r="BK325" i="13"/>
  <c r="J325" i="13"/>
  <c r="J96" i="13" s="1"/>
  <c r="BK334" i="13"/>
  <c r="J334" i="13" s="1"/>
  <c r="J98" i="13" s="1"/>
  <c r="BK351" i="13"/>
  <c r="J351" i="13"/>
  <c r="J99" i="13" s="1"/>
  <c r="T367" i="13"/>
  <c r="T356" i="13" s="1"/>
  <c r="P387" i="13"/>
  <c r="P396" i="13"/>
  <c r="P413" i="13"/>
  <c r="P430" i="13"/>
  <c r="P419" i="13"/>
  <c r="BK450" i="13"/>
  <c r="J450" i="13"/>
  <c r="J120" i="13" s="1"/>
  <c r="BK459" i="13"/>
  <c r="J459" i="13" s="1"/>
  <c r="J122" i="13" s="1"/>
  <c r="BK472" i="13"/>
  <c r="J472" i="13"/>
  <c r="J123" i="13" s="1"/>
  <c r="R482" i="13"/>
  <c r="P491" i="13"/>
  <c r="P504" i="13"/>
  <c r="R102" i="2"/>
  <c r="P266" i="2"/>
  <c r="R283" i="2"/>
  <c r="BK335" i="2"/>
  <c r="J335" i="2" s="1"/>
  <c r="J72" i="2" s="1"/>
  <c r="BK371" i="2"/>
  <c r="J371" i="2"/>
  <c r="J73" i="2" s="1"/>
  <c r="R410" i="2"/>
  <c r="R409" i="2" s="1"/>
  <c r="BK102" i="3"/>
  <c r="J102" i="3" s="1"/>
  <c r="J69" i="3" s="1"/>
  <c r="BK276" i="3"/>
  <c r="J276" i="3"/>
  <c r="J70" i="3" s="1"/>
  <c r="R293" i="3"/>
  <c r="R334" i="3"/>
  <c r="BK371" i="3"/>
  <c r="J371" i="3" s="1"/>
  <c r="J73" i="3" s="1"/>
  <c r="BK415" i="3"/>
  <c r="J415" i="3"/>
  <c r="J76" i="3" s="1"/>
  <c r="P102" i="4"/>
  <c r="P283" i="4"/>
  <c r="T300" i="4"/>
  <c r="T335" i="4"/>
  <c r="P373" i="4"/>
  <c r="T417" i="4"/>
  <c r="T416" i="4"/>
  <c r="BK102" i="5"/>
  <c r="J102" i="5"/>
  <c r="J69" i="5" s="1"/>
  <c r="T230" i="5"/>
  <c r="P246" i="5"/>
  <c r="T293" i="5"/>
  <c r="P320" i="5"/>
  <c r="P319" i="5"/>
  <c r="BK108" i="6"/>
  <c r="J108" i="6"/>
  <c r="J69" i="6" s="1"/>
  <c r="T256" i="6"/>
  <c r="R272" i="6"/>
  <c r="T297" i="6"/>
  <c r="T311" i="6"/>
  <c r="R357" i="6"/>
  <c r="T389" i="6"/>
  <c r="P429" i="6"/>
  <c r="R476" i="6"/>
  <c r="R475" i="6"/>
  <c r="P500" i="6"/>
  <c r="P499" i="6"/>
  <c r="BK105" i="7"/>
  <c r="BK270" i="7"/>
  <c r="J270" i="7" s="1"/>
  <c r="J70" i="7" s="1"/>
  <c r="T298" i="7"/>
  <c r="R334" i="7"/>
  <c r="R358" i="7"/>
  <c r="R401" i="7"/>
  <c r="R400" i="7" s="1"/>
  <c r="P411" i="7"/>
  <c r="P410" i="7" s="1"/>
  <c r="R102" i="8"/>
  <c r="T270" i="8"/>
  <c r="R287" i="8"/>
  <c r="BK313" i="8"/>
  <c r="J313" i="8"/>
  <c r="J72" i="8" s="1"/>
  <c r="T334" i="8"/>
  <c r="T373" i="8"/>
  <c r="T372" i="8"/>
  <c r="P102" i="9"/>
  <c r="T274" i="9"/>
  <c r="P291" i="9"/>
  <c r="T317" i="9"/>
  <c r="BK338" i="9"/>
  <c r="J338" i="9"/>
  <c r="J73" i="9" s="1"/>
  <c r="T377" i="9"/>
  <c r="T376" i="9" s="1"/>
  <c r="P102" i="10"/>
  <c r="R240" i="10"/>
  <c r="P257" i="10"/>
  <c r="P283" i="10"/>
  <c r="P304" i="10"/>
  <c r="BK343" i="10"/>
  <c r="J343" i="10"/>
  <c r="J76" i="10" s="1"/>
  <c r="T102" i="11"/>
  <c r="T300" i="11"/>
  <c r="R316" i="11"/>
  <c r="P380" i="11"/>
  <c r="P426" i="11"/>
  <c r="T474" i="11"/>
  <c r="T473" i="11"/>
  <c r="P102" i="12"/>
  <c r="T277" i="12"/>
  <c r="T293" i="12"/>
  <c r="T327" i="12"/>
  <c r="R358" i="12"/>
  <c r="T157" i="13"/>
  <c r="P166" i="13"/>
  <c r="T183" i="13"/>
  <c r="T193" i="13"/>
  <c r="P202" i="13"/>
  <c r="BK217" i="13"/>
  <c r="J217" i="13"/>
  <c r="J75" i="13" s="1"/>
  <c r="BK234" i="13"/>
  <c r="J234" i="13" s="1"/>
  <c r="J80" i="13" s="1"/>
  <c r="T256" i="13"/>
  <c r="R265" i="13"/>
  <c r="P280" i="13"/>
  <c r="BK290" i="13"/>
  <c r="J290" i="13" s="1"/>
  <c r="J90" i="13" s="1"/>
  <c r="BK299" i="13"/>
  <c r="J299" i="13"/>
  <c r="J92" i="13" s="1"/>
  <c r="BK316" i="13"/>
  <c r="J316" i="13" s="1"/>
  <c r="J93" i="13" s="1"/>
  <c r="P325" i="13"/>
  <c r="P334" i="13"/>
  <c r="P351" i="13"/>
  <c r="P367" i="13"/>
  <c r="P356" i="13" s="1"/>
  <c r="T387" i="13"/>
  <c r="T396" i="13"/>
  <c r="T413" i="13"/>
  <c r="R430" i="13"/>
  <c r="R419" i="13"/>
  <c r="T450" i="13"/>
  <c r="P459" i="13"/>
  <c r="P472" i="13"/>
  <c r="P482" i="13"/>
  <c r="P478" i="13" s="1"/>
  <c r="BK491" i="13"/>
  <c r="J491" i="13" s="1"/>
  <c r="J128" i="13" s="1"/>
  <c r="BK504" i="13"/>
  <c r="J504" i="13"/>
  <c r="J129" i="13" s="1"/>
  <c r="T102" i="2"/>
  <c r="T101" i="2" s="1"/>
  <c r="T266" i="2"/>
  <c r="BK283" i="2"/>
  <c r="J283" i="2"/>
  <c r="J71" i="2" s="1"/>
  <c r="T335" i="2"/>
  <c r="R371" i="2"/>
  <c r="P410" i="2"/>
  <c r="P409" i="2" s="1"/>
  <c r="T102" i="3"/>
  <c r="R276" i="3"/>
  <c r="T293" i="3"/>
  <c r="T334" i="3"/>
  <c r="R371" i="3"/>
  <c r="T415" i="3"/>
  <c r="T414" i="3"/>
  <c r="R102" i="4"/>
  <c r="R283" i="4"/>
  <c r="P300" i="4"/>
  <c r="BK335" i="4"/>
  <c r="J335" i="4" s="1"/>
  <c r="J72" i="4" s="1"/>
  <c r="T373" i="4"/>
  <c r="R417" i="4"/>
  <c r="R416" i="4" s="1"/>
  <c r="P102" i="5"/>
  <c r="R230" i="5"/>
  <c r="T246" i="5"/>
  <c r="BK293" i="5"/>
  <c r="J293" i="5"/>
  <c r="J73" i="5" s="1"/>
  <c r="BK320" i="5"/>
  <c r="J320" i="5" s="1"/>
  <c r="J76" i="5"/>
  <c r="R108" i="6"/>
  <c r="R256" i="6"/>
  <c r="P272" i="6"/>
  <c r="R297" i="6"/>
  <c r="R311" i="6"/>
  <c r="BK357" i="6"/>
  <c r="J357" i="6" s="1"/>
  <c r="J74" i="6" s="1"/>
  <c r="R389" i="6"/>
  <c r="BK429" i="6"/>
  <c r="J429" i="6" s="1"/>
  <c r="J76" i="6"/>
  <c r="T476" i="6"/>
  <c r="T475" i="6"/>
  <c r="T500" i="6"/>
  <c r="T499" i="6"/>
  <c r="P105" i="7"/>
  <c r="P270" i="7"/>
  <c r="R298" i="7"/>
  <c r="BK334" i="7"/>
  <c r="J334" i="7"/>
  <c r="J73" i="7" s="1"/>
  <c r="P358" i="7"/>
  <c r="P104" i="7" s="1"/>
  <c r="BK401" i="7"/>
  <c r="J401" i="7"/>
  <c r="J77" i="7" s="1"/>
  <c r="R411" i="7"/>
  <c r="R410" i="7" s="1"/>
  <c r="T102" i="8"/>
  <c r="R270" i="8"/>
  <c r="T287" i="8"/>
  <c r="R313" i="8"/>
  <c r="BK334" i="8"/>
  <c r="J334" i="8" s="1"/>
  <c r="J73" i="8" s="1"/>
  <c r="P373" i="8"/>
  <c r="P372" i="8"/>
  <c r="T102" i="9"/>
  <c r="R274" i="9"/>
  <c r="BK291" i="9"/>
  <c r="J291" i="9"/>
  <c r="J71" i="9" s="1"/>
  <c r="P317" i="9"/>
  <c r="R338" i="9"/>
  <c r="R377" i="9"/>
  <c r="R376" i="9" s="1"/>
  <c r="BK102" i="10"/>
  <c r="J102" i="10" s="1"/>
  <c r="J69" i="10" s="1"/>
  <c r="BK240" i="10"/>
  <c r="J240" i="10"/>
  <c r="J70" i="10" s="1"/>
  <c r="T257" i="10"/>
  <c r="T283" i="10"/>
  <c r="BK304" i="10"/>
  <c r="J304" i="10" s="1"/>
  <c r="J73" i="10" s="1"/>
  <c r="P343" i="10"/>
  <c r="P342" i="10"/>
  <c r="P102" i="11"/>
  <c r="BK300" i="11"/>
  <c r="J300" i="11"/>
  <c r="J70" i="11" s="1"/>
  <c r="P316" i="11"/>
  <c r="P101" i="11" s="1"/>
  <c r="R380" i="11"/>
  <c r="BK426" i="11"/>
  <c r="J426" i="11" s="1"/>
  <c r="J73" i="11" s="1"/>
  <c r="BK474" i="11"/>
  <c r="J474" i="11"/>
  <c r="J76" i="11" s="1"/>
  <c r="T102" i="12"/>
  <c r="T101" i="12" s="1"/>
  <c r="P277" i="12"/>
  <c r="P293" i="12"/>
  <c r="P327" i="12"/>
  <c r="P358" i="12"/>
  <c r="T397" i="12"/>
  <c r="T396" i="12" s="1"/>
  <c r="P157" i="13"/>
  <c r="P152" i="13" s="1"/>
  <c r="R166" i="13"/>
  <c r="R183" i="13"/>
  <c r="P193" i="13"/>
  <c r="P189" i="13" s="1"/>
  <c r="BK202" i="13"/>
  <c r="J202" i="13" s="1"/>
  <c r="J74" i="13" s="1"/>
  <c r="T217" i="13"/>
  <c r="P234" i="13"/>
  <c r="P223" i="13" s="1"/>
  <c r="P256" i="13"/>
  <c r="P252" i="13" s="1"/>
  <c r="BK265" i="13"/>
  <c r="J265" i="13" s="1"/>
  <c r="J86" i="13" s="1"/>
  <c r="R280" i="13"/>
  <c r="T290" i="13"/>
  <c r="T299" i="13"/>
  <c r="R316" i="13"/>
  <c r="T325" i="13"/>
  <c r="R334" i="13"/>
  <c r="T351" i="13"/>
  <c r="BK367" i="13"/>
  <c r="J367" i="13" s="1"/>
  <c r="J104" i="13"/>
  <c r="R387" i="13"/>
  <c r="R396" i="13"/>
  <c r="R413" i="13"/>
  <c r="T430" i="13"/>
  <c r="T419" i="13" s="1"/>
  <c r="R450" i="13"/>
  <c r="T459" i="13"/>
  <c r="T472" i="13"/>
  <c r="T482" i="13"/>
  <c r="T491" i="13"/>
  <c r="T504" i="13"/>
  <c r="BK102" i="2"/>
  <c r="J102" i="2" s="1"/>
  <c r="J69" i="2" s="1"/>
  <c r="BK266" i="2"/>
  <c r="J266" i="2"/>
  <c r="J70" i="2" s="1"/>
  <c r="P283" i="2"/>
  <c r="P335" i="2"/>
  <c r="P371" i="2"/>
  <c r="T410" i="2"/>
  <c r="T409" i="2"/>
  <c r="R102" i="3"/>
  <c r="R101" i="3"/>
  <c r="T276" i="3"/>
  <c r="BK293" i="3"/>
  <c r="J293" i="3" s="1"/>
  <c r="J71" i="3" s="1"/>
  <c r="BK334" i="3"/>
  <c r="J334" i="3"/>
  <c r="J72" i="3" s="1"/>
  <c r="P371" i="3"/>
  <c r="R415" i="3"/>
  <c r="R414" i="3"/>
  <c r="BK102" i="4"/>
  <c r="J102" i="4"/>
  <c r="J69" i="4" s="1"/>
  <c r="BK283" i="4"/>
  <c r="J283" i="4" s="1"/>
  <c r="J70" i="4"/>
  <c r="R300" i="4"/>
  <c r="P335" i="4"/>
  <c r="R373" i="4"/>
  <c r="P417" i="4"/>
  <c r="P416" i="4" s="1"/>
  <c r="R102" i="5"/>
  <c r="R101" i="5" s="1"/>
  <c r="R100" i="5"/>
  <c r="P230" i="5"/>
  <c r="BK246" i="5"/>
  <c r="J246" i="5" s="1"/>
  <c r="J71" i="5" s="1"/>
  <c r="R293" i="5"/>
  <c r="T320" i="5"/>
  <c r="T319" i="5" s="1"/>
  <c r="P108" i="6"/>
  <c r="P107" i="6" s="1"/>
  <c r="P106" i="6" s="1"/>
  <c r="AU61" i="1" s="1"/>
  <c r="P256" i="6"/>
  <c r="BK272" i="6"/>
  <c r="J272" i="6"/>
  <c r="J71" i="6" s="1"/>
  <c r="BK297" i="6"/>
  <c r="J297" i="6" s="1"/>
  <c r="J72" i="6" s="1"/>
  <c r="BK311" i="6"/>
  <c r="J311" i="6"/>
  <c r="J73" i="6" s="1"/>
  <c r="T357" i="6"/>
  <c r="BK389" i="6"/>
  <c r="J389" i="6"/>
  <c r="J75" i="6" s="1"/>
  <c r="R429" i="6"/>
  <c r="BK476" i="6"/>
  <c r="J476" i="6"/>
  <c r="J79" i="6" s="1"/>
  <c r="R500" i="6"/>
  <c r="R499" i="6" s="1"/>
  <c r="T105" i="7"/>
  <c r="T104" i="7" s="1"/>
  <c r="T103" i="7" s="1"/>
  <c r="R270" i="7"/>
  <c r="BK298" i="7"/>
  <c r="J298" i="7" s="1"/>
  <c r="J72" i="7" s="1"/>
  <c r="T334" i="7"/>
  <c r="BK358" i="7"/>
  <c r="J358" i="7" s="1"/>
  <c r="J74" i="7" s="1"/>
  <c r="P401" i="7"/>
  <c r="P400" i="7"/>
  <c r="BK411" i="7"/>
  <c r="J411" i="7"/>
  <c r="J79" i="7" s="1"/>
  <c r="P102" i="8"/>
  <c r="P270" i="8"/>
  <c r="BK287" i="8"/>
  <c r="J287" i="8"/>
  <c r="J71" i="8" s="1"/>
  <c r="T313" i="8"/>
  <c r="R334" i="8"/>
  <c r="BK373" i="8"/>
  <c r="J373" i="8" s="1"/>
  <c r="J76" i="8"/>
  <c r="BK102" i="9"/>
  <c r="J102" i="9"/>
  <c r="J69" i="9" s="1"/>
  <c r="BK274" i="9"/>
  <c r="J274" i="9" s="1"/>
  <c r="J70" i="9" s="1"/>
  <c r="T291" i="9"/>
  <c r="R317" i="9"/>
  <c r="P338" i="9"/>
  <c r="BK377" i="9"/>
  <c r="J377" i="9" s="1"/>
  <c r="J76" i="9"/>
  <c r="T102" i="10"/>
  <c r="T101" i="10"/>
  <c r="T100" i="10" s="1"/>
  <c r="P240" i="10"/>
  <c r="BK257" i="10"/>
  <c r="J257" i="10"/>
  <c r="J71" i="10" s="1"/>
  <c r="BK283" i="10"/>
  <c r="J283" i="10" s="1"/>
  <c r="J72" i="10" s="1"/>
  <c r="R304" i="10"/>
  <c r="T343" i="10"/>
  <c r="T342" i="10" s="1"/>
  <c r="R102" i="11"/>
  <c r="R101" i="11" s="1"/>
  <c r="R100" i="11" s="1"/>
  <c r="R300" i="11"/>
  <c r="BK316" i="11"/>
  <c r="J316" i="11" s="1"/>
  <c r="J71" i="11"/>
  <c r="T380" i="11"/>
  <c r="T426" i="11"/>
  <c r="P474" i="11"/>
  <c r="P473" i="11"/>
  <c r="BK102" i="12"/>
  <c r="R277" i="12"/>
  <c r="BK293" i="12"/>
  <c r="J293" i="12"/>
  <c r="J71" i="12" s="1"/>
  <c r="BK327" i="12"/>
  <c r="J327" i="12" s="1"/>
  <c r="J72" i="12" s="1"/>
  <c r="BK358" i="12"/>
  <c r="J358" i="12" s="1"/>
  <c r="J73" i="12" s="1"/>
  <c r="BK397" i="12"/>
  <c r="J397" i="12" s="1"/>
  <c r="J76" i="12" s="1"/>
  <c r="P397" i="12"/>
  <c r="P396" i="12"/>
  <c r="R157" i="13"/>
  <c r="R152" i="13"/>
  <c r="BK166" i="13"/>
  <c r="J166" i="13"/>
  <c r="J68" i="13" s="1"/>
  <c r="BK183" i="13"/>
  <c r="J183" i="13" s="1"/>
  <c r="J69" i="13" s="1"/>
  <c r="BK193" i="13"/>
  <c r="J193" i="13" s="1"/>
  <c r="J72" i="13" s="1"/>
  <c r="R202" i="13"/>
  <c r="R217" i="13"/>
  <c r="T234" i="13"/>
  <c r="T223" i="13" s="1"/>
  <c r="BK256" i="13"/>
  <c r="J256" i="13"/>
  <c r="J84" i="13" s="1"/>
  <c r="T265" i="13"/>
  <c r="T280" i="13"/>
  <c r="R290" i="13"/>
  <c r="R286" i="13" s="1"/>
  <c r="P299" i="13"/>
  <c r="P316" i="13"/>
  <c r="R325" i="13"/>
  <c r="R321" i="13" s="1"/>
  <c r="T334" i="13"/>
  <c r="R351" i="13"/>
  <c r="R367" i="13"/>
  <c r="R356" i="13" s="1"/>
  <c r="BK387" i="13"/>
  <c r="J387" i="13"/>
  <c r="J108" i="13"/>
  <c r="BK396" i="13"/>
  <c r="J396" i="13" s="1"/>
  <c r="J110" i="13"/>
  <c r="BK413" i="13"/>
  <c r="J413" i="13"/>
  <c r="J111" i="13" s="1"/>
  <c r="BK430" i="13"/>
  <c r="J430" i="13"/>
  <c r="J116" i="13" s="1"/>
  <c r="P450" i="13"/>
  <c r="P446" i="13"/>
  <c r="R459" i="13"/>
  <c r="R472" i="13"/>
  <c r="BK482" i="13"/>
  <c r="J482" i="13"/>
  <c r="J126" i="13"/>
  <c r="R491" i="13"/>
  <c r="R504" i="13"/>
  <c r="BK121" i="17"/>
  <c r="J121" i="17"/>
  <c r="J69" i="17" s="1"/>
  <c r="P121" i="17"/>
  <c r="R121" i="17"/>
  <c r="T121" i="17"/>
  <c r="BK133" i="17"/>
  <c r="J133" i="17" s="1"/>
  <c r="J70" i="17"/>
  <c r="P133" i="17"/>
  <c r="R133" i="17"/>
  <c r="T133" i="17"/>
  <c r="BK410" i="3"/>
  <c r="J410" i="3" s="1"/>
  <c r="J74" i="3" s="1"/>
  <c r="BK224" i="13"/>
  <c r="J224" i="13"/>
  <c r="J77" i="13" s="1"/>
  <c r="BK287" i="13"/>
  <c r="J287" i="13" s="1"/>
  <c r="J89" i="13" s="1"/>
  <c r="BK322" i="13"/>
  <c r="J322" i="13" s="1"/>
  <c r="J95" i="13" s="1"/>
  <c r="BK331" i="13"/>
  <c r="J331" i="13" s="1"/>
  <c r="J97" i="13" s="1"/>
  <c r="BK384" i="13"/>
  <c r="J384" i="13"/>
  <c r="J107" i="13" s="1"/>
  <c r="BK423" i="13"/>
  <c r="J423" i="13" s="1"/>
  <c r="J114" i="13" s="1"/>
  <c r="BK427" i="13"/>
  <c r="J427" i="13" s="1"/>
  <c r="J115" i="13" s="1"/>
  <c r="BK443" i="13"/>
  <c r="J443" i="13" s="1"/>
  <c r="J117" i="13" s="1"/>
  <c r="BK456" i="13"/>
  <c r="J456" i="13"/>
  <c r="J121" i="13" s="1"/>
  <c r="BK136" i="15"/>
  <c r="J136" i="15" s="1"/>
  <c r="J75" i="15" s="1"/>
  <c r="BK146" i="15"/>
  <c r="J146" i="15" s="1"/>
  <c r="J79" i="15" s="1"/>
  <c r="BK405" i="2"/>
  <c r="J405" i="2" s="1"/>
  <c r="J74" i="2" s="1"/>
  <c r="BK412" i="4"/>
  <c r="J412" i="4"/>
  <c r="J74" i="4" s="1"/>
  <c r="BK372" i="9"/>
  <c r="J372" i="9" s="1"/>
  <c r="J74" i="9" s="1"/>
  <c r="BK469" i="11"/>
  <c r="J469" i="11" s="1"/>
  <c r="J74" i="11" s="1"/>
  <c r="BK190" i="13"/>
  <c r="J190" i="13" s="1"/>
  <c r="J71" i="13" s="1"/>
  <c r="BK227" i="13"/>
  <c r="J227" i="13"/>
  <c r="J78" i="13" s="1"/>
  <c r="BK231" i="13"/>
  <c r="J231" i="13" s="1"/>
  <c r="J79" i="13" s="1"/>
  <c r="BK249" i="13"/>
  <c r="J249" i="13" s="1"/>
  <c r="J81" i="13" s="1"/>
  <c r="BK296" i="13"/>
  <c r="J296" i="13" s="1"/>
  <c r="J91" i="13" s="1"/>
  <c r="BK488" i="13"/>
  <c r="J488" i="13"/>
  <c r="J127" i="13" s="1"/>
  <c r="BK90" i="14"/>
  <c r="J90" i="14" s="1"/>
  <c r="J65" i="14" s="1"/>
  <c r="BK111" i="15"/>
  <c r="J111" i="15" s="1"/>
  <c r="J65" i="15" s="1"/>
  <c r="BK121" i="15"/>
  <c r="J121" i="15" s="1"/>
  <c r="J69" i="15" s="1"/>
  <c r="BK126" i="15"/>
  <c r="J126" i="15"/>
  <c r="J71" i="15" s="1"/>
  <c r="BK141" i="15"/>
  <c r="J141" i="15" s="1"/>
  <c r="J77" i="15" s="1"/>
  <c r="BK151" i="15"/>
  <c r="J151" i="15" s="1"/>
  <c r="J81" i="15" s="1"/>
  <c r="BK156" i="15"/>
  <c r="BK155" i="15" s="1"/>
  <c r="J155" i="15" s="1"/>
  <c r="J82" i="15" s="1"/>
  <c r="BK161" i="15"/>
  <c r="BK160" i="15" s="1"/>
  <c r="J160" i="15" s="1"/>
  <c r="J84" i="15" s="1"/>
  <c r="BK166" i="15"/>
  <c r="BK165" i="15" s="1"/>
  <c r="J165" i="15" s="1"/>
  <c r="J86" i="15" s="1"/>
  <c r="BK97" i="16"/>
  <c r="J97" i="16" s="1"/>
  <c r="J66" i="16" s="1"/>
  <c r="BK315" i="5"/>
  <c r="J315" i="5"/>
  <c r="J74" i="5" s="1"/>
  <c r="BK471" i="6"/>
  <c r="J471" i="6" s="1"/>
  <c r="J77" i="6" s="1"/>
  <c r="BK396" i="7"/>
  <c r="J396" i="7"/>
  <c r="J75" i="7" s="1"/>
  <c r="BK338" i="10"/>
  <c r="J338" i="10" s="1"/>
  <c r="J74" i="10" s="1"/>
  <c r="BK392" i="12"/>
  <c r="J392" i="12"/>
  <c r="J74" i="12" s="1"/>
  <c r="BK153" i="13"/>
  <c r="J153" i="13" s="1"/>
  <c r="J65" i="13" s="1"/>
  <c r="BK163" i="13"/>
  <c r="J163" i="13"/>
  <c r="J67" i="13" s="1"/>
  <c r="BK199" i="13"/>
  <c r="J199" i="13" s="1"/>
  <c r="J73" i="13" s="1"/>
  <c r="BK357" i="13"/>
  <c r="J357" i="13"/>
  <c r="J101" i="13" s="1"/>
  <c r="BK360" i="13"/>
  <c r="J360" i="13" s="1"/>
  <c r="J102" i="13" s="1"/>
  <c r="BK364" i="13"/>
  <c r="J364" i="13"/>
  <c r="J103" i="13" s="1"/>
  <c r="BK420" i="13"/>
  <c r="J420" i="13" s="1"/>
  <c r="J113" i="13" s="1"/>
  <c r="BK116" i="15"/>
  <c r="J116" i="15"/>
  <c r="J67" i="15" s="1"/>
  <c r="BK95" i="17"/>
  <c r="J95" i="17" s="1"/>
  <c r="J65" i="17" s="1"/>
  <c r="BK278" i="5"/>
  <c r="J278" i="5"/>
  <c r="J72" i="5" s="1"/>
  <c r="BK496" i="6"/>
  <c r="J496" i="6" s="1"/>
  <c r="J80" i="6" s="1"/>
  <c r="BK287" i="7"/>
  <c r="J287" i="7"/>
  <c r="J71" i="7" s="1"/>
  <c r="BK368" i="8"/>
  <c r="J368" i="8" s="1"/>
  <c r="J74" i="8" s="1"/>
  <c r="BK253" i="13"/>
  <c r="J253" i="13"/>
  <c r="J83" i="13" s="1"/>
  <c r="BK262" i="13"/>
  <c r="J262" i="13" s="1"/>
  <c r="J85" i="13" s="1"/>
  <c r="BK380" i="13"/>
  <c r="J380" i="13"/>
  <c r="J105" i="13" s="1"/>
  <c r="BK393" i="13"/>
  <c r="J393" i="13" s="1"/>
  <c r="J109" i="13" s="1"/>
  <c r="BK447" i="13"/>
  <c r="J447" i="13"/>
  <c r="J119" i="13" s="1"/>
  <c r="BK479" i="13"/>
  <c r="J479" i="13" s="1"/>
  <c r="J125" i="13" s="1"/>
  <c r="BK96" i="14"/>
  <c r="J96" i="14"/>
  <c r="J66" i="14" s="1"/>
  <c r="BK131" i="15"/>
  <c r="J131" i="15" s="1"/>
  <c r="J73" i="15" s="1"/>
  <c r="BK90" i="16"/>
  <c r="J90" i="16"/>
  <c r="J65" i="16" s="1"/>
  <c r="BK112" i="17"/>
  <c r="J112" i="17" s="1"/>
  <c r="J67" i="17" s="1"/>
  <c r="BK116" i="17"/>
  <c r="J116" i="17"/>
  <c r="J68" i="17" s="1"/>
  <c r="BK145" i="17"/>
  <c r="J145" i="17" s="1"/>
  <c r="J71" i="17" s="1"/>
  <c r="J56" i="17"/>
  <c r="F90" i="17"/>
  <c r="BE96" i="17"/>
  <c r="BE117" i="17"/>
  <c r="BE146" i="17"/>
  <c r="E81" i="17"/>
  <c r="BE125" i="17"/>
  <c r="BE130" i="17"/>
  <c r="BE137" i="17"/>
  <c r="BE113" i="17"/>
  <c r="BE122" i="17"/>
  <c r="BE128" i="17"/>
  <c r="BE134" i="17"/>
  <c r="BE143" i="17"/>
  <c r="J161" i="15"/>
  <c r="J85" i="15"/>
  <c r="J166" i="15"/>
  <c r="J87" i="15"/>
  <c r="F59" i="16"/>
  <c r="J82" i="16"/>
  <c r="BE91" i="16"/>
  <c r="BK110" i="15"/>
  <c r="J110" i="15" s="1"/>
  <c r="J64" i="15" s="1"/>
  <c r="J156" i="15"/>
  <c r="J83" i="15"/>
  <c r="E76" i="16"/>
  <c r="BE98" i="16"/>
  <c r="BK89" i="14"/>
  <c r="J89" i="14"/>
  <c r="J64" i="14" s="1"/>
  <c r="F59" i="15"/>
  <c r="BE132" i="15"/>
  <c r="BE147" i="15"/>
  <c r="BE137" i="15"/>
  <c r="BE152" i="15"/>
  <c r="BE167" i="15"/>
  <c r="J56" i="15"/>
  <c r="BE112" i="15"/>
  <c r="BE122" i="15"/>
  <c r="BE127" i="15"/>
  <c r="BE142" i="15"/>
  <c r="BE162" i="15"/>
  <c r="E50" i="15"/>
  <c r="BE117" i="15"/>
  <c r="BE157" i="15"/>
  <c r="J56" i="14"/>
  <c r="F59" i="14"/>
  <c r="E76" i="14"/>
  <c r="BE91" i="14"/>
  <c r="BE97" i="14"/>
  <c r="F59" i="13"/>
  <c r="J145" i="13"/>
  <c r="BE154" i="13"/>
  <c r="BE160" i="13"/>
  <c r="BE169" i="13"/>
  <c r="BE177" i="13"/>
  <c r="BE209" i="13"/>
  <c r="BE245" i="13"/>
  <c r="BE272" i="13"/>
  <c r="BE276" i="13"/>
  <c r="BE278" i="13"/>
  <c r="BE297" i="13"/>
  <c r="BE300" i="13"/>
  <c r="BE304" i="13"/>
  <c r="BE312" i="13"/>
  <c r="BE328" i="13"/>
  <c r="BE332" i="13"/>
  <c r="BE339" i="13"/>
  <c r="BE345" i="13"/>
  <c r="BE352" i="13"/>
  <c r="BE385" i="13"/>
  <c r="BE399" i="13"/>
  <c r="BE401" i="13"/>
  <c r="BE409" i="13"/>
  <c r="BE414" i="13"/>
  <c r="BE428" i="13"/>
  <c r="BE435" i="13"/>
  <c r="BE439" i="13"/>
  <c r="BE466" i="13"/>
  <c r="BE468" i="13"/>
  <c r="BE500" i="13"/>
  <c r="J102" i="12"/>
  <c r="J69" i="12"/>
  <c r="BE175" i="13"/>
  <c r="BE179" i="13"/>
  <c r="BE196" i="13"/>
  <c r="BE203" i="13"/>
  <c r="BE205" i="13"/>
  <c r="BE207" i="13"/>
  <c r="BE213" i="13"/>
  <c r="BE237" i="13"/>
  <c r="BE239" i="13"/>
  <c r="BE241" i="13"/>
  <c r="BE243" i="13"/>
  <c r="BE247" i="13"/>
  <c r="BE257" i="13"/>
  <c r="BE274" i="13"/>
  <c r="BE314" i="13"/>
  <c r="BE319" i="13"/>
  <c r="BE347" i="13"/>
  <c r="BE361" i="13"/>
  <c r="BE372" i="13"/>
  <c r="BE374" i="13"/>
  <c r="BE376" i="13"/>
  <c r="BE407" i="13"/>
  <c r="BE411" i="13"/>
  <c r="BE437" i="13"/>
  <c r="BE444" i="13"/>
  <c r="BE451" i="13"/>
  <c r="BE462" i="13"/>
  <c r="BE464" i="13"/>
  <c r="BE485" i="13"/>
  <c r="BE489" i="13"/>
  <c r="BE492" i="13"/>
  <c r="BE494" i="13"/>
  <c r="BE496" i="13"/>
  <c r="BE181" i="13"/>
  <c r="BE187" i="13"/>
  <c r="BE191" i="13"/>
  <c r="BE211" i="13"/>
  <c r="BE228" i="13"/>
  <c r="BE232" i="13"/>
  <c r="BE250" i="13"/>
  <c r="BE259" i="13"/>
  <c r="BE263" i="13"/>
  <c r="BE266" i="13"/>
  <c r="BE268" i="13"/>
  <c r="BE270" i="13"/>
  <c r="BE284" i="13"/>
  <c r="BE288" i="13"/>
  <c r="BE293" i="13"/>
  <c r="BE302" i="13"/>
  <c r="BE317" i="13"/>
  <c r="BE335" i="13"/>
  <c r="BE365" i="13"/>
  <c r="BE368" i="13"/>
  <c r="BE381" i="13"/>
  <c r="BE388" i="13"/>
  <c r="BE405" i="13"/>
  <c r="BE417" i="13"/>
  <c r="BE421" i="13"/>
  <c r="BE424" i="13"/>
  <c r="BE433" i="13"/>
  <c r="BE448" i="13"/>
  <c r="BE457" i="13"/>
  <c r="BE460" i="13"/>
  <c r="BE470" i="13"/>
  <c r="BE473" i="13"/>
  <c r="BE508" i="13"/>
  <c r="E50" i="13"/>
  <c r="BE158" i="13"/>
  <c r="BE164" i="13"/>
  <c r="BE167" i="13"/>
  <c r="BE171" i="13"/>
  <c r="BE173" i="13"/>
  <c r="BE184" i="13"/>
  <c r="BE194" i="13"/>
  <c r="BE200" i="13"/>
  <c r="BE215" i="13"/>
  <c r="BE218" i="13"/>
  <c r="BE221" i="13"/>
  <c r="BE225" i="13"/>
  <c r="BE235" i="13"/>
  <c r="BE254" i="13"/>
  <c r="BE281" i="13"/>
  <c r="BE291" i="13"/>
  <c r="BE306" i="13"/>
  <c r="BE308" i="13"/>
  <c r="BE310" i="13"/>
  <c r="BE323" i="13"/>
  <c r="BE326" i="13"/>
  <c r="BE337" i="13"/>
  <c r="BE341" i="13"/>
  <c r="BE343" i="13"/>
  <c r="BE349" i="13"/>
  <c r="BE354" i="13"/>
  <c r="BE358" i="13"/>
  <c r="BE370" i="13"/>
  <c r="BE378" i="13"/>
  <c r="BE390" i="13"/>
  <c r="BE394" i="13"/>
  <c r="BE397" i="13"/>
  <c r="BE403" i="13"/>
  <c r="BE431" i="13"/>
  <c r="BE441" i="13"/>
  <c r="BE453" i="13"/>
  <c r="BE476" i="13"/>
  <c r="BE480" i="13"/>
  <c r="BE483" i="13"/>
  <c r="BE498" i="13"/>
  <c r="BE502" i="13"/>
  <c r="BE505" i="13"/>
  <c r="J60" i="12"/>
  <c r="F97" i="12"/>
  <c r="BE114" i="12"/>
  <c r="BE153" i="12"/>
  <c r="BE210" i="12"/>
  <c r="BE272" i="12"/>
  <c r="BE278" i="12"/>
  <c r="BE284" i="12"/>
  <c r="BE328" i="12"/>
  <c r="BE332" i="12"/>
  <c r="BE339" i="12"/>
  <c r="BE342" i="12"/>
  <c r="BE347" i="12"/>
  <c r="BE359" i="12"/>
  <c r="BE403" i="12"/>
  <c r="BK101" i="11"/>
  <c r="J101" i="11"/>
  <c r="J68" i="11" s="1"/>
  <c r="BE159" i="12"/>
  <c r="BE178" i="12"/>
  <c r="BE188" i="12"/>
  <c r="BE205" i="12"/>
  <c r="BE222" i="12"/>
  <c r="BE262" i="12"/>
  <c r="BE375" i="12"/>
  <c r="BE381" i="12"/>
  <c r="BE388" i="12"/>
  <c r="BE408" i="12"/>
  <c r="BE413" i="12"/>
  <c r="BE423" i="12"/>
  <c r="BE433" i="12"/>
  <c r="E52" i="12"/>
  <c r="BE103" i="12"/>
  <c r="BE136" i="12"/>
  <c r="BE147" i="12"/>
  <c r="BE183" i="12"/>
  <c r="BE215" i="12"/>
  <c r="BE228" i="12"/>
  <c r="BE247" i="12"/>
  <c r="BE254" i="12"/>
  <c r="BE289" i="12"/>
  <c r="BE305" i="12"/>
  <c r="BE322" i="12"/>
  <c r="BE384" i="12"/>
  <c r="BE393" i="12"/>
  <c r="BE398" i="12"/>
  <c r="BE125" i="12"/>
  <c r="BE130" i="12"/>
  <c r="BE164" i="12"/>
  <c r="BE194" i="12"/>
  <c r="BE199" i="12"/>
  <c r="BE242" i="12"/>
  <c r="BE257" i="12"/>
  <c r="BE294" i="12"/>
  <c r="BE317" i="12"/>
  <c r="BE363" i="12"/>
  <c r="BE369" i="12"/>
  <c r="BE418" i="12"/>
  <c r="BE428" i="12"/>
  <c r="BE438" i="12"/>
  <c r="BE443" i="12"/>
  <c r="E86" i="11"/>
  <c r="J94" i="11"/>
  <c r="BE112" i="11"/>
  <c r="BE134" i="11"/>
  <c r="BE140" i="11"/>
  <c r="BE213" i="11"/>
  <c r="BE229" i="11"/>
  <c r="BE236" i="11"/>
  <c r="BE257" i="11"/>
  <c r="BE262" i="11"/>
  <c r="BE277" i="11"/>
  <c r="BE385" i="11"/>
  <c r="BE398" i="11"/>
  <c r="BE404" i="11"/>
  <c r="BE408" i="11"/>
  <c r="BE427" i="11"/>
  <c r="BE431" i="11"/>
  <c r="BE437" i="11"/>
  <c r="BE502" i="11"/>
  <c r="BE516" i="11"/>
  <c r="F63" i="11"/>
  <c r="BE118" i="11"/>
  <c r="BE180" i="11"/>
  <c r="BE219" i="11"/>
  <c r="BE224" i="11"/>
  <c r="BE312" i="11"/>
  <c r="BE317" i="11"/>
  <c r="BE334" i="11"/>
  <c r="BE341" i="11"/>
  <c r="BE454" i="11"/>
  <c r="BE465" i="11"/>
  <c r="BE480" i="11"/>
  <c r="BE103" i="11"/>
  <c r="BE149" i="11"/>
  <c r="BE168" i="11"/>
  <c r="BE174" i="11"/>
  <c r="BE202" i="11"/>
  <c r="BE208" i="11"/>
  <c r="BE293" i="11"/>
  <c r="BE352" i="11"/>
  <c r="BE395" i="11"/>
  <c r="BE413" i="11"/>
  <c r="BE444" i="11"/>
  <c r="BE461" i="11"/>
  <c r="BE470" i="11"/>
  <c r="BE521" i="11"/>
  <c r="BE526" i="11"/>
  <c r="BE162" i="11"/>
  <c r="BE192" i="11"/>
  <c r="BE197" i="11"/>
  <c r="BE242" i="11"/>
  <c r="BE269" i="11"/>
  <c r="BE272" i="11"/>
  <c r="BE301" i="11"/>
  <c r="BE307" i="11"/>
  <c r="BE357" i="11"/>
  <c r="BE362" i="11"/>
  <c r="BE370" i="11"/>
  <c r="BE375" i="11"/>
  <c r="BE381" i="11"/>
  <c r="BE457" i="11"/>
  <c r="BE475" i="11"/>
  <c r="BE487" i="11"/>
  <c r="BE492" i="11"/>
  <c r="BE497" i="11"/>
  <c r="BE509" i="11"/>
  <c r="F97" i="10"/>
  <c r="BE158" i="10"/>
  <c r="BE174" i="10"/>
  <c r="BE241" i="10"/>
  <c r="BE265" i="10"/>
  <c r="BE295" i="10"/>
  <c r="BE334" i="10"/>
  <c r="BE339" i="10"/>
  <c r="BE349" i="10"/>
  <c r="BE355" i="10"/>
  <c r="BE360" i="10"/>
  <c r="BE368" i="10"/>
  <c r="J94" i="10"/>
  <c r="BE103" i="10"/>
  <c r="BE139" i="10"/>
  <c r="BE144" i="10"/>
  <c r="BE163" i="10"/>
  <c r="BE203" i="10"/>
  <c r="BE219" i="10"/>
  <c r="BE222" i="10"/>
  <c r="BE234" i="10"/>
  <c r="BE248" i="10"/>
  <c r="BE253" i="10"/>
  <c r="BE278" i="10"/>
  <c r="BE284" i="10"/>
  <c r="BE309" i="10"/>
  <c r="BE330" i="10"/>
  <c r="BE374" i="10"/>
  <c r="BE380" i="10"/>
  <c r="BE386" i="10"/>
  <c r="BE391" i="10"/>
  <c r="BE116" i="10"/>
  <c r="BE122" i="10"/>
  <c r="BE153" i="10"/>
  <c r="BE180" i="10"/>
  <c r="BE190" i="10"/>
  <c r="BE197" i="10"/>
  <c r="BE209" i="10"/>
  <c r="BE258" i="10"/>
  <c r="BE273" i="10"/>
  <c r="BE315" i="10"/>
  <c r="BE365" i="10"/>
  <c r="E52" i="10"/>
  <c r="BE109" i="10"/>
  <c r="BE127" i="10"/>
  <c r="BE133" i="10"/>
  <c r="BE169" i="10"/>
  <c r="BE185" i="10"/>
  <c r="BE214" i="10"/>
  <c r="BE227" i="10"/>
  <c r="BE288" i="10"/>
  <c r="BE298" i="10"/>
  <c r="BE305" i="10"/>
  <c r="BE321" i="10"/>
  <c r="BE327" i="10"/>
  <c r="BE344" i="10"/>
  <c r="BK101" i="8"/>
  <c r="BE103" i="9"/>
  <c r="BE146" i="9"/>
  <c r="BE162" i="9"/>
  <c r="BE169" i="9"/>
  <c r="BE183" i="9"/>
  <c r="BE199" i="9"/>
  <c r="BE228" i="9"/>
  <c r="BE239" i="9"/>
  <c r="BE244" i="9"/>
  <c r="BE249" i="9"/>
  <c r="BE307" i="9"/>
  <c r="BE312" i="9"/>
  <c r="BE329" i="9"/>
  <c r="BE393" i="9"/>
  <c r="BE403" i="9"/>
  <c r="BE418" i="9"/>
  <c r="BE428" i="9"/>
  <c r="BE438" i="9"/>
  <c r="BE443" i="9"/>
  <c r="BE446" i="9"/>
  <c r="BE451" i="9"/>
  <c r="J60" i="9"/>
  <c r="F97" i="9"/>
  <c r="BE109" i="9"/>
  <c r="BE122" i="9"/>
  <c r="BE134" i="9"/>
  <c r="BE140" i="9"/>
  <c r="BE151" i="9"/>
  <c r="BE188" i="9"/>
  <c r="BE215" i="9"/>
  <c r="BE257" i="9"/>
  <c r="BE287" i="9"/>
  <c r="BE292" i="9"/>
  <c r="BE332" i="9"/>
  <c r="BE349" i="9"/>
  <c r="BE364" i="9"/>
  <c r="BE373" i="9"/>
  <c r="BE383" i="9"/>
  <c r="E52" i="9"/>
  <c r="BE129" i="9"/>
  <c r="BE178" i="9"/>
  <c r="BE194" i="9"/>
  <c r="BE210" i="9"/>
  <c r="BE264" i="9"/>
  <c r="BE275" i="9"/>
  <c r="BE299" i="9"/>
  <c r="BE322" i="9"/>
  <c r="BE343" i="9"/>
  <c r="BE355" i="9"/>
  <c r="BE361" i="9"/>
  <c r="BE378" i="9"/>
  <c r="BE398" i="9"/>
  <c r="BE116" i="9"/>
  <c r="BE155" i="9"/>
  <c r="BE205" i="9"/>
  <c r="BE222" i="9"/>
  <c r="BE252" i="9"/>
  <c r="BE282" i="9"/>
  <c r="BE318" i="9"/>
  <c r="BE339" i="9"/>
  <c r="BE368" i="9"/>
  <c r="BE408" i="9"/>
  <c r="J105" i="7"/>
  <c r="J69" i="7" s="1"/>
  <c r="BE165" i="8"/>
  <c r="BE174" i="8"/>
  <c r="BE195" i="8"/>
  <c r="BE248" i="8"/>
  <c r="BE278" i="8"/>
  <c r="BE283" i="8"/>
  <c r="BE288" i="8"/>
  <c r="BE308" i="8"/>
  <c r="BE314" i="8"/>
  <c r="BE318" i="8"/>
  <c r="BE339" i="8"/>
  <c r="BE357" i="8"/>
  <c r="BE369" i="8"/>
  <c r="BE394" i="8"/>
  <c r="BE434" i="8"/>
  <c r="E52" i="8"/>
  <c r="J60" i="8"/>
  <c r="BE103" i="8"/>
  <c r="BE109" i="8"/>
  <c r="BE129" i="8"/>
  <c r="BE134" i="8"/>
  <c r="BE146" i="8"/>
  <c r="BE151" i="8"/>
  <c r="BE158" i="8"/>
  <c r="BE190" i="8"/>
  <c r="BE201" i="8"/>
  <c r="BE211" i="8"/>
  <c r="BE218" i="8"/>
  <c r="BE224" i="8"/>
  <c r="BE235" i="8"/>
  <c r="BE240" i="8"/>
  <c r="BE253" i="8"/>
  <c r="BE325" i="8"/>
  <c r="BE374" i="8"/>
  <c r="BE399" i="8"/>
  <c r="BE404" i="8"/>
  <c r="BE439" i="8"/>
  <c r="BK410" i="7"/>
  <c r="J410" i="7"/>
  <c r="J78" i="7" s="1"/>
  <c r="F63" i="8"/>
  <c r="BE122" i="8"/>
  <c r="BE179" i="8"/>
  <c r="BE206" i="8"/>
  <c r="BE245" i="8"/>
  <c r="BE260" i="8"/>
  <c r="BE271" i="8"/>
  <c r="BE295" i="8"/>
  <c r="BE328" i="8"/>
  <c r="BE335" i="8"/>
  <c r="BE360" i="8"/>
  <c r="BE364" i="8"/>
  <c r="BE389" i="8"/>
  <c r="BE116" i="8"/>
  <c r="BE140" i="8"/>
  <c r="BE184" i="8"/>
  <c r="BE303" i="8"/>
  <c r="BE345" i="8"/>
  <c r="BE351" i="8"/>
  <c r="BE379" i="8"/>
  <c r="BE414" i="8"/>
  <c r="BE424" i="8"/>
  <c r="BE442" i="8"/>
  <c r="BE447" i="8"/>
  <c r="E52" i="7"/>
  <c r="F63" i="7"/>
  <c r="BE121" i="7"/>
  <c r="BE151" i="7"/>
  <c r="BE163" i="7"/>
  <c r="BE185" i="7"/>
  <c r="BE190" i="7"/>
  <c r="BE212" i="7"/>
  <c r="BE217" i="7"/>
  <c r="BE224" i="7"/>
  <c r="BE253" i="7"/>
  <c r="BE288" i="7"/>
  <c r="BE299" i="7"/>
  <c r="BE331" i="7"/>
  <c r="BE335" i="7"/>
  <c r="BE339" i="7"/>
  <c r="BE346" i="7"/>
  <c r="BE381" i="7"/>
  <c r="BE397" i="7"/>
  <c r="BE412" i="7"/>
  <c r="BE463" i="7"/>
  <c r="J60" i="7"/>
  <c r="BE106" i="7"/>
  <c r="BE112" i="7"/>
  <c r="BE137" i="7"/>
  <c r="BE143" i="7"/>
  <c r="BE180" i="7"/>
  <c r="BE201" i="7"/>
  <c r="BE240" i="7"/>
  <c r="BE245" i="7"/>
  <c r="BE250" i="7"/>
  <c r="BE278" i="7"/>
  <c r="BE375" i="7"/>
  <c r="BE388" i="7"/>
  <c r="BE392" i="7"/>
  <c r="BE422" i="7"/>
  <c r="BE427" i="7"/>
  <c r="BE457" i="7"/>
  <c r="BE128" i="7"/>
  <c r="BE196" i="7"/>
  <c r="BE207" i="7"/>
  <c r="BE230" i="7"/>
  <c r="BE265" i="7"/>
  <c r="BE315" i="7"/>
  <c r="BE324" i="7"/>
  <c r="BE384" i="7"/>
  <c r="BE402" i="7"/>
  <c r="BE407" i="7"/>
  <c r="BE432" i="7"/>
  <c r="BE437" i="7"/>
  <c r="BE447" i="7"/>
  <c r="BE452" i="7"/>
  <c r="BE157" i="7"/>
  <c r="BE168" i="7"/>
  <c r="BE271" i="7"/>
  <c r="BE283" i="7"/>
  <c r="BE308" i="7"/>
  <c r="BE349" i="7"/>
  <c r="BE359" i="7"/>
  <c r="BE363" i="7"/>
  <c r="BE369" i="7"/>
  <c r="BE417" i="7"/>
  <c r="BE442" i="7"/>
  <c r="BK101" i="5"/>
  <c r="J101" i="5"/>
  <c r="J68" i="5" s="1"/>
  <c r="E52" i="6"/>
  <c r="BE109" i="6"/>
  <c r="BE115" i="6"/>
  <c r="BE131" i="6"/>
  <c r="BE144" i="6"/>
  <c r="BE150" i="6"/>
  <c r="BE194" i="6"/>
  <c r="BE200" i="6"/>
  <c r="BE210" i="6"/>
  <c r="BE223" i="6"/>
  <c r="BE236" i="6"/>
  <c r="BE243" i="6"/>
  <c r="BE257" i="6"/>
  <c r="BE263" i="6"/>
  <c r="BE268" i="6"/>
  <c r="BE279" i="6"/>
  <c r="BE312" i="6"/>
  <c r="BE352" i="6"/>
  <c r="BE358" i="6"/>
  <c r="BE363" i="6"/>
  <c r="BE374" i="6"/>
  <c r="BE383" i="6"/>
  <c r="BE406" i="6"/>
  <c r="BE417" i="6"/>
  <c r="BE423" i="6"/>
  <c r="BE434" i="6"/>
  <c r="BE458" i="6"/>
  <c r="BE461" i="6"/>
  <c r="BE477" i="6"/>
  <c r="BE488" i="6"/>
  <c r="BE497" i="6"/>
  <c r="BE505" i="6"/>
  <c r="BE519" i="6"/>
  <c r="BE529" i="6"/>
  <c r="BE538" i="6"/>
  <c r="BE543" i="6"/>
  <c r="J60" i="6"/>
  <c r="F103" i="6"/>
  <c r="BE124" i="6"/>
  <c r="BE137" i="6"/>
  <c r="BE156" i="6"/>
  <c r="BE173" i="6"/>
  <c r="BE183" i="6"/>
  <c r="BE189" i="6"/>
  <c r="BE217" i="6"/>
  <c r="BE231" i="6"/>
  <c r="BE246" i="6"/>
  <c r="BE273" i="6"/>
  <c r="BE285" i="6"/>
  <c r="BE291" i="6"/>
  <c r="BE298" i="6"/>
  <c r="BE319" i="6"/>
  <c r="BE327" i="6"/>
  <c r="BE337" i="6"/>
  <c r="BE368" i="6"/>
  <c r="BE390" i="6"/>
  <c r="BE401" i="6"/>
  <c r="BE430" i="6"/>
  <c r="BE465" i="6"/>
  <c r="BE493" i="6"/>
  <c r="BE524" i="6"/>
  <c r="BE548" i="6"/>
  <c r="BE558" i="6"/>
  <c r="BE569" i="6"/>
  <c r="BE575" i="6"/>
  <c r="BE579" i="6"/>
  <c r="BK319" i="5"/>
  <c r="J319" i="5" s="1"/>
  <c r="J75" i="5" s="1"/>
  <c r="BE161" i="6"/>
  <c r="BE178" i="6"/>
  <c r="BE205" i="6"/>
  <c r="BE304" i="6"/>
  <c r="BE332" i="6"/>
  <c r="BE347" i="6"/>
  <c r="BE379" i="6"/>
  <c r="BE394" i="6"/>
  <c r="BE404" i="6"/>
  <c r="BE411" i="6"/>
  <c r="BE440" i="6"/>
  <c r="BE448" i="6"/>
  <c r="BE472" i="6"/>
  <c r="BE483" i="6"/>
  <c r="BE501" i="6"/>
  <c r="BE514" i="6"/>
  <c r="BE553" i="6"/>
  <c r="BE563" i="6"/>
  <c r="BE566" i="6"/>
  <c r="J60" i="5"/>
  <c r="F63" i="5"/>
  <c r="BE162" i="5"/>
  <c r="BE189" i="5"/>
  <c r="BE208" i="5"/>
  <c r="BE218" i="5"/>
  <c r="BE231" i="5"/>
  <c r="BE237" i="5"/>
  <c r="BE268" i="5"/>
  <c r="BE273" i="5"/>
  <c r="BE279" i="5"/>
  <c r="BE284" i="5"/>
  <c r="BE308" i="5"/>
  <c r="BE316" i="5"/>
  <c r="BE121" i="5"/>
  <c r="BE168" i="5"/>
  <c r="BE257" i="5"/>
  <c r="BE326" i="5"/>
  <c r="BE331" i="5"/>
  <c r="BE336" i="5"/>
  <c r="BE339" i="5"/>
  <c r="BE126" i="5"/>
  <c r="BE138" i="5"/>
  <c r="BE152" i="5"/>
  <c r="BE157" i="5"/>
  <c r="BE173" i="5"/>
  <c r="BE179" i="5"/>
  <c r="BE184" i="5"/>
  <c r="BE196" i="5"/>
  <c r="BE213" i="5"/>
  <c r="BE294" i="5"/>
  <c r="BE311" i="5"/>
  <c r="E52" i="5"/>
  <c r="BE103" i="5"/>
  <c r="BE112" i="5"/>
  <c r="BE132" i="5"/>
  <c r="BE143" i="5"/>
  <c r="BE202" i="5"/>
  <c r="BE221" i="5"/>
  <c r="BE242" i="5"/>
  <c r="BE247" i="5"/>
  <c r="BE298" i="5"/>
  <c r="BE304" i="5"/>
  <c r="BE321" i="5"/>
  <c r="E52" i="4"/>
  <c r="J60" i="4"/>
  <c r="BE103" i="4"/>
  <c r="BE114" i="4"/>
  <c r="BE185" i="4"/>
  <c r="BE251" i="4"/>
  <c r="BE256" i="4"/>
  <c r="BE279" i="4"/>
  <c r="BE284" i="4"/>
  <c r="BE291" i="4"/>
  <c r="BE346" i="4"/>
  <c r="BE356" i="4"/>
  <c r="BE384" i="4"/>
  <c r="BE397" i="4"/>
  <c r="BE408" i="4"/>
  <c r="BE418" i="4"/>
  <c r="BE423" i="4"/>
  <c r="BE459" i="4"/>
  <c r="BE464" i="4"/>
  <c r="F63" i="4"/>
  <c r="BE140" i="4"/>
  <c r="BE168" i="4"/>
  <c r="BE180" i="4"/>
  <c r="BE196" i="4"/>
  <c r="BE201" i="4"/>
  <c r="BE228" i="4"/>
  <c r="BE274" i="4"/>
  <c r="BE296" i="4"/>
  <c r="BE353" i="4"/>
  <c r="BE400" i="4"/>
  <c r="BE413" i="4"/>
  <c r="BE428" i="4"/>
  <c r="BE454" i="4"/>
  <c r="BE108" i="4"/>
  <c r="BE130" i="4"/>
  <c r="BE142" i="4"/>
  <c r="BE150" i="4"/>
  <c r="BE156" i="4"/>
  <c r="BE218" i="4"/>
  <c r="BE223" i="4"/>
  <c r="BE235" i="4"/>
  <c r="BE241" i="4"/>
  <c r="BE264" i="4"/>
  <c r="BE301" i="4"/>
  <c r="BE312" i="4"/>
  <c r="BE318" i="4"/>
  <c r="BE367" i="4"/>
  <c r="BE374" i="4"/>
  <c r="BE378" i="4"/>
  <c r="BE391" i="4"/>
  <c r="BE404" i="4"/>
  <c r="BE434" i="4"/>
  <c r="BE439" i="4"/>
  <c r="BE449" i="4"/>
  <c r="BE124" i="4"/>
  <c r="BE162" i="4"/>
  <c r="BE190" i="4"/>
  <c r="BE207" i="4"/>
  <c r="BE212" i="4"/>
  <c r="BE261" i="4"/>
  <c r="BE325" i="4"/>
  <c r="BE330" i="4"/>
  <c r="BE336" i="4"/>
  <c r="BE340" i="4"/>
  <c r="BE362" i="4"/>
  <c r="BE444" i="4"/>
  <c r="J410" i="2"/>
  <c r="J76" i="2" s="1"/>
  <c r="F63" i="3"/>
  <c r="BE164" i="3"/>
  <c r="BE201" i="3"/>
  <c r="BE206" i="3"/>
  <c r="BE277" i="3"/>
  <c r="BE284" i="3"/>
  <c r="BE308" i="3"/>
  <c r="BE353" i="3"/>
  <c r="BE372" i="3"/>
  <c r="BE376" i="3"/>
  <c r="BE395" i="3"/>
  <c r="BE416" i="3"/>
  <c r="BE446" i="3"/>
  <c r="BE456" i="3"/>
  <c r="BE461" i="3"/>
  <c r="BE125" i="3"/>
  <c r="BE131" i="3"/>
  <c r="BE173" i="3"/>
  <c r="BE255" i="3"/>
  <c r="BE258" i="3"/>
  <c r="BE431" i="3"/>
  <c r="BE451" i="3"/>
  <c r="E52" i="3"/>
  <c r="BE144" i="3"/>
  <c r="BE195" i="3"/>
  <c r="BE217" i="3"/>
  <c r="BE222" i="3"/>
  <c r="BE229" i="3"/>
  <c r="BE271" i="3"/>
  <c r="BE289" i="3"/>
  <c r="BE294" i="3"/>
  <c r="BE324" i="3"/>
  <c r="BE362" i="3"/>
  <c r="BE382" i="3"/>
  <c r="BE389" i="3"/>
  <c r="BE398" i="3"/>
  <c r="BE406" i="3"/>
  <c r="BE411" i="3"/>
  <c r="J60" i="3"/>
  <c r="BE103" i="3"/>
  <c r="BE112" i="3"/>
  <c r="BE152" i="3"/>
  <c r="BE158" i="3"/>
  <c r="BE185" i="3"/>
  <c r="BE190" i="3"/>
  <c r="BE212" i="3"/>
  <c r="BE235" i="3"/>
  <c r="BE245" i="3"/>
  <c r="BE250" i="3"/>
  <c r="BE314" i="3"/>
  <c r="BE329" i="3"/>
  <c r="BE335" i="3"/>
  <c r="BE339" i="3"/>
  <c r="BE356" i="3"/>
  <c r="BE402" i="3"/>
  <c r="BE421" i="3"/>
  <c r="BE426" i="3"/>
  <c r="BE436" i="3"/>
  <c r="BE441" i="3"/>
  <c r="J94" i="2"/>
  <c r="BE103" i="2"/>
  <c r="BE154" i="2"/>
  <c r="BE244" i="2"/>
  <c r="BE267" i="2"/>
  <c r="BE274" i="2"/>
  <c r="BE313" i="2"/>
  <c r="BE340" i="2"/>
  <c r="BE372" i="2"/>
  <c r="BE376" i="2"/>
  <c r="BE388" i="2"/>
  <c r="BE411" i="2"/>
  <c r="BE416" i="2"/>
  <c r="BE426" i="2"/>
  <c r="BE446" i="2"/>
  <c r="E52" i="2"/>
  <c r="F63" i="2"/>
  <c r="BE148" i="2"/>
  <c r="BE179" i="2"/>
  <c r="BE200" i="2"/>
  <c r="BE206" i="2"/>
  <c r="BE211" i="2"/>
  <c r="BE216" i="2"/>
  <c r="BE223" i="2"/>
  <c r="BE229" i="2"/>
  <c r="BE249" i="2"/>
  <c r="BE279" i="2"/>
  <c r="BE308" i="2"/>
  <c r="BE318" i="2"/>
  <c r="BE353" i="2"/>
  <c r="BE356" i="2"/>
  <c r="BE362" i="2"/>
  <c r="BE406" i="2"/>
  <c r="BE421" i="2"/>
  <c r="BE431" i="2"/>
  <c r="BE441" i="2"/>
  <c r="BE108" i="2"/>
  <c r="BE117" i="2"/>
  <c r="BE128" i="2"/>
  <c r="BE140" i="2"/>
  <c r="BE189" i="2"/>
  <c r="BE195" i="2"/>
  <c r="BE284" i="2"/>
  <c r="BE325" i="2"/>
  <c r="BE330" i="2"/>
  <c r="BE397" i="2"/>
  <c r="BE401" i="2"/>
  <c r="BE451" i="2"/>
  <c r="BE160" i="2"/>
  <c r="BE168" i="2"/>
  <c r="BE184" i="2"/>
  <c r="BE239" i="2"/>
  <c r="BE252" i="2"/>
  <c r="BE261" i="2"/>
  <c r="BE297" i="2"/>
  <c r="BE336" i="2"/>
  <c r="BE382" i="2"/>
  <c r="BE394" i="2"/>
  <c r="BE436" i="2"/>
  <c r="BE456" i="2"/>
  <c r="F39" i="2"/>
  <c r="BB57" i="1"/>
  <c r="F38" i="5"/>
  <c r="BA60" i="1"/>
  <c r="F40" i="8"/>
  <c r="BC63" i="1" s="1"/>
  <c r="F38" i="10"/>
  <c r="BA65" i="1" s="1"/>
  <c r="F39" i="13"/>
  <c r="BD68" i="1" s="1"/>
  <c r="F41" i="5"/>
  <c r="BD60" i="1" s="1"/>
  <c r="J38" i="8"/>
  <c r="AW63" i="1" s="1"/>
  <c r="F40" i="12"/>
  <c r="BC67" i="1" s="1"/>
  <c r="J36" i="16"/>
  <c r="AW72" i="1" s="1"/>
  <c r="F40" i="3"/>
  <c r="BC58" i="1" s="1"/>
  <c r="F41" i="6"/>
  <c r="BD61" i="1" s="1"/>
  <c r="F39" i="9"/>
  <c r="BB64" i="1" s="1"/>
  <c r="F41" i="12"/>
  <c r="BD67" i="1" s="1"/>
  <c r="F38" i="2"/>
  <c r="BA57" i="1" s="1"/>
  <c r="J38" i="5"/>
  <c r="AW60" i="1" s="1"/>
  <c r="F39" i="7"/>
  <c r="BB62" i="1" s="1"/>
  <c r="F38" i="12"/>
  <c r="BA67" i="1" s="1"/>
  <c r="F37" i="14"/>
  <c r="BB69" i="1" s="1"/>
  <c r="F39" i="16"/>
  <c r="BD72" i="1" s="1"/>
  <c r="F36" i="17"/>
  <c r="BA74" i="1" s="1"/>
  <c r="BA73" i="1" s="1"/>
  <c r="AW73" i="1" s="1"/>
  <c r="F39" i="17"/>
  <c r="BD74" i="1" s="1"/>
  <c r="BD73" i="1" s="1"/>
  <c r="F39" i="3"/>
  <c r="BB58" i="1"/>
  <c r="J38" i="7"/>
  <c r="AW62" i="1"/>
  <c r="F38" i="9"/>
  <c r="BA64" i="1"/>
  <c r="J38" i="12"/>
  <c r="AW67" i="1"/>
  <c r="J38" i="3"/>
  <c r="AW58" i="1"/>
  <c r="F41" i="4"/>
  <c r="BD59" i="1"/>
  <c r="J38" i="9"/>
  <c r="AW64" i="1"/>
  <c r="F41" i="10"/>
  <c r="BD65" i="1"/>
  <c r="F38" i="13"/>
  <c r="BC68" i="1"/>
  <c r="J38" i="4"/>
  <c r="AW59" i="1"/>
  <c r="F40" i="7"/>
  <c r="BC62" i="1" s="1"/>
  <c r="F40" i="10"/>
  <c r="BC65" i="1"/>
  <c r="J36" i="13"/>
  <c r="AW68" i="1" s="1"/>
  <c r="F36" i="14"/>
  <c r="BA69" i="1"/>
  <c r="F38" i="14"/>
  <c r="BC69" i="1" s="1"/>
  <c r="F39" i="15"/>
  <c r="BD71" i="1" s="1"/>
  <c r="F38" i="15"/>
  <c r="BC71" i="1" s="1"/>
  <c r="F37" i="17"/>
  <c r="BB74" i="1" s="1"/>
  <c r="BB73" i="1" s="1"/>
  <c r="AX73" i="1" s="1"/>
  <c r="AS55" i="1"/>
  <c r="AS54" i="1" s="1"/>
  <c r="F41" i="3"/>
  <c r="BD58" i="1" s="1"/>
  <c r="J36" i="14"/>
  <c r="AW69" i="1" s="1"/>
  <c r="J36" i="15"/>
  <c r="AW71" i="1" s="1"/>
  <c r="F37" i="15"/>
  <c r="BB71" i="1" s="1"/>
  <c r="AU70" i="1"/>
  <c r="F39" i="4"/>
  <c r="BB59" i="1"/>
  <c r="F40" i="5"/>
  <c r="BC60" i="1"/>
  <c r="F41" i="8"/>
  <c r="BD63" i="1"/>
  <c r="F38" i="11"/>
  <c r="BA66" i="1"/>
  <c r="F41" i="2"/>
  <c r="BD57" i="1" s="1"/>
  <c r="F38" i="7"/>
  <c r="BA62" i="1" s="1"/>
  <c r="F41" i="7"/>
  <c r="BD62" i="1" s="1"/>
  <c r="F39" i="12"/>
  <c r="BB67" i="1" s="1"/>
  <c r="F37" i="16"/>
  <c r="BB72" i="1" s="1"/>
  <c r="J38" i="2"/>
  <c r="AW57" i="1" s="1"/>
  <c r="F39" i="5"/>
  <c r="BB60" i="1" s="1"/>
  <c r="F39" i="8"/>
  <c r="BB63" i="1" s="1"/>
  <c r="F41" i="11"/>
  <c r="BD66" i="1" s="1"/>
  <c r="F38" i="16"/>
  <c r="BC72" i="1" s="1"/>
  <c r="F38" i="17"/>
  <c r="BC74" i="1" s="1"/>
  <c r="BC73" i="1" s="1"/>
  <c r="AY73" i="1" s="1"/>
  <c r="F40" i="2"/>
  <c r="BC57" i="1" s="1"/>
  <c r="J38" i="10"/>
  <c r="AW65" i="1" s="1"/>
  <c r="J38" i="11"/>
  <c r="AW66" i="1" s="1"/>
  <c r="F37" i="13"/>
  <c r="BB68" i="1" s="1"/>
  <c r="F38" i="3"/>
  <c r="BA58" i="1" s="1"/>
  <c r="F39" i="6"/>
  <c r="BB61" i="1" s="1"/>
  <c r="F41" i="9"/>
  <c r="BD64" i="1" s="1"/>
  <c r="F36" i="13"/>
  <c r="BA68" i="1" s="1"/>
  <c r="F40" i="6"/>
  <c r="BC61" i="1" s="1"/>
  <c r="F40" i="11"/>
  <c r="BC66" i="1" s="1"/>
  <c r="F39" i="14"/>
  <c r="BD69" i="1" s="1"/>
  <c r="F36" i="15"/>
  <c r="BA71" i="1" s="1"/>
  <c r="F36" i="16"/>
  <c r="BA72" i="1" s="1"/>
  <c r="J36" i="17"/>
  <c r="AW74" i="1" s="1"/>
  <c r="F40" i="4"/>
  <c r="BC59" i="1" s="1"/>
  <c r="J38" i="6"/>
  <c r="AW61" i="1" s="1"/>
  <c r="F39" i="10"/>
  <c r="BB65" i="1" s="1"/>
  <c r="F39" i="11"/>
  <c r="BB66" i="1" s="1"/>
  <c r="F38" i="4"/>
  <c r="BA59" i="1" s="1"/>
  <c r="F38" i="6"/>
  <c r="BA61" i="1" s="1"/>
  <c r="F38" i="8"/>
  <c r="BA63" i="1" s="1"/>
  <c r="F40" i="9"/>
  <c r="BC64" i="1" s="1"/>
  <c r="P101" i="8" l="1"/>
  <c r="P100" i="8" s="1"/>
  <c r="AU63" i="1" s="1"/>
  <c r="P111" i="17"/>
  <c r="P93" i="17"/>
  <c r="AU74" i="1"/>
  <c r="R100" i="3"/>
  <c r="R446" i="13"/>
  <c r="R383" i="13"/>
  <c r="T286" i="13"/>
  <c r="T252" i="13"/>
  <c r="T189" i="13"/>
  <c r="T152" i="13"/>
  <c r="R478" i="13"/>
  <c r="R189" i="13"/>
  <c r="R111" i="17"/>
  <c r="R93" i="17"/>
  <c r="T478" i="13"/>
  <c r="T383" i="13"/>
  <c r="T111" i="17"/>
  <c r="T93" i="17"/>
  <c r="T321" i="13"/>
  <c r="T100" i="12"/>
  <c r="P321" i="13"/>
  <c r="T446" i="13"/>
  <c r="P383" i="13"/>
  <c r="P286" i="13"/>
  <c r="R252" i="13"/>
  <c r="T151" i="13"/>
  <c r="P151" i="13"/>
  <c r="AU68" i="1" s="1"/>
  <c r="BK101" i="12"/>
  <c r="P100" i="11"/>
  <c r="AU66" i="1"/>
  <c r="T101" i="9"/>
  <c r="T100" i="9"/>
  <c r="P103" i="7"/>
  <c r="AU62" i="1"/>
  <c r="P101" i="9"/>
  <c r="P100" i="9" s="1"/>
  <c r="AU64" i="1" s="1"/>
  <c r="BK104" i="7"/>
  <c r="J104" i="7" s="1"/>
  <c r="J68" i="7" s="1"/>
  <c r="R101" i="12"/>
  <c r="R100" i="12"/>
  <c r="R101" i="9"/>
  <c r="R100" i="9" s="1"/>
  <c r="P101" i="3"/>
  <c r="P100" i="3" s="1"/>
  <c r="AU58" i="1" s="1"/>
  <c r="R107" i="6"/>
  <c r="R106" i="6"/>
  <c r="R101" i="4"/>
  <c r="R100" i="4" s="1"/>
  <c r="T100" i="2"/>
  <c r="P101" i="12"/>
  <c r="P100" i="12"/>
  <c r="AU67" i="1" s="1"/>
  <c r="T101" i="5"/>
  <c r="T100" i="5"/>
  <c r="T101" i="8"/>
  <c r="T100" i="8" s="1"/>
  <c r="T101" i="3"/>
  <c r="T100" i="3"/>
  <c r="T101" i="11"/>
  <c r="T100" i="11" s="1"/>
  <c r="R101" i="8"/>
  <c r="R100" i="8"/>
  <c r="R101" i="2"/>
  <c r="R100" i="2" s="1"/>
  <c r="R101" i="10"/>
  <c r="R100" i="10" s="1"/>
  <c r="R104" i="7"/>
  <c r="R103" i="7" s="1"/>
  <c r="T107" i="6"/>
  <c r="T106" i="6" s="1"/>
  <c r="P101" i="2"/>
  <c r="P100" i="2" s="1"/>
  <c r="AU57" i="1" s="1"/>
  <c r="P101" i="5"/>
  <c r="P100" i="5"/>
  <c r="AU60" i="1" s="1"/>
  <c r="P101" i="10"/>
  <c r="P100" i="10" s="1"/>
  <c r="AU65" i="1" s="1"/>
  <c r="P101" i="4"/>
  <c r="P100" i="4"/>
  <c r="AU59" i="1" s="1"/>
  <c r="T101" i="4"/>
  <c r="T100" i="4" s="1"/>
  <c r="BK101" i="2"/>
  <c r="J101" i="2" s="1"/>
  <c r="J68" i="2" s="1"/>
  <c r="BK101" i="3"/>
  <c r="J101" i="3"/>
  <c r="J68" i="3" s="1"/>
  <c r="BK376" i="9"/>
  <c r="J376" i="9" s="1"/>
  <c r="J75" i="9" s="1"/>
  <c r="BK396" i="12"/>
  <c r="J396" i="12"/>
  <c r="J75" i="12" s="1"/>
  <c r="BK189" i="13"/>
  <c r="J189" i="13" s="1"/>
  <c r="J70" i="13" s="1"/>
  <c r="BK286" i="13"/>
  <c r="J286" i="13"/>
  <c r="J88" i="13" s="1"/>
  <c r="BK356" i="13"/>
  <c r="J356" i="13" s="1"/>
  <c r="J100" i="13" s="1"/>
  <c r="BK478" i="13"/>
  <c r="J478" i="13"/>
  <c r="J124" i="13" s="1"/>
  <c r="BK475" i="6"/>
  <c r="J475" i="6" s="1"/>
  <c r="J78" i="6" s="1"/>
  <c r="BK499" i="6"/>
  <c r="J499" i="6"/>
  <c r="J81" i="6" s="1"/>
  <c r="BK473" i="11"/>
  <c r="J473" i="11" s="1"/>
  <c r="J75" i="11" s="1"/>
  <c r="BK223" i="13"/>
  <c r="J223" i="13"/>
  <c r="J76" i="13" s="1"/>
  <c r="BK252" i="13"/>
  <c r="J252" i="13" s="1"/>
  <c r="J82" i="13" s="1"/>
  <c r="BK321" i="13"/>
  <c r="J321" i="13"/>
  <c r="J94" i="13" s="1"/>
  <c r="BK383" i="13"/>
  <c r="J383" i="13" s="1"/>
  <c r="J106" i="13" s="1"/>
  <c r="BK125" i="15"/>
  <c r="J125" i="15"/>
  <c r="J70" i="15" s="1"/>
  <c r="BK130" i="15"/>
  <c r="J130" i="15" s="1"/>
  <c r="J72" i="15" s="1"/>
  <c r="BK140" i="15"/>
  <c r="J140" i="15"/>
  <c r="J76" i="15" s="1"/>
  <c r="BK145" i="15"/>
  <c r="J145" i="15" s="1"/>
  <c r="J78" i="15" s="1"/>
  <c r="BK101" i="4"/>
  <c r="J101" i="4"/>
  <c r="J68" i="4" s="1"/>
  <c r="BK416" i="4"/>
  <c r="J416" i="4" s="1"/>
  <c r="J75" i="4" s="1"/>
  <c r="BK400" i="7"/>
  <c r="J400" i="7"/>
  <c r="J76" i="7" s="1"/>
  <c r="BK101" i="9"/>
  <c r="J101" i="9" s="1"/>
  <c r="J68" i="9" s="1"/>
  <c r="BK101" i="10"/>
  <c r="J101" i="10"/>
  <c r="J68" i="10" s="1"/>
  <c r="BK342" i="10"/>
  <c r="J342" i="10"/>
  <c r="J75" i="10"/>
  <c r="BK115" i="15"/>
  <c r="J115" i="15"/>
  <c r="J66" i="15"/>
  <c r="BK120" i="15"/>
  <c r="J120" i="15" s="1"/>
  <c r="J68" i="15" s="1"/>
  <c r="BK135" i="15"/>
  <c r="J135" i="15"/>
  <c r="J74" i="15" s="1"/>
  <c r="BK89" i="16"/>
  <c r="J89" i="16"/>
  <c r="J64" i="16"/>
  <c r="BK414" i="3"/>
  <c r="J414" i="3"/>
  <c r="J75" i="3"/>
  <c r="BK107" i="6"/>
  <c r="BK106" i="6" s="1"/>
  <c r="J106" i="6" s="1"/>
  <c r="J34" i="6" s="1"/>
  <c r="AG61" i="1" s="1"/>
  <c r="BK372" i="8"/>
  <c r="J372" i="8"/>
  <c r="J75" i="8" s="1"/>
  <c r="BK152" i="13"/>
  <c r="J152" i="13" s="1"/>
  <c r="J64" i="13" s="1"/>
  <c r="BK419" i="13"/>
  <c r="J419" i="13"/>
  <c r="J112" i="13" s="1"/>
  <c r="BK446" i="13"/>
  <c r="J446" i="13" s="1"/>
  <c r="J118" i="13" s="1"/>
  <c r="BK150" i="15"/>
  <c r="J150" i="15"/>
  <c r="J80" i="15" s="1"/>
  <c r="BK94" i="17"/>
  <c r="BK111" i="17"/>
  <c r="J111" i="17"/>
  <c r="J66" i="17" s="1"/>
  <c r="BK109" i="15"/>
  <c r="J109" i="15" s="1"/>
  <c r="J32" i="15" s="1"/>
  <c r="AG71" i="1" s="1"/>
  <c r="BK88" i="14"/>
  <c r="J88" i="14" s="1"/>
  <c r="J32" i="14" s="1"/>
  <c r="AG69" i="1" s="1"/>
  <c r="BK100" i="11"/>
  <c r="J100" i="11" s="1"/>
  <c r="J67" i="11" s="1"/>
  <c r="J101" i="8"/>
  <c r="J68" i="8"/>
  <c r="BK103" i="7"/>
  <c r="J103" i="7"/>
  <c r="J34" i="7" s="1"/>
  <c r="AG62" i="1" s="1"/>
  <c r="BK100" i="5"/>
  <c r="J100" i="5"/>
  <c r="J67" i="5" s="1"/>
  <c r="AU73" i="1"/>
  <c r="J37" i="9"/>
  <c r="AV64" i="1" s="1"/>
  <c r="AT64" i="1" s="1"/>
  <c r="BB56" i="1"/>
  <c r="J35" i="17"/>
  <c r="AV74" i="1" s="1"/>
  <c r="AT74" i="1" s="1"/>
  <c r="F37" i="6"/>
  <c r="AZ61" i="1" s="1"/>
  <c r="J35" i="14"/>
  <c r="AV69" i="1"/>
  <c r="AT69" i="1"/>
  <c r="F35" i="15"/>
  <c r="AZ71" i="1"/>
  <c r="J35" i="16"/>
  <c r="AV72" i="1"/>
  <c r="AT72" i="1"/>
  <c r="J37" i="6"/>
  <c r="AV61" i="1" s="1"/>
  <c r="AT61" i="1" s="1"/>
  <c r="BD56" i="1"/>
  <c r="BC56" i="1"/>
  <c r="J37" i="4"/>
  <c r="AV59" i="1"/>
  <c r="AT59" i="1" s="1"/>
  <c r="F37" i="9"/>
  <c r="AZ64" i="1"/>
  <c r="F35" i="14"/>
  <c r="AZ69" i="1" s="1"/>
  <c r="J35" i="15"/>
  <c r="AV71" i="1"/>
  <c r="AT71" i="1"/>
  <c r="F35" i="17"/>
  <c r="AZ74" i="1" s="1"/>
  <c r="AZ73" i="1" s="1"/>
  <c r="AV73" i="1" s="1"/>
  <c r="AT73" i="1" s="1"/>
  <c r="F37" i="7"/>
  <c r="AZ62" i="1"/>
  <c r="BA56" i="1"/>
  <c r="F37" i="2"/>
  <c r="AZ57" i="1" s="1"/>
  <c r="F37" i="5"/>
  <c r="AZ60" i="1"/>
  <c r="F37" i="8"/>
  <c r="AZ63" i="1" s="1"/>
  <c r="BA70" i="1"/>
  <c r="AW70" i="1"/>
  <c r="J37" i="5"/>
  <c r="AV60" i="1" s="1"/>
  <c r="AT60" i="1" s="1"/>
  <c r="J37" i="8"/>
  <c r="AV63" i="1"/>
  <c r="AT63" i="1" s="1"/>
  <c r="F37" i="11"/>
  <c r="AZ66" i="1"/>
  <c r="F37" i="3"/>
  <c r="AZ58" i="1" s="1"/>
  <c r="BC70" i="1"/>
  <c r="AY70" i="1" s="1"/>
  <c r="F37" i="4"/>
  <c r="AZ59" i="1"/>
  <c r="F35" i="13"/>
  <c r="AZ68" i="1" s="1"/>
  <c r="J37" i="12"/>
  <c r="AV67" i="1"/>
  <c r="AT67" i="1"/>
  <c r="J35" i="13"/>
  <c r="AV68" i="1"/>
  <c r="AT68" i="1"/>
  <c r="J37" i="7"/>
  <c r="AV62" i="1" s="1"/>
  <c r="AT62" i="1" s="1"/>
  <c r="F37" i="10"/>
  <c r="AZ65" i="1"/>
  <c r="F37" i="12"/>
  <c r="AZ67" i="1"/>
  <c r="J37" i="2"/>
  <c r="AV57" i="1"/>
  <c r="AT57" i="1" s="1"/>
  <c r="J37" i="11"/>
  <c r="AV66" i="1"/>
  <c r="AT66" i="1"/>
  <c r="J37" i="10"/>
  <c r="AV65" i="1"/>
  <c r="AT65" i="1"/>
  <c r="BB70" i="1"/>
  <c r="AX70" i="1" s="1"/>
  <c r="J37" i="3"/>
  <c r="AV58" i="1"/>
  <c r="AT58" i="1"/>
  <c r="BD70" i="1"/>
  <c r="F35" i="16"/>
  <c r="AZ72" i="1"/>
  <c r="AN61" i="1" l="1"/>
  <c r="R151" i="13"/>
  <c r="BK93" i="17"/>
  <c r="J93" i="17"/>
  <c r="BK100" i="12"/>
  <c r="J100" i="12"/>
  <c r="J67" i="12" s="1"/>
  <c r="BK100" i="4"/>
  <c r="J100" i="4" s="1"/>
  <c r="J67" i="4" s="1"/>
  <c r="BK100" i="9"/>
  <c r="J100" i="9"/>
  <c r="J67" i="9" s="1"/>
  <c r="J94" i="17"/>
  <c r="J64" i="17" s="1"/>
  <c r="BK100" i="3"/>
  <c r="J100" i="3" s="1"/>
  <c r="J67" i="3" s="1"/>
  <c r="BK100" i="8"/>
  <c r="J100" i="8"/>
  <c r="J67" i="8" s="1"/>
  <c r="J101" i="12"/>
  <c r="J68" i="12" s="1"/>
  <c r="BK88" i="16"/>
  <c r="J88" i="16" s="1"/>
  <c r="J32" i="16" s="1"/>
  <c r="AG72" i="1" s="1"/>
  <c r="AG70" i="1" s="1"/>
  <c r="J107" i="6"/>
  <c r="J68" i="6" s="1"/>
  <c r="J67" i="6"/>
  <c r="BK100" i="2"/>
  <c r="J100" i="2"/>
  <c r="J67" i="2" s="1"/>
  <c r="BK100" i="10"/>
  <c r="J100" i="10" s="1"/>
  <c r="J34" i="10" s="1"/>
  <c r="AG65" i="1" s="1"/>
  <c r="BK151" i="13"/>
  <c r="J151" i="13" s="1"/>
  <c r="J63" i="13" s="1"/>
  <c r="AN71" i="1"/>
  <c r="J63" i="15"/>
  <c r="AN69" i="1"/>
  <c r="J63" i="14"/>
  <c r="J41" i="15"/>
  <c r="J41" i="14"/>
  <c r="AN62" i="1"/>
  <c r="J67" i="7"/>
  <c r="J43" i="7"/>
  <c r="J43" i="6"/>
  <c r="BA55" i="1"/>
  <c r="AX56" i="1"/>
  <c r="AZ70" i="1"/>
  <c r="AV70" i="1" s="1"/>
  <c r="AT70" i="1" s="1"/>
  <c r="BD55" i="1"/>
  <c r="AZ56" i="1"/>
  <c r="AV56" i="1" s="1"/>
  <c r="BC55" i="1"/>
  <c r="AY55" i="1"/>
  <c r="AW56" i="1"/>
  <c r="AY56" i="1"/>
  <c r="J32" i="17"/>
  <c r="AG74" i="1"/>
  <c r="AG73" i="1"/>
  <c r="BB55" i="1"/>
  <c r="AU56" i="1"/>
  <c r="AU55" i="1"/>
  <c r="AU54" i="1"/>
  <c r="J34" i="5"/>
  <c r="AG60" i="1" s="1"/>
  <c r="J34" i="11"/>
  <c r="AG66" i="1"/>
  <c r="AN66" i="1" s="1"/>
  <c r="J43" i="10" l="1"/>
  <c r="J41" i="17"/>
  <c r="J41" i="16"/>
  <c r="J63" i="17"/>
  <c r="J67" i="10"/>
  <c r="J63" i="16"/>
  <c r="J43" i="11"/>
  <c r="J43" i="5"/>
  <c r="AN60" i="1"/>
  <c r="AN74" i="1"/>
  <c r="AN65" i="1"/>
  <c r="AN72" i="1"/>
  <c r="AN73" i="1"/>
  <c r="AN70" i="1"/>
  <c r="AX55" i="1"/>
  <c r="BD54" i="1"/>
  <c r="W33" i="1" s="1"/>
  <c r="BA54" i="1"/>
  <c r="W30" i="1"/>
  <c r="J34" i="4"/>
  <c r="AG59" i="1" s="1"/>
  <c r="AW55" i="1"/>
  <c r="J34" i="3"/>
  <c r="AG58" i="1"/>
  <c r="J34" i="2"/>
  <c r="AG57" i="1"/>
  <c r="AN57" i="1"/>
  <c r="BB54" i="1"/>
  <c r="AX54" i="1" s="1"/>
  <c r="J34" i="12"/>
  <c r="AG67" i="1"/>
  <c r="J32" i="13"/>
  <c r="AG68" i="1" s="1"/>
  <c r="J34" i="9"/>
  <c r="AG64" i="1"/>
  <c r="J34" i="8"/>
  <c r="AG63" i="1" s="1"/>
  <c r="AN63" i="1" s="1"/>
  <c r="BC54" i="1"/>
  <c r="W32" i="1"/>
  <c r="AT56" i="1"/>
  <c r="AZ55" i="1"/>
  <c r="AV55" i="1"/>
  <c r="AT55" i="1"/>
  <c r="J43" i="2" l="1"/>
  <c r="J43" i="8"/>
  <c r="J43" i="4"/>
  <c r="J43" i="9"/>
  <c r="J43" i="3"/>
  <c r="J43" i="12"/>
  <c r="J41" i="13"/>
  <c r="AN64" i="1"/>
  <c r="AN67" i="1"/>
  <c r="AN58" i="1"/>
  <c r="AN68" i="1"/>
  <c r="AN59" i="1"/>
  <c r="W31" i="1"/>
  <c r="AY54" i="1"/>
  <c r="AW54" i="1"/>
  <c r="AK30" i="1" s="1"/>
  <c r="AG56" i="1"/>
  <c r="AG55" i="1"/>
  <c r="AG54" i="1"/>
  <c r="AK26" i="1" s="1"/>
  <c r="AZ54" i="1"/>
  <c r="W29" i="1"/>
  <c r="AN56" i="1" l="1"/>
  <c r="AN55" i="1"/>
  <c r="AV54" i="1"/>
  <c r="AK29" i="1"/>
  <c r="AK35" i="1" s="1"/>
  <c r="AT54" i="1" l="1"/>
  <c r="AN54" i="1"/>
</calcChain>
</file>

<file path=xl/sharedStrings.xml><?xml version="1.0" encoding="utf-8"?>
<sst xmlns="http://schemas.openxmlformats.org/spreadsheetml/2006/main" count="40742" uniqueCount="2254">
  <si>
    <t>Export Komplet</t>
  </si>
  <si>
    <t>VZ</t>
  </si>
  <si>
    <t>2.0</t>
  </si>
  <si>
    <t>ZAMOK</t>
  </si>
  <si>
    <t>False</t>
  </si>
  <si>
    <t>{6b3f2523-ebc0-4369-871f-1faae1109958}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</si>
  <si>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</si>
  <si>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</si>
  <si>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</si>
  <si>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</si>
  <si>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</si>
  <si>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</si>
  <si>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</si>
  <si>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</si>
  <si>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20240523811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</si>
  <si>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</si>
  <si>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</si>
  <si>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>INTELIGENTNÍ OZNAČNÍKY ZASTÁVEK MHD TÁBOR</t>
  </si>
  <si>
    <t>KSO:</t>
  </si>
  <si>
    <t/>
  </si>
  <si>
    <t>CC-CZ:</t>
  </si>
  <si>
    <t>Místo:</t>
  </si>
  <si>
    <t>k.ú. Tábor, parc.č. dle PD</t>
  </si>
  <si>
    <t>Datum:</t>
  </si>
  <si>
    <t>31. 7. 2024</t>
  </si>
  <si>
    <t>Zadavatel:</t>
  </si>
  <si>
    <t>IČ:</t>
  </si>
  <si>
    <t>00253014</t>
  </si>
  <si>
    <t>MĚSTO TÁBOR</t>
  </si>
  <si>
    <t>DIČ:</t>
  </si>
  <si>
    <t>CZ253014</t>
  </si>
  <si>
    <t>Uchazeč:</t>
  </si>
  <si>
    <t>Vyplň údaj</t>
  </si>
  <si>
    <t>Projektant:</t>
  </si>
  <si>
    <t>28125657</t>
  </si>
  <si>
    <t>Graphic PRO s.r.o.</t>
  </si>
  <si>
    <t>CZ28125657</t>
  </si>
  <si>
    <t>True</t>
  </si>
  <si>
    <t>Zpracovatel:</t>
  </si>
  <si>
    <t>16844840</t>
  </si>
  <si>
    <t>Ing. Pavel Vochozka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</si>
  <si>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</si>
  <si>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podminky.urs.cz._x000D_
Je-li kdekoliv uveden název nebo reference, znamená to pouze, že by dodávka měla splňovat alespoň vlastnosti referenčního výrobku._x000D_
Dílčí práce a dodávky, které se nenachází v cenících ÚRS jsou oceněny individuálně. Jedná se o R-položky a M-položky, přičemž tyto položky jsou kalkulovány na základě praxe a zkušeností z realizovaných staveb s položkami obdobného charakteru.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</si>
  <si>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</si>
  <si>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</si>
  <si>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</si>
  <si>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</si>
  <si>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</si>
  <si>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</si>
  <si>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</si>
  <si>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</si>
  <si>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</si>
  <si>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</si>
  <si>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</si>
  <si>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</si>
  <si>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</si>
  <si>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</si>
  <si>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</si>
  <si>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</si>
  <si>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</si>
  <si>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</si>
  <si>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</si>
  <si>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</si>
  <si>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</si>
  <si>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</si>
  <si>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</si>
  <si>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</si>
  <si>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</si>
  <si>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</si>
  <si>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</si>
  <si>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</si>
  <si>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</si>
  <si>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</si>
  <si>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</si>
  <si>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</si>
  <si>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</si>
  <si>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</si>
  <si>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</si>
  <si>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</si>
  <si>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</si>
  <si>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</si>
  <si>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10a</t>
  </si>
  <si>
    <t xml:space="preserve">ZPŮSOBILÉ VÝDAJE - PŘÍMÉ VÝDAJE </t>
  </si>
  <si>
    <t>STA</t>
  </si>
  <si>
    <t>1</t>
  </si>
  <si>
    <t>{0e3bf5a2-492d-451f-b778-91d8e3248aae}</t>
  </si>
  <si>
    <t>2</t>
  </si>
  <si>
    <t>001a</t>
  </si>
  <si>
    <t>Stavební část</t>
  </si>
  <si>
    <t>Soupis</t>
  </si>
  <si>
    <t>{c5015eae-a6df-4f50-8760-19343bb79acd}</t>
  </si>
  <si>
    <t>/</t>
  </si>
  <si>
    <t>101a</t>
  </si>
  <si>
    <t>SO 01 - Nemocnice - zastávka MHD směr SNL</t>
  </si>
  <si>
    <t>3</t>
  </si>
  <si>
    <t>{618666ef-b859-403b-8a5f-5957b30eb468}</t>
  </si>
  <si>
    <t>102a</t>
  </si>
  <si>
    <t>SO 02 - Písecké rozcestí - zastávka MHD směr SNL</t>
  </si>
  <si>
    <t>{1702ac0d-9543-4884-9590-9b93a000fc8f}</t>
  </si>
  <si>
    <t>103a</t>
  </si>
  <si>
    <t>SO 03 - Písecké rozcestí - zastávka MHD směr Klokoty</t>
  </si>
  <si>
    <t>{f37a8b94-5f83-4afd-afa7-e553bc56f3f3}</t>
  </si>
  <si>
    <t>104a</t>
  </si>
  <si>
    <t>SO 04 - Křižíkovo náměstí - zastávka MHD směr SNL</t>
  </si>
  <si>
    <t>{6a09c63f-7ce3-439e-8086-24ee12697081}</t>
  </si>
  <si>
    <t>105a</t>
  </si>
  <si>
    <t>SO 05 - U Reálky - zastávka MHD směr Klokoty</t>
  </si>
  <si>
    <t>{f8ea3299-3a8f-4f68-ba78-d48ebf50c237}</t>
  </si>
  <si>
    <t>106a</t>
  </si>
  <si>
    <t>SO 06 - Černé mosty - zastávka MHD směr SNL</t>
  </si>
  <si>
    <t>{d8a51a38-d032-42f6-9208-a9289900a02e}</t>
  </si>
  <si>
    <t>107a</t>
  </si>
  <si>
    <t>SO 07 - Černé mosty - zastávka MHD směr Klokoty</t>
  </si>
  <si>
    <t>{3b3eead7-7010-4606-a854-53c3af64631c}</t>
  </si>
  <si>
    <t>108a</t>
  </si>
  <si>
    <t>SO 08 - Na Kopečku - zastávka MHD směr SNL</t>
  </si>
  <si>
    <t>{3677fa67-848c-464f-a092-cdfb2a66b76a}</t>
  </si>
  <si>
    <t>109a</t>
  </si>
  <si>
    <t>SO 09 - Na Kopečku - zastávka MHD směr Klokoty</t>
  </si>
  <si>
    <t>{c1242bd9-2640-4231-8bd0-f7c42e91b9c8}</t>
  </si>
  <si>
    <t>110a</t>
  </si>
  <si>
    <t>SO 10 - Sídliště nad Lužnicí - zastávka MHD směr Klokoty</t>
  </si>
  <si>
    <t>{a6286073-f891-4df6-b663-7fb46c1b2b96}</t>
  </si>
  <si>
    <t>111a</t>
  </si>
  <si>
    <t>SO 11 - Sídliště nad Lužnicí střed - zastávka MHD směr Klokoty</t>
  </si>
  <si>
    <t>{25f369e9-7339-48bc-99e9-1faf6fdc7184}</t>
  </si>
  <si>
    <t>002a</t>
  </si>
  <si>
    <t>Elektroinstalace, vybavení</t>
  </si>
  <si>
    <t>{a1188fb8-793f-41e2-854f-7205dcc15ff7}</t>
  </si>
  <si>
    <t>003a</t>
  </si>
  <si>
    <t>Vedlejší náklady</t>
  </si>
  <si>
    <t>{1ade16fc-49b0-40b0-b131-7c16b1693666}</t>
  </si>
  <si>
    <t>20b</t>
  </si>
  <si>
    <t>ZPŮSOBILÉ VÝDAJE - NEPŘÍMÉ NÁKLADY</t>
  </si>
  <si>
    <t>{d4dffe94-8cd3-46d3-b162-086d6b842166}</t>
  </si>
  <si>
    <t>002b</t>
  </si>
  <si>
    <t>{462c4236-fe56-4211-b81d-a8ab4c884e07}</t>
  </si>
  <si>
    <t>003b</t>
  </si>
  <si>
    <t>{bc67367f-99c6-4bf1-be8f-15427ea77324}</t>
  </si>
  <si>
    <t>30c</t>
  </si>
  <si>
    <t>NEZPŮSOBILÉ VÝDAJE</t>
  </si>
  <si>
    <t>{4945b338-99b8-4207-a58b-de5576d0decd}</t>
  </si>
  <si>
    <t>003c</t>
  </si>
  <si>
    <t>{ae8e2c37-01e5-4226-acc1-e409630db4fe}</t>
  </si>
  <si>
    <t>KRYCÍ LIST SOUPISU PRACÍ</t>
  </si>
  <si>
    <t>Objekt:</t>
  </si>
  <si>
    <t xml:space="preserve">10a - ZPŮSOBILÉ VÝDAJE - PŘÍMÉ VÝDAJE </t>
  </si>
  <si>
    <t>Soupis:</t>
  </si>
  <si>
    <t>001a - Stavební část</t>
  </si>
  <si>
    <t>Úroveň 3:</t>
  </si>
  <si>
    <t>101a - SO 01 - Nemocnice - zastávka MHD směr SNL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</si>
  <si>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</si>
  <si>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</si>
  <si>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</si>
  <si>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</si>
  <si>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</si>
  <si>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</si>
  <si>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</si>
  <si>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5 - Komunikace pozemní</t>
  </si>
  <si>
    <t xml:space="preserve">    9 - Ostatní konstrukce a práce, bourání</t>
  </si>
  <si>
    <t xml:space="preserve">    997 - Přesun sutě</t>
  </si>
  <si>
    <t xml:space="preserve">    998 - Přesun hmot</t>
  </si>
  <si>
    <t>M - Práce a dodávky M</t>
  </si>
  <si>
    <t xml:space="preserve">    46-M - Zemní práce při extr.mont.pracích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</si>
  <si>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</si>
  <si>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</si>
  <si>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</si>
  <si>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</si>
  <si>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</si>
  <si>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</si>
  <si>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</si>
  <si>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</si>
  <si>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</si>
  <si>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</si>
  <si>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</si>
  <si>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</si>
  <si>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</si>
  <si>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</si>
  <si>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</si>
  <si>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</si>
  <si>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</si>
  <si>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</si>
  <si>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113106021</t>
  </si>
  <si>
    <t>Rozebrání dlažeb při překopech komunikací pro pěší z betonových dlaždic ručně</t>
  </si>
  <si>
    <t>m2</t>
  </si>
  <si>
    <t>CS ÚRS 2024 01</t>
  </si>
  <si>
    <t>4</t>
  </si>
  <si>
    <t>542397023</t>
  </si>
  <si>
    <t>PP</t>
  </si>
  <si>
    <t>Rozebrání dlažeb a dílců při překopech inženýrských sítí s přemístěním hmot na skládku na vzdálenost do 3 m nebo s naložením na dopravní prostředek ručně komunikací pro pěší s ložem z kameniva nebo živice a s výplní spár z betonových nebo kameninových dlaždic, desek nebo tvarovek</t>
  </si>
  <si>
    <t>Online PSC</t>
  </si>
  <si>
    <t>https://podminky.urs.cz/item/CS_URS_2024_01/113106021</t>
  </si>
  <si>
    <t>VV</t>
  </si>
  <si>
    <t>"demontáž konstrukce chodníku z betonové dlažby 50/50 cm v místě překopu přes chodník - dl. 2,0 m; v šířce 1,0 m (2 řady dlaždic)</t>
  </si>
  <si>
    <t>2,0*1,0</t>
  </si>
  <si>
    <t>113106023</t>
  </si>
  <si>
    <t>Rozebrání dlažeb při překopech komunikací pro pěší ze zámkové dlažby ručně</t>
  </si>
  <si>
    <t>1314786310</t>
  </si>
  <si>
    <t>Rozebrání dlažeb a dílců při překopech inženýrských sítí s přemístěním hmot na skládku na vzdálenost do 3 m nebo s naložením na dopravní prostředek ručně komunikací pro pěší s ložem z kameniva nebo živice a s výplní spár ze zámkové dlažby</t>
  </si>
  <si>
    <t>https://podminky.urs.cz/item/CS_URS_2024_01/113106023</t>
  </si>
  <si>
    <t>"demontáž konstrukce chodníku z bet. zámkové dlažby</t>
  </si>
  <si>
    <t>"v místě překopu přes chodník - dl. 7,0 m; v šířce 0,8 m</t>
  </si>
  <si>
    <t>7,0*0,8</t>
  </si>
  <si>
    <t>"předpokládaný zásah do chodníku v místě výkopu patky pro stožár označníku - 1,0 m2</t>
  </si>
  <si>
    <t>1,0</t>
  </si>
  <si>
    <t>Součet</t>
  </si>
  <si>
    <t>113107022</t>
  </si>
  <si>
    <t>Odstranění podkladu z kameniva drceného tl přes 100 do 200 mm při překopech ručně</t>
  </si>
  <si>
    <t>1060274393</t>
  </si>
  <si>
    <t>Odstranění podkladů nebo krytů při překopech inženýrských sítí s přemístěním hmot na skládku ve vzdálenosti do 3 m nebo s naložením na dopravní prostředek ručně z kameniva hrubého drceného, o tl. vrstvy přes 100 do 200 mm</t>
  </si>
  <si>
    <t>https://podminky.urs.cz/item/CS_URS_2024_01/113107022</t>
  </si>
  <si>
    <t>"odstranění podkladní vrstvy z kameniva v místech překopů přes chodníky</t>
  </si>
  <si>
    <t>"v konstrukci chodníku z bet. dlažby 50/50 cm - dl. 2,0 m; v šířce 1,0 m (2 řady dlaždic)</t>
  </si>
  <si>
    <t>"v konstrukci chodníku z bet. zámkové dlažby - dl. 7,0 m; v šířce 0,8 m</t>
  </si>
  <si>
    <t>113202111</t>
  </si>
  <si>
    <t>Vytrhání obrub krajníků obrubníků stojatých</t>
  </si>
  <si>
    <t>m</t>
  </si>
  <si>
    <t>-1735706082</t>
  </si>
  <si>
    <t>Vytrhání obrub s vybouráním lože, s přemístěním hmot na skládku na vzdálenost do 3 m nebo s naložením na dopravní prostředek z krajníků nebo obrubníků stojatých</t>
  </si>
  <si>
    <t>https://podminky.urs.cz/item/CS_URS_2024_01/113202111</t>
  </si>
  <si>
    <t>"odstranění betonových chodníkových obrub v místech překopů přes chodníky</t>
  </si>
  <si>
    <t>"podél chodníku z bet. dlažby 50/50 cm - dl. 2,0 m</t>
  </si>
  <si>
    <t>2,0</t>
  </si>
  <si>
    <t>"podél chodníku z bet. zámkové dlažby - dl. 2,0 m</t>
  </si>
  <si>
    <t>"předpokládaný zásah do chodníku v místě výkopu patky pro stožár označníku</t>
  </si>
  <si>
    <t>5</t>
  </si>
  <si>
    <t>132212131</t>
  </si>
  <si>
    <t>Hloubení nezapažených rýh šířky do 800 mm v soudržných horninách třídy těžitelnosti I skupiny 3 ručně</t>
  </si>
  <si>
    <t>m3</t>
  </si>
  <si>
    <t>-929969975</t>
  </si>
  <si>
    <t>Hloubení nezapažených rýh šířky do 800 mm ručně s urovnáním dna do předepsaného profilu a spádu v hornině třídy těžitelnosti I skupiny 3 soudržných</t>
  </si>
  <si>
    <t>https://podminky.urs.cz/item/CS_URS_2024_01/132212131</t>
  </si>
  <si>
    <t>"výkop kabelové rýhy š. 0,4 m; hl. 0,7 m po demontáži konstrukce chodníků v místech překopů přes chodníky - dl. 9,0 m</t>
  </si>
  <si>
    <t>0,4*0,7*9,0</t>
  </si>
  <si>
    <t>"výkop kabelové rýhy š. 0,4 m; hl. 0,8 m po sejmutí ornice v tl. 200 mm v zeleném pásu - dl. 57,0 m</t>
  </si>
  <si>
    <t>0,4*0,8*57,0</t>
  </si>
  <si>
    <t>6</t>
  </si>
  <si>
    <t>133212811</t>
  </si>
  <si>
    <t>Hloubení nezapažených šachet v hornině třídy těžitelnosti I skupiny 3 plocha výkopu do 4 m2 ručně</t>
  </si>
  <si>
    <t>-1763605889</t>
  </si>
  <si>
    <t>Hloubení nezapažených šachet ručně v horninách třídy těžitelnosti I skupiny 3, půdorysná plocha výkopu do 4 m2</t>
  </si>
  <si>
    <t>https://podminky.urs.cz/item/CS_URS_2024_01/133212811</t>
  </si>
  <si>
    <t>"výkop šachty pro prefabrikovanou základovou patku stožáru - 0,8 x 0,8 m; hl. 1,7 m (hor. tř. 3 - 60%)</t>
  </si>
  <si>
    <t>"celkový objem šachty - 1,088 m3</t>
  </si>
  <si>
    <t>0,8*0,8*1,7*0,6</t>
  </si>
  <si>
    <t>7</t>
  </si>
  <si>
    <t>133312811</t>
  </si>
  <si>
    <t>Hloubení nezapažených šachet v hornině třídy těžitelnosti II skupiny 4 plocha výkopu do 4 m2 ručně</t>
  </si>
  <si>
    <t>907920535</t>
  </si>
  <si>
    <t>Hloubení nezapažených šachet ručně v horninách třídy těžitelnosti II skupiny 4, půdorysná plocha výkopu do 4 m2</t>
  </si>
  <si>
    <t>https://podminky.urs.cz/item/CS_URS_2024_01/133312811</t>
  </si>
  <si>
    <t>"výkop šachty pro prefabrikovanou základovou patku stožáru - 0,8 x 0,8 m; hl. 1,7 m (hor. tř. 4 - 40%)</t>
  </si>
  <si>
    <t>0,8*0,8*1,7*0,4</t>
  </si>
  <si>
    <t>8</t>
  </si>
  <si>
    <t>139001101</t>
  </si>
  <si>
    <t>Příplatek za ztížení vykopávky v blízkosti podzemního vedení</t>
  </si>
  <si>
    <t>200708389</t>
  </si>
  <si>
    <t>Příplatek k cenám hloubených vykopávek za ztížení vykopávky v blízkosti podzemního vedení nebo výbušnin pro jakoukoliv třídu horniny</t>
  </si>
  <si>
    <t>https://podminky.urs.cz/item/CS_URS_2024_01/139001101</t>
  </si>
  <si>
    <t>"ztížené vykopávky s ohledem na existenci podzemních inženýrských sítí - odhad 15% z celkového objemu rýh</t>
  </si>
  <si>
    <t>20,76*0,15</t>
  </si>
  <si>
    <t>"ztížený výkop v oblasti kořenové zóny stávajících stromů v dl. cca 13,5 m - 50% objemu rýhy v úseku</t>
  </si>
  <si>
    <t>0,4*0,8*13,5*0,5</t>
  </si>
  <si>
    <t>9</t>
  </si>
  <si>
    <t>162251102</t>
  </si>
  <si>
    <t>Vodorovné přemístění přes 20 do 50 m výkopku/sypaniny z horniny třídy těžitelnosti I skupiny 1 až 3</t>
  </si>
  <si>
    <t>-1149104282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</si>
  <si>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</si>
  <si>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https://podminky.urs.cz/item/CS_URS_2024_01/162251102</t>
  </si>
  <si>
    <t>"přemístění přebytečného výkopku k místu nakládky pro odvoz na skládku</t>
  </si>
  <si>
    <t>0,4*0,8*57,0   "objem výkopku z rýh v zeleném pásu"</t>
  </si>
  <si>
    <t>0,4*0,7*9,0   "objem výkopku z rýh v místech překopů přes chodníky"</t>
  </si>
  <si>
    <t>0,653   "objem výkopku ze šachty pro pref. základovou patku stožáru (hor. tř. 3)</t>
  </si>
  <si>
    <t>Mezisoučet</t>
  </si>
  <si>
    <t>-0,4*0,65*57,0   "odpočet výkopku pro zpětný zásyp rýh v zeleném pásu"</t>
  </si>
  <si>
    <t>-0,4*0,55*9,0   "odpočet výkopku pro zpětný zásyp rýh v místech překopů přes chodníky"</t>
  </si>
  <si>
    <t>10</t>
  </si>
  <si>
    <t>162251122</t>
  </si>
  <si>
    <t>Vodorovné přemístění přes 20 do 50 m výkopku/sypaniny z horniny třídy těžitelnosti II skupiny 4 a 5</t>
  </si>
  <si>
    <t>782913758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</si>
  <si>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</si>
  <si>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https://podminky.urs.cz/item/CS_URS_2024_01/162251122</t>
  </si>
  <si>
    <t>0,435   "objem výkopku ze šachty pro pref. základovou patku stožáru (hor. tř. 4)</t>
  </si>
  <si>
    <t>11</t>
  </si>
  <si>
    <t>162751117</t>
  </si>
  <si>
    <t>Vodorovné přemístění přes 9 000 do 10000 m výkopku/sypaniny z horniny třídy těžitelnosti I skupiny 1 až 3</t>
  </si>
  <si>
    <t>-81059391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</si>
  <si>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</si>
  <si>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https://podminky.urs.cz/item/CS_URS_2024_01/162751117</t>
  </si>
  <si>
    <t>"přemístění přebytečného výkopku na recyklační skládku</t>
  </si>
  <si>
    <t>4,613</t>
  </si>
  <si>
    <t>162751119</t>
  </si>
  <si>
    <t>Příplatek k vodorovnému přemístění výkopku/sypaniny z horniny třídy těžitelnosti I skupiny 1 až 3 ZKD 1000 m přes 10000 m</t>
  </si>
  <si>
    <t>1677612582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</si>
  <si>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</si>
  <si>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https://podminky.urs.cz/item/CS_URS_2024_01/162751119</t>
  </si>
  <si>
    <t>"přemístění přebytečného výkopku na recyklační skládku ve vzdálenosti 20 km</t>
  </si>
  <si>
    <t>"příplatek za dalších 10 km</t>
  </si>
  <si>
    <t>4,613*10</t>
  </si>
  <si>
    <t>13</t>
  </si>
  <si>
    <t>162751137</t>
  </si>
  <si>
    <t>Vodorovné přemístění přes 9 000 do 10000 m výkopku/sypaniny z horniny třídy těžitelnosti II skupiny 4 a 5</t>
  </si>
  <si>
    <t>1437640920</t>
  </si>
  <si>
    <t>Vodorovné přemístění výkopku nebo sypaniny po suchu na obvyklém dopravním prostředku, bez naložení výkopku, avšak se složením bez rozhrnutí z horniny třídy těžitelnosti II skupiny 4 a 5 na vzdálenost přes 9 000 do 10 000 m</t>
  </si>
  <si>
    <t>https://podminky.urs.cz/item/CS_URS_2024_01/162751137</t>
  </si>
  <si>
    <t>"přemístění přebytečného výkopku na recyklační skládku (hor. tř. 4)</t>
  </si>
  <si>
    <t>0,435</t>
  </si>
  <si>
    <t>14</t>
  </si>
  <si>
    <t>162751139</t>
  </si>
  <si>
    <t>Příplatek k vodorovnému přemístění výkopku/sypaniny z horniny třídy těžitelnosti II skupiny 4 a 5 ZKD 1000 m přes 10000 m</t>
  </si>
  <si>
    <t>-1663369097</t>
  </si>
  <si>
    <t>Vodorovné přemístění výkopku nebo sypaniny po suchu na obvyklém dopravním prostředku, bez naložení výkopku, avšak se složením bez rozhrnutí z horniny třídy těžitelnosti II skupiny 4 a 5 na vzdálenost Příplatek k ceně za každých dalších i započatých 1 000 m</t>
  </si>
  <si>
    <t>https://podminky.urs.cz/item/CS_URS_2024_01/162751139</t>
  </si>
  <si>
    <t>"přemístění přebytečného výkopku na recyklační skládku ve vzdálenosti 20 km (hor. tř. 4)</t>
  </si>
  <si>
    <t>0,435*10</t>
  </si>
  <si>
    <t>15</t>
  </si>
  <si>
    <t>167151101</t>
  </si>
  <si>
    <t>Nakládání výkopku z hornin třídy těžitelnosti I skupiny 1 až 3 do 100 m3</t>
  </si>
  <si>
    <t>1689184485</t>
  </si>
  <si>
    <t>Nakládání, skládání a překládání neulehlého výkopku nebo sypaniny strojně nakládání, množství do 100 m3, z horniny třídy těžitelnosti I, skupiny 1 až 3</t>
  </si>
  <si>
    <t>https://podminky.urs.cz/item/CS_URS_2024_01/167151101</t>
  </si>
  <si>
    <t>"naložení přebytečného výkopku k přemístění na skládku</t>
  </si>
  <si>
    <t>16</t>
  </si>
  <si>
    <t>167151102</t>
  </si>
  <si>
    <t>Nakládání výkopku z hornin třídy těžitelnosti II skupiny 4 a 5 do 100 m3</t>
  </si>
  <si>
    <t>1428375260</t>
  </si>
  <si>
    <t>Nakládání, skládání a překládání neulehlého výkopku nebo sypaniny strojně nakládání, množství do 100 m3, z horniny třídy těžitelnosti II, skupiny 4 a 5</t>
  </si>
  <si>
    <t>https://podminky.urs.cz/item/CS_URS_2024_01/167151102</t>
  </si>
  <si>
    <t>"naložení přebytečného výkopku k přemístění na skládku (hor. tř. 4)</t>
  </si>
  <si>
    <t>17</t>
  </si>
  <si>
    <t>171201231</t>
  </si>
  <si>
    <t>Poplatek za uložení zeminy a kamení na recyklační skládce (skládkovné) kód odpadu 17 05 04</t>
  </si>
  <si>
    <t>t</t>
  </si>
  <si>
    <t>825327999</t>
  </si>
  <si>
    <t>Poplatek za uložení stavebního odpadu na recyklační skládce (skládkovné) zeminy a kamení zatříděného do Katalogu odpadů pod kódem 17 05 04</t>
  </si>
  <si>
    <t>https://podminky.urs.cz/item/CS_URS_2024_01/171201231</t>
  </si>
  <si>
    <t>"objemová hmotnost výkopku 1,7 t/m3</t>
  </si>
  <si>
    <t>4,613*1,7</t>
  </si>
  <si>
    <t>0,435*1,7   "hor. tř. 4"</t>
  </si>
  <si>
    <t>18</t>
  </si>
  <si>
    <t>171251201</t>
  </si>
  <si>
    <t>Uložení sypaniny na skládky nebo meziskládky</t>
  </si>
  <si>
    <t>1876424910</t>
  </si>
  <si>
    <t>Uložení sypaniny na skládky nebo meziskládky bez hutnění s upravením uložené sypaniny do předepsaného tvaru</t>
  </si>
  <si>
    <t>https://podminky.urs.cz/item/CS_URS_2024_01/171251201</t>
  </si>
  <si>
    <t>0,435   "hor. tř. 4"</t>
  </si>
  <si>
    <t>19</t>
  </si>
  <si>
    <t>174111101</t>
  </si>
  <si>
    <t>Zásyp jam, šachet rýh nebo kolem objektů sypaninou se zhutněním ručně</t>
  </si>
  <si>
    <t>-1182844310</t>
  </si>
  <si>
    <t>Zásyp sypaninou z jakékoliv horniny ručně s uložením výkopku ve vrstvách se zhutněním jam, šachet, rýh nebo kolem objektů v těchto vykopávkách</t>
  </si>
  <si>
    <t>https://podminky.urs.cz/item/CS_URS_2024_01/174111101</t>
  </si>
  <si>
    <t>"zásyp kabelové rýhy š. 0,4 m; hl. 0,55 m v místech překopů přes chodníky - dl. 9,0 m</t>
  </si>
  <si>
    <t>"zásyp do úrovně pláně pod konstrukci chodníku; tj. na úroveň -0,3 m</t>
  </si>
  <si>
    <t>0,4*0,55*9,0</t>
  </si>
  <si>
    <t>"zásyp kabelové rýhy š. 0,4 m; hl. 0,65 m v zeleném pásu - dl. 57,0 m</t>
  </si>
  <si>
    <t>"zásyp do úrovně pláně pod orniční vrstvu; tj. na úroveň -0,2 m</t>
  </si>
  <si>
    <t>0,4*0,65*57,0</t>
  </si>
  <si>
    <t>20</t>
  </si>
  <si>
    <t>174111109</t>
  </si>
  <si>
    <t>Příplatek k zásypu za ruční prohození sypaniny sítem</t>
  </si>
  <si>
    <t>-286068516</t>
  </si>
  <si>
    <t>Zásyp sypaninou z jakékoliv horniny ručně Příplatek k ceně za prohození sypaniny sítem</t>
  </si>
  <si>
    <t>https://podminky.urs.cz/item/CS_URS_2024_01/174111109</t>
  </si>
  <si>
    <t>"příplatek za prohození výkopku pro zásyp v tl. 0,3 m nad kabelovou chráničku</t>
  </si>
  <si>
    <t>0,4*0,3*66,0</t>
  </si>
  <si>
    <t>175111101</t>
  </si>
  <si>
    <t>Obsypání potrubí ručně sypaninou bez prohození, uloženou do 3 m</t>
  </si>
  <si>
    <t>1079622808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</si>
  <si>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</si>
  <si>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https://podminky.urs.cz/item/CS_URS_2024_01/175111101</t>
  </si>
  <si>
    <t>"kabelové lože a obsyp v objemu 0,07 m3/m; dl. kabelové trasy 66,0 m</t>
  </si>
  <si>
    <t>66,0*0,07</t>
  </si>
  <si>
    <t>22</t>
  </si>
  <si>
    <t>M</t>
  </si>
  <si>
    <t>58331351</t>
  </si>
  <si>
    <t>kamenivo těžené drobné frakce 0/4</t>
  </si>
  <si>
    <t>911198563</t>
  </si>
  <si>
    <t>4,62*2 'Přepočtené koeficientem množství</t>
  </si>
  <si>
    <t>23</t>
  </si>
  <si>
    <t>181912112</t>
  </si>
  <si>
    <t>Úprava pláně v hornině třídy těžitelnosti I skupiny 3 se zhutněním ručně</t>
  </si>
  <si>
    <t>-63856199</t>
  </si>
  <si>
    <t>Úprava pláně vyrovnáním výškových rozdílů ručně v hornině třídy těžitelnosti I skupiny 3 se zhutněním</t>
  </si>
  <si>
    <t>https://podminky.urs.cz/item/CS_URS_2024_01/181912112</t>
  </si>
  <si>
    <t>"úprava pláně v oblasti kabelové rýhy s přesahem (uvedení chodníků do původního stavu)</t>
  </si>
  <si>
    <t>"pod konstrukci chodníku z bet. dlažby 50/50 cm - dl. 2,0 m; v šířce 1,0 m (2 řady dlaždic)</t>
  </si>
  <si>
    <t>"pod konstrukci chodníku z bet. zámkové dlažby - dl. 7,0 m; v šířce 0,8 m</t>
  </si>
  <si>
    <t>24</t>
  </si>
  <si>
    <t>-899250776</t>
  </si>
  <si>
    <t>"úprava pláně v oblasti kabelové rýhy v zeleném pásu pod orniční vrstvu - dl. 57,0 m; š. 0,4 m</t>
  </si>
  <si>
    <t>57,0*0,4</t>
  </si>
  <si>
    <t>Zakládání</t>
  </si>
  <si>
    <t>25</t>
  </si>
  <si>
    <t>271542211</t>
  </si>
  <si>
    <t>Podsyp pod základové konstrukce se zhutněním z netříděné štěrkodrtě</t>
  </si>
  <si>
    <t>-1785889567</t>
  </si>
  <si>
    <t>Podsyp pod základové konstrukce se zhutněním a urovnáním povrchu ze štěrkodrtě netříděné</t>
  </si>
  <si>
    <t>https://podminky.urs.cz/item/CS_URS_2024_01/271542211</t>
  </si>
  <si>
    <t>"podsyp a obsyp prefabrikované základové patky stožáru označníku štěrkodrtí frakce 0/32 mm</t>
  </si>
  <si>
    <t>"do úrovně pláně pod orniční vrstvu -0,2 m - cca 0,8 m3/kus</t>
  </si>
  <si>
    <t>0,8</t>
  </si>
  <si>
    <t>26</t>
  </si>
  <si>
    <t>275125001</t>
  </si>
  <si>
    <t>Montáž ŽB základových patek hmotnosti do 4 t</t>
  </si>
  <si>
    <t>kus</t>
  </si>
  <si>
    <t>1674637778</t>
  </si>
  <si>
    <t>Montáž základových patek ze železobetonu hmotnosti do 4 t</t>
  </si>
  <si>
    <t>https://podminky.urs.cz/item/CS_URS_2024_01/275125001</t>
  </si>
  <si>
    <t>"základová patka stožáru atyp.; hmotnost cca 650 kg</t>
  </si>
  <si>
    <t>27</t>
  </si>
  <si>
    <t>59312000.1</t>
  </si>
  <si>
    <t>patka ŽB včetně výztuže do 200kg/m3 objem prefabrikátu do 1m3 - atyp včetně prostupů pro kabely</t>
  </si>
  <si>
    <t>odvozená z CS ÚRS 2024 01</t>
  </si>
  <si>
    <t>-1372387018</t>
  </si>
  <si>
    <t>"prefabrikovaná základová patka pro stožár označníku (atyp.) - rozměr 400/400/1600 mm</t>
  </si>
  <si>
    <t>0,4*0,4*1,6</t>
  </si>
  <si>
    <t>Komunikace pozemní</t>
  </si>
  <si>
    <t>28</t>
  </si>
  <si>
    <t>566901133</t>
  </si>
  <si>
    <t>Vyspravení podkladu po překopech inženýrských sítí plochy do 15 m2 štěrkodrtí tl. 200 mm</t>
  </si>
  <si>
    <t>-59189281</t>
  </si>
  <si>
    <t>Vyspravení podkladu po překopech inženýrských sítí plochy do 15 m2 s rozprostřením a zhutněním štěrkodrtí tl. 200 mm</t>
  </si>
  <si>
    <t>https://podminky.urs.cz/item/CS_URS_2024_01/566901133</t>
  </si>
  <si>
    <t>"uvedení chodníků do původního stavu po zásypu rýh</t>
  </si>
  <si>
    <t>"doplnění podkladní vrstvy z kameniva v místech překopů přes chodníky</t>
  </si>
  <si>
    <t>"doplnění podkladní vrstvy z kameniva - plocha 1,0 m2</t>
  </si>
  <si>
    <t>29</t>
  </si>
  <si>
    <t>596211210</t>
  </si>
  <si>
    <t>Kladení zámkové dlažby komunikací pro pěší ručně tl 80 mm skupiny A pl do 50 m2</t>
  </si>
  <si>
    <t>-2125483629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</si>
  <si>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do 50 m2</t>
  </si>
  <si>
    <t>https://podminky.urs.cz/item/CS_URS_2024_01/596211210</t>
  </si>
  <si>
    <t>P</t>
  </si>
  <si>
    <t>Poznámka k položce:_x000D_
- vrstva dle ČSN 73 6131-1,3_x000D_
- včetně kladecí vrstvy z kameniva frakce 4/8 mm tl.30 mm (vrstva dle ČSN 73 6131-3)</t>
  </si>
  <si>
    <t>"uvedení chodníků do původního stavu po zásypu rýh (předpoklad využití demontované a očištěné stávající zámkové dlažby)</t>
  </si>
  <si>
    <t>"doplnění krytu chodníku z bet. zámkové dlažby tl. 80 mm - dl. 7,0 m; v šířce 0,8 m</t>
  </si>
  <si>
    <t>"doplnění krytu chodníku z bet. zámkové dlažby tl. 80 mm - plocha 1,0 m2</t>
  </si>
  <si>
    <t>30</t>
  </si>
  <si>
    <t>59245020.1</t>
  </si>
  <si>
    <t>dlažba skladebná betonová 200x100mm tl 80mm přírodní</t>
  </si>
  <si>
    <t>odvozená z CS ÚRS 2024 01_nulová cena</t>
  </si>
  <si>
    <t>1808970452</t>
  </si>
  <si>
    <t>"demontovaná a očištěná stávající zámková dlažba</t>
  </si>
  <si>
    <t>"POLOŽKU NEOCEŇOVAT!! - položka uvedena z důvodu zahrnutí hmotnosti položky pro automatický výpočet přesunu hmot</t>
  </si>
  <si>
    <t>5,6</t>
  </si>
  <si>
    <t>31</t>
  </si>
  <si>
    <t>59245020</t>
  </si>
  <si>
    <t>1205312517</t>
  </si>
  <si>
    <t>"specifikace - nová zámková dlažba (typ a barevnost dle stávající)</t>
  </si>
  <si>
    <t>"rezerva na příp. poškozenou dlažbu při demontáži - předpoklad 1,0 m2</t>
  </si>
  <si>
    <t>32</t>
  </si>
  <si>
    <t>596811220</t>
  </si>
  <si>
    <t>Kladení betonové dlažby komunikací pro pěší do lože z kameniva velikosti přes 0,09 do 0,25 m2 pl do 50 m2</t>
  </si>
  <si>
    <t>-923978328</t>
  </si>
  <si>
    <t>Kladení dlažby z betonových nebo kameninových dlaždic komunikací pro pěší s vyplněním spár a se smetením přebytečného materiálu na vzdálenost do 3 m s ložem z kameniva těženého tl. do 30 mm velikosti dlaždic přes 0,09 m2 do 0,25 m2, pro plochy do 50 m2</t>
  </si>
  <si>
    <t>https://podminky.urs.cz/item/CS_URS_2024_01/596811220</t>
  </si>
  <si>
    <t>"uvedení chodníků do původního stavu po zásypu rýh (předpoklad využití demontované a očištěné stávající betonové dlažby)</t>
  </si>
  <si>
    <t>"doplnění krytu chodníku z bet. dlažby 50/50 cm - dl. 2,0 m; v šířce 1,0 m (2 řady dlaždic)</t>
  </si>
  <si>
    <t>33</t>
  </si>
  <si>
    <t>59245601.1</t>
  </si>
  <si>
    <t>dlažba desková betonová tl 50mm přírodní</t>
  </si>
  <si>
    <t>-1336809219</t>
  </si>
  <si>
    <t>"demontovaná a očištěná stávající betonová dlažba</t>
  </si>
  <si>
    <t>34</t>
  </si>
  <si>
    <t>59245601</t>
  </si>
  <si>
    <t>229441722</t>
  </si>
  <si>
    <t>"specifikace - nová betonová dlažba 50/50 cm</t>
  </si>
  <si>
    <t>"rezerva na příp. poškozenou dlažbu při demontáži - předpoklad 0,5 m2</t>
  </si>
  <si>
    <t>0,5</t>
  </si>
  <si>
    <t>Ostatní konstrukce a práce, bourání</t>
  </si>
  <si>
    <t>35</t>
  </si>
  <si>
    <t>9104001.R</t>
  </si>
  <si>
    <t>Ochrana stávajících sítí po dobu provádění stavebních prací</t>
  </si>
  <si>
    <t>R-položka vlastní</t>
  </si>
  <si>
    <t>-735785241</t>
  </si>
  <si>
    <t>"ochrana stávajících inženýrských sítí v prostoru stavby</t>
  </si>
  <si>
    <t>150</t>
  </si>
  <si>
    <t>36</t>
  </si>
  <si>
    <t>916231113</t>
  </si>
  <si>
    <t>Osazení chodníkového obrubníku betonového ležatého s boční opěrou do lože z betonu prostého</t>
  </si>
  <si>
    <t>-19598450</t>
  </si>
  <si>
    <t>Osazení chodníkového obrubníku betonového se zřízením lože, s vyplněním a zatřením spár cementovou maltou ležatého s boční opěrou z betonu prostého, do lože z betonu prostého</t>
  </si>
  <si>
    <t>https://podminky.urs.cz/item/CS_URS_2024_01/916231113</t>
  </si>
  <si>
    <t>"doplnění betonových chodníkových obrub v místech překopů přes chodníky</t>
  </si>
  <si>
    <t>"doplnění beton. chodníkových obrub - podél chodníku z bet. zámkové dlažby - dl. 2,0 m</t>
  </si>
  <si>
    <t>37</t>
  </si>
  <si>
    <t>59217016</t>
  </si>
  <si>
    <t>obrubník betonový chodníkový 1000x80x250mm</t>
  </si>
  <si>
    <t>-807904012</t>
  </si>
  <si>
    <t>6*1,05 'Přepočtené koeficientem množství</t>
  </si>
  <si>
    <t>38</t>
  </si>
  <si>
    <t>979051111</t>
  </si>
  <si>
    <t>Očištění desek nebo dlaždic se spárováním z kameniva těženého při překopech inženýrských sítí</t>
  </si>
  <si>
    <t>-86154507</t>
  </si>
  <si>
    <t>Očištění vybouraných prvků při překopech inženýrských sítí od spojovacího materiálu s odklizením a uložením očištěných hmot a spojovacího materiálu na skládku do vzdálenosti 10 m nebo naložením na dopravní prostředek dlaždic, desek nebo tvarovek s původním vyplněním spár kamenivem těženým</t>
  </si>
  <si>
    <t>https://podminky.urs.cz/item/CS_URS_2024_01/979051111</t>
  </si>
  <si>
    <t>"očištění demontované betonové dlažby 50/50 cm pro zpětné použití</t>
  </si>
  <si>
    <t>"betonová dlažba 50/50 cm v místě překopu přes chodník - dl. 2,0 m; v šířce 1,0 m (2 řady dlaždic)</t>
  </si>
  <si>
    <t>39</t>
  </si>
  <si>
    <t>979051121</t>
  </si>
  <si>
    <t>Očištění zámkových dlaždic se spárováním z kameniva těženého při překopech inženýrských sítí</t>
  </si>
  <si>
    <t>-109688864</t>
  </si>
  <si>
    <t>Očištění vybouraných prvků při překopech inženýrských sítí od spojovacího materiálu s odklizením a uložením očištěných hmot a spojovacího materiálu na skládku do vzdálenosti 10 m nebo naložením na dopravní prostředek zámkových dlaždic s vyplněním spár kamenivem</t>
  </si>
  <si>
    <t>https://podminky.urs.cz/item/CS_URS_2024_01/979051121</t>
  </si>
  <si>
    <t>"očištění demontované bet. zámkové dlažby pro zpětné použití</t>
  </si>
  <si>
    <t>"betonová zámková dlažba v místě překopu přes chodník - dl. 7,0 m; v šířce 0,8 m</t>
  </si>
  <si>
    <t>997</t>
  </si>
  <si>
    <t>Přesun sutě</t>
  </si>
  <si>
    <t>40</t>
  </si>
  <si>
    <t>997221551</t>
  </si>
  <si>
    <t>Vodorovná doprava suti ze sypkých materiálů do 1 km</t>
  </si>
  <si>
    <t>-1836007193</t>
  </si>
  <si>
    <t>Vodorovná doprava suti bez naložení, ale se složením a s hrubým urovnáním ze sypkých materiálů, na vzdálenost do 1 km</t>
  </si>
  <si>
    <t>https://podminky.urs.cz/item/CS_URS_2024_01/997221551</t>
  </si>
  <si>
    <t>3,318   "odpad ze zahliněného kameniva"</t>
  </si>
  <si>
    <t>41</t>
  </si>
  <si>
    <t>997221559</t>
  </si>
  <si>
    <t>Příplatek ZKD 1 km u vodorovné dopravy suti ze sypkých materiálů</t>
  </si>
  <si>
    <t>1270069832</t>
  </si>
  <si>
    <t>Vodorovná doprava suti bez naložení, ale se složením a s hrubým urovnáním Příplatek k ceně za každý další započatý 1 km přes 1 km</t>
  </si>
  <si>
    <t>https://podminky.urs.cz/item/CS_URS_2024_01/997221559</t>
  </si>
  <si>
    <t>"odvoz suti na recyklační skládku ve vzdálenosti 20 km (zahliněné kamenivo)</t>
  </si>
  <si>
    <t>"příplatek za dalších 19 km</t>
  </si>
  <si>
    <t>3,318*19</t>
  </si>
  <si>
    <t>42</t>
  </si>
  <si>
    <t>997221561</t>
  </si>
  <si>
    <t>Vodorovná doprava suti z kusových materiálů do 1 km</t>
  </si>
  <si>
    <t>-1254801413</t>
  </si>
  <si>
    <t>Vodorovná doprava suti bez naložení, ale se složením a s hrubým urovnáním z kusových materiálů, na vzdálenost do 1 km</t>
  </si>
  <si>
    <t>https://podminky.urs.cz/item/CS_URS_2024_01/997221561</t>
  </si>
  <si>
    <t>1,23   "odpad betonový - obruby vč. lože a opěr"</t>
  </si>
  <si>
    <t>1,402   "vybourané hmoty pro zpětné použití - betonová zámková a plošná dlažba"</t>
  </si>
  <si>
    <t>43</t>
  </si>
  <si>
    <t>997221569</t>
  </si>
  <si>
    <t>Příplatek ZKD 1 km u vodorovné dopravy suti z kusových materiálů</t>
  </si>
  <si>
    <t>-1201962954</t>
  </si>
  <si>
    <t>https://podminky.urs.cz/item/CS_URS_2024_01/997221569</t>
  </si>
  <si>
    <t>"odvoz suti na recyklační skládku ve vzdálenosti 20 km (beton)</t>
  </si>
  <si>
    <t>1,23*19</t>
  </si>
  <si>
    <t>44</t>
  </si>
  <si>
    <t>997221611</t>
  </si>
  <si>
    <t>Nakládání suti na dopravní prostředky pro vodorovnou dopravu</t>
  </si>
  <si>
    <t>-743336382</t>
  </si>
  <si>
    <t>Nakládání na dopravní prostředky pro vodorovnou dopravu suti</t>
  </si>
  <si>
    <t>https://podminky.urs.cz/item/CS_URS_2024_01/997221611</t>
  </si>
  <si>
    <t>45</t>
  </si>
  <si>
    <t>997221861</t>
  </si>
  <si>
    <t>Poplatek za uložení na recyklační skládce (skládkovné) stavebního odpadu z prostého betonu pod kódem 17 01 01</t>
  </si>
  <si>
    <t>-217173068</t>
  </si>
  <si>
    <t>Poplatek za uložení stavebního odpadu na recyklační skládce (skládkovné) z prostého betonu zatříděného do Katalogu odpadů pod kódem 17 01 01</t>
  </si>
  <si>
    <t>https://podminky.urs.cz/item/CS_URS_2024_01/997221861</t>
  </si>
  <si>
    <t>46</t>
  </si>
  <si>
    <t>997221873</t>
  </si>
  <si>
    <t>Poplatek za uložení na recyklační skládce (skládkovné) stavebního odpadu zeminy a kamení zatříděného do Katalogu odpadů pod kódem 17 05 04</t>
  </si>
  <si>
    <t>-137740499</t>
  </si>
  <si>
    <t>https://podminky.urs.cz/item/CS_URS_2024_01/997221873</t>
  </si>
  <si>
    <t>998</t>
  </si>
  <si>
    <t>Přesun hmot</t>
  </si>
  <si>
    <t>47</t>
  </si>
  <si>
    <t>998223011</t>
  </si>
  <si>
    <t>Přesun hmot pro pozemní komunikace s krytem dlážděným</t>
  </si>
  <si>
    <t>746277716</t>
  </si>
  <si>
    <t>Přesun hmot pro pozemní komunikace s krytem dlážděným dopravní vzdálenost do 200 m jakékoliv délky objektu</t>
  </si>
  <si>
    <t>https://podminky.urs.cz/item/CS_URS_2024_01/998223011</t>
  </si>
  <si>
    <t>Práce a dodávky M</t>
  </si>
  <si>
    <t>46-M</t>
  </si>
  <si>
    <t>Zemní práce při extr.mont.pracích</t>
  </si>
  <si>
    <t>48</t>
  </si>
  <si>
    <t>460010024</t>
  </si>
  <si>
    <t>Vytyčení trasy vedení kabelového podzemního v zastavěném prostoru</t>
  </si>
  <si>
    <t>km</t>
  </si>
  <si>
    <t>64</t>
  </si>
  <si>
    <t>-2091532829</t>
  </si>
  <si>
    <t>Vytyčení trasy vedení kabelového (podzemního) v zastavěném prostoru</t>
  </si>
  <si>
    <t>https://podminky.urs.cz/item/CS_URS_2024_01/460010024</t>
  </si>
  <si>
    <t>"celková délka kabelové trasy - 66,0 m</t>
  </si>
  <si>
    <t>0,066</t>
  </si>
  <si>
    <t>49</t>
  </si>
  <si>
    <t>460021111</t>
  </si>
  <si>
    <t>Sejmutí ornice při elektromontážích ručně tl vrstvy do 20 cm</t>
  </si>
  <si>
    <t>-367233197</t>
  </si>
  <si>
    <t>Sejmutí ornice ručně včetně rozpojení a odhozu ornice do vzdálenosti 3 m nebo naložení na dopravní prostředek tl. vrstvy do 20 cm</t>
  </si>
  <si>
    <t>https://podminky.urs.cz/item/CS_URS_2024_01/460021111</t>
  </si>
  <si>
    <t>"sejmutí ornice v tl. 200 mm v trase kabelové rýhy v zeleném pásu - š. 0,4 m; dl. 57,0 m</t>
  </si>
  <si>
    <t>0,4*57,0</t>
  </si>
  <si>
    <t>50</t>
  </si>
  <si>
    <t>460061141</t>
  </si>
  <si>
    <t>Ocelové mobilní oplocení výšky do 1,5 m pro zabezpečení výkopu a objektů u elektromontážních prací zřízení</t>
  </si>
  <si>
    <t>2068129661</t>
  </si>
  <si>
    <t>Zabezpečení výkopu a objektů ocelové mobilní oplocení výšky do 1,5 m zřízení</t>
  </si>
  <si>
    <t>https://podminky.urs.cz/item/CS_URS_2024_01/460061141</t>
  </si>
  <si>
    <t>"zřízení mobilního oplocení podél kabelové rýhy jednostranně - dl. trasy 66,0 m</t>
  </si>
  <si>
    <t>66,0*1,1</t>
  </si>
  <si>
    <t>51</t>
  </si>
  <si>
    <t>460061142</t>
  </si>
  <si>
    <t>Ocelové mobilní oplocení výšky do 1,5 m pro zabezpečení výkopu a objektů u elektromontážních prací odstranění</t>
  </si>
  <si>
    <t>375384022</t>
  </si>
  <si>
    <t>Zabezpečení výkopu a objektů ocelové mobilní oplocení výšky do 1,5 m odstranění</t>
  </si>
  <si>
    <t>https://podminky.urs.cz/item/CS_URS_2024_01/460061142</t>
  </si>
  <si>
    <t>"odstranění mobilního oplocení podél kabelové rýhy jednostranně - dl. trasy 66,0 m</t>
  </si>
  <si>
    <t>52</t>
  </si>
  <si>
    <t>460061171</t>
  </si>
  <si>
    <t>Výstražná páska pro zabezpečení výkopu u elektromontážních prací</t>
  </si>
  <si>
    <t>-1985898841</t>
  </si>
  <si>
    <t>Zabezpečení výkopu a objektů výstražná páska včetně dodávky materiálu zřízení a odstranění</t>
  </si>
  <si>
    <t>https://podminky.urs.cz/item/CS_URS_2024_01/460061171</t>
  </si>
  <si>
    <t>"podél kabelové rýhy jednostranně - dl. trasy 66,0 m</t>
  </si>
  <si>
    <t>53</t>
  </si>
  <si>
    <t>460551111</t>
  </si>
  <si>
    <t>Rozprostření a urovnání ornice při elektromotážích ručně tl vrstvy do 20 cm</t>
  </si>
  <si>
    <t>-1413103895</t>
  </si>
  <si>
    <t>Rozprostření a urovnání ornice ručně včetně přemístění hromad nebo dočasných skládek na místo spotřeby ze vzdálenosti do 3 m při souvislé ploše, tl. vrstvy do 20 cm</t>
  </si>
  <si>
    <t>https://podminky.urs.cz/item/CS_URS_2024_01/460551111</t>
  </si>
  <si>
    <t>"zpětné rozprostření ornice v tl. 200 mm v trase kabelové rýhy v zeleném pásu - dl. 57,0 m; š. 0,4 m</t>
  </si>
  <si>
    <t>54</t>
  </si>
  <si>
    <t>460581121</t>
  </si>
  <si>
    <t>Zatravnění včetně zalití vodou na rovině</t>
  </si>
  <si>
    <t>125057324</t>
  </si>
  <si>
    <t>Úprava terénu zatravnění, včetně dodání osiva a zalití vodou na rovině</t>
  </si>
  <si>
    <t>https://podminky.urs.cz/item/CS_URS_2024_01/460581121</t>
  </si>
  <si>
    <t>"zatravnění pozemku po zpětném rozprostření ornice v tl. 200 mm v trase kabelové rýhy v zeleném pásu - dl. 57,0 m; š. 0,4 m</t>
  </si>
  <si>
    <t>55</t>
  </si>
  <si>
    <t>460581131</t>
  </si>
  <si>
    <t>Uvedení nezpevněného terénu do původního stavu v místě dočasného uložení výkopku s vyhrabáním, srovnáním a částečným dosetím trávy</t>
  </si>
  <si>
    <t>-1818813761</t>
  </si>
  <si>
    <t>Úprava terénu uvedení nezpevněného terénu do původního stavu v místě dočasného uložení výkopku s vyhrabáním, srovnáním a částečným dosetím trávy</t>
  </si>
  <si>
    <t>https://podminky.urs.cz/item/CS_URS_2024_01/460581131</t>
  </si>
  <si>
    <t>"uvedení okolního terénu po stavební činnosti do původního stavu (v oblasti zeleného pásu)</t>
  </si>
  <si>
    <t>57,0*1,0</t>
  </si>
  <si>
    <t>56</t>
  </si>
  <si>
    <t>460671112</t>
  </si>
  <si>
    <t>Výstražná fólie pro krytí kabelů šířky přes 20 do 25 cm</t>
  </si>
  <si>
    <t>2010733921</t>
  </si>
  <si>
    <t>Výstražné prvky pro krytí kabelů včetně vyrovnání povrchu rýhy, rozvinutí a uložení fólie, šířky přes 20 do 25 cm</t>
  </si>
  <si>
    <t>https://podminky.urs.cz/item/CS_URS_2024_01/460671112</t>
  </si>
  <si>
    <t>66,0</t>
  </si>
  <si>
    <t>57</t>
  </si>
  <si>
    <t>469981111</t>
  </si>
  <si>
    <t>Přesun hmot pro pomocné stavební práce při elektromontážích</t>
  </si>
  <si>
    <t>-1282170848</t>
  </si>
  <si>
    <t>Přesun hmot pro pomocné stavební práce při elektromontážích dopravní vzdálenost do 1 000 m</t>
  </si>
  <si>
    <t>https://podminky.urs.cz/item/CS_URS_2024_01/469981111</t>
  </si>
  <si>
    <t>102a - SO 02 - Písecké rozcestí - zastávka MHD směr SNL</t>
  </si>
  <si>
    <t>"demontáž konstrukce chodníku a zpevněné plochy z bet. zámkové dlažby</t>
  </si>
  <si>
    <t>"v místě překopů přes chodníky - dl. 2,3 + 2,0 m; v šířce 0,8 m</t>
  </si>
  <si>
    <t>(2,3+2,0)*0,8</t>
  </si>
  <si>
    <t>"v místě překopu zpevněné plochy u rozvaděče TS - dl. 2,6 m; v šířce 0,8 m</t>
  </si>
  <si>
    <t>2,6*0,8</t>
  </si>
  <si>
    <t>"odstranění podkladní vrstvy z kameniva v místech překopů přes chodníky a zpevněnou plochu</t>
  </si>
  <si>
    <t>"v konstrukci chodníků z bet. zámkové dlažby - dl. 2,3 + 2,0 m; v šířce 0,8 m</t>
  </si>
  <si>
    <t>"v konstrukci zpevněné plochy z bet. zámkové dlažby u rozvaděče TS - dl. 2,6 m; v šířce 0,8 m</t>
  </si>
  <si>
    <t>"odstranění podkladní vrstvy kameniva chodníku s asfaltovým krytem - plocha 1,0 m2</t>
  </si>
  <si>
    <t>113107042</t>
  </si>
  <si>
    <t>Odstranění podkladu živičných tl přes 50 do 100 mm při překopech ručně</t>
  </si>
  <si>
    <t>-1680375708</t>
  </si>
  <si>
    <t>Odstranění podkladů nebo krytů při překopech inženýrských sítí s přemístěním hmot na skládku ve vzdálenosti do 3 m nebo s naložením na dopravní prostředek ručně živičných, o tl. vrstvy přes 50 do 100 mm</t>
  </si>
  <si>
    <t>https://podminky.urs.cz/item/CS_URS_2024_01/113107042</t>
  </si>
  <si>
    <t>"demontáž konstrukce chodníku s asfaltovým krytem - plocha 1,0 m2</t>
  </si>
  <si>
    <t>"odstranění betonových chodníkových obrub v místech překopů přes chodníky a zpevněnou plochu</t>
  </si>
  <si>
    <t>"podél chodníků z bet. zámkové dlažby - dl. 4,0 m</t>
  </si>
  <si>
    <t>2,0*2</t>
  </si>
  <si>
    <t>"podél zpevněné plochy z bet. zámkové dlažby u rozvaděče TS - dl. 5,0 m</t>
  </si>
  <si>
    <t>5,0</t>
  </si>
  <si>
    <t>"odstranění beton. chodníkových obrub - podél chodníku s asfaltovým krytem - dl. 2,0 m</t>
  </si>
  <si>
    <t>"výkop kabelové rýhy š. 0,4 m; hl. 0,7 m po demontáži konstrukce chodníků a zpevněné plochy v místech překopů - celková délka 6,9 m</t>
  </si>
  <si>
    <t>0,4*0,7*6,9</t>
  </si>
  <si>
    <t>"výkop kabelové rýhy š. 0,4 m; hl. 0,8 m po sejmutí ornice v tl. 200 mm v zeleném pásu - dl. 39,1 m</t>
  </si>
  <si>
    <t>0,4*0,8*39,1</t>
  </si>
  <si>
    <t>"ztížené vykopávky s ohledem na existenci podzemních inženýrských sítí - odhad 30% z celkového objemu rýh</t>
  </si>
  <si>
    <t>"souběh se stávajícím vedením VO v délce 39,0 m</t>
  </si>
  <si>
    <t>14,444*0,3</t>
  </si>
  <si>
    <t>"ztížený výkop v oblasti kořenové zóny stávajícího stromu v dl. cca 4,6 m - 50% objemu rýhy v úseku</t>
  </si>
  <si>
    <t>0,4*0,8*4,6*0,5</t>
  </si>
  <si>
    <t>0,4*0,8*39,1   "objem výkopku z rýh v zeleném pásu"</t>
  </si>
  <si>
    <t>0,4*0,7*6,9   "objem výkopku z rýh v místech překopů přes chodníky"</t>
  </si>
  <si>
    <t>-0,4*0,65*39,1   "odpočet výkopku pro zpětný zásyp rýh v zeleném pásu"</t>
  </si>
  <si>
    <t>-0,4*0,55*6,9   "odpočet výkopku pro zpětný zásyp rýh v místech překopů přes chodníky"</t>
  </si>
  <si>
    <t>2139596454</t>
  </si>
  <si>
    <t>3,413</t>
  </si>
  <si>
    <t>3,413*10</t>
  </si>
  <si>
    <t>3,413*1,7</t>
  </si>
  <si>
    <t>"zásyp kabelové rýhy š. 0,4 m; hl. 0,55 m v místech překopů přes chodníky a zpevněnou plochu - dl. 6,9 m</t>
  </si>
  <si>
    <t>0,4*0,55*6,9</t>
  </si>
  <si>
    <t>"zásyp kabelové rýhy š. 0,4 m; hl. 0,65 m v zeleném pásu - dl. 39,1 m</t>
  </si>
  <si>
    <t>0,4*0,65*39,1</t>
  </si>
  <si>
    <t>0,4*0,3*46,0</t>
  </si>
  <si>
    <t>"kabelové lože a obsyp v objemu 0,07 m3/m; dl. kabelové trasy 46,0 m</t>
  </si>
  <si>
    <t>46,0*0,07</t>
  </si>
  <si>
    <t>3,22*2 'Přepočtené koeficientem množství</t>
  </si>
  <si>
    <t>"úprava pláně v oblasti výkopové rýhy s přesahem (uvedení chodníků a zpevněné plochy do původního stavu)</t>
  </si>
  <si>
    <t>"pod konstrukci chodníků z bet. zámkové dlažby - dl. 2,3 + 2,0 m; v šířce 0,8 m</t>
  </si>
  <si>
    <t>"pod konstrukci zpevněné plochy z bet. zámkové dlažby u rozvaděče TS - dl. 2,6 m; v šířce 0,8 m</t>
  </si>
  <si>
    <t>"úprava pláně pod konstrukcí chodníku s asfaltovým krytem - plocha 1,0 m2</t>
  </si>
  <si>
    <t>-1684333787</t>
  </si>
  <si>
    <t>"úprava pláně v oblasti kabelové rýhy v zeleném pásu pod orniční vrstvu - dl. 39,1 m; š. 0,4 m</t>
  </si>
  <si>
    <t>39,1*0,4</t>
  </si>
  <si>
    <t>-6217891</t>
  </si>
  <si>
    <t>-1041036439</t>
  </si>
  <si>
    <t>-2018793295</t>
  </si>
  <si>
    <t>"doplnění podkladní vrstvy z kameniva v místech překopů přes chodníky a zpevněnou plochu u rozvaděče TS</t>
  </si>
  <si>
    <t>"doplnění podkladní vrstvy z kameniva v konstrukci chodníku s asfaltovým krytem - plocha 1,0 m2</t>
  </si>
  <si>
    <t>572340112</t>
  </si>
  <si>
    <t>Vyspravení krytu komunikací po překopech pl do 15 m2 asfaltovým betonem ACO (AB) tl přes 50 do 70 mm</t>
  </si>
  <si>
    <t>-282453254</t>
  </si>
  <si>
    <t>Vyspravení krytu komunikací po překopech inženýrských sítí plochy do 15 m2 asfaltovým betonem ACO (AB), po zhutnění tl. přes 50 do 70 mm</t>
  </si>
  <si>
    <t>https://podminky.urs.cz/item/CS_URS_2024_01/572340112</t>
  </si>
  <si>
    <t>"doplnění asfaltového krytu - plocha 1,0 m2</t>
  </si>
  <si>
    <t>"uvedení chodníků a zpevněné plochy do původního stavu po zásypu rýh (předpoklad využití demontované a očištěné stávající zámkové dlažby)</t>
  </si>
  <si>
    <t>"doplnění krytu chodníku z bet. zámkové dlažby tl. 80 mm - dl. 2,3 + 2,0 m; v šířce 0,8 m</t>
  </si>
  <si>
    <t>"doplnění krytu zpevněné plochy u rozvaděče TS z bet. zámkové dlažby tl. 80 mm - dl. 2,6 m; v šířce 0,8 m</t>
  </si>
  <si>
    <t>5,52</t>
  </si>
  <si>
    <t>110</t>
  </si>
  <si>
    <t>"doplnění betonových chodníkových obrub v místech překopů přes chodníky a zpevněnou plochu u rozvaděče TS</t>
  </si>
  <si>
    <t>"doplnění beton. chodníkových obrub - podél chodníku s asfaltovým krytem - dl. 2,0 m</t>
  </si>
  <si>
    <t>11*1,05 'Přepočtené koeficientem množství</t>
  </si>
  <si>
    <t>919735112</t>
  </si>
  <si>
    <t>Řezání stávajícího živičného krytu hl přes 50 do 100 mm</t>
  </si>
  <si>
    <t>-968123462</t>
  </si>
  <si>
    <t>Řezání stávajícího živičného krytu nebo podkladu hloubky přes 50 do 100 mm</t>
  </si>
  <si>
    <t>https://podminky.urs.cz/item/CS_URS_2024_01/919735112</t>
  </si>
  <si>
    <t>"demontáž konstrukce chodníku s asfaltovým krytem - odříznutí dl. 3,0 m</t>
  </si>
  <si>
    <t>3,0</t>
  </si>
  <si>
    <t>"betonová zámková dlažba v místě překopů přes chodníky - dl. 2,3 + 2,0 m; v šířce 0,8 m</t>
  </si>
  <si>
    <t>"betonová zámková dlažba v místě překopů přes zpevněnou plochu u rozvaděče TS - dl. 2,6 m; v šířce 0,8 m</t>
  </si>
  <si>
    <t>2,354   "odpad ze zahliněného kameniva"</t>
  </si>
  <si>
    <t>2,354*19</t>
  </si>
  <si>
    <t>2,255   "odpad betonový - obruby vč. lože a opěr"</t>
  </si>
  <si>
    <t>0,22   "asfaltový odpad odtěžený"</t>
  </si>
  <si>
    <t>0,972   "vybourané hmoty pro zpětné použití - betonová zámková dlažba"</t>
  </si>
  <si>
    <t>"odvoz suti na recyklační skládku ve vzdálenosti 20 km (beton, asfalt)</t>
  </si>
  <si>
    <t>(2,255+0,22)*19</t>
  </si>
  <si>
    <t>997221875</t>
  </si>
  <si>
    <t>Poplatek za uložení na recyklační skládce (skládkovné) stavebního odpadu asfaltového bez obsahu dehtu zatříděného do Katalogu odpadů pod kódem 17 03 02</t>
  </si>
  <si>
    <t>-1227822399</t>
  </si>
  <si>
    <t>Poplatek za uložení stavebního odpadu na recyklační skládce (skládkovné) asfaltového bez obsahu dehtu zatříděného do Katalogu odpadů pod kódem 17 03 02</t>
  </si>
  <si>
    <t>https://podminky.urs.cz/item/CS_URS_2024_01/997221875</t>
  </si>
  <si>
    <t>"celková délka kabelové trasy - 46,0 m</t>
  </si>
  <si>
    <t>0,046</t>
  </si>
  <si>
    <t>"sejmutí ornice v tl. 200 mm v trase kabelové rýhy v zeleném pásu - š. 0,4 m; dl. 39,1 m</t>
  </si>
  <si>
    <t>0,4*39,1</t>
  </si>
  <si>
    <t>"zřízení mobilního oplocení podél kabelové rýhy jednostranně - dl. trasy 46,0 m</t>
  </si>
  <si>
    <t>46,0*1,1</t>
  </si>
  <si>
    <t>"odstranění mobilního oplocení podél kabelové rýhy jednostranně - dl. trasy 46,0 m</t>
  </si>
  <si>
    <t>"podél kabelové rýhy jednostranně - dl. trasy 46,0 m</t>
  </si>
  <si>
    <t>"zpětné rozprostření ornice v tl. 200 mm v trase kabelové rýhy v zeleném pásu - dl. 39,1 m; š. 0,4 m</t>
  </si>
  <si>
    <t>"zatravnění pozemku po zpětném rozprostření ornice v tl. 200 mm v trase kabelové rýhy v zeleném pásu - dl. 39,1 m; š. 0,4 m</t>
  </si>
  <si>
    <t>39,1*1,0</t>
  </si>
  <si>
    <t>46,0</t>
  </si>
  <si>
    <t>103a - SO 03 - Písecké rozcestí - zastávka MHD směr Klokoty</t>
  </si>
  <si>
    <t>Část trasy NN bude vedena ve stávající chráničce dl. 21,0 m pod komunikací a chodníkem.</t>
  </si>
  <si>
    <t>111211101</t>
  </si>
  <si>
    <t>Odstranění křovin a stromů průměru kmene do 100 mm i s kořeny sklonu terénu do 1:5 ručně</t>
  </si>
  <si>
    <t>-485564374</t>
  </si>
  <si>
    <t>Odstranění křovin a stromů s odstraněním kořenů ručně průměru kmene do 100 mm jakékoliv plochy v rovině nebo ve svahu o sklonu do 1:5</t>
  </si>
  <si>
    <t>https://podminky.urs.cz/item/CS_URS_2024_01/111211101</t>
  </si>
  <si>
    <t>"odstranění stávajícího keře v trase vedení NN - odhad 5,0 m2</t>
  </si>
  <si>
    <t>"v místě překopu přes chodník - dl. 2,8 m; v šířce 0,8 m</t>
  </si>
  <si>
    <t>2,8*0,8</t>
  </si>
  <si>
    <t>"odstranění podkladní vrstvy z kameniva v místě překopu přes chodník</t>
  </si>
  <si>
    <t>"v konstrukci chodníku z bet. zámkové dlažby - dl. 2,8 m; v šířce 0,8 m</t>
  </si>
  <si>
    <t>-1314121625</t>
  </si>
  <si>
    <t>1,0*2</t>
  </si>
  <si>
    <t>1322002.R</t>
  </si>
  <si>
    <t>Ruční kopané sondy pro zjištění polohy konců stávající kabelové chráničky pod komunikací</t>
  </si>
  <si>
    <t>-633561201</t>
  </si>
  <si>
    <t>"výkop kabelové rýhy š. 0,4 m; hl. 0,7 m po demontáži konstrukce chodníku v místě překopu - celková délka 2,8 m</t>
  </si>
  <si>
    <t>0,4*0,7*2,8</t>
  </si>
  <si>
    <t>"výkop kabelové rýhy š. 0,4 m; hl. 0,8 m po sejmutí ornice v tl. 200 mm v zeleném pásu - dl. 23,9 m</t>
  </si>
  <si>
    <t>0,4*0,8*23,9</t>
  </si>
  <si>
    <t>"souběh se stávajícím vedením VO v délce 16,0 m</t>
  </si>
  <si>
    <t>8,432*0,3</t>
  </si>
  <si>
    <t>0,4*0,8*23,9   "objem výkopku z rýh v zeleném pásu"</t>
  </si>
  <si>
    <t>0,4*0,7*2,8   "objem výkopku z rýh v místech překopu přes chodník"</t>
  </si>
  <si>
    <t>-0,4*0,65*23,9   "odpočet výkopku pro zpětný zásyp rýh v zeleném pásu"</t>
  </si>
  <si>
    <t>-0,4*0,55*2,8   "odpočet výkopku pro zpětný zásyp rýh v místě překopu přes chodník"</t>
  </si>
  <si>
    <t>162301501</t>
  </si>
  <si>
    <t>Vodorovné přemístění křovin do 5 km D kmene do 100 mm</t>
  </si>
  <si>
    <t>-290701424</t>
  </si>
  <si>
    <t>Vodorovné přemístění smýcených křovin do průměru kmene 100 mm na vzdálenost do 5 000 m</t>
  </si>
  <si>
    <t>https://podminky.urs.cz/item/CS_URS_2024_01/162301501</t>
  </si>
  <si>
    <t>"přemístění odstraněného stávajícího keře do kompostárny v předpokládané vzdálenosti 10 km</t>
  </si>
  <si>
    <t>162301981</t>
  </si>
  <si>
    <t>Příplatek k vodorovnému přemístění křovin D kmene do 100 mm ZKD 1 km</t>
  </si>
  <si>
    <t>165896072</t>
  </si>
  <si>
    <t>Vodorovné přemístění smýcených křovin Příplatek k ceně za každých dalších i započatých 1 000 m</t>
  </si>
  <si>
    <t>https://podminky.urs.cz/item/CS_URS_2024_01/162301981</t>
  </si>
  <si>
    <t>"příplatek za dalších 5 km</t>
  </si>
  <si>
    <t>5,0*5</t>
  </si>
  <si>
    <t>2,255</t>
  </si>
  <si>
    <t>2,255*10</t>
  </si>
  <si>
    <t>2,255*1,7</t>
  </si>
  <si>
    <t>"zásyp kabelové rýhy š. 0,4 m; hl. 0,55 m v místech překopu přes chodník - dl. 2,8 m</t>
  </si>
  <si>
    <t>0,4*0,55*2,8</t>
  </si>
  <si>
    <t>"zásyp kabelové rýhy š. 0,4 m; hl. 0,65 m v zeleném pásu - dl. 23,9 m</t>
  </si>
  <si>
    <t>0,4*0,65*23,9</t>
  </si>
  <si>
    <t>0,4*0,3*(2,8+23,9)</t>
  </si>
  <si>
    <t>"kabelové lože a obsyp v objemu 0,07 m3/m; dl. kabelové trasy pro lože a obsyp - 26,7 m</t>
  </si>
  <si>
    <t>26,7*0,07</t>
  </si>
  <si>
    <t>1,869*2 'Přepočtené koeficientem množství</t>
  </si>
  <si>
    <t>-302479598</t>
  </si>
  <si>
    <t>"úprava pláně v oblasti kabelové rýhy v zeleném pásu pod orniční vrstvu - dl. 23,9 m; š. 0,4 m</t>
  </si>
  <si>
    <t>23,9*0,4</t>
  </si>
  <si>
    <t>1901001.R</t>
  </si>
  <si>
    <t>Poplatek za uložení biologického odpadu do kompostárny (skládkovné)</t>
  </si>
  <si>
    <t>1632046222</t>
  </si>
  <si>
    <t>"biologický odpad z odstraněného keře (odhad 0,2 t)</t>
  </si>
  <si>
    <t>0,2</t>
  </si>
  <si>
    <t>526062270</t>
  </si>
  <si>
    <t>523755017</t>
  </si>
  <si>
    <t>-1520695016</t>
  </si>
  <si>
    <t>"uvedení chodníku do původního stavu po zásypu rýh</t>
  </si>
  <si>
    <t>"doplnění podkladní vrstvy z kameniva v místě překopu přes chodník</t>
  </si>
  <si>
    <t>1199986844</t>
  </si>
  <si>
    <t>"uvedení chodníku do původního stavu po zásypu rýh (předpoklad využití demontované a očištěné stávající zámkové dlažby)</t>
  </si>
  <si>
    <t>"doplnění krytu chodníku z bet. zámkové dlažby tl. 80 mm - dl. 2,8 m; v šířce 0,8 m</t>
  </si>
  <si>
    <t>2,24</t>
  </si>
  <si>
    <t>60</t>
  </si>
  <si>
    <t>911111111.1</t>
  </si>
  <si>
    <t>Montáž zábradlí ocelového zabetonovaného</t>
  </si>
  <si>
    <t>1728840149</t>
  </si>
  <si>
    <t>https://podminky.urs.cz/item/CS_URS_2024_01/911111111.1</t>
  </si>
  <si>
    <t>Poznámka k položce:_x000D_
- včetně nutných přípravných a zemních prací</t>
  </si>
  <si>
    <t>"zpětná montáž trubkového zábradlí výšky 0,75 m včetně betonáže základových patek - dl. 10,1 m</t>
  </si>
  <si>
    <t>10,1</t>
  </si>
  <si>
    <t>"doplnění betonových chodníkových obrub v místě překopu přes chodník</t>
  </si>
  <si>
    <t>2*1,05 'Přepočtené koeficientem množství</t>
  </si>
  <si>
    <t>1569488567</t>
  </si>
  <si>
    <t>966005111.1</t>
  </si>
  <si>
    <t>Rozebrání a odstranění silničního zábradlí se sloupky osazenými s betonovými patkami - demontáž pro zpětné použití</t>
  </si>
  <si>
    <t>2089923220</t>
  </si>
  <si>
    <t>Rozebrání a odstranění silničního zábradlí a ocelových svodidel s přemístěním hmot na skládku na vzdálenost do 10 m nebo s naložením na dopravní prostředek, se zásypem jam po odstraněných sloupcích a s jeho zhutněním silničního zábradlí se sloupky osazenými s betonovými patkami - demontáž pro zpětné použití</t>
  </si>
  <si>
    <t>https://podminky.urs.cz/item/CS_URS_2024_01/966005111.1</t>
  </si>
  <si>
    <t>"demontáž trubkového zábradlí výšky 0,75 m včetně základových patek - dl. 10,1 m</t>
  </si>
  <si>
    <t>"betonová zámková dlažba v místě překopu přes chodník - dl. 2,8 m; v šířce 0,8 m</t>
  </si>
  <si>
    <t>1,128   "odpad ze zahliněného kameniva"</t>
  </si>
  <si>
    <t>1,128*19</t>
  </si>
  <si>
    <t>0,997   "odpad betonový - obruby vč. lože a opěr, betonové patky zábradlí"</t>
  </si>
  <si>
    <t>0,571   "vybourané hmoty pro zpětné použití - betonová zámková dlažba, kovové zábradlí"</t>
  </si>
  <si>
    <t>(0,997+0,22)*19</t>
  </si>
  <si>
    <t>1526111823</t>
  </si>
  <si>
    <t>"celková délka kabelové trasy - 56,5 m</t>
  </si>
  <si>
    <t>0,056</t>
  </si>
  <si>
    <t>"sejmutí ornice v tl. 200 mm v trase kabelové rýhy v zeleném pásu - š. 0,4 m; dl. 23,9 m</t>
  </si>
  <si>
    <t>0,4*23,9</t>
  </si>
  <si>
    <t>"zřízení mobilního oplocení podél kabelové rýhy jednostranně - dl. 26,7 m (zelený pás + překop chodníku)</t>
  </si>
  <si>
    <t>"bez trasy pod komunikací a trasy od rozvaděče TS k začátku chráničky</t>
  </si>
  <si>
    <t>26,7*1,1</t>
  </si>
  <si>
    <t>"odstranění mobilního oplocení podél kabelové rýhy jednostranně - dl. 26,7 m (zelený pás + překop chodníku)</t>
  </si>
  <si>
    <t>58</t>
  </si>
  <si>
    <t>"podél kabelové rýhy jednostranně - dl. 26,7 m (zelený pás + překop chodníku)</t>
  </si>
  <si>
    <t>59</t>
  </si>
  <si>
    <t>"zpětné rozprostření ornice v tl. 200 mm v trase kabelové rýhy v zeleném pásu - dl. 23,9 m; š. 0,4 m</t>
  </si>
  <si>
    <t>"zatravnění pozemku po zpětném rozprostření ornice v tl. 200 mm v trase kabelové rýhy v zeleném pásu - dl. 23,9 m; š. 0,4 m</t>
  </si>
  <si>
    <t>61</t>
  </si>
  <si>
    <t>23,9*1,0</t>
  </si>
  <si>
    <t>62</t>
  </si>
  <si>
    <t>"v rozsahu kabelové trasy v zeleném pásu a překopu chodníku - dl. 26,7 m</t>
  </si>
  <si>
    <t>26,7</t>
  </si>
  <si>
    <t>63</t>
  </si>
  <si>
    <t>104a - SO 04 - Křižíkovo náměstí - zastávka MHD směr SNL</t>
  </si>
  <si>
    <t xml:space="preserve">Nové podzemní kabelové vedení bude uloženo ve stávající kabelové chráničce (půdorysná délka trasy cca 33,0 m). Zásah do zpevněné plochy chodníku se předpokládá pouze v místě základové patky stožáru označníku a v trase napojení zemnícího drátu FeZn na stávající zemnící soustavu VO (půdorysná délka 1,0 m).  </t>
  </si>
  <si>
    <t>"v místě překopu přes chodník (napojení zemnícího drátu) - dl. 1,0 m; v šířce 0,8 m</t>
  </si>
  <si>
    <t>1,0*0,8</t>
  </si>
  <si>
    <t>"v místě výkopu patky pro stožár označníku - plocha 2,0 m2</t>
  </si>
  <si>
    <t>"odstranění podkladní vrstvy z kameniva v konstrukci chodníku z bet. zámkové dlažby</t>
  </si>
  <si>
    <t>"výkop kabelové rýhy š. 0,4 m; hl. 0,7 m po demontáži konstrukce chodníku</t>
  </si>
  <si>
    <t>0,4*0,7*1,0   "rýha pro napojení zemnícího drátu - dl. 1,0 m"</t>
  </si>
  <si>
    <t>"celkový objem šachty od pláně chodníku (-0,3 m) - 0,896 m3</t>
  </si>
  <si>
    <t>0,8*0,8*1,4*0,6</t>
  </si>
  <si>
    <t>0,8*0,8*1,4*0,4</t>
  </si>
  <si>
    <t>0,28*0,15</t>
  </si>
  <si>
    <t>0,4*0,7*1,0   "objem výkopku z rýhy pro napojení zemnícího drátu - dl. 1,0 m"</t>
  </si>
  <si>
    <t>0,538   "objem výkopku ze šachty pro pref. základovou patku stožáru (hor. tř. 3)</t>
  </si>
  <si>
    <t>-0,4*0,55*1,0   "odpočet výkopku pro zpětný zásyp rýhy pro napojení zemnícího drátu - dl. 1,0 m"</t>
  </si>
  <si>
    <t>0,358   "objem výkopku ze šachty pro pref. základovou patku stožáru (hor. tř. 4)</t>
  </si>
  <si>
    <t>0,598</t>
  </si>
  <si>
    <t>0,598*10</t>
  </si>
  <si>
    <t>0,358</t>
  </si>
  <si>
    <t>0,358*10</t>
  </si>
  <si>
    <t>0,598*1,7</t>
  </si>
  <si>
    <t>0,358*1,7   "hor. tř. 4"</t>
  </si>
  <si>
    <t>0,358   "hor. tř. 4"</t>
  </si>
  <si>
    <t>-609824189</t>
  </si>
  <si>
    <t>"zásyp kabelové rýhy š. 0,4 m; hl. 0,55 m v místech překopu přes chodník</t>
  </si>
  <si>
    <t>0,4*0,55*1,0   "rýha pro napojení zemnícího drátu - dl. 1,0 m"</t>
  </si>
  <si>
    <t>0,4*0,3*1,0</t>
  </si>
  <si>
    <t>"kabelové lože a obsyp v objemu 0,07 m3/m</t>
  </si>
  <si>
    <t>1,0*0,07   "rýha pro napojení zemnícího drátu - dl. 1,0 m"</t>
  </si>
  <si>
    <t>0,07*2 'Přepočtené koeficientem množství</t>
  </si>
  <si>
    <t>"úprava pláně v oblasti výkopové rýhy s přesahem (uvedení chodníků do původ. stavu)</t>
  </si>
  <si>
    <t>"pod konstrukci chodníku z bet. zámkové dlažby</t>
  </si>
  <si>
    <t>1,0*0,8   "v trase rýhy pro napojení zemnícího drátu - dl. 1,0 m; v šířce 0,8 m</t>
  </si>
  <si>
    <t>1115885212</t>
  </si>
  <si>
    <t>"do úrovně pláně pod konstrukci chodníku -0,3 m - cca 0,75 m3/kus</t>
  </si>
  <si>
    <t>0,75</t>
  </si>
  <si>
    <t>-74179379</t>
  </si>
  <si>
    <t>1610930466</t>
  </si>
  <si>
    <t>-2118130135</t>
  </si>
  <si>
    <t>"doplnění podkladní vrstvy z kameniva</t>
  </si>
  <si>
    <t>"v místě překopu přes chodník</t>
  </si>
  <si>
    <t>1034105722</t>
  </si>
  <si>
    <t>"doplnění krytu chodníku z bet. zámkové dlažby tl. 80 mm (předpoklad využití demontované a očištěné stávající zámkové dlažby)</t>
  </si>
  <si>
    <t>2,8</t>
  </si>
  <si>
    <t>"ochrana sítí v prostoru stavby</t>
  </si>
  <si>
    <t>"v prostoru zásahu do chodníku pro výkop patky stožáru označníku a rýhy pro napojení uzemnění - plocha cca 10,0 m2</t>
  </si>
  <si>
    <t>383402187</t>
  </si>
  <si>
    <t>1,047   "odpad ze zahliněného kameniva"</t>
  </si>
  <si>
    <t>1,047*19</t>
  </si>
  <si>
    <t>0,493   "vybourané hmoty pro zpětné použití - betonová zámková dlažba"</t>
  </si>
  <si>
    <t>"celková délka kabelové trasy (stávající chránička) - 33,0 m</t>
  </si>
  <si>
    <t>0,033</t>
  </si>
  <si>
    <t>"zřízení mobilního oplocení v prostoru zásahu do chodníku pro výkop patky stožáru označníku a rýhy pro napojení uzemnění - cca 15,0 m</t>
  </si>
  <si>
    <t>"odstranění mobilního oplocení v prostoru zásahu do chodníku pro výkop patky stožáru označníku a rýhy pro napojení uzemnění - cca 15,0 m</t>
  </si>
  <si>
    <t>105a - SO 05 - U Reálky - zastávka MHD směr Klokoty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</si>
  <si>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</si>
  <si>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</si>
  <si>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</si>
  <si>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>PSV - Práce a dodávky PSV</t>
  </si>
  <si>
    <t xml:space="preserve">    764 - Konstrukce klempířské</t>
  </si>
  <si>
    <t xml:space="preserve">    783 - Dokončovací práce - nátěry</t>
  </si>
  <si>
    <t>113106025</t>
  </si>
  <si>
    <t>Rozebrání dlažeb při překopech komunikací pro pěší z vegetační dlažby betonové ručně</t>
  </si>
  <si>
    <t>-637428958</t>
  </si>
  <si>
    <t>Rozebrání dlažeb a dílců při překopech inženýrských sítí s přemístěním hmot na skládku na vzdálenost do 3 m nebo s naložením na dopravní prostředek ručně komunikací pro pěší s ložem z kameniva nebo živice a s výplní spár z vegetační dlažby betonové</t>
  </si>
  <si>
    <t>https://podminky.urs.cz/item/CS_URS_2024_01/113106025</t>
  </si>
  <si>
    <t>"demontáž betonových vegetačních tvárnic v místě kabelových rozvodů</t>
  </si>
  <si>
    <t>"v místě výkopové rýhy pro kabelové rozvody a šachty pro patku stožáru označníku - plocha 5,0 m2</t>
  </si>
  <si>
    <t>"v místě výkopové rýhy pro napojení zemnícího drátu - plocha 2,0 m2</t>
  </si>
  <si>
    <t>"odstranění podkladní vrstvy z kameniva</t>
  </si>
  <si>
    <t>"odstranění beton. chodníkových obrub - podél chodníku z bet. zámkové dlažby - dl. 2,0 m</t>
  </si>
  <si>
    <t>"výkop kabelové rýhy š. 0,4 m; hl. 0,8 m po sejmutí vegetačních tvárnic a ornice v tl. 200 mm v zeleném pásu</t>
  </si>
  <si>
    <t>0,4*0,8*4,0   "rýha pro kabelové rozvody"</t>
  </si>
  <si>
    <t>0,4*0,8*2,0   "rýha pro napojení zemnícího drátu"</t>
  </si>
  <si>
    <t>1,92*0,3</t>
  </si>
  <si>
    <t>162251101</t>
  </si>
  <si>
    <t>Vodorovné přemístění do 20 m výkopku/sypaniny z horniny třídy těžitelnosti I skupiny 1 až 3</t>
  </si>
  <si>
    <t>-756622465</t>
  </si>
  <si>
    <t>Vodorovné přemístění výkopku nebo sypaniny po suchu na obvyklém dopravním prostředku, bez naložení výkopku, avšak se složením bez rozhrnutí z horniny třídy těžitelnosti I skupiny 1 až 3 na vzdálenost do 20 m</t>
  </si>
  <si>
    <t>https://podminky.urs.cz/item/CS_URS_2024_01/162251101</t>
  </si>
  <si>
    <t>0,4*0,8*4,0   "objem výkopku z rýhy pro kabelové rozvody"</t>
  </si>
  <si>
    <t>0,4*0,8*2,0   "objem výkopku z rýhy pro napojení zemnícího drátu"</t>
  </si>
  <si>
    <t>-0,4*0,65*4,0   "odpočet výkopku pro zpětný zásyp rýhy pro kabelové rozvody - dl. 4,0 m"</t>
  </si>
  <si>
    <t>-0,4*0,65*2,0   "odpočet výkopku pro zpětný zásyp rýhy pro napojení zemnícího drátu - dl. 2,0 m"</t>
  </si>
  <si>
    <t>162251121</t>
  </si>
  <si>
    <t>Vodorovné přemístění do 20 m výkopku/sypaniny z horniny třídy těžitelnosti II skupiny 4 a 5</t>
  </si>
  <si>
    <t>-864407090</t>
  </si>
  <si>
    <t>Vodorovné přemístění výkopku nebo sypaniny po suchu na obvyklém dopravním prostředku, bez naložení výkopku, avšak se složením bez rozhrnutí z horniny třídy těžitelnosti II skupiny 4 a 5 na vzdálenost do 20 m</t>
  </si>
  <si>
    <t>https://podminky.urs.cz/item/CS_URS_2024_01/162251121</t>
  </si>
  <si>
    <t>1,013</t>
  </si>
  <si>
    <t>1,013*10</t>
  </si>
  <si>
    <t>1,013*1,7</t>
  </si>
  <si>
    <t>"zásyp kabelové rýhy š. 0,4 m; hl. 0,65 m ve vegetačním pásu</t>
  </si>
  <si>
    <t>"zásyp do úrovně pláně pod orniční vrstvu a vegetační tvárnice; tj. na úroveň -0,2 m</t>
  </si>
  <si>
    <t>0,4*0,65*4,0   "rýha pro kabelové rozvody - dl. 4,0 m"</t>
  </si>
  <si>
    <t>0,4*0,65*2,0   "rýha pro napojení zemnícího drátu - dl. 2,0 m"</t>
  </si>
  <si>
    <t>0,4*0,3*4,0</t>
  </si>
  <si>
    <t>4,0*0,07   "trasa kabelových rozvodů - dl. 4,0 m"</t>
  </si>
  <si>
    <t>2,0*0,07   "trasa pro napojení zemnícího drátu - dl. 2,0 m"</t>
  </si>
  <si>
    <t>0,42*2 'Přepočtené koeficientem množství</t>
  </si>
  <si>
    <t>"úprava pláně v oblasti patky stožáru označníku (uvedení chodníku do původního stavu)</t>
  </si>
  <si>
    <t>"v konstrukci chodníku z bet. zámkové dlažby - plocha 1,0 m2</t>
  </si>
  <si>
    <t>"úprava pláně v oblasti výkopových rýh s přesahem (uvedení zpevněné plochy do původního stavu)</t>
  </si>
  <si>
    <t>"plocha pro zpětné položení vegetačních tvárnic - 7,0 m2</t>
  </si>
  <si>
    <t>7,0</t>
  </si>
  <si>
    <t>1471619596</t>
  </si>
  <si>
    <t>-449304656</t>
  </si>
  <si>
    <t>-875527535</t>
  </si>
  <si>
    <t>Svislé a kompletní konstrukce</t>
  </si>
  <si>
    <t>311234311</t>
  </si>
  <si>
    <t>Zdivo jednovrstvé z cihel děrovaných do P10 na maltu M10 tl 440 mm</t>
  </si>
  <si>
    <t>2067249964</t>
  </si>
  <si>
    <t>Zdivo jednovrstvé z cihel děrovaných nebroušených klasických spojených na pero a drážku na maltu M10, pevnost cihel do P10, tl. zdiva 440 mm</t>
  </si>
  <si>
    <t>https://podminky.urs.cz/item/CS_URS_2024_01/311234311</t>
  </si>
  <si>
    <t>"vyzdění nového ohradního zdiva v kombinaci keramického zdiva tl. 440 mm a přizdívky z vápenopískových cihel</t>
  </si>
  <si>
    <t>"předpoklad vyzdívky z úrovně stávající zpevněné plochy - dl. 1,0 m; v. 1,6 m</t>
  </si>
  <si>
    <t>1,0*1,6</t>
  </si>
  <si>
    <t>311274861</t>
  </si>
  <si>
    <t>Vnější pohledové zdivo z vápenopískových cihel VF přes P25 na maltu M5 tl 290 mm</t>
  </si>
  <si>
    <t>763759023</t>
  </si>
  <si>
    <t>Pohledové zdivo z vápenopískových cihel na maltu M5 vnější, tloušťka zdiva 290 mm, formát a rozměr cihel VF 290x140x65 mm, pevnost cihel přes P25</t>
  </si>
  <si>
    <t>https://podminky.urs.cz/item/CS_URS_2024_01/311274861</t>
  </si>
  <si>
    <t>317351105</t>
  </si>
  <si>
    <t>Zřízení bednění říms a žlabových říms v do 6 m</t>
  </si>
  <si>
    <t>-16014062</t>
  </si>
  <si>
    <t>Bednění klenbových pásů, říms nebo překladů říms nebo žlabových říms včetně podpěrné konstrukce vzepřené nebo podepřené jakéhokoliv tvaru a délky vyložení při výšce spodní hrany konstrukce do 6 m nad nejblíže nižší podlahou zřízení</t>
  </si>
  <si>
    <t>https://podminky.urs.cz/item/CS_URS_2024_01/317351105</t>
  </si>
  <si>
    <t>"nová betonová stříška na části ohradního zdiva tl. 0,6 m mezi budovou gymnazia a elektropilíři z vápenopískových cihel</t>
  </si>
  <si>
    <t>"zřízení bednění přesahu stříšky - průměrná tl. 0,12 m; š. 0,8 m; dl. 1,0 m</t>
  </si>
  <si>
    <t>(0,15+0,2)*1,0*2</t>
  </si>
  <si>
    <t>317351106</t>
  </si>
  <si>
    <t>Odstranění bednění říms a žlabových říms v do 6 m</t>
  </si>
  <si>
    <t>498769319</t>
  </si>
  <si>
    <t>Bednění klenbových pásů, říms nebo překladů říms nebo žlabových říms včetně podpěrné konstrukce vzepřené nebo podepřené jakéhokoliv tvaru a délky vyložení při výšce spodní hrany konstrukce do 6 m nad nejblíže nižší podlahou odstranění</t>
  </si>
  <si>
    <t>https://podminky.urs.cz/item/CS_URS_2024_01/317351106</t>
  </si>
  <si>
    <t>"odstranění bednění přesahu stříšky - průměrná tl. 0,12 m; š. 0,8 m; dl. 1,0 m</t>
  </si>
  <si>
    <t>Vodorovné konstrukce</t>
  </si>
  <si>
    <t>417321414</t>
  </si>
  <si>
    <t>Ztužující pásy a věnce ze ŽB tř. C 20/25</t>
  </si>
  <si>
    <t>-865010718</t>
  </si>
  <si>
    <t>Ztužující pásy a věnce z betonu železového (bez výztuže) tř. C 20/25</t>
  </si>
  <si>
    <t>https://podminky.urs.cz/item/CS_URS_2024_01/417321414</t>
  </si>
  <si>
    <t>"nová betonová stříška na části ohradního zdiva tl. 0,6 m mezi budovou gymnazia a elektropilíři z vápenopískových cihel - betonáž</t>
  </si>
  <si>
    <t>"betonáž stříšky - průměrné tl. 0,12 m; š. 0,8 m; dl. 1,0 m</t>
  </si>
  <si>
    <t>1,0*0,8*0,12</t>
  </si>
  <si>
    <t>417362021</t>
  </si>
  <si>
    <t>Výztuž ztužujících pásů a věnců svařovanými sítěmi Kari</t>
  </si>
  <si>
    <t>-1810761084</t>
  </si>
  <si>
    <t>Výztuž ztužujících pásů a věnců ze svařovaných sítí z drátů typu KARI</t>
  </si>
  <si>
    <t>https://podminky.urs.cz/item/CS_URS_2024_01/417362021</t>
  </si>
  <si>
    <t>"výztuž stříšky 1x ocelová síť KY 49 - R8 mm; oka 100/100 mm; hmotnost 7,9 kg/m2</t>
  </si>
  <si>
    <t>"prostřih 10%</t>
  </si>
  <si>
    <t>1,0*0,8*7,9*0,001*1,1</t>
  </si>
  <si>
    <t>"uvedení chodníku do původního stavu</t>
  </si>
  <si>
    <t>"uvedení chodníku do původního stavu (předpoklad využití demontované a očištěné stávající zámkové dlažby)</t>
  </si>
  <si>
    <t>596411111</t>
  </si>
  <si>
    <t>Kladení dlažby z vegetačních tvárnic komunikací pro pěší tl do 80 mm pl do 50 m2</t>
  </si>
  <si>
    <t>358543223</t>
  </si>
  <si>
    <t>Kladení dlažby z betonových vegetačních dlaždic komunikací pro pěší s ložem z kameniva těženého nebo drceného tl. do 40 mm, s vyplněním spár a vegetačních otvorů, s hutněním vibrováním tl. do 80 mm, pro plochy do 50 m2</t>
  </si>
  <si>
    <t>https://podminky.urs.cz/item/CS_URS_2024_01/596411111</t>
  </si>
  <si>
    <t>Poznámka k položce:_x000D_
- včetně kladecí vrstvy z kameniva frakce 4/8 mm tl.40 mm</t>
  </si>
  <si>
    <t>"zpětná montáž betonových vegetačních tvárnic v místě kabelových rozvodů</t>
  </si>
  <si>
    <t>59246016.1</t>
  </si>
  <si>
    <t>dlažba plošná vegetační betonová 600x400mm tl 80mm přírodní</t>
  </si>
  <si>
    <t>837687463</t>
  </si>
  <si>
    <t>"demontovaná a očištěná stávající vegetační dlažba</t>
  </si>
  <si>
    <t>59246016</t>
  </si>
  <si>
    <t>686260831</t>
  </si>
  <si>
    <t>"specifikace - nová vegetační dlažba (typ a barevnost dle stávající)</t>
  </si>
  <si>
    <t>"rezerva na příp. poškozenou vegetační dlažbu při demontáži - předpoklad 2,0 m2</t>
  </si>
  <si>
    <t>Úpravy povrchů, podlahy a osazování výplní</t>
  </si>
  <si>
    <t>623131101</t>
  </si>
  <si>
    <t>Cementový postřik vnějších pilířů nebo sloupů nanášený celoplošně ručně</t>
  </si>
  <si>
    <t>666859721</t>
  </si>
  <si>
    <t>Podkladní a spojovací vrstva vnějších omítaných ploch cementový postřik nanášený ručně celoplošně pilířů nebo sloupů</t>
  </si>
  <si>
    <t>https://podminky.urs.cz/item/CS_URS_2024_01/623131101</t>
  </si>
  <si>
    <t>"omítka nového ohradního zdiva včetně spodní kamenné části (ze strany pozemku gymnazia) - dl. 1,0 m; v. 2,2 m - postřik</t>
  </si>
  <si>
    <t>1,0*2,2</t>
  </si>
  <si>
    <t>623331121</t>
  </si>
  <si>
    <t>Cementová omítka hladká jednovrstvá vnějších pilířů nebo sloupů nanášená ručně</t>
  </si>
  <si>
    <t>353077103</t>
  </si>
  <si>
    <t>Omítka cementová vnějších ploch nanášená ručně jednovrstvá, tloušťky do 15 mm hladká pilířů nebo sloupů</t>
  </si>
  <si>
    <t>https://podminky.urs.cz/item/CS_URS_2024_01/623331121</t>
  </si>
  <si>
    <t>"omítka nového ohradního zdiva včetně spodní kamenné části (ze strany pozemku gymnazia) - dl. 1,0 m; v. 2,2 m - hladká jednovrstvá</t>
  </si>
  <si>
    <t>623331191</t>
  </si>
  <si>
    <t>Příplatek k cementové omítce vnějších pilířů nebo sloupů za každých dalších 5 mm tloušťky ručně</t>
  </si>
  <si>
    <t>2022671003</t>
  </si>
  <si>
    <t>Omítka cementová vnějších ploch nanášená ručně Příplatek k cenám za každých dalších i započatých 5 mm tloušťky omítky přes 15 mm pilířů nebo sloupů</t>
  </si>
  <si>
    <t>https://podminky.urs.cz/item/CS_URS_2024_01/623331191</t>
  </si>
  <si>
    <t>"omítka nového ohradního zdiva včetně spodní kamenné části (ze strany pozemku gymnazia) - dl. 1,0 m; v. 2,2 m</t>
  </si>
  <si>
    <t>"příplatek za tl. 20 mm</t>
  </si>
  <si>
    <t>623631001</t>
  </si>
  <si>
    <t>Spárování spárovací maltou vnějších pohledových ploch pilířů nebo sloupů z cihel</t>
  </si>
  <si>
    <t>1202351453</t>
  </si>
  <si>
    <t>Spárování vnějších ploch pohledového zdiva z cihel, spárovací maltou pilířů nebo sloupů</t>
  </si>
  <si>
    <t>https://podminky.urs.cz/item/CS_URS_2024_01/623631001</t>
  </si>
  <si>
    <t>"spárování přizdívky z vápenopískových cihel nového ohradního zdiva</t>
  </si>
  <si>
    <t>6299901.R</t>
  </si>
  <si>
    <t>Příplatek k omítce vnějších povrchů za finální úpravu dle původního reliéfu</t>
  </si>
  <si>
    <t>kpl</t>
  </si>
  <si>
    <t>-1219583438</t>
  </si>
  <si>
    <t>"vyhotovení reliéfu v čerstvé omítce - napodobenina zdiva z lomového kamene (dle vzoru na vedlejší stěně)</t>
  </si>
  <si>
    <t>629999030</t>
  </si>
  <si>
    <t>Příplatek k omítce vnějších povrchů za provádění omítané plochy do 10 m2</t>
  </si>
  <si>
    <t>2145108153</t>
  </si>
  <si>
    <t>Příplatky k cenám úprav vnějších povrchů za zvýšenou pracnost při provádění prací menšího rozsahu omítané plochy do 10 m2</t>
  </si>
  <si>
    <t>https://podminky.urs.cz/item/CS_URS_2024_01/629999030</t>
  </si>
  <si>
    <t>"příplatek za plochu</t>
  </si>
  <si>
    <t>9491001.R</t>
  </si>
  <si>
    <t>Pomocné lešení pro ohradní zdivo a omítky</t>
  </si>
  <si>
    <t>902000532</t>
  </si>
  <si>
    <t>953312122</t>
  </si>
  <si>
    <t>Vložky do svislých dilatačních spár z extrudovaných polystyrénových desek tl. přes 10 do 20 mm</t>
  </si>
  <si>
    <t>244415799</t>
  </si>
  <si>
    <t>Vložky svislé do dilatačních spár z polystyrenových desek extrudovaných včetně dodání a osazení, v jakémkoliv zdivu přes 10 do 20 mm</t>
  </si>
  <si>
    <t>https://podminky.urs.cz/item/CS_URS_2024_01/953312122</t>
  </si>
  <si>
    <t>"dilatace mezi ohradním zdivem a obvodovou stěnou gymnazia - předpoklad XPS tl. 20 mm</t>
  </si>
  <si>
    <t>0,6*1,6+0,8*0,12</t>
  </si>
  <si>
    <t>962022490</t>
  </si>
  <si>
    <t>Bourání zdiva nadzákladového kamenného na MC do 1 m3</t>
  </si>
  <si>
    <t>961513202</t>
  </si>
  <si>
    <t>Bourání zdiva nadzákladového kamenného na maltu cementovou, objemu do 1 m3</t>
  </si>
  <si>
    <t>https://podminky.urs.cz/item/CS_URS_2024_01/962022490</t>
  </si>
  <si>
    <t>"vybourání části kamenného ohradního zdiva tl. 0,6 m mezi budovou gymnazia a elektropilíři z vápenopískových cihel</t>
  </si>
  <si>
    <t>"předpoklad vybourání z úrovně stávající zpevněné plochy - dl. 1,0 m; v. 1,6 m</t>
  </si>
  <si>
    <t>1,0*1,6*0,6</t>
  </si>
  <si>
    <t>964051111</t>
  </si>
  <si>
    <t>Bourání ŽB trámů, průvlaků nebo pásů průřezu do 0,10 m2</t>
  </si>
  <si>
    <t>-509292908</t>
  </si>
  <si>
    <t>Bourání samostatných trámů, průvlaků nebo pásů ze železobetonu bez přerušení výztuže, průřezu do 0,10 m2</t>
  </si>
  <si>
    <t>https://podminky.urs.cz/item/CS_URS_2024_01/964051111</t>
  </si>
  <si>
    <t>"vybourání betonové stříšky na části kamenného ohradního zdiva tl. 0,6 m mezi budovou gymnazia a elektropilíři z vápenopískových cihel</t>
  </si>
  <si>
    <t>"část stříšky průměrné tl. 0,12 m - š. 0,8 m; dl. 1,0 m</t>
  </si>
  <si>
    <t>"očištění demontované bet. zámkové dlažby pro zpětné použití - plocha 1,0 m2</t>
  </si>
  <si>
    <t>1,179   "odpad ze zahliněného kameniva"</t>
  </si>
  <si>
    <t>1,179*19</t>
  </si>
  <si>
    <t>0,64   "odpad betonový - obruby vč. lože a opěr, betonová stříška"</t>
  </si>
  <si>
    <t>2,4   "odpad z lomového kamene"</t>
  </si>
  <si>
    <t>0,01   "kovový odpad"</t>
  </si>
  <si>
    <t>0,946   "vybourané hmoty pro zpětné použití - bet. zámková dlažba, vegetační dlažba"</t>
  </si>
  <si>
    <t>"odvoz suti na recyklační skládku ve vzdálenosti 20 km (beton, kamen)</t>
  </si>
  <si>
    <t>(0,64+2,4)*19</t>
  </si>
  <si>
    <t>"odvoz kovového odpadu do výkupny druhotných surovin ve vzdálenosti 5 km (uložení bezplatné)</t>
  </si>
  <si>
    <t>"příplatek za další 4 km</t>
  </si>
  <si>
    <t>0,01*4</t>
  </si>
  <si>
    <t>PSV</t>
  </si>
  <si>
    <t>Práce a dodávky PSV</t>
  </si>
  <si>
    <t>764</t>
  </si>
  <si>
    <t>Konstrukce klempířské</t>
  </si>
  <si>
    <t>764001911</t>
  </si>
  <si>
    <t>Napojení klempířských konstrukcí na stávající délky spoje přes 0,5 m</t>
  </si>
  <si>
    <t>281362951</t>
  </si>
  <si>
    <t>Napojení na stávající klempířské konstrukce délky spoje přes 0,5 m</t>
  </si>
  <si>
    <t>https://podminky.urs.cz/item/CS_URS_2024_01/764001911</t>
  </si>
  <si>
    <t>"oplechování nové stříšky rš 1000 mm části ohradního zdiva - dl. 1,2 m</t>
  </si>
  <si>
    <t>"napojení na stávající oplechování</t>
  </si>
  <si>
    <t>764002841.1</t>
  </si>
  <si>
    <t>Demontáž oplechování horních ploch zdí a nadezdívek do suti</t>
  </si>
  <si>
    <t>-1790856910</t>
  </si>
  <si>
    <t>Demontáž klempířských konstrukcí oplechování horních ploch zdí a nadezdívek do suti</t>
  </si>
  <si>
    <t>https://podminky.urs.cz/item/CS_URS_2024_01/764002841.1</t>
  </si>
  <si>
    <t>"demontáž oplechování původní (bourané) stříšky části ohradního kamenného zdiva - dl. 1,2 m</t>
  </si>
  <si>
    <t>1,2</t>
  </si>
  <si>
    <t>764214611</t>
  </si>
  <si>
    <t>Oplechování horních ploch a atik bez rohů z Pz s povrch úpravou mechanicky kotvené rš přes 800 mm</t>
  </si>
  <si>
    <t>-1270494757</t>
  </si>
  <si>
    <t>Oplechování horních ploch zdí a nadezdívek (atik) z pozinkovaného plechu s povrchovou úpravou mechanicky kotvené přes rš 800 mm</t>
  </si>
  <si>
    <t>https://podminky.urs.cz/item/CS_URS_2024_01/764214611</t>
  </si>
  <si>
    <t>1,2*1,0</t>
  </si>
  <si>
    <t>65</t>
  </si>
  <si>
    <t>998764121</t>
  </si>
  <si>
    <t>Přesun hmot tonážní pro konstrukce klempířské ruční v objektech v do 6 m</t>
  </si>
  <si>
    <t>-700231990</t>
  </si>
  <si>
    <t>Přesun hmot pro konstrukce klempířské stanovený z hmotnosti přesunovaného materiálu vodorovná dopravní vzdálenost do 50 m ruční (bez užtití mechanizace) v objektech výšky do 6 m</t>
  </si>
  <si>
    <t>https://podminky.urs.cz/item/CS_URS_2024_01/998764121</t>
  </si>
  <si>
    <t>783</t>
  </si>
  <si>
    <t>Dokončovací práce - nátěry</t>
  </si>
  <si>
    <t>66</t>
  </si>
  <si>
    <t>7838201.R</t>
  </si>
  <si>
    <t>Oprava fasádního nátěru objektu gymnazia po stavebních úpravách</t>
  </si>
  <si>
    <t>527316779</t>
  </si>
  <si>
    <t>67</t>
  </si>
  <si>
    <t>4600101.R</t>
  </si>
  <si>
    <t>1218315348</t>
  </si>
  <si>
    <t>"celková délka kabelové trasy - 5,0 m</t>
  </si>
  <si>
    <t>68</t>
  </si>
  <si>
    <t>"sejmutí ornice v tl. 100 mm - výplň betonových vegetačních tvárnic v místě kabelových rozvodů</t>
  </si>
  <si>
    <t>69</t>
  </si>
  <si>
    <t>"zřízení mobilního oplocení podél kabelové rýhy jednostranně - dl. 20 m</t>
  </si>
  <si>
    <t>70</t>
  </si>
  <si>
    <t>"odstranění mobilního oplocení podél kabelové rýhy jednostranně - dl. 20 m</t>
  </si>
  <si>
    <t>71</t>
  </si>
  <si>
    <t>"podél kabelové rýhy jednostranně - dl. 20 m</t>
  </si>
  <si>
    <t>72</t>
  </si>
  <si>
    <t>"zpětné rozprostření ornice v tl. 100 mm - výplň betonových vegetačních tvárnic v místě kabelových rozvodů</t>
  </si>
  <si>
    <t>73</t>
  </si>
  <si>
    <t>"zatravnění pozemku po zpětném rozprostření ornice v tl. 100 mm v ploše zpětné montáže bet. veg. tvárnic v místě kabel. rozvodů - plocha 7,0 m2</t>
  </si>
  <si>
    <t>74</t>
  </si>
  <si>
    <t>"v rozsahu kabelové trasy a zemnění - dl. 6,0 m</t>
  </si>
  <si>
    <t>6,0</t>
  </si>
  <si>
    <t>75</t>
  </si>
  <si>
    <t>460903123</t>
  </si>
  <si>
    <t>Zazdění skříní nn bez koncového dílu hl do 30 cm, v 45 cm a š přes 45 do 60 cm</t>
  </si>
  <si>
    <t>-752161509</t>
  </si>
  <si>
    <t>Zazdění a začištění skříně pro rozvod nn včetně vysekání otvoru pro skříň a kabelový svod ve zdivu a obnovy okolní povrchové úpravy bez koncovkového dílu hloubky do 30 cm výšky 45 cm a šířky přes 45 do 60 cm</t>
  </si>
  <si>
    <t>https://podminky.urs.cz/item/CS_URS_2024_01/460903123</t>
  </si>
  <si>
    <t>"zazdívka elektroměrového rozvaděče při vyzdívání části ohradního zdiva</t>
  </si>
  <si>
    <t>76</t>
  </si>
  <si>
    <t>460941232</t>
  </si>
  <si>
    <t>Vyplnění a omítnutí rýh při elektroinstalacích ve stěnách hl přes 5 do 7 cm a š přes 7 do 10 cm</t>
  </si>
  <si>
    <t>-330706341</t>
  </si>
  <si>
    <t>Vyplnění rýh vyplnění a omítnutí rýh ve stěnách hloubky přes 5 do 7 cm a šířky přes 7 do 10 cm</t>
  </si>
  <si>
    <t>https://podminky.urs.cz/item/CS_URS_2024_01/460941232</t>
  </si>
  <si>
    <t>"zaomítání drážky pod stávající přípojkovou skříní EG.D pro přívodní kabel CYKY 4x10 v chráničce D32 - dl. 1,5 m (ve stáv. obvod. zdivu gymnazia)</t>
  </si>
  <si>
    <t>1,5</t>
  </si>
  <si>
    <t>77</t>
  </si>
  <si>
    <t>468101132</t>
  </si>
  <si>
    <t>Vysekání rýh pro montáž trubek a kabelů ve zdivu betonovém hl přes 5 do 7 cm a š přes 7 do 10 cm</t>
  </si>
  <si>
    <t>-413249178</t>
  </si>
  <si>
    <t>Vysekání rýh pro montáž trubek a kabelů v kamenných nebo betonových zdech hloubky přes 5 do 7 cm a šířky přes 7 do 10 cm</t>
  </si>
  <si>
    <t>https://podminky.urs.cz/item/CS_URS_2024_01/468101132</t>
  </si>
  <si>
    <t>"vysekání drážky pod stávající přípojkovou skříní EG.D pro přívodní kabel CYKY 4x10 v chráničce D32 - dl. 1,5 m (ve stáv. obvod. zdivu gymnazia)</t>
  </si>
  <si>
    <t>78</t>
  </si>
  <si>
    <t>469971111</t>
  </si>
  <si>
    <t>Svislá doprava suti a vybouraných hmot při elektromontážích za první podlaží</t>
  </si>
  <si>
    <t>1430878678</t>
  </si>
  <si>
    <t>Odvoz suti a vybouraných hmot svislá doprava suti a vybouraných hmot za první podlaží</t>
  </si>
  <si>
    <t>https://podminky.urs.cz/item/CS_URS_2024_01/469971111</t>
  </si>
  <si>
    <t>79</t>
  </si>
  <si>
    <t>469972111</t>
  </si>
  <si>
    <t>Odvoz suti a vybouraných hmot při elektromontážích do 1 km</t>
  </si>
  <si>
    <t>-808317616</t>
  </si>
  <si>
    <t>Odvoz suti a vybouraných hmot odvoz suti a vybouraných hmot do 1 km</t>
  </si>
  <si>
    <t>https://podminky.urs.cz/item/CS_URS_2024_01/469972111</t>
  </si>
  <si>
    <t>80</t>
  </si>
  <si>
    <t>469972121</t>
  </si>
  <si>
    <t>Příplatek k odvozu suti a vybouraných hmot při elektromontážích za každý další 1 km</t>
  </si>
  <si>
    <t>-295835193</t>
  </si>
  <si>
    <t>Odvoz suti a vybouraných hmot odvoz suti a vybouraných hmot Příplatek k ceně za každý další i započatý 1 km</t>
  </si>
  <si>
    <t>https://podminky.urs.cz/item/CS_URS_2024_01/469972121</t>
  </si>
  <si>
    <t>"odvoz suti na skládku ve vzdálenosti 13 km</t>
  </si>
  <si>
    <t>"příplatek za dalších 12 km</t>
  </si>
  <si>
    <t>0,024*12</t>
  </si>
  <si>
    <t>81</t>
  </si>
  <si>
    <t>469973116</t>
  </si>
  <si>
    <t>Poplatek za uložení na skládce (skládkovné) stavebního odpadu směsného kód odpadu 17 09 04</t>
  </si>
  <si>
    <t>-386644709</t>
  </si>
  <si>
    <t>Poplatek za uložení stavebního odpadu (skládkovné) na skládce směsného stavebního a demoličního zatříděného do Katalogu odpadů pod kódem 17 09 04</t>
  </si>
  <si>
    <t>https://podminky.urs.cz/item/CS_URS_2024_01/469973116</t>
  </si>
  <si>
    <t>0,024   "směsný odpad"</t>
  </si>
  <si>
    <t>82</t>
  </si>
  <si>
    <t>106a - SO 06 - Černé mosty - zastávka MHD směr SNL</t>
  </si>
  <si>
    <t>185614066</t>
  </si>
  <si>
    <t>"demontáž konstrukce chodníku z bet. plošné dlažby</t>
  </si>
  <si>
    <t>"odstranění konstrukce vozovky s asfaltovým povrchem</t>
  </si>
  <si>
    <t>"odstranění podkladní vrstvy z kameniva v místě překopu přes vozovku - dl. 10,0 m; v šířce 0,8 m</t>
  </si>
  <si>
    <t>10,0*0,8</t>
  </si>
  <si>
    <t>"odstranění podkladní vrstvy z kameniva v místě výkopu šachty pro základovou patku stožáru - plocha cca 1,0 m2</t>
  </si>
  <si>
    <t>1642990682</t>
  </si>
  <si>
    <t>-1104481769</t>
  </si>
  <si>
    <t>"odstranění asfaltového krytu v místě překopu přes vozovku - dl. 10,0 m; v šířce 0,8 m</t>
  </si>
  <si>
    <t>"odstranění asfaltového krytu v místě výkopu šachty pro základovou patku stožáru - plocha cca 1,0 m2</t>
  </si>
  <si>
    <t>320172909</t>
  </si>
  <si>
    <t>"odstranění beton. chodníkových obrub - podél chodníku z bet. plošné dlažby - dl. 2,0 m</t>
  </si>
  <si>
    <t>"výkop kabelové rýhy š. 0,4 m; hl. 0,7 m po odstranění konstrukce asfaltové vozovky tl. 300 mm v místě překopu - celková délka 10,0 m</t>
  </si>
  <si>
    <t>0,4*0,7*10,0</t>
  </si>
  <si>
    <t>"výkop kabelové rýhy š. 0,4 m; hl. 0,8 m po sejmutí ornice v tl. 200 mm v zeleném pásu - dl. 1,5 m</t>
  </si>
  <si>
    <t>0,4*0,8*1,5</t>
  </si>
  <si>
    <t>"celkový objem šachty od pláně vozovky (-0,3 m) - 0,896 m3</t>
  </si>
  <si>
    <t>3,28*0,15</t>
  </si>
  <si>
    <t>0,4*0,8*1,5   "objem výkopku z rýh v zeleném pásu"</t>
  </si>
  <si>
    <t>0,4*0,7*10,0   "objem výkopku z rýh v místě překopu přes vozovku"</t>
  </si>
  <si>
    <t>-0,4*0,65*1,5   "odpočet výkopku pro zpětný zásyp rýh v zeleném pásu"</t>
  </si>
  <si>
    <t>-0,4*0,55*10,0   "odpočet výkopku pro zpětný zásyp rýh v místě překopu přes vozovku"</t>
  </si>
  <si>
    <t>1,228</t>
  </si>
  <si>
    <t>"přemístění přebytečného výkopku na recyklační skládku ve vzdálenosti 17 km</t>
  </si>
  <si>
    <t>"příplatek za dalších 7 km</t>
  </si>
  <si>
    <t>1,228*7</t>
  </si>
  <si>
    <t>"přemístění přebytečného výkopku na recyklační skládku ve vzdálenosti 17 km (hor. tř. 4)</t>
  </si>
  <si>
    <t>0,358*7</t>
  </si>
  <si>
    <t>1,228*1,7</t>
  </si>
  <si>
    <t>"zásyp kabelové rýhy š. 0,4 m; hl. 0,55 m v místě překopu přes vozovku - dl. 10,0 m</t>
  </si>
  <si>
    <t>"zásyp do úrovně pláně pod konstrukci vozovky; tj. na úroveň -0,3 m</t>
  </si>
  <si>
    <t>0,4*0,55*10,0</t>
  </si>
  <si>
    <t>"zásyp kabelové rýhy š. 0,4 m; hl. 0,65 m v zeleném pásu - dl. 1,5 m</t>
  </si>
  <si>
    <t>0,4*0,65*1,5</t>
  </si>
  <si>
    <t>0,4*0,3*11,5</t>
  </si>
  <si>
    <t>"kabelové lože a obsyp v objemu 0,07 m3/m; dl. kabelové trasy 11,5 m</t>
  </si>
  <si>
    <t>11,5*0,07</t>
  </si>
  <si>
    <t>0,805*2 'Přepočtené koeficientem množství</t>
  </si>
  <si>
    <t>"úprava pláně v oblasti kabelové rýhy s přesahem (uvedení asfaltové vozovky do původního stavu)</t>
  </si>
  <si>
    <t>"pod konstrukci vozovky s asfaltovým krytem - dl. 10,0 m; v šířce 0,8 m</t>
  </si>
  <si>
    <t>1,0-0,4*0,4   "v ploše šachty pro stožár"</t>
  </si>
  <si>
    <t>"uvedení chodníku z betonové plošné dlažby do původního stavu</t>
  </si>
  <si>
    <t>"úprava pláně pod konstrukcí chodníku - plocha 1,0 m2</t>
  </si>
  <si>
    <t>-1663361303</t>
  </si>
  <si>
    <t>"úprava pláně v oblasti kabelové rýhy v zeleném pásu pod orniční vrstvu - dl. 1,5 m; š. 0,4 m</t>
  </si>
  <si>
    <t>1,5*0,4</t>
  </si>
  <si>
    <t>-280960369</t>
  </si>
  <si>
    <t>477945055</t>
  </si>
  <si>
    <t>1618373129</t>
  </si>
  <si>
    <t>457621412</t>
  </si>
  <si>
    <t>Plášťové těsnění z asfaltobetonu úprava spár asfaltovou zálivkou přes 1 do 2 kg/m</t>
  </si>
  <si>
    <t>225635967</t>
  </si>
  <si>
    <t>Plášťové těsnění z vodostavebného asfaltobetonu úprava spar asfaltovou zálivkou pro všechny sklony přes 1 do 2 kg zálivky na 1 m spáry</t>
  </si>
  <si>
    <t>https://podminky.urs.cz/item/CS_URS_2024_01/457621412</t>
  </si>
  <si>
    <t>"zapravení spáry asfaltové vozovky v rozhraní nového a stávajícího krytu vozovky</t>
  </si>
  <si>
    <t>"zaplnění asfaltovým tmelem</t>
  </si>
  <si>
    <t>"v místě překopu přes vozovku - dl. 10,0 m - 2x</t>
  </si>
  <si>
    <t>10,0*2</t>
  </si>
  <si>
    <t>"v místě výkopu šachty pro základovou patku stožáru - dl. cca 4,0 m</t>
  </si>
  <si>
    <t>4,0</t>
  </si>
  <si>
    <t>"uvedení asfaltové vozovky do původního stavu po zásypu rýh</t>
  </si>
  <si>
    <t>"doplnění podkladní vrstvy z kameniva v místě překopu přes vozovku</t>
  </si>
  <si>
    <t>"v konstrukci vozovky s asfaltovým krytem - dl. 10,0 m; v šířce 0,8 m</t>
  </si>
  <si>
    <t>584412843</t>
  </si>
  <si>
    <t>566901162</t>
  </si>
  <si>
    <t>Vyspravení podkladu po překopech inženýrských sítí plochy do 15 m2 obalovaným kamenivem ACP (OK) tl. 150 mm</t>
  </si>
  <si>
    <t>-124904274</t>
  </si>
  <si>
    <t>Vyspravení podkladu po překopech inženýrských sítí plochy do 15 m2 s rozprostřením a zhutněním obalovaným kamenivem ACP (OK) tl. 150 mm</t>
  </si>
  <si>
    <t>https://podminky.urs.cz/item/CS_URS_2024_01/566901162</t>
  </si>
  <si>
    <t>"doplnění asfaltobetonového krytu v tl. 150 mm v místě překopu přes vozovku</t>
  </si>
  <si>
    <t>596811120</t>
  </si>
  <si>
    <t>Kladení betonové dlažby komunikací pro pěší do lože z kameniva velikosti do 0,09 m2 pl do 50 m2</t>
  </si>
  <si>
    <t>-710893760</t>
  </si>
  <si>
    <t>Kladení dlažby z betonových nebo kameninových dlaždic komunikací pro pěší s vyplněním spár a se smetením přebytečného materiálu na vzdálenost do 3 m s ložem z kameniva těženého tl. do 30 mm velikosti dlaždic do 0,09 m2 (bez zámku), pro plochy do 50 m2</t>
  </si>
  <si>
    <t>https://podminky.urs.cz/item/CS_URS_2024_01/596811120</t>
  </si>
  <si>
    <t>"doplnění krytu chodníku z bet. plošné dlažby 300/300 mm tl. 50 mm - plocha 1,0 m2</t>
  </si>
  <si>
    <t>59248005</t>
  </si>
  <si>
    <t>dlažba chodníková betonová 300x300mm tl 50mm přírodní</t>
  </si>
  <si>
    <t>-815018676</t>
  </si>
  <si>
    <t>1*1,1 'Přepočtené koeficientem množství</t>
  </si>
  <si>
    <t>1733360487</t>
  </si>
  <si>
    <t>158262141</t>
  </si>
  <si>
    <t>-1721400008</t>
  </si>
  <si>
    <t>"řezání konstrukce vozovky s asfaltovým povrchem</t>
  </si>
  <si>
    <t>"řezání asfaltového krytu v místě překopu přes vozovku - dl. 10,0 m - 2x</t>
  </si>
  <si>
    <t>"řezání asfaltového krytu v místě výkopu šachty pro základovou patku stožáru - dl. cca 4,0 m</t>
  </si>
  <si>
    <t>3,04   "odpad ze zahliněného kameniva"</t>
  </si>
  <si>
    <t>"odvoz suti na recyklační skládku ve vzdálenosti 17 km (zahliněné kamenivo)</t>
  </si>
  <si>
    <t>"příplatek za dalších 16 km</t>
  </si>
  <si>
    <t>3,04*16</t>
  </si>
  <si>
    <t>0,525   "odpad betonový - obruby vč. lože a opěr, betonová dlažba"</t>
  </si>
  <si>
    <t>1,98   "odpad z odtěženého asfaltu"</t>
  </si>
  <si>
    <t>"odvoz suti na recyklační skládku ve vzdálenosti 17 km (beton, asfalt)</t>
  </si>
  <si>
    <t>(0,525+1,98)*16</t>
  </si>
  <si>
    <t>-1029085224</t>
  </si>
  <si>
    <t>-1439777801</t>
  </si>
  <si>
    <t>"oplechování pilíře pro elektroměrový rozvaděč - plocha cca 0,8 m2</t>
  </si>
  <si>
    <t>737464026</t>
  </si>
  <si>
    <t>"celková délka kabelové trasy - 11,5 m</t>
  </si>
  <si>
    <t>0,012</t>
  </si>
  <si>
    <t>"sejmutí ornice v tl. 200 mm v trase kabelové rýhy v zeleném pásu - š. 0,4 m; dl. 1,5 m</t>
  </si>
  <si>
    <t>0,4*1,5</t>
  </si>
  <si>
    <t>"zřízení mobilního oplocení podél kabelové rýhy jednostranně - dl. trasy 11,5 m</t>
  </si>
  <si>
    <t>11,5*1,1</t>
  </si>
  <si>
    <t>"odstranění mobilního oplocení podél kabelové rýhy jednostranně - dl. trasy 11,5 m</t>
  </si>
  <si>
    <t>"podél kabelové rýhy jednostranně - dl. trasy 11,5 m</t>
  </si>
  <si>
    <t>"zpětné rozprostření ornice v tl. 200 mm v trase kabelové rýhy v zeleném pásu - dl. 1,5 m; š. 0,4 m</t>
  </si>
  <si>
    <t>"zatravnění pozemku po zpětném rozprostření ornice v tl. 200 mm v trase kabelové rýhy v zeleném pásu - dl. 1,5 m; š. 0,4 m</t>
  </si>
  <si>
    <t>1,5*1,0</t>
  </si>
  <si>
    <t>11,5</t>
  </si>
  <si>
    <t>4609001.R</t>
  </si>
  <si>
    <t>Pilíř z cihel včetně výkopu a základu pro skříň nn výšky 235, šířky 67,5 cm a hloubky 55 cm</t>
  </si>
  <si>
    <t>-1460377394</t>
  </si>
  <si>
    <t>Zděný pilíř z vápenopískových cihel pro rozvod nn včetně hloubení jámy, naložení přebytečné horniny, zhotovení pískového lože, zřízení základu, izolace, krycí desky a urovnání okolního terénu, pro skříň nn výšky 235 cm, šířky 67,5 cm a hloubky 55 cm</t>
  </si>
  <si>
    <t>Poznámka k položce:_x000D_
- na vyzdění pilíře je použito cihlové zdivo z VPC cihel na maltu vápenocementovou_x000D_
- krycí žbet deska tl. 100 mm s nosnou výztuží R10, rozdělovací R6 po 300 mm_x000D_
- do betonových základů bude uložena nosná výztuž R10_x000D_
- na rozhraní beton/cihla bude natavena hydroizolace_x000D_
- v základech budou provedenyprostupy chráničkou D110_x000D_
- včetně vyspárování zdiva pilíře_x000D_
_x000D_
Před zahájením výstavby nutno upravit rozměry dle skutečných rozměrů rozvaděče!</t>
  </si>
  <si>
    <t>"pilíř pro elektroměrový rozvaděč + rozvaděč jištění (výška dle sousedního pilíře)</t>
  </si>
  <si>
    <t>"z výšky 800 mm v zemi</t>
  </si>
  <si>
    <t>107a - SO 07 - Černé mosty - zastávka MHD směr Klokoty</t>
  </si>
  <si>
    <t>-732912115</t>
  </si>
  <si>
    <t>131253201</t>
  </si>
  <si>
    <t>Hloubení jam zapažených v hornině třídy těžitelnosti I skupiny 3 objem do 20 m3 strojně v omezeném prostoru</t>
  </si>
  <si>
    <t>-1112621766</t>
  </si>
  <si>
    <t>Hloubení zapažených jam a zářezů strojně s urovnáním dna do předepsaného profilu a spádu v omezeném prostoru v hornině třídy těžitelnosti I skupiny 3 do 20 m3</t>
  </si>
  <si>
    <t>https://podminky.urs.cz/item/CS_URS_2024_01/131253201</t>
  </si>
  <si>
    <t>"výkop jam pro provedení protlaku po skrývce ornice tl. 200 mm</t>
  </si>
  <si>
    <t>2,5*2,0*1,0   "startovací jáma - 2,5 x 2,0 x 1,2 m (DxŠxH)"</t>
  </si>
  <si>
    <t>1,5*2,0*1,0   "koncová jáma - 1,5 x 2,0 x 1,2 m (DxŠxH)"</t>
  </si>
  <si>
    <t>"výkop kabelové rýhy š. 0,4 m; hl. 0,8 m po sejmutí ornice v tl. 200 mm v zeleném pásu - dl. 20,0 m</t>
  </si>
  <si>
    <t>0,4*0,8*20,0</t>
  </si>
  <si>
    <t>6,4*0,15</t>
  </si>
  <si>
    <t>151102101</t>
  </si>
  <si>
    <t>Zřízení příložného pažení a rozepření stěn rýh do 20 m2 hl do 2 m při překopech inženýrských sítí</t>
  </si>
  <si>
    <t>-1801307602</t>
  </si>
  <si>
    <t>Zřízení pažení a rozepření stěn rýh při překopech inženýrských sítí plochy do 20 m2 pro jakoukoliv mezerovitost příložné, hloubky do 2 m</t>
  </si>
  <si>
    <t>https://podminky.urs.cz/item/CS_URS_2024_01/151102101</t>
  </si>
  <si>
    <t>"zřízení pažení jam pro provedení protlaku</t>
  </si>
  <si>
    <t>(2,5+2,0)*2*1,2   "startovací jáma - 2,5 x 2,0 x 1,2 m (DxŠxH)"</t>
  </si>
  <si>
    <t>(1,5+2,0)*2*1,2   "koncová jáma - 1,5 x 2,0 x 1,2 m (DxŠxH)"</t>
  </si>
  <si>
    <t>151102111</t>
  </si>
  <si>
    <t>Odstranění příložného pažení a rozepření stěn rýh do 20 m2 hl do 2 m při překopech inženýrských sítí</t>
  </si>
  <si>
    <t>-882400196</t>
  </si>
  <si>
    <t>Odstranění pažení a rozepření stěn rýh při překopech inženýrských sítí plochy do 20 m2 s uložením materiálu na vzdálenost do 3 m od kraje výkopu příložné, hloubky do 2 m</t>
  </si>
  <si>
    <t>https://podminky.urs.cz/item/CS_URS_2024_01/151102111</t>
  </si>
  <si>
    <t>"odstranění pažení jam pro provedení protlaku</t>
  </si>
  <si>
    <t>0,4*0,8*20,0   "objem výkopku z rýh v zeleném pásu"</t>
  </si>
  <si>
    <t>-0,4*0,65*20,0   "odpočet výkopku pro zpětný zásyp rýh v zeleném pásu"</t>
  </si>
  <si>
    <t>1,853</t>
  </si>
  <si>
    <t>1,853*7</t>
  </si>
  <si>
    <t>0,435*7</t>
  </si>
  <si>
    <t>1,853*1,7</t>
  </si>
  <si>
    <t>"zásyp kabelové rýhy š. 0,4 m; hl. 0,65 m v zeleném pásu - dl. 20,0 m</t>
  </si>
  <si>
    <t>0,4*0,65*20,0</t>
  </si>
  <si>
    <t>"zásyp jam pro provedení protlaku v zeleném pásu</t>
  </si>
  <si>
    <t>0,4*0,3*20,0</t>
  </si>
  <si>
    <t>"kabelové lože a obsyp v objemu 0,07 m3/m; dl. kabelové trasy 20,0 m (mimo protlak)</t>
  </si>
  <si>
    <t>20,0*0,07</t>
  </si>
  <si>
    <t>1,4*2 'Přepočtené koeficientem množství</t>
  </si>
  <si>
    <t>181305111</t>
  </si>
  <si>
    <t>Převrstvení ornice na skládce</t>
  </si>
  <si>
    <t>160518077</t>
  </si>
  <si>
    <t>https://podminky.urs.cz/item/CS_URS_2024_01/181305111</t>
  </si>
  <si>
    <t>"převrstvení ornice ze skrývky pro zpětné použití</t>
  </si>
  <si>
    <t>16,0*0,2</t>
  </si>
  <si>
    <t>-967230823</t>
  </si>
  <si>
    <t>"úprava pláně pod orniční vrstvu</t>
  </si>
  <si>
    <t>"v oblasti kabelové rýhy v zeleném pásu - dl. 20,0 m; š. 0,4 m</t>
  </si>
  <si>
    <t>20,0*0,4</t>
  </si>
  <si>
    <t>"v ploše jam pro provedení protlaku v zeleném pásu</t>
  </si>
  <si>
    <t>2,5*2,0   "startovací jáma - 2,5 x 2,0 x 1,2 m (DxŠxH)"</t>
  </si>
  <si>
    <t>1,5*2,0   "koncová jáma - 1,5 x 2,0 x 1,2 m (DxŠxH)"</t>
  </si>
  <si>
    <t>-336582915</t>
  </si>
  <si>
    <t>-458142550</t>
  </si>
  <si>
    <t>-173469573</t>
  </si>
  <si>
    <t>1326405695</t>
  </si>
  <si>
    <t>-1474609068</t>
  </si>
  <si>
    <t>1800717879</t>
  </si>
  <si>
    <t>-319598984</t>
  </si>
  <si>
    <t>100</t>
  </si>
  <si>
    <t>1651598049</t>
  </si>
  <si>
    <t>0,374   "odpad ze zahliněného kameniva"</t>
  </si>
  <si>
    <t>0,374*16</t>
  </si>
  <si>
    <t>0,41   "odpad betonový - obruby vč. lože a opěr"</t>
  </si>
  <si>
    <t>0,176   "vybourané hmoty pro zpětné použití - betonová zámková dlažba"</t>
  </si>
  <si>
    <t>"odvoz suti na recyklační skládku ve vzdálenosti 17 km (beton)</t>
  </si>
  <si>
    <t>0,41*16</t>
  </si>
  <si>
    <t>"celková délka kabelové trasy - 45,0 m</t>
  </si>
  <si>
    <t>0,045</t>
  </si>
  <si>
    <t>"sejmutí ornice v tl. 200 mm</t>
  </si>
  <si>
    <t>"v trase kabelové rýhy v zeleném pásu - š. 0,4 m; dl. 20,0 m</t>
  </si>
  <si>
    <t>0,4*20,0</t>
  </si>
  <si>
    <t>"zřízení mobilního oplocení podél kabelové rýhy jednostranně - dl. trasy 20,0 m (mimo protlak)</t>
  </si>
  <si>
    <t>20,0*1,3</t>
  </si>
  <si>
    <t>"odstranění mobilního oplocení podél kabelové rýhy jednostranně - dl. trasy 20,0 m (mimo protlak)</t>
  </si>
  <si>
    <t>"podél kabelové rýhy jednostranně - dl. trasy 20,0 m (mimo protlak)</t>
  </si>
  <si>
    <t>"zpětné rozprostření ornice v tl. 200 mm</t>
  </si>
  <si>
    <t>"v trase kabelové rýhy v zeleném pásu - dl. 20,0 m; š. 0,4 m</t>
  </si>
  <si>
    <t>"zatravnění pozemku po zpětném rozprostření ornice v tl. 200 mm</t>
  </si>
  <si>
    <t>"podél kabelové rýhy v zeleném pásu - dl. 20,0 m; š. 1,0 m</t>
  </si>
  <si>
    <t>20,0*1,0</t>
  </si>
  <si>
    <t>"podél jam pro provedení protlaku v zeleném pásu</t>
  </si>
  <si>
    <t>(4,5+2,0)*2*1,0   "startovací jáma - 2,5 x 2,0 x 1,2 m (DxŠxH)"</t>
  </si>
  <si>
    <t>(3,5+2,0)*2*1,0   "koncová jáma - 1,5 x 2,0 x 1,2 m (DxŠxH)"</t>
  </si>
  <si>
    <t>460631212</t>
  </si>
  <si>
    <t>Řízené horizontální vrtání při elektromontážích v hornině tř. těžitelnosti I a II skupiny 1 až 4 vnějšího průměru přes 90 do 110 mm</t>
  </si>
  <si>
    <t>-801625563</t>
  </si>
  <si>
    <t>Zemní protlaky řízené horizontální vrtání v hornině třídy těžitelnosti I a II skupiny 1 až 4 včetně protlačení trub v hloubce do 6 m vnějšího průměru vrtu přes 90 do 110 mm</t>
  </si>
  <si>
    <t>https://podminky.urs.cz/item/CS_URS_2024_01/460631212</t>
  </si>
  <si>
    <t>"protlak pod komunikací (ul. Soběslavská) - dl. 25,0 m</t>
  </si>
  <si>
    <t>25,0</t>
  </si>
  <si>
    <t>28613360</t>
  </si>
  <si>
    <t>potrubí třívrstvé PE100 RC se signalizační vrstvou SDR11 dl 12m 110x10,0mm</t>
  </si>
  <si>
    <t>128</t>
  </si>
  <si>
    <t>1787110241</t>
  </si>
  <si>
    <t>25*1,01 'Přepočtené koeficientem množství</t>
  </si>
  <si>
    <t>"celková délka kabelové trasy - 20,0 m (mimo protlak)</t>
  </si>
  <si>
    <t>20,0</t>
  </si>
  <si>
    <t>108a - SO 08 - Na Kopečku - zastávka MHD směr SNL</t>
  </si>
  <si>
    <t>"výkop kabelové rýhy š. 0,4 m; hl. 0,8 m po sejmutí ornice v tl. 200 mm v zeleném pásu - dl. 54,0 m</t>
  </si>
  <si>
    <t>0,4*0,8*54,0</t>
  </si>
  <si>
    <t>17,28*0,15</t>
  </si>
  <si>
    <t>1390012.R</t>
  </si>
  <si>
    <t>Příplatek za ztížený výkop rýhy a zpětný zásyp pod ocelovou nástupní rampou do objektu COP</t>
  </si>
  <si>
    <t>-1509764834</t>
  </si>
  <si>
    <t>"rampa š. cca 2,0 m ve výšce cca 0,3-0,5 m nad terénem</t>
  </si>
  <si>
    <t>0,4*0,8*54,0   "objem výkopku z rýh v zeleném pásu"</t>
  </si>
  <si>
    <t>-0,4*0,65*54,0   "odpočet výkopku pro zpětný zásyp rýh v zeleném pásu"</t>
  </si>
  <si>
    <t>3,893</t>
  </si>
  <si>
    <t>"přemístění přebytečného výkopku na recyklační skládku ve vzdálenosti 16 km</t>
  </si>
  <si>
    <t>"příplatek za dalších 6 km</t>
  </si>
  <si>
    <t>3,893*6</t>
  </si>
  <si>
    <t>"přemístění přebytečného výkopku na recyklační skládku ve vzdálenosti 16 km (hor. tř. 4)</t>
  </si>
  <si>
    <t>0,435*6</t>
  </si>
  <si>
    <t>3,893*1,7</t>
  </si>
  <si>
    <t>"zásyp kabelové rýhy š. 0,4 m; hl. 0,65 m v zeleném pásu - dl. 54,0 m</t>
  </si>
  <si>
    <t>0,4*0,65*54,0</t>
  </si>
  <si>
    <t>0,4*0,3*54,0</t>
  </si>
  <si>
    <t>"kabelové lože a obsyp v objemu 0,07 m3/m; dl. kabelové trasy 54,0 m (mimo protlak)</t>
  </si>
  <si>
    <t>54,0*0,07</t>
  </si>
  <si>
    <t>3,78*2 'Přepočtené koeficientem množství</t>
  </si>
  <si>
    <t>29,6*0,2</t>
  </si>
  <si>
    <t>"v oblasti kabelové rýhy v zeleném pásu - dl. 54,0 m; š. 0,4 m</t>
  </si>
  <si>
    <t>54,0*0,4</t>
  </si>
  <si>
    <t>618619382</t>
  </si>
  <si>
    <t>-1938195324</t>
  </si>
  <si>
    <t>-511557191</t>
  </si>
  <si>
    <t>175</t>
  </si>
  <si>
    <t>"odvoz suti na recyklační skládku ve vzdálenosti 16 km (zahliněné kamenivo)</t>
  </si>
  <si>
    <t>"příplatek za dalších 15 km</t>
  </si>
  <si>
    <t>0,374*15</t>
  </si>
  <si>
    <t>"odvoz suti na recyklační skládku ve vzdálenosti 16 km (beton)</t>
  </si>
  <si>
    <t>0,41*15</t>
  </si>
  <si>
    <t>"celková délka kabelové trasy - 78,0 m</t>
  </si>
  <si>
    <t>0,078</t>
  </si>
  <si>
    <t>"v trase kabelové rýhy v zeleném pásu - š. 0,4 m; dl. 54,0 m</t>
  </si>
  <si>
    <t>0,4*54,0</t>
  </si>
  <si>
    <t>"zřízení mobilního oplocení podél kabelové rýhy jednostranně - dl. trasy 54,0 m (mimo protlak)</t>
  </si>
  <si>
    <t>54,0*1,3</t>
  </si>
  <si>
    <t>"odstranění mobilního oplocení podél kabelové rýhy jednostranně - dl. trasy 54,0 m (mimo protlak)</t>
  </si>
  <si>
    <t>"podél kabelové rýhy jednostranně - dl. trasy 54,0 m (mimo protlak)</t>
  </si>
  <si>
    <t>"v trase kabelové rýhy v zeleném pásu - dl. 54,0 m; š. 0,4 m</t>
  </si>
  <si>
    <t>"podél kabelové rýhy v zeleném pásu - dl. 54,0 m; š. 1,0 m</t>
  </si>
  <si>
    <t>54,0*1,0</t>
  </si>
  <si>
    <t>"protlak pod komunikací a chodníky (ul. Soběslavská) - dl. 24,0 m</t>
  </si>
  <si>
    <t>24,0</t>
  </si>
  <si>
    <t>24*1,05 'Přepočtené koeficientem množství</t>
  </si>
  <si>
    <t>"celková délka kabelové trasy - 54,0 m (mimo protlak)</t>
  </si>
  <si>
    <t>54,0</t>
  </si>
  <si>
    <t>109a - SO 09 - Na Kopečku - zastávka MHD směr Klokoty</t>
  </si>
  <si>
    <t>"výkop kabelové rýhy š. 0,4 m; hl. 0,8 m po sejmutí ornice v tl. 200 mm v zeleném pásu - dl. 2,5 m (od PRIS pilíře po patku označníku)</t>
  </si>
  <si>
    <t>0,4*0,8*2,5</t>
  </si>
  <si>
    <t>0,8*0,15</t>
  </si>
  <si>
    <t>0,4*0,8*2,5   "objem výkopku z rýh v zeleném pásu"</t>
  </si>
  <si>
    <t>-0,4*0,65*2,5   "odpočet výkopku pro zpětný zásyp rýh v zeleném pásu"</t>
  </si>
  <si>
    <t>0,803</t>
  </si>
  <si>
    <t>0,803*7</t>
  </si>
  <si>
    <t>0,803*1,7</t>
  </si>
  <si>
    <t>"zásyp kabelové rýhy š. 0,4 m; hl. 0,65 m v zeleném pásu - dl. 2,5 m</t>
  </si>
  <si>
    <t>0,4*0,65*2,5</t>
  </si>
  <si>
    <t>0,4*0,3*2,5</t>
  </si>
  <si>
    <t>"kabelové lože a obsyp v objemu 0,07 m3/m; dl. kabelové trasy 2,5 m</t>
  </si>
  <si>
    <t>2,5*0,07</t>
  </si>
  <si>
    <t>0,175*2 'Přepočtené koeficientem množství</t>
  </si>
  <si>
    <t>1,0*0,2</t>
  </si>
  <si>
    <t>"v oblasti kabelové rýhy v zeleném pásu - dl. 2,5 m; š. 0,4 m</t>
  </si>
  <si>
    <t>2,5*0,4</t>
  </si>
  <si>
    <t>-1719298673</t>
  </si>
  <si>
    <t>-2099504462</t>
  </si>
  <si>
    <t>-1509653711</t>
  </si>
  <si>
    <t>"celková délka kabelové trasy - 3,0 m</t>
  </si>
  <si>
    <t>0,003</t>
  </si>
  <si>
    <t>"v trase kabelové rýhy v zeleném pásu - š. 0,4 m; dl. 2,5 m</t>
  </si>
  <si>
    <t>0,4*2,5</t>
  </si>
  <si>
    <t>"zřízení mobilního oplocení podél kabelové rýhy a šachty pro patku stožáru - cca 5,0 m</t>
  </si>
  <si>
    <t>"odstranění mobilního oplocení podél kabelové rýhy a šachty pro patku stožáru - cca 5,0 m</t>
  </si>
  <si>
    <t>"v trase kabelové rýhy v zeleném pásu - dl. 2,5 m; š. 0,4 m</t>
  </si>
  <si>
    <t>"podél kabelové rýhy v zeleném pásu - dl. 2,5 m; š. 1,0 m</t>
  </si>
  <si>
    <t>2,5*1,0</t>
  </si>
  <si>
    <t>"celková délka kabelové trasy - 2,5 m</t>
  </si>
  <si>
    <t>2,5</t>
  </si>
  <si>
    <t>110a - SO 10 - Sídliště nad Lužnicí - zastávka MHD směr Klokoty</t>
  </si>
  <si>
    <t>Část trasy NN bude vedena ve stávající chráničce dl. 15,0 m.</t>
  </si>
  <si>
    <t>"v místě překopu přes chodník - dl. 8,0 m; v šířce 0,8 m</t>
  </si>
  <si>
    <t>8,0*0,8</t>
  </si>
  <si>
    <t>1847168572</t>
  </si>
  <si>
    <t>"demontáž konstrukce zpevněné plochy (chodníku) z bet. plošné vegetační dlažby</t>
  </si>
  <si>
    <t>"v místě překopu přes plochu - dl. 4,5 m; v šířce 0,8 m</t>
  </si>
  <si>
    <t>4,5*0,8</t>
  </si>
  <si>
    <t>"odstranění podkladní vrstvy z kameniva v  konstrukci zpevněné plochy (chodníku) z bet. plošné vegetační dlažby</t>
  </si>
  <si>
    <t>"odstranění podkladní vrstvy z kameniva v konstrukci zpevněné plochy (chodníku) z betonu</t>
  </si>
  <si>
    <t>"v místě překopu - dl. 7,6 m; v šířce 0,5 m</t>
  </si>
  <si>
    <t>7,6*0,5</t>
  </si>
  <si>
    <t>113107036</t>
  </si>
  <si>
    <t>Odstranění podkladu z betonu vyztuženého sítěmi tl přes 100 do 150 mm při překopech ručně</t>
  </si>
  <si>
    <t>500178619</t>
  </si>
  <si>
    <t>Odstranění podkladů nebo krytů při překopech inženýrských sítí s přemístěním hmot na skládku ve vzdálenosti do 3 m nebo s naložením na dopravní prostředek ručně z betonu vyztuženého sítěmi, o tl. vrstvy přes 100 do 150 mm</t>
  </si>
  <si>
    <t>https://podminky.urs.cz/item/CS_URS_2024_01/113107036</t>
  </si>
  <si>
    <t>"demontáž konstrukce zpevněné plochy (chodníku) z betonu; předpokládaná tl. 15 cm</t>
  </si>
  <si>
    <t>"odstranění betonových chodníkových obrub podél chodníků z bet. zámkové dlažby</t>
  </si>
  <si>
    <t>"v místě překopu přes chodník - dl. 8,0 m</t>
  </si>
  <si>
    <t>8,0</t>
  </si>
  <si>
    <t>"v místě výkopu patky pro stožár označníku - dl. 2,0</t>
  </si>
  <si>
    <t>"výkop kabelové rýhy š. 0,4 m; hl. 0,7 m po demontáži konstrukce chodníku či zpevněné plochy</t>
  </si>
  <si>
    <t>0,4*0,7*8,0   "překop přes chodníky ze zámkové dlažby - dl. 8,0 m"</t>
  </si>
  <si>
    <t>0,4*0,7*4,5   "překop přes zpevněnou plochu (chodník) z plošné veget. dlažby - dl. 4,5 m"</t>
  </si>
  <si>
    <t>0,4*0,7*7,6   "překop přes zpevněnou plochu (chodník) z betonu - dl. 7,6 m"</t>
  </si>
  <si>
    <t>"výkop kabelové rýhy š. 0,4 m; hl. 0,8 m po sejmutí ornice v tl. 200 mm v zeleném pásu</t>
  </si>
  <si>
    <t>0,4*0,8*87,5   "rýha pro kabelové rozvody - dl. 87,5 m"</t>
  </si>
  <si>
    <t>0,4*0,8*2,0   "rýha pro napojení zemnícího drátu - dl. 2,0 m"</t>
  </si>
  <si>
    <t>-1026883245</t>
  </si>
  <si>
    <t>-218348076</t>
  </si>
  <si>
    <t>"souběh se stávajícím vedením VO v délce 53,0 m a stávajícím vedením NN v délce 40,0 m</t>
  </si>
  <si>
    <t>34,448*0,3</t>
  </si>
  <si>
    <t>0,4*0,8*(87,5+2,0)   "objem výkopku z rýh v zeleném pásu"</t>
  </si>
  <si>
    <t>0,4*0,7*(8,0+4,5+7,6)   "objem výkopku z rýh v místech překopů přes chodníky"</t>
  </si>
  <si>
    <t>-0,4*0,65*(87,5+2,0)   "odpočet výkopku pro zpětný zásyp rýh v zeleném pásu"</t>
  </si>
  <si>
    <t>-0,4*0,55*(8,0+4,5+7,6)   "odpočet výkopku pro zpětný zásyp rýh v místech překopů přes chodníky"</t>
  </si>
  <si>
    <t>7,114</t>
  </si>
  <si>
    <t>"přemístění přebytečného výkopku na recyklační skládku ve vzdálenosti 14 km</t>
  </si>
  <si>
    <t>7,114*4</t>
  </si>
  <si>
    <t>"přemístění přebytečného výkopku na recyklační skládku ve vzdálenosti 14 km (hor. tř. 4)</t>
  </si>
  <si>
    <t>0,358*4</t>
  </si>
  <si>
    <t>7,114*1,7</t>
  </si>
  <si>
    <t>"zásyp kabelové rýhy š. 0,4 m; hl. 0,55 m v místech překopů přes chodníky či zpevněné plochy</t>
  </si>
  <si>
    <t>0,4*0,55*8,0   "překopy přes chodníky ze zámkové dlažby - dl. 8,0 m</t>
  </si>
  <si>
    <t>0,4*0,55*4,5   "překop přes zpevněnou plochu (chodník) z veget. plošné dlažby - dl. 4,5 m"</t>
  </si>
  <si>
    <t>0,4*0,55*7,6   "překop přes zpevněnou plochu (chodník) z betonu - dl. 7,6 m"</t>
  </si>
  <si>
    <t>"zásyp kabelové rýhy š. 0,4 m; hl. 0,65 m v zeleném pásu</t>
  </si>
  <si>
    <t>0,4*0,65*87,5   "rýha pro kabelové rozvody - dl. 87,5 m"</t>
  </si>
  <si>
    <t>0,4*0,3*108,0</t>
  </si>
  <si>
    <t>"kabelové lože a obsyp v objemu 0,07 m3/m (mimo trasy s využitím stávající chráničky)</t>
  </si>
  <si>
    <t>108,0*0,07   "rýha pro kabelové rozvody - dl. 108,0 m"</t>
  </si>
  <si>
    <t>2,0*0,07   "rýha pro napojení zemnícího drátu - dl. 2,0 m"</t>
  </si>
  <si>
    <t>7,7*2 'Přepočtené koeficientem množství</t>
  </si>
  <si>
    <t>1246311743</t>
  </si>
  <si>
    <t>(92,0+2,0)*0,4*0,2</t>
  </si>
  <si>
    <t>"úprava pláně v oblasti výkopové rýhy s přesahem v oblasti chodníků z bet. zámkové dlažby</t>
  </si>
  <si>
    <t>"úprava pláně v oblasti výkopové rýhy s přesahem v oblast zpevněné plochy (chodníku) z plošné vegetační dlažby</t>
  </si>
  <si>
    <t>"úprava pláně v oblasti výkopové rýhy s přesahem v oblasti zpevněné plochy (chodníku) s betonovým krytem</t>
  </si>
  <si>
    <t>"v místě překopu přes zpevněnou plochu - dl. 7,6 m; v šířce 0,5 m</t>
  </si>
  <si>
    <t>"úprava pláně v oblasti kabelové rýhy v zeleném pásu pod orniční vrstvu - š. 0,4 m</t>
  </si>
  <si>
    <t>92,0*0,4   "rýha pro kabelové rozvody - dl. 92,0 m"</t>
  </si>
  <si>
    <t>2,0*0,4   "rýha pro napojení zemnícího drátu - dl. 2,0 m"</t>
  </si>
  <si>
    <t>535442817</t>
  </si>
  <si>
    <t>717894240</t>
  </si>
  <si>
    <t>2001086201</t>
  </si>
  <si>
    <t>"doplnění podkladní vrstvy z kameniva v konstrukci chodníku z bet. zámkové dlažby</t>
  </si>
  <si>
    <t>"doplnění podkladní vrstvy z kameniva v  konstrukci zpevněné plochy (chodníku) z bet. plošné vegetační dlažby</t>
  </si>
  <si>
    <t>"doplnění podkladní vrstvy z kameniva v konstrukci zpevněné plochy (chodníku) z betonu</t>
  </si>
  <si>
    <t>566901172</t>
  </si>
  <si>
    <t>Vyspravení podkladu po překopech inženýrských sítí plochy do 15 m2 směsí stmelenou cementem SC 20/25 tl 150 mm</t>
  </si>
  <si>
    <t>1478504</t>
  </si>
  <si>
    <t>Vyspravení podkladu po překopech inženýrských sítí plochy do 15 m2 s rozprostřením a zhutněním směsí zpevněnou cementem SC C 20/25 (PB I) tl. 150 mm</t>
  </si>
  <si>
    <t>https://podminky.urs.cz/item/CS_URS_2024_01/566901172</t>
  </si>
  <si>
    <t>"doplnění krytu zpevněné plochy (chodníku) z betonu; předpokládaná tl. 15 cm</t>
  </si>
  <si>
    <t>"rezerva na příp. poškozenou dlažbu při demontáži - předpoklad 1,5 m2</t>
  </si>
  <si>
    <t>1339981865</t>
  </si>
  <si>
    <t>"doplnění krytu chodníku z bet. plošné vegetační dlažby tl. 80 mm (předpoklad využití demontované a očištěné stávající veget. dlažby)</t>
  </si>
  <si>
    <t>"v místě překopu přes plochu (chodník) - dl. 4,5 m; v šířce 0,8 m</t>
  </si>
  <si>
    <t>59245035.1</t>
  </si>
  <si>
    <t>dlažba plošná vegetační betonová 200x200mm tl 80mm přírodní</t>
  </si>
  <si>
    <t>2016376833</t>
  </si>
  <si>
    <t>3,6</t>
  </si>
  <si>
    <t>59245035</t>
  </si>
  <si>
    <t>-1233877979</t>
  </si>
  <si>
    <t>270</t>
  </si>
  <si>
    <t>"doplnění betonových chodníkových obrub podél chodníků z bet. zámkové dlažby</t>
  </si>
  <si>
    <t>"v místě výkopu patky pro stožár označníku - dl. 2,0 m</t>
  </si>
  <si>
    <t>10*1,05 'Přepočtené koeficientem množství</t>
  </si>
  <si>
    <t>919735123</t>
  </si>
  <si>
    <t>Řezání stávajícího betonového krytu hl přes 100 do 150 mm</t>
  </si>
  <si>
    <t>646619547</t>
  </si>
  <si>
    <t>Řezání stávajícího betonového krytu nebo podkladu hloubky přes 100 do 150 mm</t>
  </si>
  <si>
    <t>https://podminky.urs.cz/item/CS_URS_2024_01/919735123</t>
  </si>
  <si>
    <t>"odříznutí betonu v místě překopu - dl. 7,6 m - 2x</t>
  </si>
  <si>
    <t>7,6*2</t>
  </si>
  <si>
    <t>9660001.R</t>
  </si>
  <si>
    <t>Odstranění a likvidace stávající betonové skruže průměr 60 cm, výška 60 cm</t>
  </si>
  <si>
    <t>1520554332</t>
  </si>
  <si>
    <t>"stávající bet. skruž s ukončení plastové kabelové chráničky</t>
  </si>
  <si>
    <t>966001311</t>
  </si>
  <si>
    <t>Odstranění odpadkového koše s betonovou patkou</t>
  </si>
  <si>
    <t>-2021896046</t>
  </si>
  <si>
    <t>https://podminky.urs.cz/item/CS_URS_2024_01/966001311</t>
  </si>
  <si>
    <t>"odstranění stávajícího odpadkového koše včetně jeho základové konstrukce (kolize s trasou NN)</t>
  </si>
  <si>
    <t>"očištění demontované betonové vegetační dlažby plošné pro zpětné použití</t>
  </si>
  <si>
    <t>5,576   "odpad ze zahliněného kameniva"</t>
  </si>
  <si>
    <t>"odvoz suti na recyklační skládku ve vzdálenosti 14 km (zahliněné kamenivo)</t>
  </si>
  <si>
    <t>"příplatek za dalších 13 km</t>
  </si>
  <si>
    <t>5,576*13</t>
  </si>
  <si>
    <t>3,304   "odpad betonový - kusový beton, obruby vč. lože a opěr"</t>
  </si>
  <si>
    <t>2,0   "vybourané hmoty pro zpětné použití - bet. zámková dlažba, vegetační plošná dlažba"</t>
  </si>
  <si>
    <t>0,087   "směsný odpad"</t>
  </si>
  <si>
    <t>"odvoz suti na recyklační skládku ve vzdálenosti 14 km (beton)</t>
  </si>
  <si>
    <t>3,304*13</t>
  </si>
  <si>
    <t>"odvoz suti na skládku ve vzdálenosti 9 km (směsný odpad)</t>
  </si>
  <si>
    <t>"příplatek za dalších 8 km</t>
  </si>
  <si>
    <t>0,087*8</t>
  </si>
  <si>
    <t>997013631</t>
  </si>
  <si>
    <t>245190537</t>
  </si>
  <si>
    <t>Poplatek za uložení stavebního odpadu na skládce (skládkovné) směsného stavebního a demoličního zatříděného do Katalogu odpadů pod kódem 17 09 04</t>
  </si>
  <si>
    <t>https://podminky.urs.cz/item/CS_URS_2024_01/997013631</t>
  </si>
  <si>
    <t>"celková délka kabelové trasy - 123,0 m</t>
  </si>
  <si>
    <t>0,123</t>
  </si>
  <si>
    <t>"sejmutí ornice v tl. 200 mm v trase kabelové rýhy v zeleném pásu - š. 0,4 m</t>
  </si>
  <si>
    <t>87,5*0,4   "rýha pro kabelové rozvody - dl. 87,5 m"</t>
  </si>
  <si>
    <t>"zřízení mobilního oplocení podél kabelové rýhy jednostranně - dl. trasy 108,0 m (mimo trasy s využitím stávající chráničky)</t>
  </si>
  <si>
    <t>(123,0-15,0)*1,1</t>
  </si>
  <si>
    <t>"odstranění mobilního oplocení podél kabelové rýhy jednostranně - dl. trasy 108,0 m (mimo trasy s využitím stávající chráničky)</t>
  </si>
  <si>
    <t>"podél kabelové rýhy jednostranně - dl. trasy 108,0 m (mimo trasy s využitím stávající chráničky)</t>
  </si>
  <si>
    <t>108,0*1,2</t>
  </si>
  <si>
    <t>"zpětné rozprostření ornice v tl. 200 mm v trase kabelové rýhy v zeleném pásu - š. 0,4 m</t>
  </si>
  <si>
    <t>"zatravnění pozemku po zpětném rozprostření ornice v tl. 200 mm v trase kabelové rýhy v zeleném pásu - š. 0,4 m</t>
  </si>
  <si>
    <t>(87,5+2,0)*1,0</t>
  </si>
  <si>
    <t>"celková délka kabelové trasy - 108,0 m (mimo trasy s využitím stávající chráničky)</t>
  </si>
  <si>
    <t>108,0</t>
  </si>
  <si>
    <t>111a - SO 11 - Sídliště nad Lužnicí střed - zastávka MHD směr Klokoty</t>
  </si>
  <si>
    <t>"v místě překopu přes chodník (kabelový rozvod) - dl. 30,0 m; v šířce 0,8 m</t>
  </si>
  <si>
    <t>30,0*0,8</t>
  </si>
  <si>
    <t>"v místě překopu přes chodník (napojení zemnícího drátu) - dl. 2,0 m; v šířce 0,8 m</t>
  </si>
  <si>
    <t>2,0*0,8</t>
  </si>
  <si>
    <t>113107031</t>
  </si>
  <si>
    <t>Odstranění podkladu z betonu prostého tl přes 100 do 150 mm při překopech ručně</t>
  </si>
  <si>
    <t>1317129183</t>
  </si>
  <si>
    <t>Odstranění podkladů nebo krytů při překopech inženýrských sítí s přemístěním hmot na skládku ve vzdálenosti do 3 m nebo s naložením na dopravní prostředek ručně z betonu prostého, o tl. vrstvy přes 100 do 150 mm</t>
  </si>
  <si>
    <t>https://podminky.urs.cz/item/CS_URS_2024_01/113107031</t>
  </si>
  <si>
    <t>"vybourání zpevněné betonové plochy v trase překopu pro kabelový rozvod) - dl. 3,0 m; š. 0,4 m</t>
  </si>
  <si>
    <t>3,0*0,4</t>
  </si>
  <si>
    <t>"v místě překopu přes chodník - dl. 2,0 m</t>
  </si>
  <si>
    <t>0,4*0,7*30,0   "rýha pro kabelový rozvod - dl. 30,0 m</t>
  </si>
  <si>
    <t>0,4*0,7*2,0   "rýha pro napojení zemnícího drátu - dl. 2,0 m"</t>
  </si>
  <si>
    <t>"výkop kabelové rýhy š. 0,4 m; hl. 0,85 m po vybourání betonové plochy - dl. 3,0 m</t>
  </si>
  <si>
    <t>0,4*0,85*3,0</t>
  </si>
  <si>
    <t>"výkop kabelové rýhy š. 0,4 m; hl. 0,8 m po sejmutí ornice v tl. 200 mm v zeleném pásu - dl. 17,5 m</t>
  </si>
  <si>
    <t>0,4*0,8*17,5</t>
  </si>
  <si>
    <t>15,58*0,15</t>
  </si>
  <si>
    <t>0,4*0,8*17,5   "objem výkopku z rýh v zeleném pásu"</t>
  </si>
  <si>
    <t>0,4*0,7*(30,0+2,0)   "objem výkopku z rýh v místech překopů přes chodníky"</t>
  </si>
  <si>
    <t>0,4*0,85*3,0   "objem výkopku z rýhy v místech překopu přes bet. plochu"</t>
  </si>
  <si>
    <t>-0,4*0,65*17,5   "odpočet výkopku pro zpětný zásyp rýh v zeleném pásu"</t>
  </si>
  <si>
    <t>-0,4*0,55*(30,0+2,0)   "odpočet výkopku pro zpětný zásyp rýh v místech překopů přes chodníky"</t>
  </si>
  <si>
    <t>-0,4*0,7*3,0   "odpočet výkopku pro zpětný zásyp rýhy v místech překopu přes bet. plochu"</t>
  </si>
  <si>
    <t>3,688</t>
  </si>
  <si>
    <t>3,688*4</t>
  </si>
  <si>
    <t>3,688*1,7</t>
  </si>
  <si>
    <t>0,4*0,55*30,0   "rýha pro kabelový rozvod - dl. 30,0 m</t>
  </si>
  <si>
    <t>0,4*0,55*2,0   "rýha pro napojení zemnícího drátu - dl. 2,0 m"</t>
  </si>
  <si>
    <t>"zásyp kabelové rýhy š. 0,4 m; hl. 0,7 m po vybourání betonové plochy - dl. 3,0 m</t>
  </si>
  <si>
    <t>"zásyp do úrovně pláně pod betonovou desku; tj. na úroveň -0,15 m</t>
  </si>
  <si>
    <t>0,4*0,7*3,0</t>
  </si>
  <si>
    <t>"zásyp kabelové rýhy š. 0,4 m; hl. 0,65 m v zeleném pásu - dl. 17,5 m</t>
  </si>
  <si>
    <t>0,4*0,65*17,5</t>
  </si>
  <si>
    <t>0,4*0,3*50,5</t>
  </si>
  <si>
    <t>50,5*0,07   "rýha pro kabelové rozvody - dl. 50,5 m"</t>
  </si>
  <si>
    <t>3,675*2 'Přepočtené koeficientem množství</t>
  </si>
  <si>
    <t>17,5*0,4*0,2</t>
  </si>
  <si>
    <t>30,0*0,8   "v trase rýhy pro kabelový rozvod - dl. 30,0 m; v šířce 0,8 m</t>
  </si>
  <si>
    <t>2,0*0,8   "v trase rýhy pro napojení zemnícího drátu - dl. 2,0 m; v šířce 0,8 m</t>
  </si>
  <si>
    <t>"úprava pláně v oblasti kabelové rýhy v zeleném pásu pod orniční vrstvu - dl. 17,5 m; š. 0,4 m</t>
  </si>
  <si>
    <t>17,5*0,4</t>
  </si>
  <si>
    <t>-479524459</t>
  </si>
  <si>
    <t>1478478165</t>
  </si>
  <si>
    <t>1592430761</t>
  </si>
  <si>
    <t>27,6</t>
  </si>
  <si>
    <t>"rezerva na příp. poškozenou dlažbu při demontáži - předpoklad 3,0 m2</t>
  </si>
  <si>
    <t>120</t>
  </si>
  <si>
    <t>-391579363</t>
  </si>
  <si>
    <t>"vybourání zpevněné betonové plochy v trase překopu pro kabelový rozvod) - dl. 3,0 m; š. 0,4 m - odříznutí</t>
  </si>
  <si>
    <t>3,0*2</t>
  </si>
  <si>
    <t>10,322   "odpad ze zahliněného kameniva"</t>
  </si>
  <si>
    <t>10,322*13</t>
  </si>
  <si>
    <t>0,8   "odpad betonový - obruby vč. lože a opěr, beton kusový"</t>
  </si>
  <si>
    <t>4,858   "vybourané hmoty pro zpětné použití - betonová zámková dlažba"</t>
  </si>
  <si>
    <t>0,8*13</t>
  </si>
  <si>
    <t>"celková délka kabelové trasy - 50,5 m</t>
  </si>
  <si>
    <t>0,0505</t>
  </si>
  <si>
    <t>"sejmutí ornice v tl. 200 mm v trase kabelové rýhy v zeleném pásu - dl. 17,5 m; š. 0,4 m</t>
  </si>
  <si>
    <t>"zřízení mobilního oplocení podél kabelové rýhy jednostranně - dl. trasy 50,5 m</t>
  </si>
  <si>
    <t>50,5*1,2</t>
  </si>
  <si>
    <t>"odstranění mobilního oplocení podél kabelové rýhy jednostranně - dl. trasy 50,5 m</t>
  </si>
  <si>
    <t>"podél kabelové rýhy jednostranně - dl. trasy 50,5 m</t>
  </si>
  <si>
    <t>50,5*1,25</t>
  </si>
  <si>
    <t>"zpětné rozprostření ornice v tl. 200 mm v trase kabelové rýhy v zeleném pásu - dl. 17,5 m; š. 0,4 m</t>
  </si>
  <si>
    <t>"zatravnění pozemku po zpětném rozprostření ornice v tl. 200 mm v trase kabelové rýhy v zeleném pásu - dl. 17,5 m; š. 0,4 m</t>
  </si>
  <si>
    <t>17,5*1,0</t>
  </si>
  <si>
    <t>50,5</t>
  </si>
  <si>
    <t>002a - Elektroinstalace, vybavení</t>
  </si>
  <si>
    <t>Soupis prací části "Elektroinstalace, vybavení" je sestaven s využitím Cenové soustavy RTS.</t>
  </si>
  <si>
    <t>001 - SO 01 - NEMOCNICE - ZASTÁVKA MHD SMĚR SNL</t>
  </si>
  <si>
    <t xml:space="preserve">    38 - Různé kompletní konstrukce nedělitelné do stav. dílů</t>
  </si>
  <si>
    <t xml:space="preserve">    M21 - Elektromontáže</t>
  </si>
  <si>
    <t xml:space="preserve">    M22 - Montáže sdělovací a zabezpečovací techniky</t>
  </si>
  <si>
    <t xml:space="preserve">    M65 - Elektroinstalace</t>
  </si>
  <si>
    <t xml:space="preserve">    M - Ostatní materiál</t>
  </si>
  <si>
    <t>002 - SO 02 - PÍSECKÉ ROZCESTÍ - ZASTÁVKA MHD SMĚR SNL</t>
  </si>
  <si>
    <t>003 - SO 03 - PÍSECKÉ ROZCESTÍ - ZASTÁVKA MHD SMĚR KLOKOTY</t>
  </si>
  <si>
    <t>004 - SO 04 - KŘIŽÍKOVO NÁMĚSTÍ - ZASTÁVKA MHD SMĚR SNL</t>
  </si>
  <si>
    <t>005 - SO 05 - U REÁLKY - ZASTÁVKA MHD SMĚR KLOKOTY</t>
  </si>
  <si>
    <t>006 - SO 06 - ČERNÉ MOSTY - ZASTÁVKA MHD SMĚR SNL</t>
  </si>
  <si>
    <t>007 - SO 07 - ČERNÉ MOSTY - ZASTÁVKA MHD SMĚR KLOKOTY</t>
  </si>
  <si>
    <t>008 - SO 08 - NA KOPEČKU - ZASTÁVKA MHD SMĚR SNL</t>
  </si>
  <si>
    <t>009 - SO 09 - NA KOPEČKU - ZASTÁVKA MHD SMĚR KLOKOTY</t>
  </si>
  <si>
    <t>010 - SO 10 - SÍDLIŠTĚ NAD LUŽNICÍ - ZASTÁVKA MHD SMĚR KLOKOTY</t>
  </si>
  <si>
    <t>011 - SO 11 - SÍDLIŠTĚ NAD LUŽNICÍ STŘED - ZASTÁVKA MHD SMĚR KLOKOTY</t>
  </si>
  <si>
    <t>001</t>
  </si>
  <si>
    <t>SO 01 - NEMOCNICE - ZASTÁVKA MHD SMĚR SNL</t>
  </si>
  <si>
    <t>Různé kompletní konstrukce nedělitelné do stav. dílů</t>
  </si>
  <si>
    <t>388996111R00</t>
  </si>
  <si>
    <t>Chránička kabelu z HDPE do DN 63 mm, výkop, chránička ohebná DN 32mm</t>
  </si>
  <si>
    <t>RTS I / 2024</t>
  </si>
  <si>
    <t>Poznámka k položce:_x000D_
Položka obsahuje chráničku Kopoflex a násuvnou spojku. V položce není zakalkulováno obetonování trubek - oceňuje se položkami kapitoly 388 31.</t>
  </si>
  <si>
    <t>M21</t>
  </si>
  <si>
    <t>Elektromontáže</t>
  </si>
  <si>
    <t>210191541R00.2</t>
  </si>
  <si>
    <t>Montáž pilíře PRIS 2 - rozvaděč kombinovaného měření + jistění</t>
  </si>
  <si>
    <t>210190071R00</t>
  </si>
  <si>
    <t>D+M Oboustranná cedule 7 řádků včetně názvu zastávky, příkon 950/350W, vč. wifi vysílače, 4K kamery, 4m FeZn stožár</t>
  </si>
  <si>
    <t>Poznámka k položce:_x000D_
- podrobný popis viz Souhrnná technická zpráva_x000D_
- specifikace dle PD</t>
  </si>
  <si>
    <t>M22</t>
  </si>
  <si>
    <t>Montáže sdělovací a zabezpečovací techniky</t>
  </si>
  <si>
    <t>222086051R00</t>
  </si>
  <si>
    <t>Mikrotrubička HDPE v kabelové rýze</t>
  </si>
  <si>
    <t>-1581714655</t>
  </si>
  <si>
    <t>M65</t>
  </si>
  <si>
    <t>Elektroinstalace</t>
  </si>
  <si>
    <t>650125145RT2</t>
  </si>
  <si>
    <t>Uložení kabelu Cu 3 x 4 mm2 do trubky, včetně dodávky kabelu CYKY 3 x 4 mm2</t>
  </si>
  <si>
    <t>650125189RT2</t>
  </si>
  <si>
    <t>Uložení kabelu Cu 4 x 10 mm2 do trubky, včetně dodávky kabelu CYKY 4 x 10 mm2</t>
  </si>
  <si>
    <t>650141115R00</t>
  </si>
  <si>
    <t>Ukončení vodiče v rozvaděči + zapojení do 16 mm2</t>
  </si>
  <si>
    <t>650141113R00</t>
  </si>
  <si>
    <t>Ukončení vodiče v rozvaděči + zapojení do 6 mm2</t>
  </si>
  <si>
    <t>650111146RT2</t>
  </si>
  <si>
    <t>Uložení uzem. drátu v zemi FeZn do 10 mm, včetně dodávky drátu FeZn 10 mm</t>
  </si>
  <si>
    <t>650111713RT7</t>
  </si>
  <si>
    <t>Montáž hromosvodové svorky nad 2 šrouby, včetně dodávky svorky SP</t>
  </si>
  <si>
    <t>650111711RT5</t>
  </si>
  <si>
    <t>Montáž hromosvodové svorky do 2 šroubů, včetně dodávky svorky SR 3a</t>
  </si>
  <si>
    <t>650516819R00</t>
  </si>
  <si>
    <t>Revize elektro</t>
  </si>
  <si>
    <t>Ostatní materiál</t>
  </si>
  <si>
    <t>35711645.M</t>
  </si>
  <si>
    <t>Rozvaděč elektroměrový + jistící plastový, pilířový</t>
  </si>
  <si>
    <t>M-položka vlastní</t>
  </si>
  <si>
    <t>256</t>
  </si>
  <si>
    <t>Poznámka k položce:_x000D_
MATERIÁLOVÉ PROVEDENÍ:  "P" - CELOPLASTOVÉ PROVEDENÍ Z TERMOPLASTU, Jmenovité napětí:230 / 400 V, 50 Hz, do 63 A, 10,40 kA, IP 44 / IP 20, pilíř vč. nohy, automatickým odpojením od zdroje. vč. výzbroje a výstroje dle PD</t>
  </si>
  <si>
    <t>345711595.M</t>
  </si>
  <si>
    <t>Trubka mikrotrubička HDPE pro přímou podkládku do země 14/10mm</t>
  </si>
  <si>
    <t>002</t>
  </si>
  <si>
    <t>SO 02 - PÍSECKÉ ROZCESTÍ - ZASTÁVKA MHD SMĚR SNL</t>
  </si>
  <si>
    <t>210191541R00</t>
  </si>
  <si>
    <t>Montáž rozvaděče podružného měření</t>
  </si>
  <si>
    <t>650125215RT2</t>
  </si>
  <si>
    <t>Uložení kabelu Cu 5 x 4 mm2 do trubky, včetně dodávky kabelu CYKY 5 x 4 mm2</t>
  </si>
  <si>
    <t>35711643.M</t>
  </si>
  <si>
    <t>Rozvaděč podružného měření</t>
  </si>
  <si>
    <t>Poznámka k položce:_x000D_
Přisazený plastový rozvaděč 24 modulů, výstroj a výzbroj dle PD</t>
  </si>
  <si>
    <t>003</t>
  </si>
  <si>
    <t>SO 03 - PÍSECKÉ ROZCESTÍ - ZASTÁVKA MHD SMĚR KLOKOTY</t>
  </si>
  <si>
    <t>84</t>
  </si>
  <si>
    <t>004</t>
  </si>
  <si>
    <t>SO 04 - KŘIŽÍKOVO NÁMĚSTÍ - ZASTÁVKA MHD SMĚR SNL</t>
  </si>
  <si>
    <t>88</t>
  </si>
  <si>
    <t>90</t>
  </si>
  <si>
    <t>92</t>
  </si>
  <si>
    <t>790948300</t>
  </si>
  <si>
    <t>98</t>
  </si>
  <si>
    <t>102</t>
  </si>
  <si>
    <t>104</t>
  </si>
  <si>
    <t>106</t>
  </si>
  <si>
    <t>108</t>
  </si>
  <si>
    <t>114</t>
  </si>
  <si>
    <t>112</t>
  </si>
  <si>
    <t>005</t>
  </si>
  <si>
    <t>SO 05 - U REÁLKY - ZASTÁVKA MHD SMĚR KLOKOTY</t>
  </si>
  <si>
    <t>116</t>
  </si>
  <si>
    <t>210191541R00.1</t>
  </si>
  <si>
    <t>Montáž rozvaděče kombinovaného měření + jistění</t>
  </si>
  <si>
    <t>124</t>
  </si>
  <si>
    <t>126</t>
  </si>
  <si>
    <t>1019661181</t>
  </si>
  <si>
    <t>130</t>
  </si>
  <si>
    <t>132</t>
  </si>
  <si>
    <t>134</t>
  </si>
  <si>
    <t>136</t>
  </si>
  <si>
    <t>138</t>
  </si>
  <si>
    <t>140</t>
  </si>
  <si>
    <t>142</t>
  </si>
  <si>
    <t>144</t>
  </si>
  <si>
    <t>35711644.M</t>
  </si>
  <si>
    <t>Rozvaděč elektroměrový + jistící oceloplechový, vestavný</t>
  </si>
  <si>
    <t>146</t>
  </si>
  <si>
    <t>148</t>
  </si>
  <si>
    <t>006</t>
  </si>
  <si>
    <t>SO 06 - ČERNÉ MOSTY - ZASTÁVKA MHD SMĚR SNL</t>
  </si>
  <si>
    <t>152</t>
  </si>
  <si>
    <t>154</t>
  </si>
  <si>
    <t>-877507465</t>
  </si>
  <si>
    <t>158</t>
  </si>
  <si>
    <t>160</t>
  </si>
  <si>
    <t>162</t>
  </si>
  <si>
    <t>164</t>
  </si>
  <si>
    <t>166</t>
  </si>
  <si>
    <t>168</t>
  </si>
  <si>
    <t>170</t>
  </si>
  <si>
    <t>172</t>
  </si>
  <si>
    <t>174</t>
  </si>
  <si>
    <t>176</t>
  </si>
  <si>
    <t>007</t>
  </si>
  <si>
    <t>SO 07 - ČERNÉ MOSTY - ZASTÁVKA MHD SMĚR KLOKOTY</t>
  </si>
  <si>
    <t>178</t>
  </si>
  <si>
    <t>-305023737</t>
  </si>
  <si>
    <t>756983232</t>
  </si>
  <si>
    <t>83</t>
  </si>
  <si>
    <t>184</t>
  </si>
  <si>
    <t>186</t>
  </si>
  <si>
    <t>85</t>
  </si>
  <si>
    <t>188</t>
  </si>
  <si>
    <t>86</t>
  </si>
  <si>
    <t>190</t>
  </si>
  <si>
    <t>87</t>
  </si>
  <si>
    <t>192</t>
  </si>
  <si>
    <t>194</t>
  </si>
  <si>
    <t>89</t>
  </si>
  <si>
    <t>196</t>
  </si>
  <si>
    <t>008</t>
  </si>
  <si>
    <t>SO 08 - NA KOPEČKU - ZASTÁVKA MHD SMĚR SNL</t>
  </si>
  <si>
    <t>198</t>
  </si>
  <si>
    <t>91</t>
  </si>
  <si>
    <t>200</t>
  </si>
  <si>
    <t>202</t>
  </si>
  <si>
    <t>93</t>
  </si>
  <si>
    <t>-1842114881</t>
  </si>
  <si>
    <t>94</t>
  </si>
  <si>
    <t>206</t>
  </si>
  <si>
    <t>95</t>
  </si>
  <si>
    <t>208</t>
  </si>
  <si>
    <t>96</t>
  </si>
  <si>
    <t>210</t>
  </si>
  <si>
    <t>97</t>
  </si>
  <si>
    <t>212</t>
  </si>
  <si>
    <t>214</t>
  </si>
  <si>
    <t>99</t>
  </si>
  <si>
    <t>216</t>
  </si>
  <si>
    <t>218</t>
  </si>
  <si>
    <t>101</t>
  </si>
  <si>
    <t>220</t>
  </si>
  <si>
    <t>222</t>
  </si>
  <si>
    <t>Poznámka k položce:_x000D_
MATERIÁLOVÉ PROVEDENÍ:  "P" - CELOPLASTOVÉ PROVEDENÍ Z TERMOPLASTU, Jmenovité napětí:230 / 400 V, 50 Hz, do 63 A, 10,40 kA, IP 44 / IP 20, pilíř vč. nohy, automatickým odpojením od zdroje. Vč. výzbroje a výstroje dle PD</t>
  </si>
  <si>
    <t>103</t>
  </si>
  <si>
    <t>224</t>
  </si>
  <si>
    <t>009</t>
  </si>
  <si>
    <t>SO 09 - NA KOPEČKU - ZASTÁVKA MHD SMĚR KLOKOTY</t>
  </si>
  <si>
    <t>226</t>
  </si>
  <si>
    <t>105</t>
  </si>
  <si>
    <t>228</t>
  </si>
  <si>
    <t>10321934</t>
  </si>
  <si>
    <t>107</t>
  </si>
  <si>
    <t>232</t>
  </si>
  <si>
    <t>234</t>
  </si>
  <si>
    <t>109</t>
  </si>
  <si>
    <t>236</t>
  </si>
  <si>
    <t>238</t>
  </si>
  <si>
    <t>111</t>
  </si>
  <si>
    <t>240</t>
  </si>
  <si>
    <t>242</t>
  </si>
  <si>
    <t>113</t>
  </si>
  <si>
    <t>244</t>
  </si>
  <si>
    <t>010</t>
  </si>
  <si>
    <t>SO 10 - SÍDLIŠTĚ NAD LUŽNICÍ - ZASTÁVKA MHD SMĚR KLOKOTY</t>
  </si>
  <si>
    <t>246</t>
  </si>
  <si>
    <t>115</t>
  </si>
  <si>
    <t>248</t>
  </si>
  <si>
    <t>250</t>
  </si>
  <si>
    <t>117</t>
  </si>
  <si>
    <t>254</t>
  </si>
  <si>
    <t>118</t>
  </si>
  <si>
    <t>119</t>
  </si>
  <si>
    <t>258</t>
  </si>
  <si>
    <t>260</t>
  </si>
  <si>
    <t>121</t>
  </si>
  <si>
    <t>262</t>
  </si>
  <si>
    <t>122</t>
  </si>
  <si>
    <t>264</t>
  </si>
  <si>
    <t>123</t>
  </si>
  <si>
    <t>266</t>
  </si>
  <si>
    <t>125</t>
  </si>
  <si>
    <t>268</t>
  </si>
  <si>
    <t>011</t>
  </si>
  <si>
    <t>SO 11 - SÍDLIŠTĚ NAD LUŽNICÍ STŘED - ZASTÁVKA MHD SMĚR KLOKOTY</t>
  </si>
  <si>
    <t>272</t>
  </si>
  <si>
    <t>127</t>
  </si>
  <si>
    <t>274</t>
  </si>
  <si>
    <t>210190072R00</t>
  </si>
  <si>
    <t>D+M Oboustranná cedule 4 řádky včetně názvu zastávky, příkon 950/350W, vč. wifi vysílače, 4K kamery, 4m FeZn stožár</t>
  </si>
  <si>
    <t>-967581604</t>
  </si>
  <si>
    <t>129</t>
  </si>
  <si>
    <t>280</t>
  </si>
  <si>
    <t>282</t>
  </si>
  <si>
    <t>131</t>
  </si>
  <si>
    <t>284</t>
  </si>
  <si>
    <t>286</t>
  </si>
  <si>
    <t>133</t>
  </si>
  <si>
    <t>288</t>
  </si>
  <si>
    <t>290</t>
  </si>
  <si>
    <t>135</t>
  </si>
  <si>
    <t>292</t>
  </si>
  <si>
    <t>296</t>
  </si>
  <si>
    <t>137</t>
  </si>
  <si>
    <t>294</t>
  </si>
  <si>
    <t>003a - Vedlejší náklady</t>
  </si>
  <si>
    <t>VRN - Vedlejší rozpočtové náklady</t>
  </si>
  <si>
    <t xml:space="preserve">    VRN1 - Průzkumné, geodetické a projektové práce</t>
  </si>
  <si>
    <t xml:space="preserve">    VRN6 - Územní vlivy</t>
  </si>
  <si>
    <t>VRN</t>
  </si>
  <si>
    <t>Vedlejší rozpočtové náklady</t>
  </si>
  <si>
    <t>VRN1</t>
  </si>
  <si>
    <t>Průzkumné, geodetické a projektové práce</t>
  </si>
  <si>
    <t>012203000</t>
  </si>
  <si>
    <t>Geodetické práce při provádění stavby</t>
  </si>
  <si>
    <t>1024</t>
  </si>
  <si>
    <t>328896026</t>
  </si>
  <si>
    <t>https://podminky.urs.cz/item/CS_URS_2024_01/012203000</t>
  </si>
  <si>
    <t>"geodetické práce pro vytyčení tras</t>
  </si>
  <si>
    <t>VRN6</t>
  </si>
  <si>
    <t>Územní vlivy</t>
  </si>
  <si>
    <t>065002000</t>
  </si>
  <si>
    <t>Mimostaveništní doprava materiálů</t>
  </si>
  <si>
    <t>%</t>
  </si>
  <si>
    <t>-1906499801</t>
  </si>
  <si>
    <t>https://podminky.urs.cz/item/CS_URS_2024_01/065002000</t>
  </si>
  <si>
    <t>20b - ZPŮSOBILÉ VÝDAJE - NEPŘÍMÉ NÁKLADY</t>
  </si>
  <si>
    <t>002b - Elektroinstalace, vybavení</t>
  </si>
  <si>
    <t>012 - SO 01-SO 11 - SPOLEČNÁ ČÁST</t>
  </si>
  <si>
    <t>210190071R00.1</t>
  </si>
  <si>
    <t>D+M Bezdrátový wifi vysilač a přijímač</t>
  </si>
  <si>
    <t>Poznámka k položce:_x000D_
Bezdrátový wifi vysiláč a přijímač  se zabudovaným procesorem, který běží na frekvenci 716 MHz. Routerboard nakládá s operační paměti o velikosti 256 MB. Routerboard je vybaven jedním LAN portem. Tyto LAN porty dosahují přenosové rychlosti až 1000 Mb/s. Napájení přes PoE-in a adaptér. WiFi pásmo: 5 GHz a 60 GHz. Uvedená cena je za pár, tedy vysílač i přijímač.</t>
  </si>
  <si>
    <t>156</t>
  </si>
  <si>
    <t>182</t>
  </si>
  <si>
    <t>204</t>
  </si>
  <si>
    <t>230</t>
  </si>
  <si>
    <t>252</t>
  </si>
  <si>
    <t>278</t>
  </si>
  <si>
    <t>012</t>
  </si>
  <si>
    <t>SO 01-SO 11 - SPOLEČNÁ ČÁST</t>
  </si>
  <si>
    <t>210190071R00.2</t>
  </si>
  <si>
    <t>D+M záznamové zařízení 32 kanálů, 4x HDD (vč. 4ks HDD 14 TB, Alarm)</t>
  </si>
  <si>
    <t>-1917937068</t>
  </si>
  <si>
    <t>Poznámka k položce:_x000D_
Maximální vstupní/výstupní datový tok 320Mb/400Mb Video OUT: 2x HDMI , 1x VGA HDMI/VGA/CVBS video výstup - 2 x HDMI výstup (1x 8K + 1x 4K/VGA výstup 1920x1080 + CVBS Video komprese: H.265+/H.265/H.264+/H.264/MPEG4 Rozlišení pro záznam: 32MP/24MP/12MP/8MP/6MP/5MP/4MP/3MP/1080p/720p/... Podpora kamer pro čtení SPZ a kamer pro počítání osob Synchronní přehrávání 16 kanálů 4x SATA HDD s kapacitou do 14TB/disk Podpora VCA 2x Ethernet RJ45 1000Mbps 2x USB 2.0 + 1x USB3.0 1x eSATA; 1x RS-485; 1x RS-232 AUDIO IN/OUT - 1/1 ALARM IN/OUT - 16/9 Výstup 12V,1A - pro externí poplašné zařízení - řízeno alarmovým výstupem 9 Napájení: 100-240 VAC Spotřeba do 15W bez HDD Prac. tepl. -10°C do 55°C Rozměry: 1,5U, 445 x 400 x 75mm Hmotnost: 5,0kg bez HDD Montážní sada do racku součástí balení</t>
  </si>
  <si>
    <t>003b - Vedlejší náklady</t>
  </si>
  <si>
    <t xml:space="preserve">    VRN3 - Zařízení staveniště</t>
  </si>
  <si>
    <t>012303000</t>
  </si>
  <si>
    <t>Geodetické práce po výstavbě</t>
  </si>
  <si>
    <t>543431887</t>
  </si>
  <si>
    <t>https://podminky.urs.cz/item/CS_URS_2024_01/012303000</t>
  </si>
  <si>
    <t>Poznámka k položce:_x000D_
- součástí je vyhotovení geometrického plánu</t>
  </si>
  <si>
    <t>"zaměření skutečného provedení stavby - kabelová trasa NN + uzemnění (přívod ke stožáru informační tabule) - 11 ks</t>
  </si>
  <si>
    <t>VRN3</t>
  </si>
  <si>
    <t>Zařízení staveniště</t>
  </si>
  <si>
    <t>031303000</t>
  </si>
  <si>
    <t>Náklady na zábor</t>
  </si>
  <si>
    <t>-300098643</t>
  </si>
  <si>
    <t>https://podminky.urs.cz/item/CS_URS_2024_01/031303000</t>
  </si>
  <si>
    <t>Poznámka k položce:_x000D_
- Případné dočasné zábory veřejně přístupných komunikací budou co nejmenšího rozsahu po dobu nezbytně nutnou a budou předem domluveny s příslušným vlastníkem pozemku._x000D_
- Poplatek za zábor dle vyhlášky města Tábor (Obecně závazná vyhláška města Tábor o místním poplatku za užívání veřejného prostranství)</t>
  </si>
  <si>
    <t>"zábor veřejného prostranství pro provádění stavby a zařízení staveniště</t>
  </si>
  <si>
    <t>30c - NEZPŮSOBILÉ VÝDAJE</t>
  </si>
  <si>
    <t>003c - Vedlejší náklady</t>
  </si>
  <si>
    <t>OST - Ostatní</t>
  </si>
  <si>
    <t xml:space="preserve">    O01 - Ostatní</t>
  </si>
  <si>
    <t xml:space="preserve">    VRN4 - Inženýrská činnost</t>
  </si>
  <si>
    <t xml:space="preserve">    VRN7 - Provozní vlivy</t>
  </si>
  <si>
    <t xml:space="preserve">    VRN8 - Přesun stavebních kapacit</t>
  </si>
  <si>
    <t>OST</t>
  </si>
  <si>
    <t>Ostatní</t>
  </si>
  <si>
    <t>O01</t>
  </si>
  <si>
    <t>O001</t>
  </si>
  <si>
    <t>Vytýčení stávajících sítí před zahájením zemních prací</t>
  </si>
  <si>
    <t>262144</t>
  </si>
  <si>
    <t>454847143</t>
  </si>
  <si>
    <t>"dle plochy oblasti pro vytýčení stávajících inženýrských sítí</t>
  </si>
  <si>
    <t>150   "SO 01 - 150 m2"</t>
  </si>
  <si>
    <t>110   "SO 02 - 110 m2"</t>
  </si>
  <si>
    <t>60   "SO 03 - 60 m2"</t>
  </si>
  <si>
    <t>10   "SO 04 - 10 m2"</t>
  </si>
  <si>
    <t>20   "SO 05 - 20 m2"</t>
  </si>
  <si>
    <t>30   "SO 06 - 30 m2"</t>
  </si>
  <si>
    <t>100   "SO 07 - 100 m2"</t>
  </si>
  <si>
    <t>175   "SO 08 - 175 m2"</t>
  </si>
  <si>
    <t>10   "SO 09 - 10 m2"</t>
  </si>
  <si>
    <t>270   "SO 10 - 270 m2"</t>
  </si>
  <si>
    <t>120   "SO 11 - 120 m2"</t>
  </si>
  <si>
    <t>013254000</t>
  </si>
  <si>
    <t>Dokumentace skutečného provedení stavby</t>
  </si>
  <si>
    <t>874122245</t>
  </si>
  <si>
    <t>https://podminky.urs.cz/item/CS_URS_2024_01/013254000</t>
  </si>
  <si>
    <t>030001000</t>
  </si>
  <si>
    <t>628904754</t>
  </si>
  <si>
    <t>https://podminky.urs.cz/item/CS_URS_2024_01/030001000</t>
  </si>
  <si>
    <t>Poznámka k položce:_x000D_
- projednání, zřízení ploch ZS, jejich napojení na sítě, provoz, údržba, příp. přesuny a likvidace, uvedení ploch ZS do původního, resp. dohodnutého stavu_x000D_
- zahrnuje veškeré zázemí zhotovitele k vypracování díla, vč. např. ostrahy staveniště a vybavení dle ZOV a předpokládaného trvání stavby_x000D_
- předpoklad trvání stavby v délce 2 měsíců</t>
  </si>
  <si>
    <t>VRN4</t>
  </si>
  <si>
    <t>Inženýrská činnost</t>
  </si>
  <si>
    <t>045002000</t>
  </si>
  <si>
    <t>Kompletační a koordinační činnost</t>
  </si>
  <si>
    <t>-1147444315</t>
  </si>
  <si>
    <t>https://podminky.urs.cz/item/CS_URS_2024_01/045002000</t>
  </si>
  <si>
    <t>0491001.R</t>
  </si>
  <si>
    <t>Přípravné a dokončovací práce, projednání + povolení záborů</t>
  </si>
  <si>
    <t>-381358689</t>
  </si>
  <si>
    <t>Poznámka k položce:_x000D_
Součástí je mimo jiné:_x000D_
Dodavatel stavby nejpozději do 30 dnů před zahájením stavby požádá dle zák. č. 13/1997 Sb. O pozemních komunikacích příslušný silniční správní úřad o povolení zvláštního užívání komunikací. Jedná se o podle §24 o povolení případné uzavírky (objíždky) a dle §25 o povolení zvláštního užívání komunikace.</t>
  </si>
  <si>
    <t>0491002.R</t>
  </si>
  <si>
    <t>Dodavatelská dokumentace včetně plánu BOZP, havarijního a povodňového plánu</t>
  </si>
  <si>
    <t>-1492764083</t>
  </si>
  <si>
    <t>0491005.R</t>
  </si>
  <si>
    <t>Harmonogram - postup výstavby, rozhodující dílčí termíny</t>
  </si>
  <si>
    <t>1846907774</t>
  </si>
  <si>
    <t>Poznámka k položce:_x000D_
- Předpokládaná průběžná lhůta výstavby max. 2 měsíce_x000D_
- Dodavatel stavby předloží harmonogramn provádění prací, který bude korespondovat s lhůtou provádění prací, kterou určí objednatel v zadávacích podmínkách</t>
  </si>
  <si>
    <t>VRN7</t>
  </si>
  <si>
    <t>Provozní vlivy</t>
  </si>
  <si>
    <t>072002000</t>
  </si>
  <si>
    <t>Silniční provoz</t>
  </si>
  <si>
    <t>-1299265826</t>
  </si>
  <si>
    <t>https://podminky.urs.cz/item/CS_URS_2024_01/072002000</t>
  </si>
  <si>
    <t>072103001</t>
  </si>
  <si>
    <t>Projednání DIO a zajištění DIR komunikace II.a III. třídy</t>
  </si>
  <si>
    <t>430703163</t>
  </si>
  <si>
    <t>https://podminky.urs.cz/item/CS_URS_2024_01/072103001</t>
  </si>
  <si>
    <t xml:space="preserve">Poznámka k položce:_x000D_
- včetně realizace DIO po dobu stavby, údržby zařízení a demontáže po dokončení úprav_x000D_
Součástí je:_x000D_
- projekt DIO dle podrobnosti projektu - zpracování v konkrétním termínu podle aktuální dopravní situace_x000D_
- DIO - montáž, demontáž a nájemné přechodného dopravního značení_x000D_
- projednání DIO na příslušném dopravním inspektorátu Policie ČR_x000D_
- stavba bude provedena v rámci jedenácti etap (zahájení stavby - 01/2025; ukončení stavby -12/2025)_x000D_
_x000D_
Předběžný návrh přechodného dopravního značení je součástí Souhrnné technické zprávy; oddíl B.8 ZÁSADY ORGANIZACE VÝSTAVBY; odstavec m) Zásady pro dopravně inženýrské opatření_x000D_
Předpokládá se:_x000D_
V místech stavebních prací bude na chodník umístěna značka B30 - Zákaz vstupu chodců s dodatkovou tabulkou E13 - Chodník uzavřen přejděte na druhou stranu a zábranou „Z2“. _x000D_
U vjezdu na stavbu bude na chodnících z obou směrů umístěna značka IP22 - Vjezd a výjezd vozidel stavby._x000D_
- svislé dopravní značení dočasné je záležitostí dodavatele stavby podle postupu stavebních prací_x000D_
</t>
  </si>
  <si>
    <t>"dopravně inženýrská opatření včetně projednání</t>
  </si>
  <si>
    <t>0722002.R</t>
  </si>
  <si>
    <t>Vyčištění prostoru zasaženého stavební činností včetně průběžného úklidu</t>
  </si>
  <si>
    <t>-1590739478</t>
  </si>
  <si>
    <t>VRN8</t>
  </si>
  <si>
    <t>Přesun stavebních kapacit</t>
  </si>
  <si>
    <t>081002000</t>
  </si>
  <si>
    <t>Doprava zaměstnanců</t>
  </si>
  <si>
    <t>1156829281</t>
  </si>
  <si>
    <t>https://podminky.urs.cz/item/CS_URS_2024_01/081002000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</si>
  <si>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</si>
  <si>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</si>
  <si>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</si>
  <si>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</si>
  <si>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</si>
  <si>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</si>
  <si>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uchazeče.</t>
  </si>
  <si>
    <t xml:space="preserve">Termínem "uchazeč"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</si>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</sst>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5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8"/>
      <color theme="10"/>
      <name val="Wingdings 2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3" fillId="0" borderId="0" applyNumberFormat="0" applyFill="0" applyBorder="0" applyAlignment="0" applyProtection="0"/>
  </cellStyleXfs>
  <cellXfs count="41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8" fillId="0" borderId="15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4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166" fontId="1" fillId="0" borderId="21" xfId="0" applyNumberFormat="1" applyFont="1" applyBorder="1" applyAlignment="1" applyProtection="1">
      <alignment vertical="center"/>
    </xf>
    <xf numFmtId="4" fontId="1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3" fillId="0" borderId="13" xfId="0" applyNumberFormat="1" applyFont="1" applyBorder="1" applyAlignment="1" applyProtection="1"/>
    <xf numFmtId="166" fontId="33" fillId="0" borderId="14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41" fillId="0" borderId="0" xfId="0" applyFont="1" applyAlignment="1" applyProtection="1">
      <alignment vertical="center" wrapText="1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167" fontId="22" fillId="2" borderId="23" xfId="0" applyNumberFormat="1" applyFont="1" applyFill="1" applyBorder="1" applyAlignment="1" applyProtection="1">
      <alignment vertical="center"/>
      <protection locked="0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2" fillId="0" borderId="24" xfId="0" applyFont="1" applyBorder="1" applyAlignment="1">
      <alignment vertical="center" wrapText="1"/>
    </xf>
    <xf numFmtId="0" fontId="42" fillId="0" borderId="25" xfId="0" applyFont="1" applyBorder="1" applyAlignment="1">
      <alignment vertical="center" wrapText="1"/>
    </xf>
    <xf numFmtId="0" fontId="42" fillId="0" borderId="26" xfId="0" applyFont="1" applyBorder="1" applyAlignment="1">
      <alignment vertical="center" wrapText="1"/>
    </xf>
    <xf numFmtId="0" fontId="42" fillId="0" borderId="27" xfId="0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7" xfId="0" applyFont="1" applyBorder="1" applyAlignment="1">
      <alignment vertical="center" wrapText="1"/>
    </xf>
    <xf numFmtId="0" fontId="42" fillId="0" borderId="28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27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vertical="center"/>
    </xf>
    <xf numFmtId="49" fontId="45" fillId="0" borderId="1" xfId="0" applyNumberFormat="1" applyFont="1" applyBorder="1" applyAlignment="1">
      <alignment vertical="center" wrapText="1"/>
    </xf>
    <xf numFmtId="0" fontId="42" fillId="0" borderId="30" xfId="0" applyFont="1" applyBorder="1" applyAlignment="1">
      <alignment vertical="center" wrapText="1"/>
    </xf>
    <xf numFmtId="0" fontId="47" fillId="0" borderId="29" xfId="0" applyFont="1" applyBorder="1" applyAlignment="1">
      <alignment vertical="center" wrapText="1"/>
    </xf>
    <xf numFmtId="0" fontId="42" fillId="0" borderId="31" xfId="0" applyFont="1" applyBorder="1" applyAlignment="1">
      <alignment vertical="center" wrapText="1"/>
    </xf>
    <xf numFmtId="0" fontId="42" fillId="0" borderId="1" xfId="0" applyFont="1" applyBorder="1" applyAlignment="1">
      <alignment vertical="top"/>
    </xf>
    <xf numFmtId="0" fontId="42" fillId="0" borderId="0" xfId="0" applyFont="1" applyAlignment="1">
      <alignment vertical="top"/>
    </xf>
    <xf numFmtId="0" fontId="42" fillId="0" borderId="24" xfId="0" applyFont="1" applyBorder="1" applyAlignment="1">
      <alignment horizontal="left" vertical="center"/>
    </xf>
    <xf numFmtId="0" fontId="42" fillId="0" borderId="25" xfId="0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2" fillId="0" borderId="28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4" fillId="0" borderId="29" xfId="0" applyFont="1" applyBorder="1" applyAlignment="1">
      <alignment horizontal="center" vertical="center"/>
    </xf>
    <xf numFmtId="0" fontId="48" fillId="0" borderId="29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6" fillId="0" borderId="27" xfId="0" applyFont="1" applyBorder="1" applyAlignment="1">
      <alignment horizontal="left" vertical="center"/>
    </xf>
    <xf numFmtId="0" fontId="45" fillId="0" borderId="1" xfId="0" applyFont="1" applyFill="1" applyBorder="1" applyAlignment="1">
      <alignment horizontal="left" vertical="center"/>
    </xf>
    <xf numFmtId="0" fontId="45" fillId="0" borderId="1" xfId="0" applyFont="1" applyFill="1" applyBorder="1" applyAlignment="1">
      <alignment horizontal="center" vertical="center"/>
    </xf>
    <xf numFmtId="0" fontId="42" fillId="0" borderId="30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5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/>
    </xf>
    <xf numFmtId="0" fontId="46" fillId="0" borderId="28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/>
    </xf>
    <xf numFmtId="0" fontId="46" fillId="0" borderId="30" xfId="0" applyFont="1" applyBorder="1" applyAlignment="1">
      <alignment horizontal="left" vertical="center" wrapText="1"/>
    </xf>
    <xf numFmtId="0" fontId="46" fillId="0" borderId="29" xfId="0" applyFont="1" applyBorder="1" applyAlignment="1">
      <alignment horizontal="left" vertical="center" wrapText="1"/>
    </xf>
    <xf numFmtId="0" fontId="46" fillId="0" borderId="3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top"/>
    </xf>
    <xf numFmtId="0" fontId="45" fillId="0" borderId="1" xfId="0" applyFont="1" applyBorder="1" applyAlignment="1">
      <alignment horizontal="center" vertical="top"/>
    </xf>
    <xf numFmtId="0" fontId="46" fillId="0" borderId="30" xfId="0" applyFont="1" applyBorder="1" applyAlignment="1">
      <alignment horizontal="left" vertical="center"/>
    </xf>
    <xf numFmtId="0" fontId="46" fillId="0" borderId="3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0" borderId="1" xfId="0" applyFont="1" applyBorder="1" applyAlignment="1">
      <alignment vertical="center"/>
    </xf>
    <xf numFmtId="0" fontId="48" fillId="0" borderId="29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5" fillId="0" borderId="1" xfId="0" applyFont="1" applyBorder="1" applyAlignment="1">
      <alignment vertical="top"/>
    </xf>
    <xf numFmtId="49" fontId="45" fillId="0" borderId="1" xfId="0" applyNumberFormat="1" applyFont="1" applyBorder="1" applyAlignment="1">
      <alignment horizontal="left" vertical="center"/>
    </xf>
    <xf numFmtId="0" fontId="51" fillId="0" borderId="27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vertical="top"/>
    </xf>
    <xf numFmtId="0" fontId="52" fillId="0" borderId="1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horizontal="center" vertical="center"/>
    </xf>
    <xf numFmtId="49" fontId="52" fillId="0" borderId="1" xfId="0" applyNumberFormat="1" applyFont="1" applyBorder="1" applyAlignment="1" applyProtection="1">
      <alignment horizontal="left" vertical="center"/>
    </xf>
    <xf numFmtId="0" fontId="51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4" fillId="0" borderId="29" xfId="0" applyFont="1" applyBorder="1" applyAlignment="1">
      <alignment horizontal="left"/>
    </xf>
    <xf numFmtId="0" fontId="48" fillId="0" borderId="29" xfId="0" applyFont="1" applyBorder="1" applyAlignment="1"/>
    <xf numFmtId="0" fontId="42" fillId="0" borderId="27" xfId="0" applyFont="1" applyBorder="1" applyAlignment="1">
      <alignment vertical="top"/>
    </xf>
    <xf numFmtId="0" fontId="42" fillId="0" borderId="28" xfId="0" applyFont="1" applyBorder="1" applyAlignment="1">
      <alignment vertical="top"/>
    </xf>
    <xf numFmtId="0" fontId="42" fillId="0" borderId="30" xfId="0" applyFont="1" applyBorder="1" applyAlignment="1">
      <alignment vertical="top"/>
    </xf>
    <xf numFmtId="0" fontId="42" fillId="0" borderId="29" xfId="0" applyFont="1" applyBorder="1" applyAlignment="1">
      <alignment vertical="top"/>
    </xf>
    <xf numFmtId="0" fontId="42" fillId="0" borderId="31" xfId="0" applyFont="1" applyBorder="1" applyAlignment="1">
      <alignment vertical="top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26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horizontal="left" vertical="center" wrapText="1"/>
    </xf>
    <xf numFmtId="0" fontId="22" fillId="4" borderId="8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8" fillId="0" borderId="6" xfId="0" applyNumberFormat="1" applyFont="1" applyBorder="1" applyAlignment="1" applyProtection="1">
      <alignment vertical="center"/>
    </xf>
    <xf numFmtId="0" fontId="0" fillId="0" borderId="6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9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left" vertical="center"/>
    </xf>
    <xf numFmtId="0" fontId="0" fillId="0" borderId="0" xfId="0"/>
    <xf numFmtId="0" fontId="22" fillId="4" borderId="8" xfId="0" applyFont="1" applyFill="1" applyBorder="1" applyAlignment="1" applyProtection="1">
      <alignment horizontal="right" vertical="center"/>
    </xf>
    <xf numFmtId="4" fontId="27" fillId="0" borderId="0" xfId="0" applyNumberFormat="1" applyFont="1" applyAlignment="1" applyProtection="1">
      <alignment horizontal="right" vertical="center"/>
    </xf>
    <xf numFmtId="0" fontId="27" fillId="0" borderId="0" xfId="0" applyFont="1" applyAlignment="1" applyProtection="1">
      <alignment vertical="center"/>
    </xf>
    <xf numFmtId="4" fontId="7" fillId="0" borderId="0" xfId="0" applyNumberFormat="1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4" fontId="7" fillId="0" borderId="0" xfId="0" applyNumberFormat="1" applyFont="1" applyAlignment="1" applyProtection="1">
      <alignment horizontal="right"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4" fontId="24" fillId="0" borderId="0" xfId="0" applyNumberFormat="1" applyFont="1" applyAlignment="1" applyProtection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45" fillId="0" borderId="1" xfId="0" applyFont="1" applyBorder="1" applyAlignment="1">
      <alignment horizontal="left" vertical="center" wrapText="1"/>
    </xf>
    <xf numFmtId="0" fontId="44" fillId="0" borderId="29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49" fontId="45" fillId="0" borderId="1" xfId="0" applyNumberFormat="1" applyFont="1" applyBorder="1" applyAlignment="1">
      <alignment horizontal="left" vertical="center" wrapText="1"/>
    </xf>
    <xf numFmtId="0" fontId="43" fillId="0" borderId="1" xfId="0" applyFont="1" applyBorder="1" applyAlignment="1">
      <alignment horizontal="center" vertical="center"/>
    </xf>
    <xf numFmtId="0" fontId="44" fillId="0" borderId="29" xfId="0" applyFont="1" applyBorder="1" applyAlignment="1">
      <alignment horizontal="left"/>
    </xf>
    <xf numFmtId="0" fontId="4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1/162251102" TargetMode="External"/><Relationship Id="rId13" Type="http://schemas.openxmlformats.org/officeDocument/2006/relationships/hyperlink" Target="https://podminky.urs.cz/item/CS_URS_2024_01/162751139" TargetMode="External"/><Relationship Id="rId18" Type="http://schemas.openxmlformats.org/officeDocument/2006/relationships/hyperlink" Target="https://podminky.urs.cz/item/CS_URS_2024_01/174111101" TargetMode="External"/><Relationship Id="rId26" Type="http://schemas.openxmlformats.org/officeDocument/2006/relationships/hyperlink" Target="https://podminky.urs.cz/item/CS_URS_2024_01/566901133" TargetMode="External"/><Relationship Id="rId39" Type="http://schemas.openxmlformats.org/officeDocument/2006/relationships/hyperlink" Target="https://podminky.urs.cz/item/CS_URS_2024_01/460021111" TargetMode="External"/><Relationship Id="rId3" Type="http://schemas.openxmlformats.org/officeDocument/2006/relationships/hyperlink" Target="https://podminky.urs.cz/item/CS_URS_2024_01/113202111" TargetMode="External"/><Relationship Id="rId21" Type="http://schemas.openxmlformats.org/officeDocument/2006/relationships/hyperlink" Target="https://podminky.urs.cz/item/CS_URS_2024_01/181305111" TargetMode="External"/><Relationship Id="rId34" Type="http://schemas.openxmlformats.org/officeDocument/2006/relationships/hyperlink" Target="https://podminky.urs.cz/item/CS_URS_2024_01/997221611" TargetMode="External"/><Relationship Id="rId42" Type="http://schemas.openxmlformats.org/officeDocument/2006/relationships/hyperlink" Target="https://podminky.urs.cz/item/CS_URS_2024_01/460061171" TargetMode="External"/><Relationship Id="rId47" Type="http://schemas.openxmlformats.org/officeDocument/2006/relationships/hyperlink" Target="https://podminky.urs.cz/item/CS_URS_2024_01/469981111" TargetMode="External"/><Relationship Id="rId7" Type="http://schemas.openxmlformats.org/officeDocument/2006/relationships/hyperlink" Target="https://podminky.urs.cz/item/CS_URS_2024_01/139001101" TargetMode="External"/><Relationship Id="rId12" Type="http://schemas.openxmlformats.org/officeDocument/2006/relationships/hyperlink" Target="https://podminky.urs.cz/item/CS_URS_2024_01/162751137" TargetMode="External"/><Relationship Id="rId17" Type="http://schemas.openxmlformats.org/officeDocument/2006/relationships/hyperlink" Target="https://podminky.urs.cz/item/CS_URS_2024_01/171251201" TargetMode="External"/><Relationship Id="rId25" Type="http://schemas.openxmlformats.org/officeDocument/2006/relationships/hyperlink" Target="https://podminky.urs.cz/item/CS_URS_2024_01/275125001" TargetMode="External"/><Relationship Id="rId33" Type="http://schemas.openxmlformats.org/officeDocument/2006/relationships/hyperlink" Target="https://podminky.urs.cz/item/CS_URS_2024_01/997221569" TargetMode="External"/><Relationship Id="rId38" Type="http://schemas.openxmlformats.org/officeDocument/2006/relationships/hyperlink" Target="https://podminky.urs.cz/item/CS_URS_2024_01/460010024" TargetMode="External"/><Relationship Id="rId46" Type="http://schemas.openxmlformats.org/officeDocument/2006/relationships/hyperlink" Target="https://podminky.urs.cz/item/CS_URS_2024_01/460671112" TargetMode="External"/><Relationship Id="rId2" Type="http://schemas.openxmlformats.org/officeDocument/2006/relationships/hyperlink" Target="https://podminky.urs.cz/item/CS_URS_2024_01/113107022" TargetMode="External"/><Relationship Id="rId16" Type="http://schemas.openxmlformats.org/officeDocument/2006/relationships/hyperlink" Target="https://podminky.urs.cz/item/CS_URS_2024_01/171201231" TargetMode="External"/><Relationship Id="rId20" Type="http://schemas.openxmlformats.org/officeDocument/2006/relationships/hyperlink" Target="https://podminky.urs.cz/item/CS_URS_2024_01/175111101" TargetMode="External"/><Relationship Id="rId29" Type="http://schemas.openxmlformats.org/officeDocument/2006/relationships/hyperlink" Target="https://podminky.urs.cz/item/CS_URS_2024_01/979051121" TargetMode="External"/><Relationship Id="rId41" Type="http://schemas.openxmlformats.org/officeDocument/2006/relationships/hyperlink" Target="https://podminky.urs.cz/item/CS_URS_2024_01/460061142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3312811" TargetMode="External"/><Relationship Id="rId11" Type="http://schemas.openxmlformats.org/officeDocument/2006/relationships/hyperlink" Target="https://podminky.urs.cz/item/CS_URS_2024_01/162751119" TargetMode="External"/><Relationship Id="rId24" Type="http://schemas.openxmlformats.org/officeDocument/2006/relationships/hyperlink" Target="https://podminky.urs.cz/item/CS_URS_2024_01/271542211" TargetMode="External"/><Relationship Id="rId32" Type="http://schemas.openxmlformats.org/officeDocument/2006/relationships/hyperlink" Target="https://podminky.urs.cz/item/CS_URS_2024_01/997221561" TargetMode="External"/><Relationship Id="rId37" Type="http://schemas.openxmlformats.org/officeDocument/2006/relationships/hyperlink" Target="https://podminky.urs.cz/item/CS_URS_2024_01/998223011" TargetMode="External"/><Relationship Id="rId40" Type="http://schemas.openxmlformats.org/officeDocument/2006/relationships/hyperlink" Target="https://podminky.urs.cz/item/CS_URS_2024_01/460061141" TargetMode="External"/><Relationship Id="rId45" Type="http://schemas.openxmlformats.org/officeDocument/2006/relationships/hyperlink" Target="https://podminky.urs.cz/item/CS_URS_2024_01/460581131" TargetMode="External"/><Relationship Id="rId5" Type="http://schemas.openxmlformats.org/officeDocument/2006/relationships/hyperlink" Target="https://podminky.urs.cz/item/CS_URS_2024_01/133212811" TargetMode="External"/><Relationship Id="rId15" Type="http://schemas.openxmlformats.org/officeDocument/2006/relationships/hyperlink" Target="https://podminky.urs.cz/item/CS_URS_2024_01/167151102" TargetMode="External"/><Relationship Id="rId23" Type="http://schemas.openxmlformats.org/officeDocument/2006/relationships/hyperlink" Target="https://podminky.urs.cz/item/CS_URS_2024_01/181912112" TargetMode="External"/><Relationship Id="rId28" Type="http://schemas.openxmlformats.org/officeDocument/2006/relationships/hyperlink" Target="https://podminky.urs.cz/item/CS_URS_2024_01/916231113" TargetMode="External"/><Relationship Id="rId36" Type="http://schemas.openxmlformats.org/officeDocument/2006/relationships/hyperlink" Target="https://podminky.urs.cz/item/CS_URS_2024_01/997221873" TargetMode="External"/><Relationship Id="rId10" Type="http://schemas.openxmlformats.org/officeDocument/2006/relationships/hyperlink" Target="https://podminky.urs.cz/item/CS_URS_2024_01/162751117" TargetMode="External"/><Relationship Id="rId19" Type="http://schemas.openxmlformats.org/officeDocument/2006/relationships/hyperlink" Target="https://podminky.urs.cz/item/CS_URS_2024_01/174111109" TargetMode="External"/><Relationship Id="rId31" Type="http://schemas.openxmlformats.org/officeDocument/2006/relationships/hyperlink" Target="https://podminky.urs.cz/item/CS_URS_2024_01/997221559" TargetMode="External"/><Relationship Id="rId44" Type="http://schemas.openxmlformats.org/officeDocument/2006/relationships/hyperlink" Target="https://podminky.urs.cz/item/CS_URS_2024_01/460581121" TargetMode="External"/><Relationship Id="rId4" Type="http://schemas.openxmlformats.org/officeDocument/2006/relationships/hyperlink" Target="https://podminky.urs.cz/item/CS_URS_2024_01/132212131" TargetMode="External"/><Relationship Id="rId9" Type="http://schemas.openxmlformats.org/officeDocument/2006/relationships/hyperlink" Target="https://podminky.urs.cz/item/CS_URS_2024_01/162251122" TargetMode="External"/><Relationship Id="rId14" Type="http://schemas.openxmlformats.org/officeDocument/2006/relationships/hyperlink" Target="https://podminky.urs.cz/item/CS_URS_2024_01/167151101" TargetMode="External"/><Relationship Id="rId22" Type="http://schemas.openxmlformats.org/officeDocument/2006/relationships/hyperlink" Target="https://podminky.urs.cz/item/CS_URS_2024_01/181912112" TargetMode="External"/><Relationship Id="rId27" Type="http://schemas.openxmlformats.org/officeDocument/2006/relationships/hyperlink" Target="https://podminky.urs.cz/item/CS_URS_2024_01/596211210" TargetMode="External"/><Relationship Id="rId30" Type="http://schemas.openxmlformats.org/officeDocument/2006/relationships/hyperlink" Target="https://podminky.urs.cz/item/CS_URS_2024_01/997221551" TargetMode="External"/><Relationship Id="rId35" Type="http://schemas.openxmlformats.org/officeDocument/2006/relationships/hyperlink" Target="https://podminky.urs.cz/item/CS_URS_2024_01/997221861" TargetMode="External"/><Relationship Id="rId43" Type="http://schemas.openxmlformats.org/officeDocument/2006/relationships/hyperlink" Target="https://podminky.urs.cz/item/CS_URS_2024_01/460551111" TargetMode="External"/><Relationship Id="rId48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19" TargetMode="External"/><Relationship Id="rId18" Type="http://schemas.openxmlformats.org/officeDocument/2006/relationships/hyperlink" Target="https://podminky.urs.cz/item/CS_URS_2024_01/171201231" TargetMode="External"/><Relationship Id="rId26" Type="http://schemas.openxmlformats.org/officeDocument/2006/relationships/hyperlink" Target="https://podminky.urs.cz/item/CS_URS_2024_01/271542211" TargetMode="External"/><Relationship Id="rId39" Type="http://schemas.openxmlformats.org/officeDocument/2006/relationships/hyperlink" Target="https://podminky.urs.cz/item/CS_URS_2024_01/997221569" TargetMode="External"/><Relationship Id="rId21" Type="http://schemas.openxmlformats.org/officeDocument/2006/relationships/hyperlink" Target="https://podminky.urs.cz/item/CS_URS_2024_01/174111109" TargetMode="External"/><Relationship Id="rId34" Type="http://schemas.openxmlformats.org/officeDocument/2006/relationships/hyperlink" Target="https://podminky.urs.cz/item/CS_URS_2024_01/966001311" TargetMode="External"/><Relationship Id="rId42" Type="http://schemas.openxmlformats.org/officeDocument/2006/relationships/hyperlink" Target="https://podminky.urs.cz/item/CS_URS_2024_01/997221861" TargetMode="External"/><Relationship Id="rId47" Type="http://schemas.openxmlformats.org/officeDocument/2006/relationships/hyperlink" Target="https://podminky.urs.cz/item/CS_URS_2024_01/460061141" TargetMode="External"/><Relationship Id="rId50" Type="http://schemas.openxmlformats.org/officeDocument/2006/relationships/hyperlink" Target="https://podminky.urs.cz/item/CS_URS_2024_01/460551111" TargetMode="External"/><Relationship Id="rId55" Type="http://schemas.openxmlformats.org/officeDocument/2006/relationships/drawing" Target="../drawings/drawing11.xml"/><Relationship Id="rId7" Type="http://schemas.openxmlformats.org/officeDocument/2006/relationships/hyperlink" Target="https://podminky.urs.cz/item/CS_URS_2024_01/133212811" TargetMode="External"/><Relationship Id="rId12" Type="http://schemas.openxmlformats.org/officeDocument/2006/relationships/hyperlink" Target="https://podminky.urs.cz/item/CS_URS_2024_01/162751117" TargetMode="External"/><Relationship Id="rId17" Type="http://schemas.openxmlformats.org/officeDocument/2006/relationships/hyperlink" Target="https://podminky.urs.cz/item/CS_URS_2024_01/167151102" TargetMode="External"/><Relationship Id="rId25" Type="http://schemas.openxmlformats.org/officeDocument/2006/relationships/hyperlink" Target="https://podminky.urs.cz/item/CS_URS_2024_01/181912112" TargetMode="External"/><Relationship Id="rId33" Type="http://schemas.openxmlformats.org/officeDocument/2006/relationships/hyperlink" Target="https://podminky.urs.cz/item/CS_URS_2024_01/919735123" TargetMode="External"/><Relationship Id="rId38" Type="http://schemas.openxmlformats.org/officeDocument/2006/relationships/hyperlink" Target="https://podminky.urs.cz/item/CS_URS_2024_01/997221561" TargetMode="External"/><Relationship Id="rId46" Type="http://schemas.openxmlformats.org/officeDocument/2006/relationships/hyperlink" Target="https://podminky.urs.cz/item/CS_URS_2024_01/460021111" TargetMode="External"/><Relationship Id="rId2" Type="http://schemas.openxmlformats.org/officeDocument/2006/relationships/hyperlink" Target="https://podminky.urs.cz/item/CS_URS_2024_01/113106025" TargetMode="External"/><Relationship Id="rId16" Type="http://schemas.openxmlformats.org/officeDocument/2006/relationships/hyperlink" Target="https://podminky.urs.cz/item/CS_URS_2024_01/167151101" TargetMode="External"/><Relationship Id="rId20" Type="http://schemas.openxmlformats.org/officeDocument/2006/relationships/hyperlink" Target="https://podminky.urs.cz/item/CS_URS_2024_01/174111101" TargetMode="External"/><Relationship Id="rId29" Type="http://schemas.openxmlformats.org/officeDocument/2006/relationships/hyperlink" Target="https://podminky.urs.cz/item/CS_URS_2024_01/566901172" TargetMode="External"/><Relationship Id="rId41" Type="http://schemas.openxmlformats.org/officeDocument/2006/relationships/hyperlink" Target="https://podminky.urs.cz/item/CS_URS_2024_01/997013631" TargetMode="External"/><Relationship Id="rId54" Type="http://schemas.openxmlformats.org/officeDocument/2006/relationships/hyperlink" Target="https://podminky.urs.cz/item/CS_URS_2024_01/469981111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2212131" TargetMode="External"/><Relationship Id="rId11" Type="http://schemas.openxmlformats.org/officeDocument/2006/relationships/hyperlink" Target="https://podminky.urs.cz/item/CS_URS_2024_01/162251122" TargetMode="External"/><Relationship Id="rId24" Type="http://schemas.openxmlformats.org/officeDocument/2006/relationships/hyperlink" Target="https://podminky.urs.cz/item/CS_URS_2024_01/181912112" TargetMode="External"/><Relationship Id="rId32" Type="http://schemas.openxmlformats.org/officeDocument/2006/relationships/hyperlink" Target="https://podminky.urs.cz/item/CS_URS_2024_01/916231113" TargetMode="External"/><Relationship Id="rId37" Type="http://schemas.openxmlformats.org/officeDocument/2006/relationships/hyperlink" Target="https://podminky.urs.cz/item/CS_URS_2024_01/997221559" TargetMode="External"/><Relationship Id="rId40" Type="http://schemas.openxmlformats.org/officeDocument/2006/relationships/hyperlink" Target="https://podminky.urs.cz/item/CS_URS_2024_01/997221611" TargetMode="External"/><Relationship Id="rId45" Type="http://schemas.openxmlformats.org/officeDocument/2006/relationships/hyperlink" Target="https://podminky.urs.cz/item/CS_URS_2024_01/460010024" TargetMode="External"/><Relationship Id="rId53" Type="http://schemas.openxmlformats.org/officeDocument/2006/relationships/hyperlink" Target="https://podminky.urs.cz/item/CS_URS_2024_01/460671112" TargetMode="External"/><Relationship Id="rId5" Type="http://schemas.openxmlformats.org/officeDocument/2006/relationships/hyperlink" Target="https://podminky.urs.cz/item/CS_URS_2024_01/113202111" TargetMode="External"/><Relationship Id="rId15" Type="http://schemas.openxmlformats.org/officeDocument/2006/relationships/hyperlink" Target="https://podminky.urs.cz/item/CS_URS_2024_01/162751139" TargetMode="External"/><Relationship Id="rId23" Type="http://schemas.openxmlformats.org/officeDocument/2006/relationships/hyperlink" Target="https://podminky.urs.cz/item/CS_URS_2024_01/181305111" TargetMode="External"/><Relationship Id="rId28" Type="http://schemas.openxmlformats.org/officeDocument/2006/relationships/hyperlink" Target="https://podminky.urs.cz/item/CS_URS_2024_01/566901133" TargetMode="External"/><Relationship Id="rId36" Type="http://schemas.openxmlformats.org/officeDocument/2006/relationships/hyperlink" Target="https://podminky.urs.cz/item/CS_URS_2024_01/997221551" TargetMode="External"/><Relationship Id="rId49" Type="http://schemas.openxmlformats.org/officeDocument/2006/relationships/hyperlink" Target="https://podminky.urs.cz/item/CS_URS_2024_01/460061171" TargetMode="External"/><Relationship Id="rId10" Type="http://schemas.openxmlformats.org/officeDocument/2006/relationships/hyperlink" Target="https://podminky.urs.cz/item/CS_URS_2024_01/162251102" TargetMode="External"/><Relationship Id="rId19" Type="http://schemas.openxmlformats.org/officeDocument/2006/relationships/hyperlink" Target="https://podminky.urs.cz/item/CS_URS_2024_01/171251201" TargetMode="External"/><Relationship Id="rId31" Type="http://schemas.openxmlformats.org/officeDocument/2006/relationships/hyperlink" Target="https://podminky.urs.cz/item/CS_URS_2024_01/596211210" TargetMode="External"/><Relationship Id="rId44" Type="http://schemas.openxmlformats.org/officeDocument/2006/relationships/hyperlink" Target="https://podminky.urs.cz/item/CS_URS_2024_01/998223011" TargetMode="External"/><Relationship Id="rId52" Type="http://schemas.openxmlformats.org/officeDocument/2006/relationships/hyperlink" Target="https://podminky.urs.cz/item/CS_URS_2024_01/460581131" TargetMode="External"/><Relationship Id="rId4" Type="http://schemas.openxmlformats.org/officeDocument/2006/relationships/hyperlink" Target="https://podminky.urs.cz/item/CS_URS_2024_01/113107036" TargetMode="External"/><Relationship Id="rId9" Type="http://schemas.openxmlformats.org/officeDocument/2006/relationships/hyperlink" Target="https://podminky.urs.cz/item/CS_URS_2024_01/139001101" TargetMode="External"/><Relationship Id="rId14" Type="http://schemas.openxmlformats.org/officeDocument/2006/relationships/hyperlink" Target="https://podminky.urs.cz/item/CS_URS_2024_01/162751137" TargetMode="External"/><Relationship Id="rId22" Type="http://schemas.openxmlformats.org/officeDocument/2006/relationships/hyperlink" Target="https://podminky.urs.cz/item/CS_URS_2024_01/175111101" TargetMode="External"/><Relationship Id="rId27" Type="http://schemas.openxmlformats.org/officeDocument/2006/relationships/hyperlink" Target="https://podminky.urs.cz/item/CS_URS_2024_01/275125001" TargetMode="External"/><Relationship Id="rId30" Type="http://schemas.openxmlformats.org/officeDocument/2006/relationships/hyperlink" Target="https://podminky.urs.cz/item/CS_URS_2024_01/596211210" TargetMode="External"/><Relationship Id="rId35" Type="http://schemas.openxmlformats.org/officeDocument/2006/relationships/hyperlink" Target="https://podminky.urs.cz/item/CS_URS_2024_01/979051121" TargetMode="External"/><Relationship Id="rId43" Type="http://schemas.openxmlformats.org/officeDocument/2006/relationships/hyperlink" Target="https://podminky.urs.cz/item/CS_URS_2024_01/997221873" TargetMode="External"/><Relationship Id="rId48" Type="http://schemas.openxmlformats.org/officeDocument/2006/relationships/hyperlink" Target="https://podminky.urs.cz/item/CS_URS_2024_01/460061142" TargetMode="External"/><Relationship Id="rId8" Type="http://schemas.openxmlformats.org/officeDocument/2006/relationships/hyperlink" Target="https://podminky.urs.cz/item/CS_URS_2024_01/133312811" TargetMode="External"/><Relationship Id="rId51" Type="http://schemas.openxmlformats.org/officeDocument/2006/relationships/hyperlink" Target="https://podminky.urs.cz/item/CS_URS_2024_01/460581121" TargetMode="External"/><Relationship Id="rId3" Type="http://schemas.openxmlformats.org/officeDocument/2006/relationships/hyperlink" Target="https://podminky.urs.cz/item/CS_URS_2024_01/113107022" TargetMode="Externa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37" TargetMode="External"/><Relationship Id="rId18" Type="http://schemas.openxmlformats.org/officeDocument/2006/relationships/hyperlink" Target="https://podminky.urs.cz/item/CS_URS_2024_01/171251201" TargetMode="External"/><Relationship Id="rId26" Type="http://schemas.openxmlformats.org/officeDocument/2006/relationships/hyperlink" Target="https://podminky.urs.cz/item/CS_URS_2024_01/275125001" TargetMode="External"/><Relationship Id="rId39" Type="http://schemas.openxmlformats.org/officeDocument/2006/relationships/hyperlink" Target="https://podminky.urs.cz/item/CS_URS_2024_01/998223011" TargetMode="External"/><Relationship Id="rId3" Type="http://schemas.openxmlformats.org/officeDocument/2006/relationships/hyperlink" Target="https://podminky.urs.cz/item/CS_URS_2024_01/113107031" TargetMode="External"/><Relationship Id="rId21" Type="http://schemas.openxmlformats.org/officeDocument/2006/relationships/hyperlink" Target="https://podminky.urs.cz/item/CS_URS_2024_01/175111101" TargetMode="External"/><Relationship Id="rId34" Type="http://schemas.openxmlformats.org/officeDocument/2006/relationships/hyperlink" Target="https://podminky.urs.cz/item/CS_URS_2024_01/997221561" TargetMode="External"/><Relationship Id="rId42" Type="http://schemas.openxmlformats.org/officeDocument/2006/relationships/hyperlink" Target="https://podminky.urs.cz/item/CS_URS_2024_01/460061141" TargetMode="External"/><Relationship Id="rId47" Type="http://schemas.openxmlformats.org/officeDocument/2006/relationships/hyperlink" Target="https://podminky.urs.cz/item/CS_URS_2024_01/460581131" TargetMode="External"/><Relationship Id="rId50" Type="http://schemas.openxmlformats.org/officeDocument/2006/relationships/drawing" Target="../drawings/drawing12.xml"/><Relationship Id="rId7" Type="http://schemas.openxmlformats.org/officeDocument/2006/relationships/hyperlink" Target="https://podminky.urs.cz/item/CS_URS_2024_01/133312811" TargetMode="External"/><Relationship Id="rId12" Type="http://schemas.openxmlformats.org/officeDocument/2006/relationships/hyperlink" Target="https://podminky.urs.cz/item/CS_URS_2024_01/162751119" TargetMode="External"/><Relationship Id="rId17" Type="http://schemas.openxmlformats.org/officeDocument/2006/relationships/hyperlink" Target="https://podminky.urs.cz/item/CS_URS_2024_01/171201231" TargetMode="External"/><Relationship Id="rId25" Type="http://schemas.openxmlformats.org/officeDocument/2006/relationships/hyperlink" Target="https://podminky.urs.cz/item/CS_URS_2024_01/271542211" TargetMode="External"/><Relationship Id="rId33" Type="http://schemas.openxmlformats.org/officeDocument/2006/relationships/hyperlink" Target="https://podminky.urs.cz/item/CS_URS_2024_01/997221559" TargetMode="External"/><Relationship Id="rId38" Type="http://schemas.openxmlformats.org/officeDocument/2006/relationships/hyperlink" Target="https://podminky.urs.cz/item/CS_URS_2024_01/997221873" TargetMode="External"/><Relationship Id="rId46" Type="http://schemas.openxmlformats.org/officeDocument/2006/relationships/hyperlink" Target="https://podminky.urs.cz/item/CS_URS_2024_01/460581121" TargetMode="External"/><Relationship Id="rId2" Type="http://schemas.openxmlformats.org/officeDocument/2006/relationships/hyperlink" Target="https://podminky.urs.cz/item/CS_URS_2024_01/113107022" TargetMode="External"/><Relationship Id="rId16" Type="http://schemas.openxmlformats.org/officeDocument/2006/relationships/hyperlink" Target="https://podminky.urs.cz/item/CS_URS_2024_01/167151102" TargetMode="External"/><Relationship Id="rId20" Type="http://schemas.openxmlformats.org/officeDocument/2006/relationships/hyperlink" Target="https://podminky.urs.cz/item/CS_URS_2024_01/174111109" TargetMode="External"/><Relationship Id="rId29" Type="http://schemas.openxmlformats.org/officeDocument/2006/relationships/hyperlink" Target="https://podminky.urs.cz/item/CS_URS_2024_01/916231113" TargetMode="External"/><Relationship Id="rId41" Type="http://schemas.openxmlformats.org/officeDocument/2006/relationships/hyperlink" Target="https://podminky.urs.cz/item/CS_URS_2024_01/460021111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3212811" TargetMode="External"/><Relationship Id="rId11" Type="http://schemas.openxmlformats.org/officeDocument/2006/relationships/hyperlink" Target="https://podminky.urs.cz/item/CS_URS_2024_01/162751117" TargetMode="External"/><Relationship Id="rId24" Type="http://schemas.openxmlformats.org/officeDocument/2006/relationships/hyperlink" Target="https://podminky.urs.cz/item/CS_URS_2024_01/181912112" TargetMode="External"/><Relationship Id="rId32" Type="http://schemas.openxmlformats.org/officeDocument/2006/relationships/hyperlink" Target="https://podminky.urs.cz/item/CS_URS_2024_01/997221551" TargetMode="External"/><Relationship Id="rId37" Type="http://schemas.openxmlformats.org/officeDocument/2006/relationships/hyperlink" Target="https://podminky.urs.cz/item/CS_URS_2024_01/997221861" TargetMode="External"/><Relationship Id="rId40" Type="http://schemas.openxmlformats.org/officeDocument/2006/relationships/hyperlink" Target="https://podminky.urs.cz/item/CS_URS_2024_01/460010024" TargetMode="External"/><Relationship Id="rId45" Type="http://schemas.openxmlformats.org/officeDocument/2006/relationships/hyperlink" Target="https://podminky.urs.cz/item/CS_URS_2024_01/460551111" TargetMode="External"/><Relationship Id="rId5" Type="http://schemas.openxmlformats.org/officeDocument/2006/relationships/hyperlink" Target="https://podminky.urs.cz/item/CS_URS_2024_01/132212131" TargetMode="External"/><Relationship Id="rId15" Type="http://schemas.openxmlformats.org/officeDocument/2006/relationships/hyperlink" Target="https://podminky.urs.cz/item/CS_URS_2024_01/167151101" TargetMode="External"/><Relationship Id="rId23" Type="http://schemas.openxmlformats.org/officeDocument/2006/relationships/hyperlink" Target="https://podminky.urs.cz/item/CS_URS_2024_01/181912112" TargetMode="External"/><Relationship Id="rId28" Type="http://schemas.openxmlformats.org/officeDocument/2006/relationships/hyperlink" Target="https://podminky.urs.cz/item/CS_URS_2024_01/596211210" TargetMode="External"/><Relationship Id="rId36" Type="http://schemas.openxmlformats.org/officeDocument/2006/relationships/hyperlink" Target="https://podminky.urs.cz/item/CS_URS_2024_01/997221611" TargetMode="External"/><Relationship Id="rId49" Type="http://schemas.openxmlformats.org/officeDocument/2006/relationships/hyperlink" Target="https://podminky.urs.cz/item/CS_URS_2024_01/469981111" TargetMode="External"/><Relationship Id="rId10" Type="http://schemas.openxmlformats.org/officeDocument/2006/relationships/hyperlink" Target="https://podminky.urs.cz/item/CS_URS_2024_01/162251122" TargetMode="External"/><Relationship Id="rId19" Type="http://schemas.openxmlformats.org/officeDocument/2006/relationships/hyperlink" Target="https://podminky.urs.cz/item/CS_URS_2024_01/174111101" TargetMode="External"/><Relationship Id="rId31" Type="http://schemas.openxmlformats.org/officeDocument/2006/relationships/hyperlink" Target="https://podminky.urs.cz/item/CS_URS_2024_01/979051121" TargetMode="External"/><Relationship Id="rId44" Type="http://schemas.openxmlformats.org/officeDocument/2006/relationships/hyperlink" Target="https://podminky.urs.cz/item/CS_URS_2024_01/460061171" TargetMode="External"/><Relationship Id="rId4" Type="http://schemas.openxmlformats.org/officeDocument/2006/relationships/hyperlink" Target="https://podminky.urs.cz/item/CS_URS_2024_01/113202111" TargetMode="External"/><Relationship Id="rId9" Type="http://schemas.openxmlformats.org/officeDocument/2006/relationships/hyperlink" Target="https://podminky.urs.cz/item/CS_URS_2024_01/162251102" TargetMode="External"/><Relationship Id="rId14" Type="http://schemas.openxmlformats.org/officeDocument/2006/relationships/hyperlink" Target="https://podminky.urs.cz/item/CS_URS_2024_01/162751139" TargetMode="External"/><Relationship Id="rId22" Type="http://schemas.openxmlformats.org/officeDocument/2006/relationships/hyperlink" Target="https://podminky.urs.cz/item/CS_URS_2024_01/181305111" TargetMode="External"/><Relationship Id="rId27" Type="http://schemas.openxmlformats.org/officeDocument/2006/relationships/hyperlink" Target="https://podminky.urs.cz/item/CS_URS_2024_01/566901133" TargetMode="External"/><Relationship Id="rId30" Type="http://schemas.openxmlformats.org/officeDocument/2006/relationships/hyperlink" Target="https://podminky.urs.cz/item/CS_URS_2024_01/919735123" TargetMode="External"/><Relationship Id="rId35" Type="http://schemas.openxmlformats.org/officeDocument/2006/relationships/hyperlink" Target="https://podminky.urs.cz/item/CS_URS_2024_01/997221569" TargetMode="External"/><Relationship Id="rId43" Type="http://schemas.openxmlformats.org/officeDocument/2006/relationships/hyperlink" Target="https://podminky.urs.cz/item/CS_URS_2024_01/460061142" TargetMode="External"/><Relationship Id="rId48" Type="http://schemas.openxmlformats.org/officeDocument/2006/relationships/hyperlink" Target="https://podminky.urs.cz/item/CS_URS_2024_01/460671112" TargetMode="External"/><Relationship Id="rId8" Type="http://schemas.openxmlformats.org/officeDocument/2006/relationships/hyperlink" Target="https://podminky.urs.cz/item/CS_URS_2024_01/139001101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hyperlink" Target="https://podminky.urs.cz/item/CS_URS_2024_01/065002000" TargetMode="External"/><Relationship Id="rId1" Type="http://schemas.openxmlformats.org/officeDocument/2006/relationships/hyperlink" Target="https://podminky.urs.cz/item/CS_URS_2024_01/012203000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hyperlink" Target="https://podminky.urs.cz/item/CS_URS_2024_01/031303000" TargetMode="External"/><Relationship Id="rId1" Type="http://schemas.openxmlformats.org/officeDocument/2006/relationships/hyperlink" Target="https://podminky.urs.cz/item/CS_URS_2024_01/012303000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4_01/045002000" TargetMode="External"/><Relationship Id="rId7" Type="http://schemas.openxmlformats.org/officeDocument/2006/relationships/drawing" Target="../drawings/drawing17.xml"/><Relationship Id="rId2" Type="http://schemas.openxmlformats.org/officeDocument/2006/relationships/hyperlink" Target="https://podminky.urs.cz/item/CS_URS_2024_01/030001000" TargetMode="External"/><Relationship Id="rId1" Type="http://schemas.openxmlformats.org/officeDocument/2006/relationships/hyperlink" Target="https://podminky.urs.cz/item/CS_URS_2024_01/013254000" TargetMode="External"/><Relationship Id="rId6" Type="http://schemas.openxmlformats.org/officeDocument/2006/relationships/hyperlink" Target="https://podminky.urs.cz/item/CS_URS_2024_01/081002000" TargetMode="External"/><Relationship Id="rId5" Type="http://schemas.openxmlformats.org/officeDocument/2006/relationships/hyperlink" Target="https://podminky.urs.cz/item/CS_URS_2024_01/072103001" TargetMode="External"/><Relationship Id="rId4" Type="http://schemas.openxmlformats.org/officeDocument/2006/relationships/hyperlink" Target="https://podminky.urs.cz/item/CS_URS_2024_01/072002000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37" TargetMode="External"/><Relationship Id="rId18" Type="http://schemas.openxmlformats.org/officeDocument/2006/relationships/hyperlink" Target="https://podminky.urs.cz/item/CS_URS_2024_01/171251201" TargetMode="External"/><Relationship Id="rId26" Type="http://schemas.openxmlformats.org/officeDocument/2006/relationships/hyperlink" Target="https://podminky.urs.cz/item/CS_URS_2024_01/566901133" TargetMode="External"/><Relationship Id="rId39" Type="http://schemas.openxmlformats.org/officeDocument/2006/relationships/hyperlink" Target="https://podminky.urs.cz/item/CS_URS_2024_01/998223011" TargetMode="External"/><Relationship Id="rId3" Type="http://schemas.openxmlformats.org/officeDocument/2006/relationships/hyperlink" Target="https://podminky.urs.cz/item/CS_URS_2024_01/113107022" TargetMode="External"/><Relationship Id="rId21" Type="http://schemas.openxmlformats.org/officeDocument/2006/relationships/hyperlink" Target="https://podminky.urs.cz/item/CS_URS_2024_01/175111101" TargetMode="External"/><Relationship Id="rId34" Type="http://schemas.openxmlformats.org/officeDocument/2006/relationships/hyperlink" Target="https://podminky.urs.cz/item/CS_URS_2024_01/997221561" TargetMode="External"/><Relationship Id="rId42" Type="http://schemas.openxmlformats.org/officeDocument/2006/relationships/hyperlink" Target="https://podminky.urs.cz/item/CS_URS_2024_01/460061141" TargetMode="External"/><Relationship Id="rId47" Type="http://schemas.openxmlformats.org/officeDocument/2006/relationships/hyperlink" Target="https://podminky.urs.cz/item/CS_URS_2024_01/460581131" TargetMode="External"/><Relationship Id="rId50" Type="http://schemas.openxmlformats.org/officeDocument/2006/relationships/drawing" Target="../drawings/drawing2.xml"/><Relationship Id="rId7" Type="http://schemas.openxmlformats.org/officeDocument/2006/relationships/hyperlink" Target="https://podminky.urs.cz/item/CS_URS_2024_01/133312811" TargetMode="External"/><Relationship Id="rId12" Type="http://schemas.openxmlformats.org/officeDocument/2006/relationships/hyperlink" Target="https://podminky.urs.cz/item/CS_URS_2024_01/162751119" TargetMode="External"/><Relationship Id="rId17" Type="http://schemas.openxmlformats.org/officeDocument/2006/relationships/hyperlink" Target="https://podminky.urs.cz/item/CS_URS_2024_01/171201231" TargetMode="External"/><Relationship Id="rId25" Type="http://schemas.openxmlformats.org/officeDocument/2006/relationships/hyperlink" Target="https://podminky.urs.cz/item/CS_URS_2024_01/275125001" TargetMode="External"/><Relationship Id="rId33" Type="http://schemas.openxmlformats.org/officeDocument/2006/relationships/hyperlink" Target="https://podminky.urs.cz/item/CS_URS_2024_01/997221559" TargetMode="External"/><Relationship Id="rId38" Type="http://schemas.openxmlformats.org/officeDocument/2006/relationships/hyperlink" Target="https://podminky.urs.cz/item/CS_URS_2024_01/997221873" TargetMode="External"/><Relationship Id="rId46" Type="http://schemas.openxmlformats.org/officeDocument/2006/relationships/hyperlink" Target="https://podminky.urs.cz/item/CS_URS_2024_01/460581121" TargetMode="External"/><Relationship Id="rId2" Type="http://schemas.openxmlformats.org/officeDocument/2006/relationships/hyperlink" Target="https://podminky.urs.cz/item/CS_URS_2024_01/113106023" TargetMode="External"/><Relationship Id="rId16" Type="http://schemas.openxmlformats.org/officeDocument/2006/relationships/hyperlink" Target="https://podminky.urs.cz/item/CS_URS_2024_01/167151102" TargetMode="External"/><Relationship Id="rId20" Type="http://schemas.openxmlformats.org/officeDocument/2006/relationships/hyperlink" Target="https://podminky.urs.cz/item/CS_URS_2024_01/174111109" TargetMode="External"/><Relationship Id="rId29" Type="http://schemas.openxmlformats.org/officeDocument/2006/relationships/hyperlink" Target="https://podminky.urs.cz/item/CS_URS_2024_01/916231113" TargetMode="External"/><Relationship Id="rId41" Type="http://schemas.openxmlformats.org/officeDocument/2006/relationships/hyperlink" Target="https://podminky.urs.cz/item/CS_URS_2024_01/460021111" TargetMode="External"/><Relationship Id="rId1" Type="http://schemas.openxmlformats.org/officeDocument/2006/relationships/hyperlink" Target="https://podminky.urs.cz/item/CS_URS_2024_01/113106021" TargetMode="External"/><Relationship Id="rId6" Type="http://schemas.openxmlformats.org/officeDocument/2006/relationships/hyperlink" Target="https://podminky.urs.cz/item/CS_URS_2024_01/133212811" TargetMode="External"/><Relationship Id="rId11" Type="http://schemas.openxmlformats.org/officeDocument/2006/relationships/hyperlink" Target="https://podminky.urs.cz/item/CS_URS_2024_01/162751117" TargetMode="External"/><Relationship Id="rId24" Type="http://schemas.openxmlformats.org/officeDocument/2006/relationships/hyperlink" Target="https://podminky.urs.cz/item/CS_URS_2024_01/271542211" TargetMode="External"/><Relationship Id="rId32" Type="http://schemas.openxmlformats.org/officeDocument/2006/relationships/hyperlink" Target="https://podminky.urs.cz/item/CS_URS_2024_01/997221551" TargetMode="External"/><Relationship Id="rId37" Type="http://schemas.openxmlformats.org/officeDocument/2006/relationships/hyperlink" Target="https://podminky.urs.cz/item/CS_URS_2024_01/997221861" TargetMode="External"/><Relationship Id="rId40" Type="http://schemas.openxmlformats.org/officeDocument/2006/relationships/hyperlink" Target="https://podminky.urs.cz/item/CS_URS_2024_01/460010024" TargetMode="External"/><Relationship Id="rId45" Type="http://schemas.openxmlformats.org/officeDocument/2006/relationships/hyperlink" Target="https://podminky.urs.cz/item/CS_URS_2024_01/460551111" TargetMode="External"/><Relationship Id="rId5" Type="http://schemas.openxmlformats.org/officeDocument/2006/relationships/hyperlink" Target="https://podminky.urs.cz/item/CS_URS_2024_01/132212131" TargetMode="External"/><Relationship Id="rId15" Type="http://schemas.openxmlformats.org/officeDocument/2006/relationships/hyperlink" Target="https://podminky.urs.cz/item/CS_URS_2024_01/167151101" TargetMode="External"/><Relationship Id="rId23" Type="http://schemas.openxmlformats.org/officeDocument/2006/relationships/hyperlink" Target="https://podminky.urs.cz/item/CS_URS_2024_01/181912112" TargetMode="External"/><Relationship Id="rId28" Type="http://schemas.openxmlformats.org/officeDocument/2006/relationships/hyperlink" Target="https://podminky.urs.cz/item/CS_URS_2024_01/596811220" TargetMode="External"/><Relationship Id="rId36" Type="http://schemas.openxmlformats.org/officeDocument/2006/relationships/hyperlink" Target="https://podminky.urs.cz/item/CS_URS_2024_01/997221611" TargetMode="External"/><Relationship Id="rId49" Type="http://schemas.openxmlformats.org/officeDocument/2006/relationships/hyperlink" Target="https://podminky.urs.cz/item/CS_URS_2024_01/469981111" TargetMode="External"/><Relationship Id="rId10" Type="http://schemas.openxmlformats.org/officeDocument/2006/relationships/hyperlink" Target="https://podminky.urs.cz/item/CS_URS_2024_01/162251122" TargetMode="External"/><Relationship Id="rId19" Type="http://schemas.openxmlformats.org/officeDocument/2006/relationships/hyperlink" Target="https://podminky.urs.cz/item/CS_URS_2024_01/174111101" TargetMode="External"/><Relationship Id="rId31" Type="http://schemas.openxmlformats.org/officeDocument/2006/relationships/hyperlink" Target="https://podminky.urs.cz/item/CS_URS_2024_01/979051121" TargetMode="External"/><Relationship Id="rId44" Type="http://schemas.openxmlformats.org/officeDocument/2006/relationships/hyperlink" Target="https://podminky.urs.cz/item/CS_URS_2024_01/460061171" TargetMode="External"/><Relationship Id="rId4" Type="http://schemas.openxmlformats.org/officeDocument/2006/relationships/hyperlink" Target="https://podminky.urs.cz/item/CS_URS_2024_01/113202111" TargetMode="External"/><Relationship Id="rId9" Type="http://schemas.openxmlformats.org/officeDocument/2006/relationships/hyperlink" Target="https://podminky.urs.cz/item/CS_URS_2024_01/162251102" TargetMode="External"/><Relationship Id="rId14" Type="http://schemas.openxmlformats.org/officeDocument/2006/relationships/hyperlink" Target="https://podminky.urs.cz/item/CS_URS_2024_01/162751139" TargetMode="External"/><Relationship Id="rId22" Type="http://schemas.openxmlformats.org/officeDocument/2006/relationships/hyperlink" Target="https://podminky.urs.cz/item/CS_URS_2024_01/181912112" TargetMode="External"/><Relationship Id="rId27" Type="http://schemas.openxmlformats.org/officeDocument/2006/relationships/hyperlink" Target="https://podminky.urs.cz/item/CS_URS_2024_01/596211210" TargetMode="External"/><Relationship Id="rId30" Type="http://schemas.openxmlformats.org/officeDocument/2006/relationships/hyperlink" Target="https://podminky.urs.cz/item/CS_URS_2024_01/979051111" TargetMode="External"/><Relationship Id="rId35" Type="http://schemas.openxmlformats.org/officeDocument/2006/relationships/hyperlink" Target="https://podminky.urs.cz/item/CS_URS_2024_01/997221569" TargetMode="External"/><Relationship Id="rId43" Type="http://schemas.openxmlformats.org/officeDocument/2006/relationships/hyperlink" Target="https://podminky.urs.cz/item/CS_URS_2024_01/460061142" TargetMode="External"/><Relationship Id="rId48" Type="http://schemas.openxmlformats.org/officeDocument/2006/relationships/hyperlink" Target="https://podminky.urs.cz/item/CS_URS_2024_01/460671112" TargetMode="External"/><Relationship Id="rId8" Type="http://schemas.openxmlformats.org/officeDocument/2006/relationships/hyperlink" Target="https://podminky.urs.cz/item/CS_URS_2024_01/139001101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37" TargetMode="External"/><Relationship Id="rId18" Type="http://schemas.openxmlformats.org/officeDocument/2006/relationships/hyperlink" Target="https://podminky.urs.cz/item/CS_URS_2024_01/171251201" TargetMode="External"/><Relationship Id="rId26" Type="http://schemas.openxmlformats.org/officeDocument/2006/relationships/hyperlink" Target="https://podminky.urs.cz/item/CS_URS_2024_01/566901133" TargetMode="External"/><Relationship Id="rId39" Type="http://schemas.openxmlformats.org/officeDocument/2006/relationships/hyperlink" Target="https://podminky.urs.cz/item/CS_URS_2024_01/997221875" TargetMode="External"/><Relationship Id="rId3" Type="http://schemas.openxmlformats.org/officeDocument/2006/relationships/hyperlink" Target="https://podminky.urs.cz/item/CS_URS_2024_01/113107042" TargetMode="External"/><Relationship Id="rId21" Type="http://schemas.openxmlformats.org/officeDocument/2006/relationships/hyperlink" Target="https://podminky.urs.cz/item/CS_URS_2024_01/175111101" TargetMode="External"/><Relationship Id="rId34" Type="http://schemas.openxmlformats.org/officeDocument/2006/relationships/hyperlink" Target="https://podminky.urs.cz/item/CS_URS_2024_01/997221561" TargetMode="External"/><Relationship Id="rId42" Type="http://schemas.openxmlformats.org/officeDocument/2006/relationships/hyperlink" Target="https://podminky.urs.cz/item/CS_URS_2024_01/460021111" TargetMode="External"/><Relationship Id="rId47" Type="http://schemas.openxmlformats.org/officeDocument/2006/relationships/hyperlink" Target="https://podminky.urs.cz/item/CS_URS_2024_01/460581121" TargetMode="External"/><Relationship Id="rId50" Type="http://schemas.openxmlformats.org/officeDocument/2006/relationships/hyperlink" Target="https://podminky.urs.cz/item/CS_URS_2024_01/469981111" TargetMode="External"/><Relationship Id="rId7" Type="http://schemas.openxmlformats.org/officeDocument/2006/relationships/hyperlink" Target="https://podminky.urs.cz/item/CS_URS_2024_01/133312811" TargetMode="External"/><Relationship Id="rId12" Type="http://schemas.openxmlformats.org/officeDocument/2006/relationships/hyperlink" Target="https://podminky.urs.cz/item/CS_URS_2024_01/162751119" TargetMode="External"/><Relationship Id="rId17" Type="http://schemas.openxmlformats.org/officeDocument/2006/relationships/hyperlink" Target="https://podminky.urs.cz/item/CS_URS_2024_01/171201231" TargetMode="External"/><Relationship Id="rId25" Type="http://schemas.openxmlformats.org/officeDocument/2006/relationships/hyperlink" Target="https://podminky.urs.cz/item/CS_URS_2024_01/275125001" TargetMode="External"/><Relationship Id="rId33" Type="http://schemas.openxmlformats.org/officeDocument/2006/relationships/hyperlink" Target="https://podminky.urs.cz/item/CS_URS_2024_01/997221559" TargetMode="External"/><Relationship Id="rId38" Type="http://schemas.openxmlformats.org/officeDocument/2006/relationships/hyperlink" Target="https://podminky.urs.cz/item/CS_URS_2024_01/997221873" TargetMode="External"/><Relationship Id="rId46" Type="http://schemas.openxmlformats.org/officeDocument/2006/relationships/hyperlink" Target="https://podminky.urs.cz/item/CS_URS_2024_01/460551111" TargetMode="External"/><Relationship Id="rId2" Type="http://schemas.openxmlformats.org/officeDocument/2006/relationships/hyperlink" Target="https://podminky.urs.cz/item/CS_URS_2024_01/113107022" TargetMode="External"/><Relationship Id="rId16" Type="http://schemas.openxmlformats.org/officeDocument/2006/relationships/hyperlink" Target="https://podminky.urs.cz/item/CS_URS_2024_01/167151102" TargetMode="External"/><Relationship Id="rId20" Type="http://schemas.openxmlformats.org/officeDocument/2006/relationships/hyperlink" Target="https://podminky.urs.cz/item/CS_URS_2024_01/174111109" TargetMode="External"/><Relationship Id="rId29" Type="http://schemas.openxmlformats.org/officeDocument/2006/relationships/hyperlink" Target="https://podminky.urs.cz/item/CS_URS_2024_01/916231113" TargetMode="External"/><Relationship Id="rId41" Type="http://schemas.openxmlformats.org/officeDocument/2006/relationships/hyperlink" Target="https://podminky.urs.cz/item/CS_URS_2024_01/460010024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3212811" TargetMode="External"/><Relationship Id="rId11" Type="http://schemas.openxmlformats.org/officeDocument/2006/relationships/hyperlink" Target="https://podminky.urs.cz/item/CS_URS_2024_01/162751117" TargetMode="External"/><Relationship Id="rId24" Type="http://schemas.openxmlformats.org/officeDocument/2006/relationships/hyperlink" Target="https://podminky.urs.cz/item/CS_URS_2024_01/271542211" TargetMode="External"/><Relationship Id="rId32" Type="http://schemas.openxmlformats.org/officeDocument/2006/relationships/hyperlink" Target="https://podminky.urs.cz/item/CS_URS_2024_01/997221551" TargetMode="External"/><Relationship Id="rId37" Type="http://schemas.openxmlformats.org/officeDocument/2006/relationships/hyperlink" Target="https://podminky.urs.cz/item/CS_URS_2024_01/997221861" TargetMode="External"/><Relationship Id="rId40" Type="http://schemas.openxmlformats.org/officeDocument/2006/relationships/hyperlink" Target="https://podminky.urs.cz/item/CS_URS_2024_01/998223011" TargetMode="External"/><Relationship Id="rId45" Type="http://schemas.openxmlformats.org/officeDocument/2006/relationships/hyperlink" Target="https://podminky.urs.cz/item/CS_URS_2024_01/460061171" TargetMode="External"/><Relationship Id="rId5" Type="http://schemas.openxmlformats.org/officeDocument/2006/relationships/hyperlink" Target="https://podminky.urs.cz/item/CS_URS_2024_01/132212131" TargetMode="External"/><Relationship Id="rId15" Type="http://schemas.openxmlformats.org/officeDocument/2006/relationships/hyperlink" Target="https://podminky.urs.cz/item/CS_URS_2024_01/167151101" TargetMode="External"/><Relationship Id="rId23" Type="http://schemas.openxmlformats.org/officeDocument/2006/relationships/hyperlink" Target="https://podminky.urs.cz/item/CS_URS_2024_01/181912112" TargetMode="External"/><Relationship Id="rId28" Type="http://schemas.openxmlformats.org/officeDocument/2006/relationships/hyperlink" Target="https://podminky.urs.cz/item/CS_URS_2024_01/596211210" TargetMode="External"/><Relationship Id="rId36" Type="http://schemas.openxmlformats.org/officeDocument/2006/relationships/hyperlink" Target="https://podminky.urs.cz/item/CS_URS_2024_01/997221611" TargetMode="External"/><Relationship Id="rId49" Type="http://schemas.openxmlformats.org/officeDocument/2006/relationships/hyperlink" Target="https://podminky.urs.cz/item/CS_URS_2024_01/460671112" TargetMode="External"/><Relationship Id="rId10" Type="http://schemas.openxmlformats.org/officeDocument/2006/relationships/hyperlink" Target="https://podminky.urs.cz/item/CS_URS_2024_01/162251122" TargetMode="External"/><Relationship Id="rId19" Type="http://schemas.openxmlformats.org/officeDocument/2006/relationships/hyperlink" Target="https://podminky.urs.cz/item/CS_URS_2024_01/174111101" TargetMode="External"/><Relationship Id="rId31" Type="http://schemas.openxmlformats.org/officeDocument/2006/relationships/hyperlink" Target="https://podminky.urs.cz/item/CS_URS_2024_01/979051121" TargetMode="External"/><Relationship Id="rId44" Type="http://schemas.openxmlformats.org/officeDocument/2006/relationships/hyperlink" Target="https://podminky.urs.cz/item/CS_URS_2024_01/460061142" TargetMode="External"/><Relationship Id="rId4" Type="http://schemas.openxmlformats.org/officeDocument/2006/relationships/hyperlink" Target="https://podminky.urs.cz/item/CS_URS_2024_01/113202111" TargetMode="External"/><Relationship Id="rId9" Type="http://schemas.openxmlformats.org/officeDocument/2006/relationships/hyperlink" Target="https://podminky.urs.cz/item/CS_URS_2024_01/162251102" TargetMode="External"/><Relationship Id="rId14" Type="http://schemas.openxmlformats.org/officeDocument/2006/relationships/hyperlink" Target="https://podminky.urs.cz/item/CS_URS_2024_01/162751139" TargetMode="External"/><Relationship Id="rId22" Type="http://schemas.openxmlformats.org/officeDocument/2006/relationships/hyperlink" Target="https://podminky.urs.cz/item/CS_URS_2024_01/181912112" TargetMode="External"/><Relationship Id="rId27" Type="http://schemas.openxmlformats.org/officeDocument/2006/relationships/hyperlink" Target="https://podminky.urs.cz/item/CS_URS_2024_01/572340112" TargetMode="External"/><Relationship Id="rId30" Type="http://schemas.openxmlformats.org/officeDocument/2006/relationships/hyperlink" Target="https://podminky.urs.cz/item/CS_URS_2024_01/919735112" TargetMode="External"/><Relationship Id="rId35" Type="http://schemas.openxmlformats.org/officeDocument/2006/relationships/hyperlink" Target="https://podminky.urs.cz/item/CS_URS_2024_01/997221569" TargetMode="External"/><Relationship Id="rId43" Type="http://schemas.openxmlformats.org/officeDocument/2006/relationships/hyperlink" Target="https://podminky.urs.cz/item/CS_URS_2024_01/460061141" TargetMode="External"/><Relationship Id="rId48" Type="http://schemas.openxmlformats.org/officeDocument/2006/relationships/hyperlink" Target="https://podminky.urs.cz/item/CS_URS_2024_01/460581131" TargetMode="External"/><Relationship Id="rId8" Type="http://schemas.openxmlformats.org/officeDocument/2006/relationships/hyperlink" Target="https://podminky.urs.cz/item/CS_URS_2024_01/139001101" TargetMode="External"/><Relationship Id="rId5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301981" TargetMode="External"/><Relationship Id="rId18" Type="http://schemas.openxmlformats.org/officeDocument/2006/relationships/hyperlink" Target="https://podminky.urs.cz/item/CS_URS_2024_01/167151101" TargetMode="External"/><Relationship Id="rId26" Type="http://schemas.openxmlformats.org/officeDocument/2006/relationships/hyperlink" Target="https://podminky.urs.cz/item/CS_URS_2024_01/181912112" TargetMode="External"/><Relationship Id="rId39" Type="http://schemas.openxmlformats.org/officeDocument/2006/relationships/hyperlink" Target="https://podminky.urs.cz/item/CS_URS_2024_01/997221561" TargetMode="External"/><Relationship Id="rId21" Type="http://schemas.openxmlformats.org/officeDocument/2006/relationships/hyperlink" Target="https://podminky.urs.cz/item/CS_URS_2024_01/171251201" TargetMode="External"/><Relationship Id="rId34" Type="http://schemas.openxmlformats.org/officeDocument/2006/relationships/hyperlink" Target="https://podminky.urs.cz/item/CS_URS_2024_01/919735112" TargetMode="External"/><Relationship Id="rId42" Type="http://schemas.openxmlformats.org/officeDocument/2006/relationships/hyperlink" Target="https://podminky.urs.cz/item/CS_URS_2024_01/997221861" TargetMode="External"/><Relationship Id="rId47" Type="http://schemas.openxmlformats.org/officeDocument/2006/relationships/hyperlink" Target="https://podminky.urs.cz/item/CS_URS_2024_01/460021111" TargetMode="External"/><Relationship Id="rId50" Type="http://schemas.openxmlformats.org/officeDocument/2006/relationships/hyperlink" Target="https://podminky.urs.cz/item/CS_URS_2024_01/460061171" TargetMode="External"/><Relationship Id="rId55" Type="http://schemas.openxmlformats.org/officeDocument/2006/relationships/hyperlink" Target="https://podminky.urs.cz/item/CS_URS_2024_01/469981111" TargetMode="External"/><Relationship Id="rId7" Type="http://schemas.openxmlformats.org/officeDocument/2006/relationships/hyperlink" Target="https://podminky.urs.cz/item/CS_URS_2024_01/133212811" TargetMode="External"/><Relationship Id="rId12" Type="http://schemas.openxmlformats.org/officeDocument/2006/relationships/hyperlink" Target="https://podminky.urs.cz/item/CS_URS_2024_01/162301501" TargetMode="External"/><Relationship Id="rId17" Type="http://schemas.openxmlformats.org/officeDocument/2006/relationships/hyperlink" Target="https://podminky.urs.cz/item/CS_URS_2024_01/162751139" TargetMode="External"/><Relationship Id="rId25" Type="http://schemas.openxmlformats.org/officeDocument/2006/relationships/hyperlink" Target="https://podminky.urs.cz/item/CS_URS_2024_01/181912112" TargetMode="External"/><Relationship Id="rId33" Type="http://schemas.openxmlformats.org/officeDocument/2006/relationships/hyperlink" Target="https://podminky.urs.cz/item/CS_URS_2024_01/916231113" TargetMode="External"/><Relationship Id="rId38" Type="http://schemas.openxmlformats.org/officeDocument/2006/relationships/hyperlink" Target="https://podminky.urs.cz/item/CS_URS_2024_01/997221559" TargetMode="External"/><Relationship Id="rId46" Type="http://schemas.openxmlformats.org/officeDocument/2006/relationships/hyperlink" Target="https://podminky.urs.cz/item/CS_URS_2024_01/460010024" TargetMode="External"/><Relationship Id="rId2" Type="http://schemas.openxmlformats.org/officeDocument/2006/relationships/hyperlink" Target="https://podminky.urs.cz/item/CS_URS_2024_01/113106023" TargetMode="External"/><Relationship Id="rId16" Type="http://schemas.openxmlformats.org/officeDocument/2006/relationships/hyperlink" Target="https://podminky.urs.cz/item/CS_URS_2024_01/162751137" TargetMode="External"/><Relationship Id="rId20" Type="http://schemas.openxmlformats.org/officeDocument/2006/relationships/hyperlink" Target="https://podminky.urs.cz/item/CS_URS_2024_01/171201231" TargetMode="External"/><Relationship Id="rId29" Type="http://schemas.openxmlformats.org/officeDocument/2006/relationships/hyperlink" Target="https://podminky.urs.cz/item/CS_URS_2024_01/566901133" TargetMode="External"/><Relationship Id="rId41" Type="http://schemas.openxmlformats.org/officeDocument/2006/relationships/hyperlink" Target="https://podminky.urs.cz/item/CS_URS_2024_01/997221611" TargetMode="External"/><Relationship Id="rId54" Type="http://schemas.openxmlformats.org/officeDocument/2006/relationships/hyperlink" Target="https://podminky.urs.cz/item/CS_URS_2024_01/460671112" TargetMode="External"/><Relationship Id="rId1" Type="http://schemas.openxmlformats.org/officeDocument/2006/relationships/hyperlink" Target="https://podminky.urs.cz/item/CS_URS_2024_01/111211101" TargetMode="External"/><Relationship Id="rId6" Type="http://schemas.openxmlformats.org/officeDocument/2006/relationships/hyperlink" Target="https://podminky.urs.cz/item/CS_URS_2024_01/132212131" TargetMode="External"/><Relationship Id="rId11" Type="http://schemas.openxmlformats.org/officeDocument/2006/relationships/hyperlink" Target="https://podminky.urs.cz/item/CS_URS_2024_01/162251122" TargetMode="External"/><Relationship Id="rId24" Type="http://schemas.openxmlformats.org/officeDocument/2006/relationships/hyperlink" Target="https://podminky.urs.cz/item/CS_URS_2024_01/175111101" TargetMode="External"/><Relationship Id="rId32" Type="http://schemas.openxmlformats.org/officeDocument/2006/relationships/hyperlink" Target="https://podminky.urs.cz/item/CS_URS_2024_01/911111111.1" TargetMode="External"/><Relationship Id="rId37" Type="http://schemas.openxmlformats.org/officeDocument/2006/relationships/hyperlink" Target="https://podminky.urs.cz/item/CS_URS_2024_01/997221551" TargetMode="External"/><Relationship Id="rId40" Type="http://schemas.openxmlformats.org/officeDocument/2006/relationships/hyperlink" Target="https://podminky.urs.cz/item/CS_URS_2024_01/997221569" TargetMode="External"/><Relationship Id="rId45" Type="http://schemas.openxmlformats.org/officeDocument/2006/relationships/hyperlink" Target="https://podminky.urs.cz/item/CS_URS_2024_01/998223011" TargetMode="External"/><Relationship Id="rId53" Type="http://schemas.openxmlformats.org/officeDocument/2006/relationships/hyperlink" Target="https://podminky.urs.cz/item/CS_URS_2024_01/460581131" TargetMode="External"/><Relationship Id="rId5" Type="http://schemas.openxmlformats.org/officeDocument/2006/relationships/hyperlink" Target="https://podminky.urs.cz/item/CS_URS_2024_01/113202111" TargetMode="External"/><Relationship Id="rId15" Type="http://schemas.openxmlformats.org/officeDocument/2006/relationships/hyperlink" Target="https://podminky.urs.cz/item/CS_URS_2024_01/162751119" TargetMode="External"/><Relationship Id="rId23" Type="http://schemas.openxmlformats.org/officeDocument/2006/relationships/hyperlink" Target="https://podminky.urs.cz/item/CS_URS_2024_01/174111109" TargetMode="External"/><Relationship Id="rId28" Type="http://schemas.openxmlformats.org/officeDocument/2006/relationships/hyperlink" Target="https://podminky.urs.cz/item/CS_URS_2024_01/275125001" TargetMode="External"/><Relationship Id="rId36" Type="http://schemas.openxmlformats.org/officeDocument/2006/relationships/hyperlink" Target="https://podminky.urs.cz/item/CS_URS_2024_01/979051121" TargetMode="External"/><Relationship Id="rId49" Type="http://schemas.openxmlformats.org/officeDocument/2006/relationships/hyperlink" Target="https://podminky.urs.cz/item/CS_URS_2024_01/460061142" TargetMode="External"/><Relationship Id="rId10" Type="http://schemas.openxmlformats.org/officeDocument/2006/relationships/hyperlink" Target="https://podminky.urs.cz/item/CS_URS_2024_01/162251102" TargetMode="External"/><Relationship Id="rId19" Type="http://schemas.openxmlformats.org/officeDocument/2006/relationships/hyperlink" Target="https://podminky.urs.cz/item/CS_URS_2024_01/167151102" TargetMode="External"/><Relationship Id="rId31" Type="http://schemas.openxmlformats.org/officeDocument/2006/relationships/hyperlink" Target="https://podminky.urs.cz/item/CS_URS_2024_01/596211210" TargetMode="External"/><Relationship Id="rId44" Type="http://schemas.openxmlformats.org/officeDocument/2006/relationships/hyperlink" Target="https://podminky.urs.cz/item/CS_URS_2024_01/997221875" TargetMode="External"/><Relationship Id="rId52" Type="http://schemas.openxmlformats.org/officeDocument/2006/relationships/hyperlink" Target="https://podminky.urs.cz/item/CS_URS_2024_01/460581121" TargetMode="External"/><Relationship Id="rId4" Type="http://schemas.openxmlformats.org/officeDocument/2006/relationships/hyperlink" Target="https://podminky.urs.cz/item/CS_URS_2024_01/113107042" TargetMode="External"/><Relationship Id="rId9" Type="http://schemas.openxmlformats.org/officeDocument/2006/relationships/hyperlink" Target="https://podminky.urs.cz/item/CS_URS_2024_01/139001101" TargetMode="External"/><Relationship Id="rId14" Type="http://schemas.openxmlformats.org/officeDocument/2006/relationships/hyperlink" Target="https://podminky.urs.cz/item/CS_URS_2024_01/162751117" TargetMode="External"/><Relationship Id="rId22" Type="http://schemas.openxmlformats.org/officeDocument/2006/relationships/hyperlink" Target="https://podminky.urs.cz/item/CS_URS_2024_01/174111101" TargetMode="External"/><Relationship Id="rId27" Type="http://schemas.openxmlformats.org/officeDocument/2006/relationships/hyperlink" Target="https://podminky.urs.cz/item/CS_URS_2024_01/271542211" TargetMode="External"/><Relationship Id="rId30" Type="http://schemas.openxmlformats.org/officeDocument/2006/relationships/hyperlink" Target="https://podminky.urs.cz/item/CS_URS_2024_01/572340112" TargetMode="External"/><Relationship Id="rId35" Type="http://schemas.openxmlformats.org/officeDocument/2006/relationships/hyperlink" Target="https://podminky.urs.cz/item/CS_URS_2024_01/966005111.1" TargetMode="External"/><Relationship Id="rId43" Type="http://schemas.openxmlformats.org/officeDocument/2006/relationships/hyperlink" Target="https://podminky.urs.cz/item/CS_URS_2024_01/997221873" TargetMode="External"/><Relationship Id="rId48" Type="http://schemas.openxmlformats.org/officeDocument/2006/relationships/hyperlink" Target="https://podminky.urs.cz/item/CS_URS_2024_01/460061141" TargetMode="External"/><Relationship Id="rId56" Type="http://schemas.openxmlformats.org/officeDocument/2006/relationships/drawing" Target="../drawings/drawing4.xml"/><Relationship Id="rId8" Type="http://schemas.openxmlformats.org/officeDocument/2006/relationships/hyperlink" Target="https://podminky.urs.cz/item/CS_URS_2024_01/133312811" TargetMode="External"/><Relationship Id="rId51" Type="http://schemas.openxmlformats.org/officeDocument/2006/relationships/hyperlink" Target="https://podminky.urs.cz/item/CS_URS_2024_01/460551111" TargetMode="External"/><Relationship Id="rId3" Type="http://schemas.openxmlformats.org/officeDocument/2006/relationships/hyperlink" Target="https://podminky.urs.cz/item/CS_URS_2024_01/113107022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1/162251122" TargetMode="External"/><Relationship Id="rId13" Type="http://schemas.openxmlformats.org/officeDocument/2006/relationships/hyperlink" Target="https://podminky.urs.cz/item/CS_URS_2024_01/167151101" TargetMode="External"/><Relationship Id="rId18" Type="http://schemas.openxmlformats.org/officeDocument/2006/relationships/hyperlink" Target="https://podminky.urs.cz/item/CS_URS_2024_01/174111109" TargetMode="External"/><Relationship Id="rId26" Type="http://schemas.openxmlformats.org/officeDocument/2006/relationships/hyperlink" Target="https://podminky.urs.cz/item/CS_URS_2024_01/997221551" TargetMode="External"/><Relationship Id="rId3" Type="http://schemas.openxmlformats.org/officeDocument/2006/relationships/hyperlink" Target="https://podminky.urs.cz/item/CS_URS_2024_01/132212131" TargetMode="External"/><Relationship Id="rId21" Type="http://schemas.openxmlformats.org/officeDocument/2006/relationships/hyperlink" Target="https://podminky.urs.cz/item/CS_URS_2024_01/271542211" TargetMode="External"/><Relationship Id="rId34" Type="http://schemas.openxmlformats.org/officeDocument/2006/relationships/hyperlink" Target="https://podminky.urs.cz/item/CS_URS_2024_01/460061142" TargetMode="External"/><Relationship Id="rId7" Type="http://schemas.openxmlformats.org/officeDocument/2006/relationships/hyperlink" Target="https://podminky.urs.cz/item/CS_URS_2024_01/162251102" TargetMode="External"/><Relationship Id="rId12" Type="http://schemas.openxmlformats.org/officeDocument/2006/relationships/hyperlink" Target="https://podminky.urs.cz/item/CS_URS_2024_01/162751139" TargetMode="External"/><Relationship Id="rId17" Type="http://schemas.openxmlformats.org/officeDocument/2006/relationships/hyperlink" Target="https://podminky.urs.cz/item/CS_URS_2024_01/174111101" TargetMode="External"/><Relationship Id="rId25" Type="http://schemas.openxmlformats.org/officeDocument/2006/relationships/hyperlink" Target="https://podminky.urs.cz/item/CS_URS_2024_01/979051121" TargetMode="External"/><Relationship Id="rId33" Type="http://schemas.openxmlformats.org/officeDocument/2006/relationships/hyperlink" Target="https://podminky.urs.cz/item/CS_URS_2024_01/460061141" TargetMode="External"/><Relationship Id="rId2" Type="http://schemas.openxmlformats.org/officeDocument/2006/relationships/hyperlink" Target="https://podminky.urs.cz/item/CS_URS_2024_01/113107022" TargetMode="External"/><Relationship Id="rId16" Type="http://schemas.openxmlformats.org/officeDocument/2006/relationships/hyperlink" Target="https://podminky.urs.cz/item/CS_URS_2024_01/171251201" TargetMode="External"/><Relationship Id="rId20" Type="http://schemas.openxmlformats.org/officeDocument/2006/relationships/hyperlink" Target="https://podminky.urs.cz/item/CS_URS_2024_01/181912112" TargetMode="External"/><Relationship Id="rId29" Type="http://schemas.openxmlformats.org/officeDocument/2006/relationships/hyperlink" Target="https://podminky.urs.cz/item/CS_URS_2024_01/997221611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9001101" TargetMode="External"/><Relationship Id="rId11" Type="http://schemas.openxmlformats.org/officeDocument/2006/relationships/hyperlink" Target="https://podminky.urs.cz/item/CS_URS_2024_01/162751137" TargetMode="External"/><Relationship Id="rId24" Type="http://schemas.openxmlformats.org/officeDocument/2006/relationships/hyperlink" Target="https://podminky.urs.cz/item/CS_URS_2024_01/596211210" TargetMode="External"/><Relationship Id="rId32" Type="http://schemas.openxmlformats.org/officeDocument/2006/relationships/hyperlink" Target="https://podminky.urs.cz/item/CS_URS_2024_01/460010024" TargetMode="External"/><Relationship Id="rId37" Type="http://schemas.openxmlformats.org/officeDocument/2006/relationships/drawing" Target="../drawings/drawing5.xml"/><Relationship Id="rId5" Type="http://schemas.openxmlformats.org/officeDocument/2006/relationships/hyperlink" Target="https://podminky.urs.cz/item/CS_URS_2024_01/133312811" TargetMode="External"/><Relationship Id="rId15" Type="http://schemas.openxmlformats.org/officeDocument/2006/relationships/hyperlink" Target="https://podminky.urs.cz/item/CS_URS_2024_01/171201231" TargetMode="External"/><Relationship Id="rId23" Type="http://schemas.openxmlformats.org/officeDocument/2006/relationships/hyperlink" Target="https://podminky.urs.cz/item/CS_URS_2024_01/566901133" TargetMode="External"/><Relationship Id="rId28" Type="http://schemas.openxmlformats.org/officeDocument/2006/relationships/hyperlink" Target="https://podminky.urs.cz/item/CS_URS_2024_01/997221561" TargetMode="External"/><Relationship Id="rId36" Type="http://schemas.openxmlformats.org/officeDocument/2006/relationships/hyperlink" Target="https://podminky.urs.cz/item/CS_URS_2024_01/469981111" TargetMode="External"/><Relationship Id="rId10" Type="http://schemas.openxmlformats.org/officeDocument/2006/relationships/hyperlink" Target="https://podminky.urs.cz/item/CS_URS_2024_01/162751119" TargetMode="External"/><Relationship Id="rId19" Type="http://schemas.openxmlformats.org/officeDocument/2006/relationships/hyperlink" Target="https://podminky.urs.cz/item/CS_URS_2024_01/175111101" TargetMode="External"/><Relationship Id="rId31" Type="http://schemas.openxmlformats.org/officeDocument/2006/relationships/hyperlink" Target="https://podminky.urs.cz/item/CS_URS_2024_01/998223011" TargetMode="External"/><Relationship Id="rId4" Type="http://schemas.openxmlformats.org/officeDocument/2006/relationships/hyperlink" Target="https://podminky.urs.cz/item/CS_URS_2024_01/133212811" TargetMode="External"/><Relationship Id="rId9" Type="http://schemas.openxmlformats.org/officeDocument/2006/relationships/hyperlink" Target="https://podminky.urs.cz/item/CS_URS_2024_01/162751117" TargetMode="External"/><Relationship Id="rId14" Type="http://schemas.openxmlformats.org/officeDocument/2006/relationships/hyperlink" Target="https://podminky.urs.cz/item/CS_URS_2024_01/167151102" TargetMode="External"/><Relationship Id="rId22" Type="http://schemas.openxmlformats.org/officeDocument/2006/relationships/hyperlink" Target="https://podminky.urs.cz/item/CS_URS_2024_01/275125001" TargetMode="External"/><Relationship Id="rId27" Type="http://schemas.openxmlformats.org/officeDocument/2006/relationships/hyperlink" Target="https://podminky.urs.cz/item/CS_URS_2024_01/997221559" TargetMode="External"/><Relationship Id="rId30" Type="http://schemas.openxmlformats.org/officeDocument/2006/relationships/hyperlink" Target="https://podminky.urs.cz/item/CS_URS_2024_01/997221873" TargetMode="External"/><Relationship Id="rId35" Type="http://schemas.openxmlformats.org/officeDocument/2006/relationships/hyperlink" Target="https://podminky.urs.cz/item/CS_URS_2024_01/460061171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37" TargetMode="External"/><Relationship Id="rId18" Type="http://schemas.openxmlformats.org/officeDocument/2006/relationships/hyperlink" Target="https://podminky.urs.cz/item/CS_URS_2024_01/171251201" TargetMode="External"/><Relationship Id="rId26" Type="http://schemas.openxmlformats.org/officeDocument/2006/relationships/hyperlink" Target="https://podminky.urs.cz/item/CS_URS_2024_01/311274861" TargetMode="External"/><Relationship Id="rId39" Type="http://schemas.openxmlformats.org/officeDocument/2006/relationships/hyperlink" Target="https://podminky.urs.cz/item/CS_URS_2024_01/916231113" TargetMode="External"/><Relationship Id="rId21" Type="http://schemas.openxmlformats.org/officeDocument/2006/relationships/hyperlink" Target="https://podminky.urs.cz/item/CS_URS_2024_01/175111101" TargetMode="External"/><Relationship Id="rId34" Type="http://schemas.openxmlformats.org/officeDocument/2006/relationships/hyperlink" Target="https://podminky.urs.cz/item/CS_URS_2024_01/623131101" TargetMode="External"/><Relationship Id="rId42" Type="http://schemas.openxmlformats.org/officeDocument/2006/relationships/hyperlink" Target="https://podminky.urs.cz/item/CS_URS_2024_01/964051111" TargetMode="External"/><Relationship Id="rId47" Type="http://schemas.openxmlformats.org/officeDocument/2006/relationships/hyperlink" Target="https://podminky.urs.cz/item/CS_URS_2024_01/997221569" TargetMode="External"/><Relationship Id="rId50" Type="http://schemas.openxmlformats.org/officeDocument/2006/relationships/hyperlink" Target="https://podminky.urs.cz/item/CS_URS_2024_01/997221873" TargetMode="External"/><Relationship Id="rId55" Type="http://schemas.openxmlformats.org/officeDocument/2006/relationships/hyperlink" Target="https://podminky.urs.cz/item/CS_URS_2024_01/998764121" TargetMode="External"/><Relationship Id="rId63" Type="http://schemas.openxmlformats.org/officeDocument/2006/relationships/hyperlink" Target="https://podminky.urs.cz/item/CS_URS_2024_01/460903123" TargetMode="External"/><Relationship Id="rId68" Type="http://schemas.openxmlformats.org/officeDocument/2006/relationships/hyperlink" Target="https://podminky.urs.cz/item/CS_URS_2024_01/469972121" TargetMode="External"/><Relationship Id="rId7" Type="http://schemas.openxmlformats.org/officeDocument/2006/relationships/hyperlink" Target="https://podminky.urs.cz/item/CS_URS_2024_01/133312811" TargetMode="External"/><Relationship Id="rId71" Type="http://schemas.openxmlformats.org/officeDocument/2006/relationships/drawing" Target="../drawings/drawing6.xml"/><Relationship Id="rId2" Type="http://schemas.openxmlformats.org/officeDocument/2006/relationships/hyperlink" Target="https://podminky.urs.cz/item/CS_URS_2024_01/113106025" TargetMode="External"/><Relationship Id="rId16" Type="http://schemas.openxmlformats.org/officeDocument/2006/relationships/hyperlink" Target="https://podminky.urs.cz/item/CS_URS_2024_01/167151102" TargetMode="External"/><Relationship Id="rId29" Type="http://schemas.openxmlformats.org/officeDocument/2006/relationships/hyperlink" Target="https://podminky.urs.cz/item/CS_URS_2024_01/417321414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3212811" TargetMode="External"/><Relationship Id="rId11" Type="http://schemas.openxmlformats.org/officeDocument/2006/relationships/hyperlink" Target="https://podminky.urs.cz/item/CS_URS_2024_01/162751117" TargetMode="External"/><Relationship Id="rId24" Type="http://schemas.openxmlformats.org/officeDocument/2006/relationships/hyperlink" Target="https://podminky.urs.cz/item/CS_URS_2024_01/275125001" TargetMode="External"/><Relationship Id="rId32" Type="http://schemas.openxmlformats.org/officeDocument/2006/relationships/hyperlink" Target="https://podminky.urs.cz/item/CS_URS_2024_01/596211210" TargetMode="External"/><Relationship Id="rId37" Type="http://schemas.openxmlformats.org/officeDocument/2006/relationships/hyperlink" Target="https://podminky.urs.cz/item/CS_URS_2024_01/623631001" TargetMode="External"/><Relationship Id="rId40" Type="http://schemas.openxmlformats.org/officeDocument/2006/relationships/hyperlink" Target="https://podminky.urs.cz/item/CS_URS_2024_01/953312122" TargetMode="External"/><Relationship Id="rId45" Type="http://schemas.openxmlformats.org/officeDocument/2006/relationships/hyperlink" Target="https://podminky.urs.cz/item/CS_URS_2024_01/997221559" TargetMode="External"/><Relationship Id="rId53" Type="http://schemas.openxmlformats.org/officeDocument/2006/relationships/hyperlink" Target="https://podminky.urs.cz/item/CS_URS_2024_01/764002841.1" TargetMode="External"/><Relationship Id="rId58" Type="http://schemas.openxmlformats.org/officeDocument/2006/relationships/hyperlink" Target="https://podminky.urs.cz/item/CS_URS_2024_01/460061142" TargetMode="External"/><Relationship Id="rId66" Type="http://schemas.openxmlformats.org/officeDocument/2006/relationships/hyperlink" Target="https://podminky.urs.cz/item/CS_URS_2024_01/469971111" TargetMode="External"/><Relationship Id="rId5" Type="http://schemas.openxmlformats.org/officeDocument/2006/relationships/hyperlink" Target="https://podminky.urs.cz/item/CS_URS_2024_01/132212131" TargetMode="External"/><Relationship Id="rId15" Type="http://schemas.openxmlformats.org/officeDocument/2006/relationships/hyperlink" Target="https://podminky.urs.cz/item/CS_URS_2024_01/167151101" TargetMode="External"/><Relationship Id="rId23" Type="http://schemas.openxmlformats.org/officeDocument/2006/relationships/hyperlink" Target="https://podminky.urs.cz/item/CS_URS_2024_01/271542211" TargetMode="External"/><Relationship Id="rId28" Type="http://schemas.openxmlformats.org/officeDocument/2006/relationships/hyperlink" Target="https://podminky.urs.cz/item/CS_URS_2024_01/317351106" TargetMode="External"/><Relationship Id="rId36" Type="http://schemas.openxmlformats.org/officeDocument/2006/relationships/hyperlink" Target="https://podminky.urs.cz/item/CS_URS_2024_01/623331191" TargetMode="External"/><Relationship Id="rId49" Type="http://schemas.openxmlformats.org/officeDocument/2006/relationships/hyperlink" Target="https://podminky.urs.cz/item/CS_URS_2024_01/997221861" TargetMode="External"/><Relationship Id="rId57" Type="http://schemas.openxmlformats.org/officeDocument/2006/relationships/hyperlink" Target="https://podminky.urs.cz/item/CS_URS_2024_01/460061141" TargetMode="External"/><Relationship Id="rId61" Type="http://schemas.openxmlformats.org/officeDocument/2006/relationships/hyperlink" Target="https://podminky.urs.cz/item/CS_URS_2024_01/460581121" TargetMode="External"/><Relationship Id="rId10" Type="http://schemas.openxmlformats.org/officeDocument/2006/relationships/hyperlink" Target="https://podminky.urs.cz/item/CS_URS_2024_01/162251121" TargetMode="External"/><Relationship Id="rId19" Type="http://schemas.openxmlformats.org/officeDocument/2006/relationships/hyperlink" Target="https://podminky.urs.cz/item/CS_URS_2024_01/174111101" TargetMode="External"/><Relationship Id="rId31" Type="http://schemas.openxmlformats.org/officeDocument/2006/relationships/hyperlink" Target="https://podminky.urs.cz/item/CS_URS_2024_01/566901133" TargetMode="External"/><Relationship Id="rId44" Type="http://schemas.openxmlformats.org/officeDocument/2006/relationships/hyperlink" Target="https://podminky.urs.cz/item/CS_URS_2024_01/997221551" TargetMode="External"/><Relationship Id="rId52" Type="http://schemas.openxmlformats.org/officeDocument/2006/relationships/hyperlink" Target="https://podminky.urs.cz/item/CS_URS_2024_01/764001911" TargetMode="External"/><Relationship Id="rId60" Type="http://schemas.openxmlformats.org/officeDocument/2006/relationships/hyperlink" Target="https://podminky.urs.cz/item/CS_URS_2024_01/460551111" TargetMode="External"/><Relationship Id="rId65" Type="http://schemas.openxmlformats.org/officeDocument/2006/relationships/hyperlink" Target="https://podminky.urs.cz/item/CS_URS_2024_01/468101132" TargetMode="External"/><Relationship Id="rId4" Type="http://schemas.openxmlformats.org/officeDocument/2006/relationships/hyperlink" Target="https://podminky.urs.cz/item/CS_URS_2024_01/113202111" TargetMode="External"/><Relationship Id="rId9" Type="http://schemas.openxmlformats.org/officeDocument/2006/relationships/hyperlink" Target="https://podminky.urs.cz/item/CS_URS_2024_01/162251101" TargetMode="External"/><Relationship Id="rId14" Type="http://schemas.openxmlformats.org/officeDocument/2006/relationships/hyperlink" Target="https://podminky.urs.cz/item/CS_URS_2024_01/162751139" TargetMode="External"/><Relationship Id="rId22" Type="http://schemas.openxmlformats.org/officeDocument/2006/relationships/hyperlink" Target="https://podminky.urs.cz/item/CS_URS_2024_01/181912112" TargetMode="External"/><Relationship Id="rId27" Type="http://schemas.openxmlformats.org/officeDocument/2006/relationships/hyperlink" Target="https://podminky.urs.cz/item/CS_URS_2024_01/317351105" TargetMode="External"/><Relationship Id="rId30" Type="http://schemas.openxmlformats.org/officeDocument/2006/relationships/hyperlink" Target="https://podminky.urs.cz/item/CS_URS_2024_01/417362021" TargetMode="External"/><Relationship Id="rId35" Type="http://schemas.openxmlformats.org/officeDocument/2006/relationships/hyperlink" Target="https://podminky.urs.cz/item/CS_URS_2024_01/623331121" TargetMode="External"/><Relationship Id="rId43" Type="http://schemas.openxmlformats.org/officeDocument/2006/relationships/hyperlink" Target="https://podminky.urs.cz/item/CS_URS_2024_01/979051121" TargetMode="External"/><Relationship Id="rId48" Type="http://schemas.openxmlformats.org/officeDocument/2006/relationships/hyperlink" Target="https://podminky.urs.cz/item/CS_URS_2024_01/997221611" TargetMode="External"/><Relationship Id="rId56" Type="http://schemas.openxmlformats.org/officeDocument/2006/relationships/hyperlink" Target="https://podminky.urs.cz/item/CS_URS_2024_01/460021111" TargetMode="External"/><Relationship Id="rId64" Type="http://schemas.openxmlformats.org/officeDocument/2006/relationships/hyperlink" Target="https://podminky.urs.cz/item/CS_URS_2024_01/460941232" TargetMode="External"/><Relationship Id="rId69" Type="http://schemas.openxmlformats.org/officeDocument/2006/relationships/hyperlink" Target="https://podminky.urs.cz/item/CS_URS_2024_01/469973116" TargetMode="External"/><Relationship Id="rId8" Type="http://schemas.openxmlformats.org/officeDocument/2006/relationships/hyperlink" Target="https://podminky.urs.cz/item/CS_URS_2024_01/139001101" TargetMode="External"/><Relationship Id="rId51" Type="http://schemas.openxmlformats.org/officeDocument/2006/relationships/hyperlink" Target="https://podminky.urs.cz/item/CS_URS_2024_01/998223011" TargetMode="External"/><Relationship Id="rId3" Type="http://schemas.openxmlformats.org/officeDocument/2006/relationships/hyperlink" Target="https://podminky.urs.cz/item/CS_URS_2024_01/113107022" TargetMode="External"/><Relationship Id="rId12" Type="http://schemas.openxmlformats.org/officeDocument/2006/relationships/hyperlink" Target="https://podminky.urs.cz/item/CS_URS_2024_01/162751119" TargetMode="External"/><Relationship Id="rId17" Type="http://schemas.openxmlformats.org/officeDocument/2006/relationships/hyperlink" Target="https://podminky.urs.cz/item/CS_URS_2024_01/171201231" TargetMode="External"/><Relationship Id="rId25" Type="http://schemas.openxmlformats.org/officeDocument/2006/relationships/hyperlink" Target="https://podminky.urs.cz/item/CS_URS_2024_01/311234311" TargetMode="External"/><Relationship Id="rId33" Type="http://schemas.openxmlformats.org/officeDocument/2006/relationships/hyperlink" Target="https://podminky.urs.cz/item/CS_URS_2024_01/596411111" TargetMode="External"/><Relationship Id="rId38" Type="http://schemas.openxmlformats.org/officeDocument/2006/relationships/hyperlink" Target="https://podminky.urs.cz/item/CS_URS_2024_01/629999030" TargetMode="External"/><Relationship Id="rId46" Type="http://schemas.openxmlformats.org/officeDocument/2006/relationships/hyperlink" Target="https://podminky.urs.cz/item/CS_URS_2024_01/997221561" TargetMode="External"/><Relationship Id="rId59" Type="http://schemas.openxmlformats.org/officeDocument/2006/relationships/hyperlink" Target="https://podminky.urs.cz/item/CS_URS_2024_01/460061171" TargetMode="External"/><Relationship Id="rId67" Type="http://schemas.openxmlformats.org/officeDocument/2006/relationships/hyperlink" Target="https://podminky.urs.cz/item/CS_URS_2024_01/469972111" TargetMode="External"/><Relationship Id="rId20" Type="http://schemas.openxmlformats.org/officeDocument/2006/relationships/hyperlink" Target="https://podminky.urs.cz/item/CS_URS_2024_01/174111109" TargetMode="External"/><Relationship Id="rId41" Type="http://schemas.openxmlformats.org/officeDocument/2006/relationships/hyperlink" Target="https://podminky.urs.cz/item/CS_URS_2024_01/962022490" TargetMode="External"/><Relationship Id="rId54" Type="http://schemas.openxmlformats.org/officeDocument/2006/relationships/hyperlink" Target="https://podminky.urs.cz/item/CS_URS_2024_01/764214611" TargetMode="External"/><Relationship Id="rId62" Type="http://schemas.openxmlformats.org/officeDocument/2006/relationships/hyperlink" Target="https://podminky.urs.cz/item/CS_URS_2024_01/460671112" TargetMode="External"/><Relationship Id="rId70" Type="http://schemas.openxmlformats.org/officeDocument/2006/relationships/hyperlink" Target="https://podminky.urs.cz/item/CS_URS_2024_01/469981111" TargetMode="Externa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19" TargetMode="External"/><Relationship Id="rId18" Type="http://schemas.openxmlformats.org/officeDocument/2006/relationships/hyperlink" Target="https://podminky.urs.cz/item/CS_URS_2024_01/171201231" TargetMode="External"/><Relationship Id="rId26" Type="http://schemas.openxmlformats.org/officeDocument/2006/relationships/hyperlink" Target="https://podminky.urs.cz/item/CS_URS_2024_01/275125001" TargetMode="External"/><Relationship Id="rId39" Type="http://schemas.openxmlformats.org/officeDocument/2006/relationships/hyperlink" Target="https://podminky.urs.cz/item/CS_URS_2024_01/997221861" TargetMode="External"/><Relationship Id="rId21" Type="http://schemas.openxmlformats.org/officeDocument/2006/relationships/hyperlink" Target="https://podminky.urs.cz/item/CS_URS_2024_01/174111109" TargetMode="External"/><Relationship Id="rId34" Type="http://schemas.openxmlformats.org/officeDocument/2006/relationships/hyperlink" Target="https://podminky.urs.cz/item/CS_URS_2024_01/997221551" TargetMode="External"/><Relationship Id="rId42" Type="http://schemas.openxmlformats.org/officeDocument/2006/relationships/hyperlink" Target="https://podminky.urs.cz/item/CS_URS_2024_01/998223011" TargetMode="External"/><Relationship Id="rId47" Type="http://schemas.openxmlformats.org/officeDocument/2006/relationships/hyperlink" Target="https://podminky.urs.cz/item/CS_URS_2024_01/460061141" TargetMode="External"/><Relationship Id="rId50" Type="http://schemas.openxmlformats.org/officeDocument/2006/relationships/hyperlink" Target="https://podminky.urs.cz/item/CS_URS_2024_01/460551111" TargetMode="External"/><Relationship Id="rId55" Type="http://schemas.openxmlformats.org/officeDocument/2006/relationships/drawing" Target="../drawings/drawing7.xml"/><Relationship Id="rId7" Type="http://schemas.openxmlformats.org/officeDocument/2006/relationships/hyperlink" Target="https://podminky.urs.cz/item/CS_URS_2024_01/133212811" TargetMode="External"/><Relationship Id="rId12" Type="http://schemas.openxmlformats.org/officeDocument/2006/relationships/hyperlink" Target="https://podminky.urs.cz/item/CS_URS_2024_01/162751117" TargetMode="External"/><Relationship Id="rId17" Type="http://schemas.openxmlformats.org/officeDocument/2006/relationships/hyperlink" Target="https://podminky.urs.cz/item/CS_URS_2024_01/167151102" TargetMode="External"/><Relationship Id="rId25" Type="http://schemas.openxmlformats.org/officeDocument/2006/relationships/hyperlink" Target="https://podminky.urs.cz/item/CS_URS_2024_01/271542211" TargetMode="External"/><Relationship Id="rId33" Type="http://schemas.openxmlformats.org/officeDocument/2006/relationships/hyperlink" Target="https://podminky.urs.cz/item/CS_URS_2024_01/919735112" TargetMode="External"/><Relationship Id="rId38" Type="http://schemas.openxmlformats.org/officeDocument/2006/relationships/hyperlink" Target="https://podminky.urs.cz/item/CS_URS_2024_01/997221611" TargetMode="External"/><Relationship Id="rId46" Type="http://schemas.openxmlformats.org/officeDocument/2006/relationships/hyperlink" Target="https://podminky.urs.cz/item/CS_URS_2024_01/460021111" TargetMode="External"/><Relationship Id="rId2" Type="http://schemas.openxmlformats.org/officeDocument/2006/relationships/hyperlink" Target="https://podminky.urs.cz/item/CS_URS_2024_01/113107022" TargetMode="External"/><Relationship Id="rId16" Type="http://schemas.openxmlformats.org/officeDocument/2006/relationships/hyperlink" Target="https://podminky.urs.cz/item/CS_URS_2024_01/167151101" TargetMode="External"/><Relationship Id="rId20" Type="http://schemas.openxmlformats.org/officeDocument/2006/relationships/hyperlink" Target="https://podminky.urs.cz/item/CS_URS_2024_01/174111101" TargetMode="External"/><Relationship Id="rId29" Type="http://schemas.openxmlformats.org/officeDocument/2006/relationships/hyperlink" Target="https://podminky.urs.cz/item/CS_URS_2024_01/566901133" TargetMode="External"/><Relationship Id="rId41" Type="http://schemas.openxmlformats.org/officeDocument/2006/relationships/hyperlink" Target="https://podminky.urs.cz/item/CS_URS_2024_01/997221875" TargetMode="External"/><Relationship Id="rId54" Type="http://schemas.openxmlformats.org/officeDocument/2006/relationships/hyperlink" Target="https://podminky.urs.cz/item/CS_URS_2024_01/469981111" TargetMode="External"/><Relationship Id="rId1" Type="http://schemas.openxmlformats.org/officeDocument/2006/relationships/hyperlink" Target="https://podminky.urs.cz/item/CS_URS_2024_01/113106021" TargetMode="External"/><Relationship Id="rId6" Type="http://schemas.openxmlformats.org/officeDocument/2006/relationships/hyperlink" Target="https://podminky.urs.cz/item/CS_URS_2024_01/132212131" TargetMode="External"/><Relationship Id="rId11" Type="http://schemas.openxmlformats.org/officeDocument/2006/relationships/hyperlink" Target="https://podminky.urs.cz/item/CS_URS_2024_01/162251122" TargetMode="External"/><Relationship Id="rId24" Type="http://schemas.openxmlformats.org/officeDocument/2006/relationships/hyperlink" Target="https://podminky.urs.cz/item/CS_URS_2024_01/181912112" TargetMode="External"/><Relationship Id="rId32" Type="http://schemas.openxmlformats.org/officeDocument/2006/relationships/hyperlink" Target="https://podminky.urs.cz/item/CS_URS_2024_01/916231113" TargetMode="External"/><Relationship Id="rId37" Type="http://schemas.openxmlformats.org/officeDocument/2006/relationships/hyperlink" Target="https://podminky.urs.cz/item/CS_URS_2024_01/997221569" TargetMode="External"/><Relationship Id="rId40" Type="http://schemas.openxmlformats.org/officeDocument/2006/relationships/hyperlink" Target="https://podminky.urs.cz/item/CS_URS_2024_01/997221873" TargetMode="External"/><Relationship Id="rId45" Type="http://schemas.openxmlformats.org/officeDocument/2006/relationships/hyperlink" Target="https://podminky.urs.cz/item/CS_URS_2024_01/460010024" TargetMode="External"/><Relationship Id="rId53" Type="http://schemas.openxmlformats.org/officeDocument/2006/relationships/hyperlink" Target="https://podminky.urs.cz/item/CS_URS_2024_01/460671112" TargetMode="External"/><Relationship Id="rId5" Type="http://schemas.openxmlformats.org/officeDocument/2006/relationships/hyperlink" Target="https://podminky.urs.cz/item/CS_URS_2024_01/113202111" TargetMode="External"/><Relationship Id="rId15" Type="http://schemas.openxmlformats.org/officeDocument/2006/relationships/hyperlink" Target="https://podminky.urs.cz/item/CS_URS_2024_01/162751139" TargetMode="External"/><Relationship Id="rId23" Type="http://schemas.openxmlformats.org/officeDocument/2006/relationships/hyperlink" Target="https://podminky.urs.cz/item/CS_URS_2024_01/181912112" TargetMode="External"/><Relationship Id="rId28" Type="http://schemas.openxmlformats.org/officeDocument/2006/relationships/hyperlink" Target="https://podminky.urs.cz/item/CS_URS_2024_01/566901133" TargetMode="External"/><Relationship Id="rId36" Type="http://schemas.openxmlformats.org/officeDocument/2006/relationships/hyperlink" Target="https://podminky.urs.cz/item/CS_URS_2024_01/997221561" TargetMode="External"/><Relationship Id="rId49" Type="http://schemas.openxmlformats.org/officeDocument/2006/relationships/hyperlink" Target="https://podminky.urs.cz/item/CS_URS_2024_01/460061171" TargetMode="External"/><Relationship Id="rId10" Type="http://schemas.openxmlformats.org/officeDocument/2006/relationships/hyperlink" Target="https://podminky.urs.cz/item/CS_URS_2024_01/162251102" TargetMode="External"/><Relationship Id="rId19" Type="http://schemas.openxmlformats.org/officeDocument/2006/relationships/hyperlink" Target="https://podminky.urs.cz/item/CS_URS_2024_01/171251201" TargetMode="External"/><Relationship Id="rId31" Type="http://schemas.openxmlformats.org/officeDocument/2006/relationships/hyperlink" Target="https://podminky.urs.cz/item/CS_URS_2024_01/596811120" TargetMode="External"/><Relationship Id="rId44" Type="http://schemas.openxmlformats.org/officeDocument/2006/relationships/hyperlink" Target="https://podminky.urs.cz/item/CS_URS_2024_01/998764121" TargetMode="External"/><Relationship Id="rId52" Type="http://schemas.openxmlformats.org/officeDocument/2006/relationships/hyperlink" Target="https://podminky.urs.cz/item/CS_URS_2024_01/460581131" TargetMode="External"/><Relationship Id="rId4" Type="http://schemas.openxmlformats.org/officeDocument/2006/relationships/hyperlink" Target="https://podminky.urs.cz/item/CS_URS_2024_01/113107042" TargetMode="External"/><Relationship Id="rId9" Type="http://schemas.openxmlformats.org/officeDocument/2006/relationships/hyperlink" Target="https://podminky.urs.cz/item/CS_URS_2024_01/139001101" TargetMode="External"/><Relationship Id="rId14" Type="http://schemas.openxmlformats.org/officeDocument/2006/relationships/hyperlink" Target="https://podminky.urs.cz/item/CS_URS_2024_01/162751137" TargetMode="External"/><Relationship Id="rId22" Type="http://schemas.openxmlformats.org/officeDocument/2006/relationships/hyperlink" Target="https://podminky.urs.cz/item/CS_URS_2024_01/175111101" TargetMode="External"/><Relationship Id="rId27" Type="http://schemas.openxmlformats.org/officeDocument/2006/relationships/hyperlink" Target="https://podminky.urs.cz/item/CS_URS_2024_01/457621412" TargetMode="External"/><Relationship Id="rId30" Type="http://schemas.openxmlformats.org/officeDocument/2006/relationships/hyperlink" Target="https://podminky.urs.cz/item/CS_URS_2024_01/566901162" TargetMode="External"/><Relationship Id="rId35" Type="http://schemas.openxmlformats.org/officeDocument/2006/relationships/hyperlink" Target="https://podminky.urs.cz/item/CS_URS_2024_01/997221559" TargetMode="External"/><Relationship Id="rId43" Type="http://schemas.openxmlformats.org/officeDocument/2006/relationships/hyperlink" Target="https://podminky.urs.cz/item/CS_URS_2024_01/764214611" TargetMode="External"/><Relationship Id="rId48" Type="http://schemas.openxmlformats.org/officeDocument/2006/relationships/hyperlink" Target="https://podminky.urs.cz/item/CS_URS_2024_01/460061142" TargetMode="External"/><Relationship Id="rId8" Type="http://schemas.openxmlformats.org/officeDocument/2006/relationships/hyperlink" Target="https://podminky.urs.cz/item/CS_URS_2024_01/133312811" TargetMode="External"/><Relationship Id="rId51" Type="http://schemas.openxmlformats.org/officeDocument/2006/relationships/hyperlink" Target="https://podminky.urs.cz/item/CS_URS_2024_01/460581121" TargetMode="External"/><Relationship Id="rId3" Type="http://schemas.openxmlformats.org/officeDocument/2006/relationships/hyperlink" Target="https://podminky.urs.cz/item/CS_URS_2024_01/113107022" TargetMode="Externa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17" TargetMode="External"/><Relationship Id="rId18" Type="http://schemas.openxmlformats.org/officeDocument/2006/relationships/hyperlink" Target="https://podminky.urs.cz/item/CS_URS_2024_01/167151102" TargetMode="External"/><Relationship Id="rId26" Type="http://schemas.openxmlformats.org/officeDocument/2006/relationships/hyperlink" Target="https://podminky.urs.cz/item/CS_URS_2024_01/181912112" TargetMode="External"/><Relationship Id="rId39" Type="http://schemas.openxmlformats.org/officeDocument/2006/relationships/hyperlink" Target="https://podminky.urs.cz/item/CS_URS_2024_01/997221873" TargetMode="External"/><Relationship Id="rId3" Type="http://schemas.openxmlformats.org/officeDocument/2006/relationships/hyperlink" Target="https://podminky.urs.cz/item/CS_URS_2024_01/113202111" TargetMode="External"/><Relationship Id="rId21" Type="http://schemas.openxmlformats.org/officeDocument/2006/relationships/hyperlink" Target="https://podminky.urs.cz/item/CS_URS_2024_01/174111101" TargetMode="External"/><Relationship Id="rId34" Type="http://schemas.openxmlformats.org/officeDocument/2006/relationships/hyperlink" Target="https://podminky.urs.cz/item/CS_URS_2024_01/997221559" TargetMode="External"/><Relationship Id="rId42" Type="http://schemas.openxmlformats.org/officeDocument/2006/relationships/hyperlink" Target="https://podminky.urs.cz/item/CS_URS_2024_01/460021111" TargetMode="External"/><Relationship Id="rId47" Type="http://schemas.openxmlformats.org/officeDocument/2006/relationships/hyperlink" Target="https://podminky.urs.cz/item/CS_URS_2024_01/460581121" TargetMode="External"/><Relationship Id="rId50" Type="http://schemas.openxmlformats.org/officeDocument/2006/relationships/hyperlink" Target="https://podminky.urs.cz/item/CS_URS_2024_01/460671112" TargetMode="External"/><Relationship Id="rId7" Type="http://schemas.openxmlformats.org/officeDocument/2006/relationships/hyperlink" Target="https://podminky.urs.cz/item/CS_URS_2024_01/133312811" TargetMode="External"/><Relationship Id="rId12" Type="http://schemas.openxmlformats.org/officeDocument/2006/relationships/hyperlink" Target="https://podminky.urs.cz/item/CS_URS_2024_01/162251122" TargetMode="External"/><Relationship Id="rId17" Type="http://schemas.openxmlformats.org/officeDocument/2006/relationships/hyperlink" Target="https://podminky.urs.cz/item/CS_URS_2024_01/167151101" TargetMode="External"/><Relationship Id="rId25" Type="http://schemas.openxmlformats.org/officeDocument/2006/relationships/hyperlink" Target="https://podminky.urs.cz/item/CS_URS_2024_01/181912112" TargetMode="External"/><Relationship Id="rId33" Type="http://schemas.openxmlformats.org/officeDocument/2006/relationships/hyperlink" Target="https://podminky.urs.cz/item/CS_URS_2024_01/997221551" TargetMode="External"/><Relationship Id="rId38" Type="http://schemas.openxmlformats.org/officeDocument/2006/relationships/hyperlink" Target="https://podminky.urs.cz/item/CS_URS_2024_01/997221861" TargetMode="External"/><Relationship Id="rId46" Type="http://schemas.openxmlformats.org/officeDocument/2006/relationships/hyperlink" Target="https://podminky.urs.cz/item/CS_URS_2024_01/460551111" TargetMode="External"/><Relationship Id="rId2" Type="http://schemas.openxmlformats.org/officeDocument/2006/relationships/hyperlink" Target="https://podminky.urs.cz/item/CS_URS_2024_01/113107022" TargetMode="External"/><Relationship Id="rId16" Type="http://schemas.openxmlformats.org/officeDocument/2006/relationships/hyperlink" Target="https://podminky.urs.cz/item/CS_URS_2024_01/162751139" TargetMode="External"/><Relationship Id="rId20" Type="http://schemas.openxmlformats.org/officeDocument/2006/relationships/hyperlink" Target="https://podminky.urs.cz/item/CS_URS_2024_01/171251201" TargetMode="External"/><Relationship Id="rId29" Type="http://schemas.openxmlformats.org/officeDocument/2006/relationships/hyperlink" Target="https://podminky.urs.cz/item/CS_URS_2024_01/566901133" TargetMode="External"/><Relationship Id="rId41" Type="http://schemas.openxmlformats.org/officeDocument/2006/relationships/hyperlink" Target="https://podminky.urs.cz/item/CS_URS_2024_01/460010024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3212811" TargetMode="External"/><Relationship Id="rId11" Type="http://schemas.openxmlformats.org/officeDocument/2006/relationships/hyperlink" Target="https://podminky.urs.cz/item/CS_URS_2024_01/162251102" TargetMode="External"/><Relationship Id="rId24" Type="http://schemas.openxmlformats.org/officeDocument/2006/relationships/hyperlink" Target="https://podminky.urs.cz/item/CS_URS_2024_01/181305111" TargetMode="External"/><Relationship Id="rId32" Type="http://schemas.openxmlformats.org/officeDocument/2006/relationships/hyperlink" Target="https://podminky.urs.cz/item/CS_URS_2024_01/979051121" TargetMode="External"/><Relationship Id="rId37" Type="http://schemas.openxmlformats.org/officeDocument/2006/relationships/hyperlink" Target="https://podminky.urs.cz/item/CS_URS_2024_01/997221611" TargetMode="External"/><Relationship Id="rId40" Type="http://schemas.openxmlformats.org/officeDocument/2006/relationships/hyperlink" Target="https://podminky.urs.cz/item/CS_URS_2024_01/998223011" TargetMode="External"/><Relationship Id="rId45" Type="http://schemas.openxmlformats.org/officeDocument/2006/relationships/hyperlink" Target="https://podminky.urs.cz/item/CS_URS_2024_01/460061171" TargetMode="External"/><Relationship Id="rId5" Type="http://schemas.openxmlformats.org/officeDocument/2006/relationships/hyperlink" Target="https://podminky.urs.cz/item/CS_URS_2024_01/132212131" TargetMode="External"/><Relationship Id="rId15" Type="http://schemas.openxmlformats.org/officeDocument/2006/relationships/hyperlink" Target="https://podminky.urs.cz/item/CS_URS_2024_01/162751137" TargetMode="External"/><Relationship Id="rId23" Type="http://schemas.openxmlformats.org/officeDocument/2006/relationships/hyperlink" Target="https://podminky.urs.cz/item/CS_URS_2024_01/175111101" TargetMode="External"/><Relationship Id="rId28" Type="http://schemas.openxmlformats.org/officeDocument/2006/relationships/hyperlink" Target="https://podminky.urs.cz/item/CS_URS_2024_01/275125001" TargetMode="External"/><Relationship Id="rId36" Type="http://schemas.openxmlformats.org/officeDocument/2006/relationships/hyperlink" Target="https://podminky.urs.cz/item/CS_URS_2024_01/997221569" TargetMode="External"/><Relationship Id="rId49" Type="http://schemas.openxmlformats.org/officeDocument/2006/relationships/hyperlink" Target="https://podminky.urs.cz/item/CS_URS_2024_01/460631212" TargetMode="External"/><Relationship Id="rId10" Type="http://schemas.openxmlformats.org/officeDocument/2006/relationships/hyperlink" Target="https://podminky.urs.cz/item/CS_URS_2024_01/151102111" TargetMode="External"/><Relationship Id="rId19" Type="http://schemas.openxmlformats.org/officeDocument/2006/relationships/hyperlink" Target="https://podminky.urs.cz/item/CS_URS_2024_01/171201231" TargetMode="External"/><Relationship Id="rId31" Type="http://schemas.openxmlformats.org/officeDocument/2006/relationships/hyperlink" Target="https://podminky.urs.cz/item/CS_URS_2024_01/916231113" TargetMode="External"/><Relationship Id="rId44" Type="http://schemas.openxmlformats.org/officeDocument/2006/relationships/hyperlink" Target="https://podminky.urs.cz/item/CS_URS_2024_01/460061142" TargetMode="External"/><Relationship Id="rId52" Type="http://schemas.openxmlformats.org/officeDocument/2006/relationships/drawing" Target="../drawings/drawing8.xml"/><Relationship Id="rId4" Type="http://schemas.openxmlformats.org/officeDocument/2006/relationships/hyperlink" Target="https://podminky.urs.cz/item/CS_URS_2024_01/131253201" TargetMode="External"/><Relationship Id="rId9" Type="http://schemas.openxmlformats.org/officeDocument/2006/relationships/hyperlink" Target="https://podminky.urs.cz/item/CS_URS_2024_01/151102101" TargetMode="External"/><Relationship Id="rId14" Type="http://schemas.openxmlformats.org/officeDocument/2006/relationships/hyperlink" Target="https://podminky.urs.cz/item/CS_URS_2024_01/162751119" TargetMode="External"/><Relationship Id="rId22" Type="http://schemas.openxmlformats.org/officeDocument/2006/relationships/hyperlink" Target="https://podminky.urs.cz/item/CS_URS_2024_01/174111109" TargetMode="External"/><Relationship Id="rId27" Type="http://schemas.openxmlformats.org/officeDocument/2006/relationships/hyperlink" Target="https://podminky.urs.cz/item/CS_URS_2024_01/271542211" TargetMode="External"/><Relationship Id="rId30" Type="http://schemas.openxmlformats.org/officeDocument/2006/relationships/hyperlink" Target="https://podminky.urs.cz/item/CS_URS_2024_01/596211210" TargetMode="External"/><Relationship Id="rId35" Type="http://schemas.openxmlformats.org/officeDocument/2006/relationships/hyperlink" Target="https://podminky.urs.cz/item/CS_URS_2024_01/997221561" TargetMode="External"/><Relationship Id="rId43" Type="http://schemas.openxmlformats.org/officeDocument/2006/relationships/hyperlink" Target="https://podminky.urs.cz/item/CS_URS_2024_01/460061141" TargetMode="External"/><Relationship Id="rId48" Type="http://schemas.openxmlformats.org/officeDocument/2006/relationships/hyperlink" Target="https://podminky.urs.cz/item/CS_URS_2024_01/460581131" TargetMode="External"/><Relationship Id="rId8" Type="http://schemas.openxmlformats.org/officeDocument/2006/relationships/hyperlink" Target="https://podminky.urs.cz/item/CS_URS_2024_01/139001101" TargetMode="External"/><Relationship Id="rId51" Type="http://schemas.openxmlformats.org/officeDocument/2006/relationships/hyperlink" Target="https://podminky.urs.cz/item/CS_URS_2024_01/469981111" TargetMode="Externa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62751117" TargetMode="External"/><Relationship Id="rId18" Type="http://schemas.openxmlformats.org/officeDocument/2006/relationships/hyperlink" Target="https://podminky.urs.cz/item/CS_URS_2024_01/167151102" TargetMode="External"/><Relationship Id="rId26" Type="http://schemas.openxmlformats.org/officeDocument/2006/relationships/hyperlink" Target="https://podminky.urs.cz/item/CS_URS_2024_01/181912112" TargetMode="External"/><Relationship Id="rId39" Type="http://schemas.openxmlformats.org/officeDocument/2006/relationships/hyperlink" Target="https://podminky.urs.cz/item/CS_URS_2024_01/997221873" TargetMode="External"/><Relationship Id="rId3" Type="http://schemas.openxmlformats.org/officeDocument/2006/relationships/hyperlink" Target="https://podminky.urs.cz/item/CS_URS_2024_01/113202111" TargetMode="External"/><Relationship Id="rId21" Type="http://schemas.openxmlformats.org/officeDocument/2006/relationships/hyperlink" Target="https://podminky.urs.cz/item/CS_URS_2024_01/174111101" TargetMode="External"/><Relationship Id="rId34" Type="http://schemas.openxmlformats.org/officeDocument/2006/relationships/hyperlink" Target="https://podminky.urs.cz/item/CS_URS_2024_01/997221559" TargetMode="External"/><Relationship Id="rId42" Type="http://schemas.openxmlformats.org/officeDocument/2006/relationships/hyperlink" Target="https://podminky.urs.cz/item/CS_URS_2024_01/460021111" TargetMode="External"/><Relationship Id="rId47" Type="http://schemas.openxmlformats.org/officeDocument/2006/relationships/hyperlink" Target="https://podminky.urs.cz/item/CS_URS_2024_01/460581121" TargetMode="External"/><Relationship Id="rId50" Type="http://schemas.openxmlformats.org/officeDocument/2006/relationships/hyperlink" Target="https://podminky.urs.cz/item/CS_URS_2024_01/460671112" TargetMode="External"/><Relationship Id="rId7" Type="http://schemas.openxmlformats.org/officeDocument/2006/relationships/hyperlink" Target="https://podminky.urs.cz/item/CS_URS_2024_01/133312811" TargetMode="External"/><Relationship Id="rId12" Type="http://schemas.openxmlformats.org/officeDocument/2006/relationships/hyperlink" Target="https://podminky.urs.cz/item/CS_URS_2024_01/162251122" TargetMode="External"/><Relationship Id="rId17" Type="http://schemas.openxmlformats.org/officeDocument/2006/relationships/hyperlink" Target="https://podminky.urs.cz/item/CS_URS_2024_01/167151101" TargetMode="External"/><Relationship Id="rId25" Type="http://schemas.openxmlformats.org/officeDocument/2006/relationships/hyperlink" Target="https://podminky.urs.cz/item/CS_URS_2024_01/181912112" TargetMode="External"/><Relationship Id="rId33" Type="http://schemas.openxmlformats.org/officeDocument/2006/relationships/hyperlink" Target="https://podminky.urs.cz/item/CS_URS_2024_01/997221551" TargetMode="External"/><Relationship Id="rId38" Type="http://schemas.openxmlformats.org/officeDocument/2006/relationships/hyperlink" Target="https://podminky.urs.cz/item/CS_URS_2024_01/997221861" TargetMode="External"/><Relationship Id="rId46" Type="http://schemas.openxmlformats.org/officeDocument/2006/relationships/hyperlink" Target="https://podminky.urs.cz/item/CS_URS_2024_01/460551111" TargetMode="External"/><Relationship Id="rId2" Type="http://schemas.openxmlformats.org/officeDocument/2006/relationships/hyperlink" Target="https://podminky.urs.cz/item/CS_URS_2024_01/113107022" TargetMode="External"/><Relationship Id="rId16" Type="http://schemas.openxmlformats.org/officeDocument/2006/relationships/hyperlink" Target="https://podminky.urs.cz/item/CS_URS_2024_01/162751139" TargetMode="External"/><Relationship Id="rId20" Type="http://schemas.openxmlformats.org/officeDocument/2006/relationships/hyperlink" Target="https://podminky.urs.cz/item/CS_URS_2024_01/171251201" TargetMode="External"/><Relationship Id="rId29" Type="http://schemas.openxmlformats.org/officeDocument/2006/relationships/hyperlink" Target="https://podminky.urs.cz/item/CS_URS_2024_01/566901133" TargetMode="External"/><Relationship Id="rId41" Type="http://schemas.openxmlformats.org/officeDocument/2006/relationships/hyperlink" Target="https://podminky.urs.cz/item/CS_URS_2024_01/460010024" TargetMode="External"/><Relationship Id="rId1" Type="http://schemas.openxmlformats.org/officeDocument/2006/relationships/hyperlink" Target="https://podminky.urs.cz/item/CS_URS_2024_01/113106023" TargetMode="External"/><Relationship Id="rId6" Type="http://schemas.openxmlformats.org/officeDocument/2006/relationships/hyperlink" Target="https://podminky.urs.cz/item/CS_URS_2024_01/133212811" TargetMode="External"/><Relationship Id="rId11" Type="http://schemas.openxmlformats.org/officeDocument/2006/relationships/hyperlink" Target="https://podminky.urs.cz/item/CS_URS_2024_01/162251102" TargetMode="External"/><Relationship Id="rId24" Type="http://schemas.openxmlformats.org/officeDocument/2006/relationships/hyperlink" Target="https://podminky.urs.cz/item/CS_URS_2024_01/181305111" TargetMode="External"/><Relationship Id="rId32" Type="http://schemas.openxmlformats.org/officeDocument/2006/relationships/hyperlink" Target="https://podminky.urs.cz/item/CS_URS_2024_01/979051121" TargetMode="External"/><Relationship Id="rId37" Type="http://schemas.openxmlformats.org/officeDocument/2006/relationships/hyperlink" Target="https://podminky.urs.cz/item/CS_URS_2024_01/997221611" TargetMode="External"/><Relationship Id="rId40" Type="http://schemas.openxmlformats.org/officeDocument/2006/relationships/hyperlink" Target="https://podminky.urs.cz/item/CS_URS_2024_01/998223011" TargetMode="External"/><Relationship Id="rId45" Type="http://schemas.openxmlformats.org/officeDocument/2006/relationships/hyperlink" Target="https://podminky.urs.cz/item/CS_URS_2024_01/460061171" TargetMode="External"/><Relationship Id="rId5" Type="http://schemas.openxmlformats.org/officeDocument/2006/relationships/hyperlink" Target="https://podminky.urs.cz/item/CS_URS_2024_01/132212131" TargetMode="External"/><Relationship Id="rId15" Type="http://schemas.openxmlformats.org/officeDocument/2006/relationships/hyperlink" Target="https://podminky.urs.cz/item/CS_URS_2024_01/162751137" TargetMode="External"/><Relationship Id="rId23" Type="http://schemas.openxmlformats.org/officeDocument/2006/relationships/hyperlink" Target="https://podminky.urs.cz/item/CS_URS_2024_01/175111101" TargetMode="External"/><Relationship Id="rId28" Type="http://schemas.openxmlformats.org/officeDocument/2006/relationships/hyperlink" Target="https://podminky.urs.cz/item/CS_URS_2024_01/275125001" TargetMode="External"/><Relationship Id="rId36" Type="http://schemas.openxmlformats.org/officeDocument/2006/relationships/hyperlink" Target="https://podminky.urs.cz/item/CS_URS_2024_01/997221569" TargetMode="External"/><Relationship Id="rId49" Type="http://schemas.openxmlformats.org/officeDocument/2006/relationships/hyperlink" Target="https://podminky.urs.cz/item/CS_URS_2024_01/460631212" TargetMode="External"/><Relationship Id="rId10" Type="http://schemas.openxmlformats.org/officeDocument/2006/relationships/hyperlink" Target="https://podminky.urs.cz/item/CS_URS_2024_01/151102111" TargetMode="External"/><Relationship Id="rId19" Type="http://schemas.openxmlformats.org/officeDocument/2006/relationships/hyperlink" Target="https://podminky.urs.cz/item/CS_URS_2024_01/171201231" TargetMode="External"/><Relationship Id="rId31" Type="http://schemas.openxmlformats.org/officeDocument/2006/relationships/hyperlink" Target="https://podminky.urs.cz/item/CS_URS_2024_01/916231113" TargetMode="External"/><Relationship Id="rId44" Type="http://schemas.openxmlformats.org/officeDocument/2006/relationships/hyperlink" Target="https://podminky.urs.cz/item/CS_URS_2024_01/460061142" TargetMode="External"/><Relationship Id="rId52" Type="http://schemas.openxmlformats.org/officeDocument/2006/relationships/drawing" Target="../drawings/drawing9.xml"/><Relationship Id="rId4" Type="http://schemas.openxmlformats.org/officeDocument/2006/relationships/hyperlink" Target="https://podminky.urs.cz/item/CS_URS_2024_01/131253201" TargetMode="External"/><Relationship Id="rId9" Type="http://schemas.openxmlformats.org/officeDocument/2006/relationships/hyperlink" Target="https://podminky.urs.cz/item/CS_URS_2024_01/151102101" TargetMode="External"/><Relationship Id="rId14" Type="http://schemas.openxmlformats.org/officeDocument/2006/relationships/hyperlink" Target="https://podminky.urs.cz/item/CS_URS_2024_01/162751119" TargetMode="External"/><Relationship Id="rId22" Type="http://schemas.openxmlformats.org/officeDocument/2006/relationships/hyperlink" Target="https://podminky.urs.cz/item/CS_URS_2024_01/174111109" TargetMode="External"/><Relationship Id="rId27" Type="http://schemas.openxmlformats.org/officeDocument/2006/relationships/hyperlink" Target="https://podminky.urs.cz/item/CS_URS_2024_01/271542211" TargetMode="External"/><Relationship Id="rId30" Type="http://schemas.openxmlformats.org/officeDocument/2006/relationships/hyperlink" Target="https://podminky.urs.cz/item/CS_URS_2024_01/596211210" TargetMode="External"/><Relationship Id="rId35" Type="http://schemas.openxmlformats.org/officeDocument/2006/relationships/hyperlink" Target="https://podminky.urs.cz/item/CS_URS_2024_01/997221561" TargetMode="External"/><Relationship Id="rId43" Type="http://schemas.openxmlformats.org/officeDocument/2006/relationships/hyperlink" Target="https://podminky.urs.cz/item/CS_URS_2024_01/460061141" TargetMode="External"/><Relationship Id="rId48" Type="http://schemas.openxmlformats.org/officeDocument/2006/relationships/hyperlink" Target="https://podminky.urs.cz/item/CS_URS_2024_01/460581131" TargetMode="External"/><Relationship Id="rId8" Type="http://schemas.openxmlformats.org/officeDocument/2006/relationships/hyperlink" Target="https://podminky.urs.cz/item/CS_URS_2024_01/139001101" TargetMode="External"/><Relationship Id="rId51" Type="http://schemas.openxmlformats.org/officeDocument/2006/relationships/hyperlink" Target="https://podminky.urs.cz/item/CS_URS_2024_01/4699811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76"/>
  <sheetViews>
    <sheetView showGridLines="0" tabSelected="1" workbookViewId="0">
      <selection activeCell="D5" sqref="D5"/>
    </sheetView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pans="1:74" s="1" customFormat="1" ht="36.950000000000003" customHeight="1">
      <c r="AR2" s="377"/>
      <c r="AS2" s="377"/>
      <c r="AT2" s="377"/>
      <c r="AU2" s="377"/>
      <c r="AV2" s="377"/>
      <c r="AW2" s="377"/>
      <c r="AX2" s="377"/>
      <c r="AY2" s="377"/>
      <c r="AZ2" s="377"/>
      <c r="BA2" s="377"/>
      <c r="BB2" s="377"/>
      <c r="BC2" s="377"/>
      <c r="BD2" s="377"/>
      <c r="BE2" s="377"/>
      <c r="BS2" s="20" t="s">
        <v>6</v>
      </c>
      <c r="BT2" s="20" t="s">
        <v>7</v>
      </c>
    </row>
    <row r="3" spans="1:74" s="1" customFormat="1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pans="1:74" s="1" customFormat="1" ht="24.95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pans="1:74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61" t="s">
        <v>14</v>
      </c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25"/>
      <c r="AQ5" s="25"/>
      <c r="AR5" s="23"/>
      <c r="BE5" s="358" t="s">
        <v>15</v>
      </c>
      <c r="BS5" s="20" t="s">
        <v>6</v>
      </c>
    </row>
    <row r="6" spans="1:74" s="1" customFormat="1" ht="36.950000000000003" customHeight="1">
      <c r="B6" s="24"/>
      <c r="C6" s="25"/>
      <c r="D6" s="31" t="s">
        <v>16</v>
      </c>
      <c r="E6" s="25"/>
      <c r="F6" s="25"/>
      <c r="G6" s="25"/>
      <c r="H6" s="25"/>
      <c r="I6" s="25"/>
      <c r="J6" s="25"/>
      <c r="K6" s="363" t="s">
        <v>17</v>
      </c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25"/>
      <c r="AQ6" s="25"/>
      <c r="AR6" s="23"/>
      <c r="BE6" s="359"/>
      <c r="BS6" s="20" t="s">
        <v>6</v>
      </c>
    </row>
    <row r="7" spans="1:74" s="1" customFormat="1" ht="12" customHeight="1">
      <c r="B7" s="24"/>
      <c r="C7" s="25"/>
      <c r="D7" s="32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2" t="s">
        <v>20</v>
      </c>
      <c r="AL7" s="25"/>
      <c r="AM7" s="25"/>
      <c r="AN7" s="30" t="s">
        <v>19</v>
      </c>
      <c r="AO7" s="25"/>
      <c r="AP7" s="25"/>
      <c r="AQ7" s="25"/>
      <c r="AR7" s="23"/>
      <c r="BE7" s="359"/>
      <c r="BS7" s="20" t="s">
        <v>6</v>
      </c>
    </row>
    <row r="8" spans="1:74" s="1" customFormat="1" ht="12" customHeight="1">
      <c r="B8" s="24"/>
      <c r="C8" s="25"/>
      <c r="D8" s="32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2" t="s">
        <v>23</v>
      </c>
      <c r="AL8" s="25"/>
      <c r="AM8" s="25"/>
      <c r="AN8" s="33" t="s">
        <v>24</v>
      </c>
      <c r="AO8" s="25"/>
      <c r="AP8" s="25"/>
      <c r="AQ8" s="25"/>
      <c r="AR8" s="23"/>
      <c r="BE8" s="359"/>
      <c r="BS8" s="20" t="s">
        <v>6</v>
      </c>
    </row>
    <row r="9" spans="1:74" s="1" customFormat="1" ht="14.45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59"/>
      <c r="BS9" s="20" t="s">
        <v>6</v>
      </c>
    </row>
    <row r="10" spans="1:74" s="1" customFormat="1" ht="12" customHeight="1">
      <c r="B10" s="24"/>
      <c r="C10" s="25"/>
      <c r="D10" s="32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2" t="s">
        <v>26</v>
      </c>
      <c r="AL10" s="25"/>
      <c r="AM10" s="25"/>
      <c r="AN10" s="30" t="s">
        <v>27</v>
      </c>
      <c r="AO10" s="25"/>
      <c r="AP10" s="25"/>
      <c r="AQ10" s="25"/>
      <c r="AR10" s="23"/>
      <c r="BE10" s="359"/>
      <c r="BS10" s="20" t="s">
        <v>6</v>
      </c>
    </row>
    <row r="11" spans="1:74" s="1" customFormat="1" ht="18.399999999999999" customHeight="1">
      <c r="B11" s="24"/>
      <c r="C11" s="25"/>
      <c r="D11" s="25"/>
      <c r="E11" s="30" t="s">
        <v>28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2" t="s">
        <v>29</v>
      </c>
      <c r="AL11" s="25"/>
      <c r="AM11" s="25"/>
      <c r="AN11" s="30" t="s">
        <v>30</v>
      </c>
      <c r="AO11" s="25"/>
      <c r="AP11" s="25"/>
      <c r="AQ11" s="25"/>
      <c r="AR11" s="23"/>
      <c r="BE11" s="359"/>
      <c r="BS11" s="20" t="s">
        <v>6</v>
      </c>
    </row>
    <row r="12" spans="1:74" s="1" customFormat="1" ht="6.95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59"/>
      <c r="BS12" s="20" t="s">
        <v>6</v>
      </c>
    </row>
    <row r="13" spans="1:74" s="1" customFormat="1" ht="12" customHeight="1">
      <c r="B13" s="24"/>
      <c r="C13" s="25"/>
      <c r="D13" s="32" t="s">
        <v>31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2" t="s">
        <v>26</v>
      </c>
      <c r="AL13" s="25"/>
      <c r="AM13" s="25"/>
      <c r="AN13" s="34" t="s">
        <v>32</v>
      </c>
      <c r="AO13" s="25"/>
      <c r="AP13" s="25"/>
      <c r="AQ13" s="25"/>
      <c r="AR13" s="23"/>
      <c r="BE13" s="359"/>
      <c r="BS13" s="20" t="s">
        <v>6</v>
      </c>
    </row>
    <row r="14" spans="1:74" ht="12.75">
      <c r="B14" s="24"/>
      <c r="C14" s="25"/>
      <c r="D14" s="25"/>
      <c r="E14" s="364" t="s">
        <v>32</v>
      </c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5"/>
      <c r="AA14" s="365"/>
      <c r="AB14" s="365"/>
      <c r="AC14" s="365"/>
      <c r="AD14" s="365"/>
      <c r="AE14" s="365"/>
      <c r="AF14" s="365"/>
      <c r="AG14" s="365"/>
      <c r="AH14" s="365"/>
      <c r="AI14" s="365"/>
      <c r="AJ14" s="365"/>
      <c r="AK14" s="32" t="s">
        <v>29</v>
      </c>
      <c r="AL14" s="25"/>
      <c r="AM14" s="25"/>
      <c r="AN14" s="34" t="s">
        <v>32</v>
      </c>
      <c r="AO14" s="25"/>
      <c r="AP14" s="25"/>
      <c r="AQ14" s="25"/>
      <c r="AR14" s="23"/>
      <c r="BE14" s="359"/>
      <c r="BS14" s="20" t="s">
        <v>6</v>
      </c>
    </row>
    <row r="15" spans="1:74" s="1" customFormat="1" ht="6.95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59"/>
      <c r="BS15" s="20" t="s">
        <v>4</v>
      </c>
    </row>
    <row r="16" spans="1:74" s="1" customFormat="1" ht="12" customHeight="1">
      <c r="B16" s="24"/>
      <c r="C16" s="25"/>
      <c r="D16" s="32" t="s">
        <v>33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2" t="s">
        <v>26</v>
      </c>
      <c r="AL16" s="25"/>
      <c r="AM16" s="25"/>
      <c r="AN16" s="30" t="s">
        <v>34</v>
      </c>
      <c r="AO16" s="25"/>
      <c r="AP16" s="25"/>
      <c r="AQ16" s="25"/>
      <c r="AR16" s="23"/>
      <c r="BE16" s="359"/>
      <c r="BS16" s="20" t="s">
        <v>4</v>
      </c>
    </row>
    <row r="17" spans="1:71" s="1" customFormat="1" ht="18.399999999999999" customHeight="1">
      <c r="B17" s="24"/>
      <c r="C17" s="25"/>
      <c r="D17" s="25"/>
      <c r="E17" s="30" t="s">
        <v>35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2" t="s">
        <v>29</v>
      </c>
      <c r="AL17" s="25"/>
      <c r="AM17" s="25"/>
      <c r="AN17" s="30" t="s">
        <v>36</v>
      </c>
      <c r="AO17" s="25"/>
      <c r="AP17" s="25"/>
      <c r="AQ17" s="25"/>
      <c r="AR17" s="23"/>
      <c r="BE17" s="359"/>
      <c r="BS17" s="20" t="s">
        <v>37</v>
      </c>
    </row>
    <row r="18" spans="1:71" s="1" customFormat="1" ht="6.95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59"/>
      <c r="BS18" s="20" t="s">
        <v>6</v>
      </c>
    </row>
    <row r="19" spans="1:71" s="1" customFormat="1" ht="12" customHeight="1">
      <c r="B19" s="24"/>
      <c r="C19" s="25"/>
      <c r="D19" s="32" t="s">
        <v>38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2" t="s">
        <v>26</v>
      </c>
      <c r="AL19" s="25"/>
      <c r="AM19" s="25"/>
      <c r="AN19" s="30" t="s">
        <v>39</v>
      </c>
      <c r="AO19" s="25"/>
      <c r="AP19" s="25"/>
      <c r="AQ19" s="25"/>
      <c r="AR19" s="23"/>
      <c r="BE19" s="359"/>
      <c r="BS19" s="20" t="s">
        <v>6</v>
      </c>
    </row>
    <row r="20" spans="1:71" s="1" customFormat="1" ht="18.399999999999999" customHeight="1">
      <c r="B20" s="24"/>
      <c r="C20" s="25"/>
      <c r="D20" s="25"/>
      <c r="E20" s="30" t="s">
        <v>40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2" t="s">
        <v>29</v>
      </c>
      <c r="AL20" s="25"/>
      <c r="AM20" s="25"/>
      <c r="AN20" s="30" t="s">
        <v>19</v>
      </c>
      <c r="AO20" s="25"/>
      <c r="AP20" s="25"/>
      <c r="AQ20" s="25"/>
      <c r="AR20" s="23"/>
      <c r="BE20" s="359"/>
      <c r="BS20" s="20" t="s">
        <v>37</v>
      </c>
    </row>
    <row r="21" spans="1:71" s="1" customFormat="1" ht="6.95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59"/>
    </row>
    <row r="22" spans="1:71" s="1" customFormat="1" ht="12" customHeight="1">
      <c r="B22" s="24"/>
      <c r="C22" s="25"/>
      <c r="D22" s="32" t="s">
        <v>41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59"/>
    </row>
    <row r="23" spans="1:71" s="1" customFormat="1" ht="107.25" customHeight="1">
      <c r="B23" s="24"/>
      <c r="C23" s="25"/>
      <c r="D23" s="25"/>
      <c r="E23" s="366" t="s">
        <v>42</v>
      </c>
      <c r="F23" s="366"/>
      <c r="G23" s="366"/>
      <c r="H23" s="366"/>
      <c r="I23" s="366"/>
      <c r="J23" s="366"/>
      <c r="K23" s="366"/>
      <c r="L23" s="366"/>
      <c r="M23" s="366"/>
      <c r="N23" s="366"/>
      <c r="O23" s="366"/>
      <c r="P23" s="366"/>
      <c r="Q23" s="366"/>
      <c r="R23" s="366"/>
      <c r="S23" s="366"/>
      <c r="T23" s="366"/>
      <c r="U23" s="366"/>
      <c r="V23" s="366"/>
      <c r="W23" s="366"/>
      <c r="X23" s="366"/>
      <c r="Y23" s="366"/>
      <c r="Z23" s="366"/>
      <c r="AA23" s="366"/>
      <c r="AB23" s="366"/>
      <c r="AC23" s="366"/>
      <c r="AD23" s="366"/>
      <c r="AE23" s="366"/>
      <c r="AF23" s="366"/>
      <c r="AG23" s="366"/>
      <c r="AH23" s="366"/>
      <c r="AI23" s="366"/>
      <c r="AJ23" s="366"/>
      <c r="AK23" s="366"/>
      <c r="AL23" s="366"/>
      <c r="AM23" s="366"/>
      <c r="AN23" s="366"/>
      <c r="AO23" s="25"/>
      <c r="AP23" s="25"/>
      <c r="AQ23" s="25"/>
      <c r="AR23" s="23"/>
      <c r="BE23" s="359"/>
    </row>
    <row r="24" spans="1:71" s="1" customFormat="1" ht="6.95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59"/>
    </row>
    <row r="25" spans="1:71" s="1" customFormat="1" ht="6.95" customHeight="1">
      <c r="B25" s="24"/>
      <c r="C25" s="25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25"/>
      <c r="AQ25" s="25"/>
      <c r="AR25" s="23"/>
      <c r="BE25" s="359"/>
    </row>
    <row r="26" spans="1:71" s="2" customFormat="1" ht="25.9" customHeight="1">
      <c r="A26" s="37"/>
      <c r="B26" s="38"/>
      <c r="C26" s="39"/>
      <c r="D26" s="40" t="s">
        <v>43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367">
        <f>ROUND(AG54,2)</f>
        <v>0</v>
      </c>
      <c r="AL26" s="368"/>
      <c r="AM26" s="368"/>
      <c r="AN26" s="368"/>
      <c r="AO26" s="368"/>
      <c r="AP26" s="39"/>
      <c r="AQ26" s="39"/>
      <c r="AR26" s="42"/>
      <c r="BE26" s="359"/>
    </row>
    <row r="27" spans="1:71" s="2" customFormat="1" ht="6.95" customHeight="1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42"/>
      <c r="BE27" s="359"/>
    </row>
    <row r="28" spans="1:71" s="2" customFormat="1" ht="12.75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369" t="s">
        <v>44</v>
      </c>
      <c r="M28" s="369"/>
      <c r="N28" s="369"/>
      <c r="O28" s="369"/>
      <c r="P28" s="369"/>
      <c r="Q28" s="39"/>
      <c r="R28" s="39"/>
      <c r="S28" s="39"/>
      <c r="T28" s="39"/>
      <c r="U28" s="39"/>
      <c r="V28" s="39"/>
      <c r="W28" s="369" t="s">
        <v>45</v>
      </c>
      <c r="X28" s="369"/>
      <c r="Y28" s="369"/>
      <c r="Z28" s="369"/>
      <c r="AA28" s="369"/>
      <c r="AB28" s="369"/>
      <c r="AC28" s="369"/>
      <c r="AD28" s="369"/>
      <c r="AE28" s="369"/>
      <c r="AF28" s="39"/>
      <c r="AG28" s="39"/>
      <c r="AH28" s="39"/>
      <c r="AI28" s="39"/>
      <c r="AJ28" s="39"/>
      <c r="AK28" s="369" t="s">
        <v>46</v>
      </c>
      <c r="AL28" s="369"/>
      <c r="AM28" s="369"/>
      <c r="AN28" s="369"/>
      <c r="AO28" s="369"/>
      <c r="AP28" s="39"/>
      <c r="AQ28" s="39"/>
      <c r="AR28" s="42"/>
      <c r="BE28" s="359"/>
    </row>
    <row r="29" spans="1:71" s="3" customFormat="1" ht="14.45" customHeight="1">
      <c r="B29" s="43"/>
      <c r="C29" s="44"/>
      <c r="D29" s="32" t="s">
        <v>47</v>
      </c>
      <c r="E29" s="44"/>
      <c r="F29" s="32" t="s">
        <v>48</v>
      </c>
      <c r="G29" s="44"/>
      <c r="H29" s="44"/>
      <c r="I29" s="44"/>
      <c r="J29" s="44"/>
      <c r="K29" s="44"/>
      <c r="L29" s="372">
        <v>0.21</v>
      </c>
      <c r="M29" s="371"/>
      <c r="N29" s="371"/>
      <c r="O29" s="371"/>
      <c r="P29" s="371"/>
      <c r="Q29" s="44"/>
      <c r="R29" s="44"/>
      <c r="S29" s="44"/>
      <c r="T29" s="44"/>
      <c r="U29" s="44"/>
      <c r="V29" s="44"/>
      <c r="W29" s="370">
        <f>ROUND(AZ54, 2)</f>
        <v>0</v>
      </c>
      <c r="X29" s="371"/>
      <c r="Y29" s="371"/>
      <c r="Z29" s="371"/>
      <c r="AA29" s="371"/>
      <c r="AB29" s="371"/>
      <c r="AC29" s="371"/>
      <c r="AD29" s="371"/>
      <c r="AE29" s="371"/>
      <c r="AF29" s="44"/>
      <c r="AG29" s="44"/>
      <c r="AH29" s="44"/>
      <c r="AI29" s="44"/>
      <c r="AJ29" s="44"/>
      <c r="AK29" s="370">
        <f>ROUND(AV54, 2)</f>
        <v>0</v>
      </c>
      <c r="AL29" s="371"/>
      <c r="AM29" s="371"/>
      <c r="AN29" s="371"/>
      <c r="AO29" s="371"/>
      <c r="AP29" s="44"/>
      <c r="AQ29" s="44"/>
      <c r="AR29" s="45"/>
      <c r="BE29" s="360"/>
    </row>
    <row r="30" spans="1:71" s="3" customFormat="1" ht="14.45" customHeight="1">
      <c r="B30" s="43"/>
      <c r="C30" s="44"/>
      <c r="D30" s="44"/>
      <c r="E30" s="44"/>
      <c r="F30" s="32" t="s">
        <v>49</v>
      </c>
      <c r="G30" s="44"/>
      <c r="H30" s="44"/>
      <c r="I30" s="44"/>
      <c r="J30" s="44"/>
      <c r="K30" s="44"/>
      <c r="L30" s="372">
        <v>0.12</v>
      </c>
      <c r="M30" s="371"/>
      <c r="N30" s="371"/>
      <c r="O30" s="371"/>
      <c r="P30" s="371"/>
      <c r="Q30" s="44"/>
      <c r="R30" s="44"/>
      <c r="S30" s="44"/>
      <c r="T30" s="44"/>
      <c r="U30" s="44"/>
      <c r="V30" s="44"/>
      <c r="W30" s="370">
        <f>ROUND(BA54, 2)</f>
        <v>0</v>
      </c>
      <c r="X30" s="371"/>
      <c r="Y30" s="371"/>
      <c r="Z30" s="371"/>
      <c r="AA30" s="371"/>
      <c r="AB30" s="371"/>
      <c r="AC30" s="371"/>
      <c r="AD30" s="371"/>
      <c r="AE30" s="371"/>
      <c r="AF30" s="44"/>
      <c r="AG30" s="44"/>
      <c r="AH30" s="44"/>
      <c r="AI30" s="44"/>
      <c r="AJ30" s="44"/>
      <c r="AK30" s="370">
        <f>ROUND(AW54, 2)</f>
        <v>0</v>
      </c>
      <c r="AL30" s="371"/>
      <c r="AM30" s="371"/>
      <c r="AN30" s="371"/>
      <c r="AO30" s="371"/>
      <c r="AP30" s="44"/>
      <c r="AQ30" s="44"/>
      <c r="AR30" s="45"/>
      <c r="BE30" s="360"/>
    </row>
    <row r="31" spans="1:71" s="3" customFormat="1" ht="14.45" hidden="1" customHeight="1">
      <c r="B31" s="43"/>
      <c r="C31" s="44"/>
      <c r="D31" s="44"/>
      <c r="E31" s="44"/>
      <c r="F31" s="32" t="s">
        <v>50</v>
      </c>
      <c r="G31" s="44"/>
      <c r="H31" s="44"/>
      <c r="I31" s="44"/>
      <c r="J31" s="44"/>
      <c r="K31" s="44"/>
      <c r="L31" s="372">
        <v>0.21</v>
      </c>
      <c r="M31" s="371"/>
      <c r="N31" s="371"/>
      <c r="O31" s="371"/>
      <c r="P31" s="371"/>
      <c r="Q31" s="44"/>
      <c r="R31" s="44"/>
      <c r="S31" s="44"/>
      <c r="T31" s="44"/>
      <c r="U31" s="44"/>
      <c r="V31" s="44"/>
      <c r="W31" s="370">
        <f>ROUND(BB54, 2)</f>
        <v>0</v>
      </c>
      <c r="X31" s="371"/>
      <c r="Y31" s="371"/>
      <c r="Z31" s="371"/>
      <c r="AA31" s="371"/>
      <c r="AB31" s="371"/>
      <c r="AC31" s="371"/>
      <c r="AD31" s="371"/>
      <c r="AE31" s="371"/>
      <c r="AF31" s="44"/>
      <c r="AG31" s="44"/>
      <c r="AH31" s="44"/>
      <c r="AI31" s="44"/>
      <c r="AJ31" s="44"/>
      <c r="AK31" s="370">
        <v>0</v>
      </c>
      <c r="AL31" s="371"/>
      <c r="AM31" s="371"/>
      <c r="AN31" s="371"/>
      <c r="AO31" s="371"/>
      <c r="AP31" s="44"/>
      <c r="AQ31" s="44"/>
      <c r="AR31" s="45"/>
      <c r="BE31" s="360"/>
    </row>
    <row r="32" spans="1:71" s="3" customFormat="1" ht="14.45" hidden="1" customHeight="1">
      <c r="B32" s="43"/>
      <c r="C32" s="44"/>
      <c r="D32" s="44"/>
      <c r="E32" s="44"/>
      <c r="F32" s="32" t="s">
        <v>51</v>
      </c>
      <c r="G32" s="44"/>
      <c r="H32" s="44"/>
      <c r="I32" s="44"/>
      <c r="J32" s="44"/>
      <c r="K32" s="44"/>
      <c r="L32" s="372">
        <v>0.12</v>
      </c>
      <c r="M32" s="371"/>
      <c r="N32" s="371"/>
      <c r="O32" s="371"/>
      <c r="P32" s="371"/>
      <c r="Q32" s="44"/>
      <c r="R32" s="44"/>
      <c r="S32" s="44"/>
      <c r="T32" s="44"/>
      <c r="U32" s="44"/>
      <c r="V32" s="44"/>
      <c r="W32" s="370">
        <f>ROUND(BC54, 2)</f>
        <v>0</v>
      </c>
      <c r="X32" s="371"/>
      <c r="Y32" s="371"/>
      <c r="Z32" s="371"/>
      <c r="AA32" s="371"/>
      <c r="AB32" s="371"/>
      <c r="AC32" s="371"/>
      <c r="AD32" s="371"/>
      <c r="AE32" s="371"/>
      <c r="AF32" s="44"/>
      <c r="AG32" s="44"/>
      <c r="AH32" s="44"/>
      <c r="AI32" s="44"/>
      <c r="AJ32" s="44"/>
      <c r="AK32" s="370">
        <v>0</v>
      </c>
      <c r="AL32" s="371"/>
      <c r="AM32" s="371"/>
      <c r="AN32" s="371"/>
      <c r="AO32" s="371"/>
      <c r="AP32" s="44"/>
      <c r="AQ32" s="44"/>
      <c r="AR32" s="45"/>
      <c r="BE32" s="360"/>
    </row>
    <row r="33" spans="1:57" s="3" customFormat="1" ht="14.45" hidden="1" customHeight="1">
      <c r="B33" s="43"/>
      <c r="C33" s="44"/>
      <c r="D33" s="44"/>
      <c r="E33" s="44"/>
      <c r="F33" s="32" t="s">
        <v>52</v>
      </c>
      <c r="G33" s="44"/>
      <c r="H33" s="44"/>
      <c r="I33" s="44"/>
      <c r="J33" s="44"/>
      <c r="K33" s="44"/>
      <c r="L33" s="372">
        <v>0</v>
      </c>
      <c r="M33" s="371"/>
      <c r="N33" s="371"/>
      <c r="O33" s="371"/>
      <c r="P33" s="371"/>
      <c r="Q33" s="44"/>
      <c r="R33" s="44"/>
      <c r="S33" s="44"/>
      <c r="T33" s="44"/>
      <c r="U33" s="44"/>
      <c r="V33" s="44"/>
      <c r="W33" s="370">
        <f>ROUND(BD54, 2)</f>
        <v>0</v>
      </c>
      <c r="X33" s="371"/>
      <c r="Y33" s="371"/>
      <c r="Z33" s="371"/>
      <c r="AA33" s="371"/>
      <c r="AB33" s="371"/>
      <c r="AC33" s="371"/>
      <c r="AD33" s="371"/>
      <c r="AE33" s="371"/>
      <c r="AF33" s="44"/>
      <c r="AG33" s="44"/>
      <c r="AH33" s="44"/>
      <c r="AI33" s="44"/>
      <c r="AJ33" s="44"/>
      <c r="AK33" s="370">
        <v>0</v>
      </c>
      <c r="AL33" s="371"/>
      <c r="AM33" s="371"/>
      <c r="AN33" s="371"/>
      <c r="AO33" s="371"/>
      <c r="AP33" s="44"/>
      <c r="AQ33" s="44"/>
      <c r="AR33" s="45"/>
    </row>
    <row r="34" spans="1:57" s="2" customFormat="1" ht="6.95" customHeight="1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2"/>
      <c r="BE34" s="37"/>
    </row>
    <row r="35" spans="1:57" s="2" customFormat="1" ht="25.9" customHeight="1">
      <c r="A35" s="37"/>
      <c r="B35" s="38"/>
      <c r="C35" s="46"/>
      <c r="D35" s="47" t="s">
        <v>53</v>
      </c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9" t="s">
        <v>54</v>
      </c>
      <c r="U35" s="48"/>
      <c r="V35" s="48"/>
      <c r="W35" s="48"/>
      <c r="X35" s="376" t="s">
        <v>55</v>
      </c>
      <c r="Y35" s="374"/>
      <c r="Z35" s="374"/>
      <c r="AA35" s="374"/>
      <c r="AB35" s="374"/>
      <c r="AC35" s="48"/>
      <c r="AD35" s="48"/>
      <c r="AE35" s="48"/>
      <c r="AF35" s="48"/>
      <c r="AG35" s="48"/>
      <c r="AH35" s="48"/>
      <c r="AI35" s="48"/>
      <c r="AJ35" s="48"/>
      <c r="AK35" s="373">
        <f>SUM(AK26:AK33)</f>
        <v>0</v>
      </c>
      <c r="AL35" s="374"/>
      <c r="AM35" s="374"/>
      <c r="AN35" s="374"/>
      <c r="AO35" s="375"/>
      <c r="AP35" s="46"/>
      <c r="AQ35" s="46"/>
      <c r="AR35" s="42"/>
      <c r="BE35" s="37"/>
    </row>
    <row r="36" spans="1:57" s="2" customFormat="1" ht="6.95" customHeight="1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42"/>
      <c r="BE36" s="37"/>
    </row>
    <row r="37" spans="1:57" s="2" customFormat="1" ht="6.95" customHeight="1">
      <c r="A37" s="37"/>
      <c r="B37" s="50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42"/>
      <c r="BE37" s="37"/>
    </row>
    <row r="41" spans="1:57" s="2" customFormat="1" ht="6.95" customHeight="1">
      <c r="A41" s="37"/>
      <c r="B41" s="52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42"/>
      <c r="BE41" s="37"/>
    </row>
    <row r="42" spans="1:57" s="2" customFormat="1" ht="24.95" customHeight="1">
      <c r="A42" s="37"/>
      <c r="B42" s="38"/>
      <c r="C42" s="26" t="s">
        <v>56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42"/>
      <c r="BE42" s="37"/>
    </row>
    <row r="43" spans="1:57" s="2" customFormat="1" ht="6.95" customHeight="1">
      <c r="A43" s="37"/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42"/>
      <c r="BE43" s="37"/>
    </row>
    <row r="44" spans="1:57" s="4" customFormat="1" ht="12" customHeight="1">
      <c r="B44" s="54"/>
      <c r="C44" s="32" t="s">
        <v>13</v>
      </c>
      <c r="D44" s="55"/>
      <c r="E44" s="55"/>
      <c r="F44" s="55"/>
      <c r="G44" s="55"/>
      <c r="H44" s="55"/>
      <c r="I44" s="55"/>
      <c r="J44" s="55"/>
      <c r="K44" s="55"/>
      <c r="L44" s="55" t="str">
        <f>K5</f>
        <v>20240523811</v>
      </c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6"/>
    </row>
    <row r="45" spans="1:57" s="5" customFormat="1" ht="36.950000000000003" customHeight="1">
      <c r="B45" s="57"/>
      <c r="C45" s="58" t="s">
        <v>16</v>
      </c>
      <c r="D45" s="59"/>
      <c r="E45" s="59"/>
      <c r="F45" s="59"/>
      <c r="G45" s="59"/>
      <c r="H45" s="59"/>
      <c r="I45" s="59"/>
      <c r="J45" s="59"/>
      <c r="K45" s="59"/>
      <c r="L45" s="355" t="str">
        <f>K6</f>
        <v>INTELIGENTNÍ OZNAČNÍKY ZASTÁVEK MHD TÁBOR</v>
      </c>
      <c r="M45" s="356"/>
      <c r="N45" s="356"/>
      <c r="O45" s="356"/>
      <c r="P45" s="356"/>
      <c r="Q45" s="356"/>
      <c r="R45" s="356"/>
      <c r="S45" s="356"/>
      <c r="T45" s="356"/>
      <c r="U45" s="356"/>
      <c r="V45" s="356"/>
      <c r="W45" s="356"/>
      <c r="X45" s="356"/>
      <c r="Y45" s="356"/>
      <c r="Z45" s="356"/>
      <c r="AA45" s="356"/>
      <c r="AB45" s="356"/>
      <c r="AC45" s="356"/>
      <c r="AD45" s="356"/>
      <c r="AE45" s="356"/>
      <c r="AF45" s="356"/>
      <c r="AG45" s="356"/>
      <c r="AH45" s="356"/>
      <c r="AI45" s="356"/>
      <c r="AJ45" s="356"/>
      <c r="AK45" s="356"/>
      <c r="AL45" s="356"/>
      <c r="AM45" s="356"/>
      <c r="AN45" s="356"/>
      <c r="AO45" s="356"/>
      <c r="AP45" s="59"/>
      <c r="AQ45" s="59"/>
      <c r="AR45" s="60"/>
    </row>
    <row r="46" spans="1:57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42"/>
      <c r="BE46" s="37"/>
    </row>
    <row r="47" spans="1:57" s="2" customFormat="1" ht="12" customHeight="1">
      <c r="A47" s="37"/>
      <c r="B47" s="38"/>
      <c r="C47" s="32" t="s">
        <v>21</v>
      </c>
      <c r="D47" s="39"/>
      <c r="E47" s="39"/>
      <c r="F47" s="39"/>
      <c r="G47" s="39"/>
      <c r="H47" s="39"/>
      <c r="I47" s="39"/>
      <c r="J47" s="39"/>
      <c r="K47" s="39"/>
      <c r="L47" s="61" t="str">
        <f>IF(K8="","",K8)</f>
        <v>k.ú. Tábor, parc.č. dle PD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2" t="s">
        <v>23</v>
      </c>
      <c r="AJ47" s="39"/>
      <c r="AK47" s="39"/>
      <c r="AL47" s="39"/>
      <c r="AM47" s="384" t="str">
        <f>IF(AN8= "","",AN8)</f>
        <v>31. 7. 2024</v>
      </c>
      <c r="AN47" s="384"/>
      <c r="AO47" s="39"/>
      <c r="AP47" s="39"/>
      <c r="AQ47" s="39"/>
      <c r="AR47" s="42"/>
      <c r="BE47" s="37"/>
    </row>
    <row r="48" spans="1:57" s="2" customFormat="1" ht="6.95" customHeight="1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42"/>
      <c r="BE48" s="37"/>
    </row>
    <row r="49" spans="1:91" s="2" customFormat="1" ht="15.2" customHeight="1">
      <c r="A49" s="37"/>
      <c r="B49" s="38"/>
      <c r="C49" s="32" t="s">
        <v>25</v>
      </c>
      <c r="D49" s="39"/>
      <c r="E49" s="39"/>
      <c r="F49" s="39"/>
      <c r="G49" s="39"/>
      <c r="H49" s="39"/>
      <c r="I49" s="39"/>
      <c r="J49" s="39"/>
      <c r="K49" s="39"/>
      <c r="L49" s="55" t="str">
        <f>IF(E11= "","",E11)</f>
        <v>MĚSTO TÁBOR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2" t="s">
        <v>33</v>
      </c>
      <c r="AJ49" s="39"/>
      <c r="AK49" s="39"/>
      <c r="AL49" s="39"/>
      <c r="AM49" s="385" t="str">
        <f>IF(E17="","",E17)</f>
        <v>Graphic PRO s.r.o.</v>
      </c>
      <c r="AN49" s="386"/>
      <c r="AO49" s="386"/>
      <c r="AP49" s="386"/>
      <c r="AQ49" s="39"/>
      <c r="AR49" s="42"/>
      <c r="AS49" s="388" t="s">
        <v>57</v>
      </c>
      <c r="AT49" s="389"/>
      <c r="AU49" s="63"/>
      <c r="AV49" s="63"/>
      <c r="AW49" s="63"/>
      <c r="AX49" s="63"/>
      <c r="AY49" s="63"/>
      <c r="AZ49" s="63"/>
      <c r="BA49" s="63"/>
      <c r="BB49" s="63"/>
      <c r="BC49" s="63"/>
      <c r="BD49" s="64"/>
      <c r="BE49" s="37"/>
    </row>
    <row r="50" spans="1:91" s="2" customFormat="1" ht="15.2" customHeight="1">
      <c r="A50" s="37"/>
      <c r="B50" s="38"/>
      <c r="C50" s="32" t="s">
        <v>31</v>
      </c>
      <c r="D50" s="39"/>
      <c r="E50" s="39"/>
      <c r="F50" s="39"/>
      <c r="G50" s="39"/>
      <c r="H50" s="39"/>
      <c r="I50" s="39"/>
      <c r="J50" s="39"/>
      <c r="K50" s="39"/>
      <c r="L50" s="55" t="str">
        <f>IF(E14= "Vyplň údaj","",E14)</f>
        <v/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2" t="s">
        <v>38</v>
      </c>
      <c r="AJ50" s="39"/>
      <c r="AK50" s="39"/>
      <c r="AL50" s="39"/>
      <c r="AM50" s="385" t="str">
        <f>IF(E20="","",E20)</f>
        <v>Ing. Pavel Vochozka</v>
      </c>
      <c r="AN50" s="386"/>
      <c r="AO50" s="386"/>
      <c r="AP50" s="386"/>
      <c r="AQ50" s="39"/>
      <c r="AR50" s="42"/>
      <c r="AS50" s="390"/>
      <c r="AT50" s="391"/>
      <c r="AU50" s="65"/>
      <c r="AV50" s="65"/>
      <c r="AW50" s="65"/>
      <c r="AX50" s="65"/>
      <c r="AY50" s="65"/>
      <c r="AZ50" s="65"/>
      <c r="BA50" s="65"/>
      <c r="BB50" s="65"/>
      <c r="BC50" s="65"/>
      <c r="BD50" s="66"/>
      <c r="BE50" s="37"/>
    </row>
    <row r="51" spans="1:91" s="2" customFormat="1" ht="10.9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42"/>
      <c r="AS51" s="392"/>
      <c r="AT51" s="393"/>
      <c r="AU51" s="67"/>
      <c r="AV51" s="67"/>
      <c r="AW51" s="67"/>
      <c r="AX51" s="67"/>
      <c r="AY51" s="67"/>
      <c r="AZ51" s="67"/>
      <c r="BA51" s="67"/>
      <c r="BB51" s="67"/>
      <c r="BC51" s="67"/>
      <c r="BD51" s="68"/>
      <c r="BE51" s="37"/>
    </row>
    <row r="52" spans="1:91" s="2" customFormat="1" ht="29.25" customHeight="1">
      <c r="A52" s="37"/>
      <c r="B52" s="38"/>
      <c r="C52" s="350" t="s">
        <v>58</v>
      </c>
      <c r="D52" s="351"/>
      <c r="E52" s="351"/>
      <c r="F52" s="351"/>
      <c r="G52" s="351"/>
      <c r="H52" s="69"/>
      <c r="I52" s="354" t="s">
        <v>59</v>
      </c>
      <c r="J52" s="351"/>
      <c r="K52" s="351"/>
      <c r="L52" s="351"/>
      <c r="M52" s="351"/>
      <c r="N52" s="351"/>
      <c r="O52" s="351"/>
      <c r="P52" s="351"/>
      <c r="Q52" s="351"/>
      <c r="R52" s="351"/>
      <c r="S52" s="351"/>
      <c r="T52" s="351"/>
      <c r="U52" s="351"/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78" t="s">
        <v>60</v>
      </c>
      <c r="AH52" s="351"/>
      <c r="AI52" s="351"/>
      <c r="AJ52" s="351"/>
      <c r="AK52" s="351"/>
      <c r="AL52" s="351"/>
      <c r="AM52" s="351"/>
      <c r="AN52" s="354" t="s">
        <v>61</v>
      </c>
      <c r="AO52" s="351"/>
      <c r="AP52" s="351"/>
      <c r="AQ52" s="70" t="s">
        <v>62</v>
      </c>
      <c r="AR52" s="42"/>
      <c r="AS52" s="71" t="s">
        <v>63</v>
      </c>
      <c r="AT52" s="72" t="s">
        <v>64</v>
      </c>
      <c r="AU52" s="72" t="s">
        <v>65</v>
      </c>
      <c r="AV52" s="72" t="s">
        <v>66</v>
      </c>
      <c r="AW52" s="72" t="s">
        <v>67</v>
      </c>
      <c r="AX52" s="72" t="s">
        <v>68</v>
      </c>
      <c r="AY52" s="72" t="s">
        <v>69</v>
      </c>
      <c r="AZ52" s="72" t="s">
        <v>70</v>
      </c>
      <c r="BA52" s="72" t="s">
        <v>71</v>
      </c>
      <c r="BB52" s="72" t="s">
        <v>72</v>
      </c>
      <c r="BC52" s="72" t="s">
        <v>73</v>
      </c>
      <c r="BD52" s="73" t="s">
        <v>74</v>
      </c>
      <c r="BE52" s="37"/>
    </row>
    <row r="53" spans="1:91" s="2" customFormat="1" ht="10.9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42"/>
      <c r="AS53" s="74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6"/>
      <c r="BE53" s="37"/>
    </row>
    <row r="54" spans="1:91" s="6" customFormat="1" ht="32.450000000000003" customHeight="1">
      <c r="B54" s="77"/>
      <c r="C54" s="78" t="s">
        <v>75</v>
      </c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357">
        <f>ROUND(AG55+AG70+AG73,2)</f>
        <v>0</v>
      </c>
      <c r="AH54" s="357"/>
      <c r="AI54" s="357"/>
      <c r="AJ54" s="357"/>
      <c r="AK54" s="357"/>
      <c r="AL54" s="357"/>
      <c r="AM54" s="357"/>
      <c r="AN54" s="394">
        <f t="shared" ref="AN54:AN74" si="0">SUM(AG54,AT54)</f>
        <v>0</v>
      </c>
      <c r="AO54" s="394"/>
      <c r="AP54" s="394"/>
      <c r="AQ54" s="81" t="s">
        <v>19</v>
      </c>
      <c r="AR54" s="82"/>
      <c r="AS54" s="83">
        <f>ROUND(AS55+AS70+AS73,2)</f>
        <v>0</v>
      </c>
      <c r="AT54" s="84">
        <f t="shared" ref="AT54:AT74" si="1">ROUND(SUM(AV54:AW54),2)</f>
        <v>0</v>
      </c>
      <c r="AU54" s="85">
        <f>ROUND(AU55+AU70+AU73,5)</f>
        <v>0</v>
      </c>
      <c r="AV54" s="84">
        <f>ROUND(AZ54*L29,2)</f>
        <v>0</v>
      </c>
      <c r="AW54" s="84">
        <f>ROUND(BA54*L30,2)</f>
        <v>0</v>
      </c>
      <c r="AX54" s="84">
        <f>ROUND(BB54*L29,2)</f>
        <v>0</v>
      </c>
      <c r="AY54" s="84">
        <f>ROUND(BC54*L30,2)</f>
        <v>0</v>
      </c>
      <c r="AZ54" s="84">
        <f>ROUND(AZ55+AZ70+AZ73,2)</f>
        <v>0</v>
      </c>
      <c r="BA54" s="84">
        <f>ROUND(BA55+BA70+BA73,2)</f>
        <v>0</v>
      </c>
      <c r="BB54" s="84">
        <f>ROUND(BB55+BB70+BB73,2)</f>
        <v>0</v>
      </c>
      <c r="BC54" s="84">
        <f>ROUND(BC55+BC70+BC73,2)</f>
        <v>0</v>
      </c>
      <c r="BD54" s="86">
        <f>ROUND(BD55+BD70+BD73,2)</f>
        <v>0</v>
      </c>
      <c r="BS54" s="87" t="s">
        <v>76</v>
      </c>
      <c r="BT54" s="87" t="s">
        <v>77</v>
      </c>
      <c r="BU54" s="88" t="s">
        <v>78</v>
      </c>
      <c r="BV54" s="87" t="s">
        <v>79</v>
      </c>
      <c r="BW54" s="87" t="s">
        <v>5</v>
      </c>
      <c r="BX54" s="87" t="s">
        <v>80</v>
      </c>
      <c r="CL54" s="87" t="s">
        <v>19</v>
      </c>
    </row>
    <row r="55" spans="1:91" s="7" customFormat="1" ht="24.75" customHeight="1">
      <c r="B55" s="89"/>
      <c r="C55" s="90"/>
      <c r="D55" s="352" t="s">
        <v>81</v>
      </c>
      <c r="E55" s="352"/>
      <c r="F55" s="352"/>
      <c r="G55" s="352"/>
      <c r="H55" s="352"/>
      <c r="I55" s="91"/>
      <c r="J55" s="352" t="s">
        <v>82</v>
      </c>
      <c r="K55" s="352"/>
      <c r="L55" s="352"/>
      <c r="M55" s="352"/>
      <c r="N55" s="352"/>
      <c r="O55" s="352"/>
      <c r="P55" s="352"/>
      <c r="Q55" s="352"/>
      <c r="R55" s="352"/>
      <c r="S55" s="352"/>
      <c r="T55" s="352"/>
      <c r="U55" s="352"/>
      <c r="V55" s="352"/>
      <c r="W55" s="352"/>
      <c r="X55" s="352"/>
      <c r="Y55" s="352"/>
      <c r="Z55" s="352"/>
      <c r="AA55" s="352"/>
      <c r="AB55" s="352"/>
      <c r="AC55" s="352"/>
      <c r="AD55" s="352"/>
      <c r="AE55" s="352"/>
      <c r="AF55" s="352"/>
      <c r="AG55" s="379">
        <f>ROUND(AG56+AG68+AG69,2)</f>
        <v>0</v>
      </c>
      <c r="AH55" s="380"/>
      <c r="AI55" s="380"/>
      <c r="AJ55" s="380"/>
      <c r="AK55" s="380"/>
      <c r="AL55" s="380"/>
      <c r="AM55" s="380"/>
      <c r="AN55" s="387">
        <f t="shared" si="0"/>
        <v>0</v>
      </c>
      <c r="AO55" s="380"/>
      <c r="AP55" s="380"/>
      <c r="AQ55" s="92" t="s">
        <v>83</v>
      </c>
      <c r="AR55" s="93"/>
      <c r="AS55" s="94">
        <f>ROUND(AS56+AS68+AS69,2)</f>
        <v>0</v>
      </c>
      <c r="AT55" s="95">
        <f t="shared" si="1"/>
        <v>0</v>
      </c>
      <c r="AU55" s="96">
        <f>ROUND(AU56+AU68+AU69,5)</f>
        <v>0</v>
      </c>
      <c r="AV55" s="95">
        <f>ROUND(AZ55*L29,2)</f>
        <v>0</v>
      </c>
      <c r="AW55" s="95">
        <f>ROUND(BA55*L30,2)</f>
        <v>0</v>
      </c>
      <c r="AX55" s="95">
        <f>ROUND(BB55*L29,2)</f>
        <v>0</v>
      </c>
      <c r="AY55" s="95">
        <f>ROUND(BC55*L30,2)</f>
        <v>0</v>
      </c>
      <c r="AZ55" s="95">
        <f>ROUND(AZ56+AZ68+AZ69,2)</f>
        <v>0</v>
      </c>
      <c r="BA55" s="95">
        <f>ROUND(BA56+BA68+BA69,2)</f>
        <v>0</v>
      </c>
      <c r="BB55" s="95">
        <f>ROUND(BB56+BB68+BB69,2)</f>
        <v>0</v>
      </c>
      <c r="BC55" s="95">
        <f>ROUND(BC56+BC68+BC69,2)</f>
        <v>0</v>
      </c>
      <c r="BD55" s="97">
        <f>ROUND(BD56+BD68+BD69,2)</f>
        <v>0</v>
      </c>
      <c r="BS55" s="98" t="s">
        <v>76</v>
      </c>
      <c r="BT55" s="98" t="s">
        <v>84</v>
      </c>
      <c r="BU55" s="98" t="s">
        <v>78</v>
      </c>
      <c r="BV55" s="98" t="s">
        <v>79</v>
      </c>
      <c r="BW55" s="98" t="s">
        <v>85</v>
      </c>
      <c r="BX55" s="98" t="s">
        <v>5</v>
      </c>
      <c r="CL55" s="98" t="s">
        <v>19</v>
      </c>
      <c r="CM55" s="98" t="s">
        <v>86</v>
      </c>
    </row>
    <row r="56" spans="1:91" s="4" customFormat="1" ht="16.5" customHeight="1">
      <c r="B56" s="54"/>
      <c r="C56" s="99"/>
      <c r="D56" s="99"/>
      <c r="E56" s="353" t="s">
        <v>87</v>
      </c>
      <c r="F56" s="353"/>
      <c r="G56" s="353"/>
      <c r="H56" s="353"/>
      <c r="I56" s="353"/>
      <c r="J56" s="99"/>
      <c r="K56" s="353" t="s">
        <v>88</v>
      </c>
      <c r="L56" s="353"/>
      <c r="M56" s="353"/>
      <c r="N56" s="353"/>
      <c r="O56" s="353"/>
      <c r="P56" s="353"/>
      <c r="Q56" s="353"/>
      <c r="R56" s="353"/>
      <c r="S56" s="353"/>
      <c r="T56" s="353"/>
      <c r="U56" s="353"/>
      <c r="V56" s="353"/>
      <c r="W56" s="353"/>
      <c r="X56" s="353"/>
      <c r="Y56" s="353"/>
      <c r="Z56" s="353"/>
      <c r="AA56" s="353"/>
      <c r="AB56" s="353"/>
      <c r="AC56" s="353"/>
      <c r="AD56" s="353"/>
      <c r="AE56" s="353"/>
      <c r="AF56" s="353"/>
      <c r="AG56" s="383">
        <f>ROUND(SUM(AG57:AG67),2)</f>
        <v>0</v>
      </c>
      <c r="AH56" s="382"/>
      <c r="AI56" s="382"/>
      <c r="AJ56" s="382"/>
      <c r="AK56" s="382"/>
      <c r="AL56" s="382"/>
      <c r="AM56" s="382"/>
      <c r="AN56" s="381">
        <f t="shared" si="0"/>
        <v>0</v>
      </c>
      <c r="AO56" s="382"/>
      <c r="AP56" s="382"/>
      <c r="AQ56" s="100" t="s">
        <v>89</v>
      </c>
      <c r="AR56" s="56"/>
      <c r="AS56" s="101">
        <f>ROUND(SUM(AS57:AS67),2)</f>
        <v>0</v>
      </c>
      <c r="AT56" s="102">
        <f t="shared" si="1"/>
        <v>0</v>
      </c>
      <c r="AU56" s="103">
        <f>ROUND(SUM(AU57:AU67),5)</f>
        <v>0</v>
      </c>
      <c r="AV56" s="102">
        <f>ROUND(AZ56*L29,2)</f>
        <v>0</v>
      </c>
      <c r="AW56" s="102">
        <f>ROUND(BA56*L30,2)</f>
        <v>0</v>
      </c>
      <c r="AX56" s="102">
        <f>ROUND(BB56*L29,2)</f>
        <v>0</v>
      </c>
      <c r="AY56" s="102">
        <f>ROUND(BC56*L30,2)</f>
        <v>0</v>
      </c>
      <c r="AZ56" s="102">
        <f>ROUND(SUM(AZ57:AZ67),2)</f>
        <v>0</v>
      </c>
      <c r="BA56" s="102">
        <f>ROUND(SUM(BA57:BA67),2)</f>
        <v>0</v>
      </c>
      <c r="BB56" s="102">
        <f>ROUND(SUM(BB57:BB67),2)</f>
        <v>0</v>
      </c>
      <c r="BC56" s="102">
        <f>ROUND(SUM(BC57:BC67),2)</f>
        <v>0</v>
      </c>
      <c r="BD56" s="104">
        <f>ROUND(SUM(BD57:BD67),2)</f>
        <v>0</v>
      </c>
      <c r="BS56" s="105" t="s">
        <v>76</v>
      </c>
      <c r="BT56" s="105" t="s">
        <v>86</v>
      </c>
      <c r="BU56" s="105" t="s">
        <v>78</v>
      </c>
      <c r="BV56" s="105" t="s">
        <v>79</v>
      </c>
      <c r="BW56" s="105" t="s">
        <v>90</v>
      </c>
      <c r="BX56" s="105" t="s">
        <v>85</v>
      </c>
      <c r="CL56" s="105" t="s">
        <v>19</v>
      </c>
    </row>
    <row r="57" spans="1:91" s="4" customFormat="1" ht="23.25" customHeight="1">
      <c r="A57" s="106" t="s">
        <v>91</v>
      </c>
      <c r="B57" s="54"/>
      <c r="C57" s="99"/>
      <c r="D57" s="99"/>
      <c r="E57" s="99"/>
      <c r="F57" s="353" t="s">
        <v>92</v>
      </c>
      <c r="G57" s="353"/>
      <c r="H57" s="353"/>
      <c r="I57" s="353"/>
      <c r="J57" s="353"/>
      <c r="K57" s="99"/>
      <c r="L57" s="353" t="s">
        <v>93</v>
      </c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353"/>
      <c r="Y57" s="353"/>
      <c r="Z57" s="353"/>
      <c r="AA57" s="353"/>
      <c r="AB57" s="353"/>
      <c r="AC57" s="353"/>
      <c r="AD57" s="353"/>
      <c r="AE57" s="353"/>
      <c r="AF57" s="353"/>
      <c r="AG57" s="381">
        <f>'101a - SO 01 - Nemocnice ...'!J34</f>
        <v>0</v>
      </c>
      <c r="AH57" s="382"/>
      <c r="AI57" s="382"/>
      <c r="AJ57" s="382"/>
      <c r="AK57" s="382"/>
      <c r="AL57" s="382"/>
      <c r="AM57" s="382"/>
      <c r="AN57" s="381">
        <f t="shared" si="0"/>
        <v>0</v>
      </c>
      <c r="AO57" s="382"/>
      <c r="AP57" s="382"/>
      <c r="AQ57" s="100" t="s">
        <v>89</v>
      </c>
      <c r="AR57" s="56"/>
      <c r="AS57" s="101">
        <v>0</v>
      </c>
      <c r="AT57" s="102">
        <f t="shared" si="1"/>
        <v>0</v>
      </c>
      <c r="AU57" s="103">
        <f>'101a - SO 01 - Nemocnice ...'!P100</f>
        <v>0</v>
      </c>
      <c r="AV57" s="102">
        <f>'101a - SO 01 - Nemocnice ...'!J37</f>
        <v>0</v>
      </c>
      <c r="AW57" s="102">
        <f>'101a - SO 01 - Nemocnice ...'!J38</f>
        <v>0</v>
      </c>
      <c r="AX57" s="102">
        <f>'101a - SO 01 - Nemocnice ...'!J39</f>
        <v>0</v>
      </c>
      <c r="AY57" s="102">
        <f>'101a - SO 01 - Nemocnice ...'!J40</f>
        <v>0</v>
      </c>
      <c r="AZ57" s="102">
        <f>'101a - SO 01 - Nemocnice ...'!F37</f>
        <v>0</v>
      </c>
      <c r="BA57" s="102">
        <f>'101a - SO 01 - Nemocnice ...'!F38</f>
        <v>0</v>
      </c>
      <c r="BB57" s="102">
        <f>'101a - SO 01 - Nemocnice ...'!F39</f>
        <v>0</v>
      </c>
      <c r="BC57" s="102">
        <f>'101a - SO 01 - Nemocnice ...'!F40</f>
        <v>0</v>
      </c>
      <c r="BD57" s="104">
        <f>'101a - SO 01 - Nemocnice ...'!F41</f>
        <v>0</v>
      </c>
      <c r="BT57" s="105" t="s">
        <v>94</v>
      </c>
      <c r="BV57" s="105" t="s">
        <v>79</v>
      </c>
      <c r="BW57" s="105" t="s">
        <v>95</v>
      </c>
      <c r="BX57" s="105" t="s">
        <v>90</v>
      </c>
      <c r="CL57" s="105" t="s">
        <v>19</v>
      </c>
    </row>
    <row r="58" spans="1:91" s="4" customFormat="1" ht="23.25" customHeight="1">
      <c r="A58" s="106" t="s">
        <v>91</v>
      </c>
      <c r="B58" s="54"/>
      <c r="C58" s="99"/>
      <c r="D58" s="99"/>
      <c r="E58" s="99"/>
      <c r="F58" s="353" t="s">
        <v>96</v>
      </c>
      <c r="G58" s="353"/>
      <c r="H58" s="353"/>
      <c r="I58" s="353"/>
      <c r="J58" s="353"/>
      <c r="K58" s="99"/>
      <c r="L58" s="353" t="s">
        <v>97</v>
      </c>
      <c r="M58" s="353"/>
      <c r="N58" s="353"/>
      <c r="O58" s="353"/>
      <c r="P58" s="353"/>
      <c r="Q58" s="353"/>
      <c r="R58" s="353"/>
      <c r="S58" s="353"/>
      <c r="T58" s="353"/>
      <c r="U58" s="353"/>
      <c r="V58" s="353"/>
      <c r="W58" s="353"/>
      <c r="X58" s="353"/>
      <c r="Y58" s="353"/>
      <c r="Z58" s="353"/>
      <c r="AA58" s="353"/>
      <c r="AB58" s="353"/>
      <c r="AC58" s="353"/>
      <c r="AD58" s="353"/>
      <c r="AE58" s="353"/>
      <c r="AF58" s="353"/>
      <c r="AG58" s="381">
        <f>'102a - SO 02 - Písecké ro...'!J34</f>
        <v>0</v>
      </c>
      <c r="AH58" s="382"/>
      <c r="AI58" s="382"/>
      <c r="AJ58" s="382"/>
      <c r="AK58" s="382"/>
      <c r="AL58" s="382"/>
      <c r="AM58" s="382"/>
      <c r="AN58" s="381">
        <f t="shared" si="0"/>
        <v>0</v>
      </c>
      <c r="AO58" s="382"/>
      <c r="AP58" s="382"/>
      <c r="AQ58" s="100" t="s">
        <v>89</v>
      </c>
      <c r="AR58" s="56"/>
      <c r="AS58" s="101">
        <v>0</v>
      </c>
      <c r="AT58" s="102">
        <f t="shared" si="1"/>
        <v>0</v>
      </c>
      <c r="AU58" s="103">
        <f>'102a - SO 02 - Písecké ro...'!P100</f>
        <v>0</v>
      </c>
      <c r="AV58" s="102">
        <f>'102a - SO 02 - Písecké ro...'!J37</f>
        <v>0</v>
      </c>
      <c r="AW58" s="102">
        <f>'102a - SO 02 - Písecké ro...'!J38</f>
        <v>0</v>
      </c>
      <c r="AX58" s="102">
        <f>'102a - SO 02 - Písecké ro...'!J39</f>
        <v>0</v>
      </c>
      <c r="AY58" s="102">
        <f>'102a - SO 02 - Písecké ro...'!J40</f>
        <v>0</v>
      </c>
      <c r="AZ58" s="102">
        <f>'102a - SO 02 - Písecké ro...'!F37</f>
        <v>0</v>
      </c>
      <c r="BA58" s="102">
        <f>'102a - SO 02 - Písecké ro...'!F38</f>
        <v>0</v>
      </c>
      <c r="BB58" s="102">
        <f>'102a - SO 02 - Písecké ro...'!F39</f>
        <v>0</v>
      </c>
      <c r="BC58" s="102">
        <f>'102a - SO 02 - Písecké ro...'!F40</f>
        <v>0</v>
      </c>
      <c r="BD58" s="104">
        <f>'102a - SO 02 - Písecké ro...'!F41</f>
        <v>0</v>
      </c>
      <c r="BT58" s="105" t="s">
        <v>94</v>
      </c>
      <c r="BV58" s="105" t="s">
        <v>79</v>
      </c>
      <c r="BW58" s="105" t="s">
        <v>98</v>
      </c>
      <c r="BX58" s="105" t="s">
        <v>90</v>
      </c>
      <c r="CL58" s="105" t="s">
        <v>19</v>
      </c>
    </row>
    <row r="59" spans="1:91" s="4" customFormat="1" ht="23.25" customHeight="1">
      <c r="A59" s="106" t="s">
        <v>91</v>
      </c>
      <c r="B59" s="54"/>
      <c r="C59" s="99"/>
      <c r="D59" s="99"/>
      <c r="E59" s="99"/>
      <c r="F59" s="353" t="s">
        <v>99</v>
      </c>
      <c r="G59" s="353"/>
      <c r="H59" s="353"/>
      <c r="I59" s="353"/>
      <c r="J59" s="353"/>
      <c r="K59" s="99"/>
      <c r="L59" s="353" t="s">
        <v>100</v>
      </c>
      <c r="M59" s="353"/>
      <c r="N59" s="353"/>
      <c r="O59" s="353"/>
      <c r="P59" s="353"/>
      <c r="Q59" s="353"/>
      <c r="R59" s="353"/>
      <c r="S59" s="353"/>
      <c r="T59" s="353"/>
      <c r="U59" s="353"/>
      <c r="V59" s="353"/>
      <c r="W59" s="353"/>
      <c r="X59" s="353"/>
      <c r="Y59" s="353"/>
      <c r="Z59" s="353"/>
      <c r="AA59" s="353"/>
      <c r="AB59" s="353"/>
      <c r="AC59" s="353"/>
      <c r="AD59" s="353"/>
      <c r="AE59" s="353"/>
      <c r="AF59" s="353"/>
      <c r="AG59" s="381">
        <f>'103a - SO 03 - Písecké ro...'!J34</f>
        <v>0</v>
      </c>
      <c r="AH59" s="382"/>
      <c r="AI59" s="382"/>
      <c r="AJ59" s="382"/>
      <c r="AK59" s="382"/>
      <c r="AL59" s="382"/>
      <c r="AM59" s="382"/>
      <c r="AN59" s="381">
        <f t="shared" si="0"/>
        <v>0</v>
      </c>
      <c r="AO59" s="382"/>
      <c r="AP59" s="382"/>
      <c r="AQ59" s="100" t="s">
        <v>89</v>
      </c>
      <c r="AR59" s="56"/>
      <c r="AS59" s="101">
        <v>0</v>
      </c>
      <c r="AT59" s="102">
        <f t="shared" si="1"/>
        <v>0</v>
      </c>
      <c r="AU59" s="103">
        <f>'103a - SO 03 - Písecké ro...'!P100</f>
        <v>0</v>
      </c>
      <c r="AV59" s="102">
        <f>'103a - SO 03 - Písecké ro...'!J37</f>
        <v>0</v>
      </c>
      <c r="AW59" s="102">
        <f>'103a - SO 03 - Písecké ro...'!J38</f>
        <v>0</v>
      </c>
      <c r="AX59" s="102">
        <f>'103a - SO 03 - Písecké ro...'!J39</f>
        <v>0</v>
      </c>
      <c r="AY59" s="102">
        <f>'103a - SO 03 - Písecké ro...'!J40</f>
        <v>0</v>
      </c>
      <c r="AZ59" s="102">
        <f>'103a - SO 03 - Písecké ro...'!F37</f>
        <v>0</v>
      </c>
      <c r="BA59" s="102">
        <f>'103a - SO 03 - Písecké ro...'!F38</f>
        <v>0</v>
      </c>
      <c r="BB59" s="102">
        <f>'103a - SO 03 - Písecké ro...'!F39</f>
        <v>0</v>
      </c>
      <c r="BC59" s="102">
        <f>'103a - SO 03 - Písecké ro...'!F40</f>
        <v>0</v>
      </c>
      <c r="BD59" s="104">
        <f>'103a - SO 03 - Písecké ro...'!F41</f>
        <v>0</v>
      </c>
      <c r="BT59" s="105" t="s">
        <v>94</v>
      </c>
      <c r="BV59" s="105" t="s">
        <v>79</v>
      </c>
      <c r="BW59" s="105" t="s">
        <v>101</v>
      </c>
      <c r="BX59" s="105" t="s">
        <v>90</v>
      </c>
      <c r="CL59" s="105" t="s">
        <v>19</v>
      </c>
    </row>
    <row r="60" spans="1:91" s="4" customFormat="1" ht="23.25" customHeight="1">
      <c r="A60" s="106" t="s">
        <v>91</v>
      </c>
      <c r="B60" s="54"/>
      <c r="C60" s="99"/>
      <c r="D60" s="99"/>
      <c r="E60" s="99"/>
      <c r="F60" s="353" t="s">
        <v>102</v>
      </c>
      <c r="G60" s="353"/>
      <c r="H60" s="353"/>
      <c r="I60" s="353"/>
      <c r="J60" s="353"/>
      <c r="K60" s="99"/>
      <c r="L60" s="353" t="s">
        <v>103</v>
      </c>
      <c r="M60" s="353"/>
      <c r="N60" s="353"/>
      <c r="O60" s="353"/>
      <c r="P60" s="353"/>
      <c r="Q60" s="353"/>
      <c r="R60" s="353"/>
      <c r="S60" s="353"/>
      <c r="T60" s="353"/>
      <c r="U60" s="353"/>
      <c r="V60" s="353"/>
      <c r="W60" s="353"/>
      <c r="X60" s="353"/>
      <c r="Y60" s="353"/>
      <c r="Z60" s="353"/>
      <c r="AA60" s="353"/>
      <c r="AB60" s="353"/>
      <c r="AC60" s="353"/>
      <c r="AD60" s="353"/>
      <c r="AE60" s="353"/>
      <c r="AF60" s="353"/>
      <c r="AG60" s="381">
        <f>'104a - SO 04 - Křižíkovo ...'!J34</f>
        <v>0</v>
      </c>
      <c r="AH60" s="382"/>
      <c r="AI60" s="382"/>
      <c r="AJ60" s="382"/>
      <c r="AK60" s="382"/>
      <c r="AL60" s="382"/>
      <c r="AM60" s="382"/>
      <c r="AN60" s="381">
        <f t="shared" si="0"/>
        <v>0</v>
      </c>
      <c r="AO60" s="382"/>
      <c r="AP60" s="382"/>
      <c r="AQ60" s="100" t="s">
        <v>89</v>
      </c>
      <c r="AR60" s="56"/>
      <c r="AS60" s="101">
        <v>0</v>
      </c>
      <c r="AT60" s="102">
        <f t="shared" si="1"/>
        <v>0</v>
      </c>
      <c r="AU60" s="103">
        <f>'104a - SO 04 - Křižíkovo ...'!P100</f>
        <v>0</v>
      </c>
      <c r="AV60" s="102">
        <f>'104a - SO 04 - Křižíkovo ...'!J37</f>
        <v>0</v>
      </c>
      <c r="AW60" s="102">
        <f>'104a - SO 04 - Křižíkovo ...'!J38</f>
        <v>0</v>
      </c>
      <c r="AX60" s="102">
        <f>'104a - SO 04 - Křižíkovo ...'!J39</f>
        <v>0</v>
      </c>
      <c r="AY60" s="102">
        <f>'104a - SO 04 - Křižíkovo ...'!J40</f>
        <v>0</v>
      </c>
      <c r="AZ60" s="102">
        <f>'104a - SO 04 - Křižíkovo ...'!F37</f>
        <v>0</v>
      </c>
      <c r="BA60" s="102">
        <f>'104a - SO 04 - Křižíkovo ...'!F38</f>
        <v>0</v>
      </c>
      <c r="BB60" s="102">
        <f>'104a - SO 04 - Křižíkovo ...'!F39</f>
        <v>0</v>
      </c>
      <c r="BC60" s="102">
        <f>'104a - SO 04 - Křižíkovo ...'!F40</f>
        <v>0</v>
      </c>
      <c r="BD60" s="104">
        <f>'104a - SO 04 - Křižíkovo ...'!F41</f>
        <v>0</v>
      </c>
      <c r="BT60" s="105" t="s">
        <v>94</v>
      </c>
      <c r="BV60" s="105" t="s">
        <v>79</v>
      </c>
      <c r="BW60" s="105" t="s">
        <v>104</v>
      </c>
      <c r="BX60" s="105" t="s">
        <v>90</v>
      </c>
      <c r="CL60" s="105" t="s">
        <v>19</v>
      </c>
    </row>
    <row r="61" spans="1:91" s="4" customFormat="1" ht="23.25" customHeight="1">
      <c r="A61" s="106" t="s">
        <v>91</v>
      </c>
      <c r="B61" s="54"/>
      <c r="C61" s="99"/>
      <c r="D61" s="99"/>
      <c r="E61" s="99"/>
      <c r="F61" s="353" t="s">
        <v>105</v>
      </c>
      <c r="G61" s="353"/>
      <c r="H61" s="353"/>
      <c r="I61" s="353"/>
      <c r="J61" s="353"/>
      <c r="K61" s="99"/>
      <c r="L61" s="353" t="s">
        <v>106</v>
      </c>
      <c r="M61" s="353"/>
      <c r="N61" s="353"/>
      <c r="O61" s="353"/>
      <c r="P61" s="353"/>
      <c r="Q61" s="353"/>
      <c r="R61" s="353"/>
      <c r="S61" s="353"/>
      <c r="T61" s="353"/>
      <c r="U61" s="353"/>
      <c r="V61" s="353"/>
      <c r="W61" s="353"/>
      <c r="X61" s="353"/>
      <c r="Y61" s="353"/>
      <c r="Z61" s="353"/>
      <c r="AA61" s="353"/>
      <c r="AB61" s="353"/>
      <c r="AC61" s="353"/>
      <c r="AD61" s="353"/>
      <c r="AE61" s="353"/>
      <c r="AF61" s="353"/>
      <c r="AG61" s="381">
        <f>'105a - SO 05 - U Reálky -...'!J34</f>
        <v>0</v>
      </c>
      <c r="AH61" s="382"/>
      <c r="AI61" s="382"/>
      <c r="AJ61" s="382"/>
      <c r="AK61" s="382"/>
      <c r="AL61" s="382"/>
      <c r="AM61" s="382"/>
      <c r="AN61" s="381">
        <f t="shared" si="0"/>
        <v>0</v>
      </c>
      <c r="AO61" s="382"/>
      <c r="AP61" s="382"/>
      <c r="AQ61" s="100" t="s">
        <v>89</v>
      </c>
      <c r="AR61" s="56"/>
      <c r="AS61" s="101">
        <v>0</v>
      </c>
      <c r="AT61" s="102">
        <f t="shared" si="1"/>
        <v>0</v>
      </c>
      <c r="AU61" s="103">
        <f>'105a - SO 05 - U Reálky -...'!P106</f>
        <v>0</v>
      </c>
      <c r="AV61" s="102">
        <f>'105a - SO 05 - U Reálky -...'!J37</f>
        <v>0</v>
      </c>
      <c r="AW61" s="102">
        <f>'105a - SO 05 - U Reálky -...'!J38</f>
        <v>0</v>
      </c>
      <c r="AX61" s="102">
        <f>'105a - SO 05 - U Reálky -...'!J39</f>
        <v>0</v>
      </c>
      <c r="AY61" s="102">
        <f>'105a - SO 05 - U Reálky -...'!J40</f>
        <v>0</v>
      </c>
      <c r="AZ61" s="102">
        <f>'105a - SO 05 - U Reálky -...'!F37</f>
        <v>0</v>
      </c>
      <c r="BA61" s="102">
        <f>'105a - SO 05 - U Reálky -...'!F38</f>
        <v>0</v>
      </c>
      <c r="BB61" s="102">
        <f>'105a - SO 05 - U Reálky -...'!F39</f>
        <v>0</v>
      </c>
      <c r="BC61" s="102">
        <f>'105a - SO 05 - U Reálky -...'!F40</f>
        <v>0</v>
      </c>
      <c r="BD61" s="104">
        <f>'105a - SO 05 - U Reálky -...'!F41</f>
        <v>0</v>
      </c>
      <c r="BT61" s="105" t="s">
        <v>94</v>
      </c>
      <c r="BV61" s="105" t="s">
        <v>79</v>
      </c>
      <c r="BW61" s="105" t="s">
        <v>107</v>
      </c>
      <c r="BX61" s="105" t="s">
        <v>90</v>
      </c>
      <c r="CL61" s="105" t="s">
        <v>19</v>
      </c>
    </row>
    <row r="62" spans="1:91" s="4" customFormat="1" ht="23.25" customHeight="1">
      <c r="A62" s="106" t="s">
        <v>91</v>
      </c>
      <c r="B62" s="54"/>
      <c r="C62" s="99"/>
      <c r="D62" s="99"/>
      <c r="E62" s="99"/>
      <c r="F62" s="353" t="s">
        <v>108</v>
      </c>
      <c r="G62" s="353"/>
      <c r="H62" s="353"/>
      <c r="I62" s="353"/>
      <c r="J62" s="353"/>
      <c r="K62" s="99"/>
      <c r="L62" s="353" t="s">
        <v>109</v>
      </c>
      <c r="M62" s="353"/>
      <c r="N62" s="353"/>
      <c r="O62" s="353"/>
      <c r="P62" s="353"/>
      <c r="Q62" s="353"/>
      <c r="R62" s="353"/>
      <c r="S62" s="353"/>
      <c r="T62" s="353"/>
      <c r="U62" s="353"/>
      <c r="V62" s="353"/>
      <c r="W62" s="353"/>
      <c r="X62" s="353"/>
      <c r="Y62" s="353"/>
      <c r="Z62" s="353"/>
      <c r="AA62" s="353"/>
      <c r="AB62" s="353"/>
      <c r="AC62" s="353"/>
      <c r="AD62" s="353"/>
      <c r="AE62" s="353"/>
      <c r="AF62" s="353"/>
      <c r="AG62" s="381">
        <f>'106a - SO 06 - Černé most...'!J34</f>
        <v>0</v>
      </c>
      <c r="AH62" s="382"/>
      <c r="AI62" s="382"/>
      <c r="AJ62" s="382"/>
      <c r="AK62" s="382"/>
      <c r="AL62" s="382"/>
      <c r="AM62" s="382"/>
      <c r="AN62" s="381">
        <f t="shared" si="0"/>
        <v>0</v>
      </c>
      <c r="AO62" s="382"/>
      <c r="AP62" s="382"/>
      <c r="AQ62" s="100" t="s">
        <v>89</v>
      </c>
      <c r="AR62" s="56"/>
      <c r="AS62" s="101">
        <v>0</v>
      </c>
      <c r="AT62" s="102">
        <f t="shared" si="1"/>
        <v>0</v>
      </c>
      <c r="AU62" s="103">
        <f>'106a - SO 06 - Černé most...'!P103</f>
        <v>0</v>
      </c>
      <c r="AV62" s="102">
        <f>'106a - SO 06 - Černé most...'!J37</f>
        <v>0</v>
      </c>
      <c r="AW62" s="102">
        <f>'106a - SO 06 - Černé most...'!J38</f>
        <v>0</v>
      </c>
      <c r="AX62" s="102">
        <f>'106a - SO 06 - Černé most...'!J39</f>
        <v>0</v>
      </c>
      <c r="AY62" s="102">
        <f>'106a - SO 06 - Černé most...'!J40</f>
        <v>0</v>
      </c>
      <c r="AZ62" s="102">
        <f>'106a - SO 06 - Černé most...'!F37</f>
        <v>0</v>
      </c>
      <c r="BA62" s="102">
        <f>'106a - SO 06 - Černé most...'!F38</f>
        <v>0</v>
      </c>
      <c r="BB62" s="102">
        <f>'106a - SO 06 - Černé most...'!F39</f>
        <v>0</v>
      </c>
      <c r="BC62" s="102">
        <f>'106a - SO 06 - Černé most...'!F40</f>
        <v>0</v>
      </c>
      <c r="BD62" s="104">
        <f>'106a - SO 06 - Černé most...'!F41</f>
        <v>0</v>
      </c>
      <c r="BT62" s="105" t="s">
        <v>94</v>
      </c>
      <c r="BV62" s="105" t="s">
        <v>79</v>
      </c>
      <c r="BW62" s="105" t="s">
        <v>110</v>
      </c>
      <c r="BX62" s="105" t="s">
        <v>90</v>
      </c>
      <c r="CL62" s="105" t="s">
        <v>19</v>
      </c>
    </row>
    <row r="63" spans="1:91" s="4" customFormat="1" ht="23.25" customHeight="1">
      <c r="A63" s="106" t="s">
        <v>91</v>
      </c>
      <c r="B63" s="54"/>
      <c r="C63" s="99"/>
      <c r="D63" s="99"/>
      <c r="E63" s="99"/>
      <c r="F63" s="353" t="s">
        <v>111</v>
      </c>
      <c r="G63" s="353"/>
      <c r="H63" s="353"/>
      <c r="I63" s="353"/>
      <c r="J63" s="353"/>
      <c r="K63" s="99"/>
      <c r="L63" s="353" t="s">
        <v>112</v>
      </c>
      <c r="M63" s="353"/>
      <c r="N63" s="353"/>
      <c r="O63" s="353"/>
      <c r="P63" s="353"/>
      <c r="Q63" s="353"/>
      <c r="R63" s="353"/>
      <c r="S63" s="353"/>
      <c r="T63" s="353"/>
      <c r="U63" s="353"/>
      <c r="V63" s="353"/>
      <c r="W63" s="353"/>
      <c r="X63" s="353"/>
      <c r="Y63" s="353"/>
      <c r="Z63" s="353"/>
      <c r="AA63" s="353"/>
      <c r="AB63" s="353"/>
      <c r="AC63" s="353"/>
      <c r="AD63" s="353"/>
      <c r="AE63" s="353"/>
      <c r="AF63" s="353"/>
      <c r="AG63" s="381">
        <f>'107a - SO 07 - Černé most...'!J34</f>
        <v>0</v>
      </c>
      <c r="AH63" s="382"/>
      <c r="AI63" s="382"/>
      <c r="AJ63" s="382"/>
      <c r="AK63" s="382"/>
      <c r="AL63" s="382"/>
      <c r="AM63" s="382"/>
      <c r="AN63" s="381">
        <f t="shared" si="0"/>
        <v>0</v>
      </c>
      <c r="AO63" s="382"/>
      <c r="AP63" s="382"/>
      <c r="AQ63" s="100" t="s">
        <v>89</v>
      </c>
      <c r="AR63" s="56"/>
      <c r="AS63" s="101">
        <v>0</v>
      </c>
      <c r="AT63" s="102">
        <f t="shared" si="1"/>
        <v>0</v>
      </c>
      <c r="AU63" s="103">
        <f>'107a - SO 07 - Černé most...'!P100</f>
        <v>0</v>
      </c>
      <c r="AV63" s="102">
        <f>'107a - SO 07 - Černé most...'!J37</f>
        <v>0</v>
      </c>
      <c r="AW63" s="102">
        <f>'107a - SO 07 - Černé most...'!J38</f>
        <v>0</v>
      </c>
      <c r="AX63" s="102">
        <f>'107a - SO 07 - Černé most...'!J39</f>
        <v>0</v>
      </c>
      <c r="AY63" s="102">
        <f>'107a - SO 07 - Černé most...'!J40</f>
        <v>0</v>
      </c>
      <c r="AZ63" s="102">
        <f>'107a - SO 07 - Černé most...'!F37</f>
        <v>0</v>
      </c>
      <c r="BA63" s="102">
        <f>'107a - SO 07 - Černé most...'!F38</f>
        <v>0</v>
      </c>
      <c r="BB63" s="102">
        <f>'107a - SO 07 - Černé most...'!F39</f>
        <v>0</v>
      </c>
      <c r="BC63" s="102">
        <f>'107a - SO 07 - Černé most...'!F40</f>
        <v>0</v>
      </c>
      <c r="BD63" s="104">
        <f>'107a - SO 07 - Černé most...'!F41</f>
        <v>0</v>
      </c>
      <c r="BT63" s="105" t="s">
        <v>94</v>
      </c>
      <c r="BV63" s="105" t="s">
        <v>79</v>
      </c>
      <c r="BW63" s="105" t="s">
        <v>113</v>
      </c>
      <c r="BX63" s="105" t="s">
        <v>90</v>
      </c>
      <c r="CL63" s="105" t="s">
        <v>19</v>
      </c>
    </row>
    <row r="64" spans="1:91" s="4" customFormat="1" ht="23.25" customHeight="1">
      <c r="A64" s="106" t="s">
        <v>91</v>
      </c>
      <c r="B64" s="54"/>
      <c r="C64" s="99"/>
      <c r="D64" s="99"/>
      <c r="E64" s="99"/>
      <c r="F64" s="353" t="s">
        <v>114</v>
      </c>
      <c r="G64" s="353"/>
      <c r="H64" s="353"/>
      <c r="I64" s="353"/>
      <c r="J64" s="353"/>
      <c r="K64" s="99"/>
      <c r="L64" s="353" t="s">
        <v>115</v>
      </c>
      <c r="M64" s="353"/>
      <c r="N64" s="353"/>
      <c r="O64" s="353"/>
      <c r="P64" s="353"/>
      <c r="Q64" s="353"/>
      <c r="R64" s="353"/>
      <c r="S64" s="353"/>
      <c r="T64" s="353"/>
      <c r="U64" s="353"/>
      <c r="V64" s="353"/>
      <c r="W64" s="353"/>
      <c r="X64" s="353"/>
      <c r="Y64" s="353"/>
      <c r="Z64" s="353"/>
      <c r="AA64" s="353"/>
      <c r="AB64" s="353"/>
      <c r="AC64" s="353"/>
      <c r="AD64" s="353"/>
      <c r="AE64" s="353"/>
      <c r="AF64" s="353"/>
      <c r="AG64" s="381">
        <f>'108a - SO 08 - Na Kopečku...'!J34</f>
        <v>0</v>
      </c>
      <c r="AH64" s="382"/>
      <c r="AI64" s="382"/>
      <c r="AJ64" s="382"/>
      <c r="AK64" s="382"/>
      <c r="AL64" s="382"/>
      <c r="AM64" s="382"/>
      <c r="AN64" s="381">
        <f t="shared" si="0"/>
        <v>0</v>
      </c>
      <c r="AO64" s="382"/>
      <c r="AP64" s="382"/>
      <c r="AQ64" s="100" t="s">
        <v>89</v>
      </c>
      <c r="AR64" s="56"/>
      <c r="AS64" s="101">
        <v>0</v>
      </c>
      <c r="AT64" s="102">
        <f t="shared" si="1"/>
        <v>0</v>
      </c>
      <c r="AU64" s="103">
        <f>'108a - SO 08 - Na Kopečku...'!P100</f>
        <v>0</v>
      </c>
      <c r="AV64" s="102">
        <f>'108a - SO 08 - Na Kopečku...'!J37</f>
        <v>0</v>
      </c>
      <c r="AW64" s="102">
        <f>'108a - SO 08 - Na Kopečku...'!J38</f>
        <v>0</v>
      </c>
      <c r="AX64" s="102">
        <f>'108a - SO 08 - Na Kopečku...'!J39</f>
        <v>0</v>
      </c>
      <c r="AY64" s="102">
        <f>'108a - SO 08 - Na Kopečku...'!J40</f>
        <v>0</v>
      </c>
      <c r="AZ64" s="102">
        <f>'108a - SO 08 - Na Kopečku...'!F37</f>
        <v>0</v>
      </c>
      <c r="BA64" s="102">
        <f>'108a - SO 08 - Na Kopečku...'!F38</f>
        <v>0</v>
      </c>
      <c r="BB64" s="102">
        <f>'108a - SO 08 - Na Kopečku...'!F39</f>
        <v>0</v>
      </c>
      <c r="BC64" s="102">
        <f>'108a - SO 08 - Na Kopečku...'!F40</f>
        <v>0</v>
      </c>
      <c r="BD64" s="104">
        <f>'108a - SO 08 - Na Kopečku...'!F41</f>
        <v>0</v>
      </c>
      <c r="BT64" s="105" t="s">
        <v>94</v>
      </c>
      <c r="BV64" s="105" t="s">
        <v>79</v>
      </c>
      <c r="BW64" s="105" t="s">
        <v>116</v>
      </c>
      <c r="BX64" s="105" t="s">
        <v>90</v>
      </c>
      <c r="CL64" s="105" t="s">
        <v>19</v>
      </c>
    </row>
    <row r="65" spans="1:91" s="4" customFormat="1" ht="23.25" customHeight="1">
      <c r="A65" s="106" t="s">
        <v>91</v>
      </c>
      <c r="B65" s="54"/>
      <c r="C65" s="99"/>
      <c r="D65" s="99"/>
      <c r="E65" s="99"/>
      <c r="F65" s="353" t="s">
        <v>117</v>
      </c>
      <c r="G65" s="353"/>
      <c r="H65" s="353"/>
      <c r="I65" s="353"/>
      <c r="J65" s="353"/>
      <c r="K65" s="99"/>
      <c r="L65" s="353" t="s">
        <v>118</v>
      </c>
      <c r="M65" s="353"/>
      <c r="N65" s="353"/>
      <c r="O65" s="353"/>
      <c r="P65" s="353"/>
      <c r="Q65" s="353"/>
      <c r="R65" s="353"/>
      <c r="S65" s="353"/>
      <c r="T65" s="353"/>
      <c r="U65" s="353"/>
      <c r="V65" s="353"/>
      <c r="W65" s="353"/>
      <c r="X65" s="353"/>
      <c r="Y65" s="353"/>
      <c r="Z65" s="353"/>
      <c r="AA65" s="353"/>
      <c r="AB65" s="353"/>
      <c r="AC65" s="353"/>
      <c r="AD65" s="353"/>
      <c r="AE65" s="353"/>
      <c r="AF65" s="353"/>
      <c r="AG65" s="381">
        <f>'109a - SO 09 - Na Kopečku...'!J34</f>
        <v>0</v>
      </c>
      <c r="AH65" s="382"/>
      <c r="AI65" s="382"/>
      <c r="AJ65" s="382"/>
      <c r="AK65" s="382"/>
      <c r="AL65" s="382"/>
      <c r="AM65" s="382"/>
      <c r="AN65" s="381">
        <f t="shared" si="0"/>
        <v>0</v>
      </c>
      <c r="AO65" s="382"/>
      <c r="AP65" s="382"/>
      <c r="AQ65" s="100" t="s">
        <v>89</v>
      </c>
      <c r="AR65" s="56"/>
      <c r="AS65" s="101">
        <v>0</v>
      </c>
      <c r="AT65" s="102">
        <f t="shared" si="1"/>
        <v>0</v>
      </c>
      <c r="AU65" s="103">
        <f>'109a - SO 09 - Na Kopečku...'!P100</f>
        <v>0</v>
      </c>
      <c r="AV65" s="102">
        <f>'109a - SO 09 - Na Kopečku...'!J37</f>
        <v>0</v>
      </c>
      <c r="AW65" s="102">
        <f>'109a - SO 09 - Na Kopečku...'!J38</f>
        <v>0</v>
      </c>
      <c r="AX65" s="102">
        <f>'109a - SO 09 - Na Kopečku...'!J39</f>
        <v>0</v>
      </c>
      <c r="AY65" s="102">
        <f>'109a - SO 09 - Na Kopečku...'!J40</f>
        <v>0</v>
      </c>
      <c r="AZ65" s="102">
        <f>'109a - SO 09 - Na Kopečku...'!F37</f>
        <v>0</v>
      </c>
      <c r="BA65" s="102">
        <f>'109a - SO 09 - Na Kopečku...'!F38</f>
        <v>0</v>
      </c>
      <c r="BB65" s="102">
        <f>'109a - SO 09 - Na Kopečku...'!F39</f>
        <v>0</v>
      </c>
      <c r="BC65" s="102">
        <f>'109a - SO 09 - Na Kopečku...'!F40</f>
        <v>0</v>
      </c>
      <c r="BD65" s="104">
        <f>'109a - SO 09 - Na Kopečku...'!F41</f>
        <v>0</v>
      </c>
      <c r="BT65" s="105" t="s">
        <v>94</v>
      </c>
      <c r="BV65" s="105" t="s">
        <v>79</v>
      </c>
      <c r="BW65" s="105" t="s">
        <v>119</v>
      </c>
      <c r="BX65" s="105" t="s">
        <v>90</v>
      </c>
      <c r="CL65" s="105" t="s">
        <v>19</v>
      </c>
    </row>
    <row r="66" spans="1:91" s="4" customFormat="1" ht="23.25" customHeight="1">
      <c r="A66" s="106" t="s">
        <v>91</v>
      </c>
      <c r="B66" s="54"/>
      <c r="C66" s="99"/>
      <c r="D66" s="99"/>
      <c r="E66" s="99"/>
      <c r="F66" s="353" t="s">
        <v>120</v>
      </c>
      <c r="G66" s="353"/>
      <c r="H66" s="353"/>
      <c r="I66" s="353"/>
      <c r="J66" s="353"/>
      <c r="K66" s="99"/>
      <c r="L66" s="353" t="s">
        <v>121</v>
      </c>
      <c r="M66" s="353"/>
      <c r="N66" s="353"/>
      <c r="O66" s="353"/>
      <c r="P66" s="353"/>
      <c r="Q66" s="353"/>
      <c r="R66" s="353"/>
      <c r="S66" s="353"/>
      <c r="T66" s="353"/>
      <c r="U66" s="353"/>
      <c r="V66" s="353"/>
      <c r="W66" s="353"/>
      <c r="X66" s="353"/>
      <c r="Y66" s="353"/>
      <c r="Z66" s="353"/>
      <c r="AA66" s="353"/>
      <c r="AB66" s="353"/>
      <c r="AC66" s="353"/>
      <c r="AD66" s="353"/>
      <c r="AE66" s="353"/>
      <c r="AF66" s="353"/>
      <c r="AG66" s="381">
        <f>'110a - SO 10 - Sídliště n...'!J34</f>
        <v>0</v>
      </c>
      <c r="AH66" s="382"/>
      <c r="AI66" s="382"/>
      <c r="AJ66" s="382"/>
      <c r="AK66" s="382"/>
      <c r="AL66" s="382"/>
      <c r="AM66" s="382"/>
      <c r="AN66" s="381">
        <f t="shared" si="0"/>
        <v>0</v>
      </c>
      <c r="AO66" s="382"/>
      <c r="AP66" s="382"/>
      <c r="AQ66" s="100" t="s">
        <v>89</v>
      </c>
      <c r="AR66" s="56"/>
      <c r="AS66" s="101">
        <v>0</v>
      </c>
      <c r="AT66" s="102">
        <f t="shared" si="1"/>
        <v>0</v>
      </c>
      <c r="AU66" s="103">
        <f>'110a - SO 10 - Sídliště n...'!P100</f>
        <v>0</v>
      </c>
      <c r="AV66" s="102">
        <f>'110a - SO 10 - Sídliště n...'!J37</f>
        <v>0</v>
      </c>
      <c r="AW66" s="102">
        <f>'110a - SO 10 - Sídliště n...'!J38</f>
        <v>0</v>
      </c>
      <c r="AX66" s="102">
        <f>'110a - SO 10 - Sídliště n...'!J39</f>
        <v>0</v>
      </c>
      <c r="AY66" s="102">
        <f>'110a - SO 10 - Sídliště n...'!J40</f>
        <v>0</v>
      </c>
      <c r="AZ66" s="102">
        <f>'110a - SO 10 - Sídliště n...'!F37</f>
        <v>0</v>
      </c>
      <c r="BA66" s="102">
        <f>'110a - SO 10 - Sídliště n...'!F38</f>
        <v>0</v>
      </c>
      <c r="BB66" s="102">
        <f>'110a - SO 10 - Sídliště n...'!F39</f>
        <v>0</v>
      </c>
      <c r="BC66" s="102">
        <f>'110a - SO 10 - Sídliště n...'!F40</f>
        <v>0</v>
      </c>
      <c r="BD66" s="104">
        <f>'110a - SO 10 - Sídliště n...'!F41</f>
        <v>0</v>
      </c>
      <c r="BT66" s="105" t="s">
        <v>94</v>
      </c>
      <c r="BV66" s="105" t="s">
        <v>79</v>
      </c>
      <c r="BW66" s="105" t="s">
        <v>122</v>
      </c>
      <c r="BX66" s="105" t="s">
        <v>90</v>
      </c>
      <c r="CL66" s="105" t="s">
        <v>19</v>
      </c>
    </row>
    <row r="67" spans="1:91" s="4" customFormat="1" ht="23.25" customHeight="1">
      <c r="A67" s="106" t="s">
        <v>91</v>
      </c>
      <c r="B67" s="54"/>
      <c r="C67" s="99"/>
      <c r="D67" s="99"/>
      <c r="E67" s="99"/>
      <c r="F67" s="353" t="s">
        <v>123</v>
      </c>
      <c r="G67" s="353"/>
      <c r="H67" s="353"/>
      <c r="I67" s="353"/>
      <c r="J67" s="353"/>
      <c r="K67" s="99"/>
      <c r="L67" s="353" t="s">
        <v>124</v>
      </c>
      <c r="M67" s="353"/>
      <c r="N67" s="353"/>
      <c r="O67" s="353"/>
      <c r="P67" s="353"/>
      <c r="Q67" s="353"/>
      <c r="R67" s="353"/>
      <c r="S67" s="353"/>
      <c r="T67" s="353"/>
      <c r="U67" s="353"/>
      <c r="V67" s="353"/>
      <c r="W67" s="353"/>
      <c r="X67" s="353"/>
      <c r="Y67" s="353"/>
      <c r="Z67" s="353"/>
      <c r="AA67" s="353"/>
      <c r="AB67" s="353"/>
      <c r="AC67" s="353"/>
      <c r="AD67" s="353"/>
      <c r="AE67" s="353"/>
      <c r="AF67" s="353"/>
      <c r="AG67" s="381">
        <f>'111a - SO 11 - Sídliště n...'!J34</f>
        <v>0</v>
      </c>
      <c r="AH67" s="382"/>
      <c r="AI67" s="382"/>
      <c r="AJ67" s="382"/>
      <c r="AK67" s="382"/>
      <c r="AL67" s="382"/>
      <c r="AM67" s="382"/>
      <c r="AN67" s="381">
        <f t="shared" si="0"/>
        <v>0</v>
      </c>
      <c r="AO67" s="382"/>
      <c r="AP67" s="382"/>
      <c r="AQ67" s="100" t="s">
        <v>89</v>
      </c>
      <c r="AR67" s="56"/>
      <c r="AS67" s="101">
        <v>0</v>
      </c>
      <c r="AT67" s="102">
        <f t="shared" si="1"/>
        <v>0</v>
      </c>
      <c r="AU67" s="103">
        <f>'111a - SO 11 - Sídliště n...'!P100</f>
        <v>0</v>
      </c>
      <c r="AV67" s="102">
        <f>'111a - SO 11 - Sídliště n...'!J37</f>
        <v>0</v>
      </c>
      <c r="AW67" s="102">
        <f>'111a - SO 11 - Sídliště n...'!J38</f>
        <v>0</v>
      </c>
      <c r="AX67" s="102">
        <f>'111a - SO 11 - Sídliště n...'!J39</f>
        <v>0</v>
      </c>
      <c r="AY67" s="102">
        <f>'111a - SO 11 - Sídliště n...'!J40</f>
        <v>0</v>
      </c>
      <c r="AZ67" s="102">
        <f>'111a - SO 11 - Sídliště n...'!F37</f>
        <v>0</v>
      </c>
      <c r="BA67" s="102">
        <f>'111a - SO 11 - Sídliště n...'!F38</f>
        <v>0</v>
      </c>
      <c r="BB67" s="102">
        <f>'111a - SO 11 - Sídliště n...'!F39</f>
        <v>0</v>
      </c>
      <c r="BC67" s="102">
        <f>'111a - SO 11 - Sídliště n...'!F40</f>
        <v>0</v>
      </c>
      <c r="BD67" s="104">
        <f>'111a - SO 11 - Sídliště n...'!F41</f>
        <v>0</v>
      </c>
      <c r="BT67" s="105" t="s">
        <v>94</v>
      </c>
      <c r="BV67" s="105" t="s">
        <v>79</v>
      </c>
      <c r="BW67" s="105" t="s">
        <v>125</v>
      </c>
      <c r="BX67" s="105" t="s">
        <v>90</v>
      </c>
      <c r="CL67" s="105" t="s">
        <v>19</v>
      </c>
    </row>
    <row r="68" spans="1:91" s="4" customFormat="1" ht="16.5" customHeight="1">
      <c r="A68" s="106" t="s">
        <v>91</v>
      </c>
      <c r="B68" s="54"/>
      <c r="C68" s="99"/>
      <c r="D68" s="99"/>
      <c r="E68" s="353" t="s">
        <v>126</v>
      </c>
      <c r="F68" s="353"/>
      <c r="G68" s="353"/>
      <c r="H68" s="353"/>
      <c r="I68" s="353"/>
      <c r="J68" s="99"/>
      <c r="K68" s="353" t="s">
        <v>127</v>
      </c>
      <c r="L68" s="353"/>
      <c r="M68" s="353"/>
      <c r="N68" s="353"/>
      <c r="O68" s="353"/>
      <c r="P68" s="353"/>
      <c r="Q68" s="353"/>
      <c r="R68" s="353"/>
      <c r="S68" s="353"/>
      <c r="T68" s="353"/>
      <c r="U68" s="353"/>
      <c r="V68" s="353"/>
      <c r="W68" s="353"/>
      <c r="X68" s="353"/>
      <c r="Y68" s="353"/>
      <c r="Z68" s="353"/>
      <c r="AA68" s="353"/>
      <c r="AB68" s="353"/>
      <c r="AC68" s="353"/>
      <c r="AD68" s="353"/>
      <c r="AE68" s="353"/>
      <c r="AF68" s="353"/>
      <c r="AG68" s="381">
        <f>'002a - Elektroinstalace, ...'!J32</f>
        <v>0</v>
      </c>
      <c r="AH68" s="382"/>
      <c r="AI68" s="382"/>
      <c r="AJ68" s="382"/>
      <c r="AK68" s="382"/>
      <c r="AL68" s="382"/>
      <c r="AM68" s="382"/>
      <c r="AN68" s="381">
        <f t="shared" si="0"/>
        <v>0</v>
      </c>
      <c r="AO68" s="382"/>
      <c r="AP68" s="382"/>
      <c r="AQ68" s="100" t="s">
        <v>89</v>
      </c>
      <c r="AR68" s="56"/>
      <c r="AS68" s="101">
        <v>0</v>
      </c>
      <c r="AT68" s="102">
        <f t="shared" si="1"/>
        <v>0</v>
      </c>
      <c r="AU68" s="103">
        <f>'002a - Elektroinstalace, ...'!P151</f>
        <v>0</v>
      </c>
      <c r="AV68" s="102">
        <f>'002a - Elektroinstalace, ...'!J35</f>
        <v>0</v>
      </c>
      <c r="AW68" s="102">
        <f>'002a - Elektroinstalace, ...'!J36</f>
        <v>0</v>
      </c>
      <c r="AX68" s="102">
        <f>'002a - Elektroinstalace, ...'!J37</f>
        <v>0</v>
      </c>
      <c r="AY68" s="102">
        <f>'002a - Elektroinstalace, ...'!J38</f>
        <v>0</v>
      </c>
      <c r="AZ68" s="102">
        <f>'002a - Elektroinstalace, ...'!F35</f>
        <v>0</v>
      </c>
      <c r="BA68" s="102">
        <f>'002a - Elektroinstalace, ...'!F36</f>
        <v>0</v>
      </c>
      <c r="BB68" s="102">
        <f>'002a - Elektroinstalace, ...'!F37</f>
        <v>0</v>
      </c>
      <c r="BC68" s="102">
        <f>'002a - Elektroinstalace, ...'!F38</f>
        <v>0</v>
      </c>
      <c r="BD68" s="104">
        <f>'002a - Elektroinstalace, ...'!F39</f>
        <v>0</v>
      </c>
      <c r="BT68" s="105" t="s">
        <v>86</v>
      </c>
      <c r="BV68" s="105" t="s">
        <v>79</v>
      </c>
      <c r="BW68" s="105" t="s">
        <v>128</v>
      </c>
      <c r="BX68" s="105" t="s">
        <v>85</v>
      </c>
      <c r="CL68" s="105" t="s">
        <v>19</v>
      </c>
    </row>
    <row r="69" spans="1:91" s="4" customFormat="1" ht="16.5" customHeight="1">
      <c r="A69" s="106" t="s">
        <v>91</v>
      </c>
      <c r="B69" s="54"/>
      <c r="C69" s="99"/>
      <c r="D69" s="99"/>
      <c r="E69" s="353" t="s">
        <v>129</v>
      </c>
      <c r="F69" s="353"/>
      <c r="G69" s="353"/>
      <c r="H69" s="353"/>
      <c r="I69" s="353"/>
      <c r="J69" s="99"/>
      <c r="K69" s="353" t="s">
        <v>130</v>
      </c>
      <c r="L69" s="353"/>
      <c r="M69" s="353"/>
      <c r="N69" s="353"/>
      <c r="O69" s="353"/>
      <c r="P69" s="353"/>
      <c r="Q69" s="353"/>
      <c r="R69" s="353"/>
      <c r="S69" s="353"/>
      <c r="T69" s="353"/>
      <c r="U69" s="353"/>
      <c r="V69" s="353"/>
      <c r="W69" s="353"/>
      <c r="X69" s="353"/>
      <c r="Y69" s="353"/>
      <c r="Z69" s="353"/>
      <c r="AA69" s="353"/>
      <c r="AB69" s="353"/>
      <c r="AC69" s="353"/>
      <c r="AD69" s="353"/>
      <c r="AE69" s="353"/>
      <c r="AF69" s="353"/>
      <c r="AG69" s="381">
        <f>'003a - Vedlejší náklady'!J32</f>
        <v>0</v>
      </c>
      <c r="AH69" s="382"/>
      <c r="AI69" s="382"/>
      <c r="AJ69" s="382"/>
      <c r="AK69" s="382"/>
      <c r="AL69" s="382"/>
      <c r="AM69" s="382"/>
      <c r="AN69" s="381">
        <f t="shared" si="0"/>
        <v>0</v>
      </c>
      <c r="AO69" s="382"/>
      <c r="AP69" s="382"/>
      <c r="AQ69" s="100" t="s">
        <v>89</v>
      </c>
      <c r="AR69" s="56"/>
      <c r="AS69" s="101">
        <v>0</v>
      </c>
      <c r="AT69" s="102">
        <f t="shared" si="1"/>
        <v>0</v>
      </c>
      <c r="AU69" s="103">
        <f>'003a - Vedlejší náklady'!P88</f>
        <v>0</v>
      </c>
      <c r="AV69" s="102">
        <f>'003a - Vedlejší náklady'!J35</f>
        <v>0</v>
      </c>
      <c r="AW69" s="102">
        <f>'003a - Vedlejší náklady'!J36</f>
        <v>0</v>
      </c>
      <c r="AX69" s="102">
        <f>'003a - Vedlejší náklady'!J37</f>
        <v>0</v>
      </c>
      <c r="AY69" s="102">
        <f>'003a - Vedlejší náklady'!J38</f>
        <v>0</v>
      </c>
      <c r="AZ69" s="102">
        <f>'003a - Vedlejší náklady'!F35</f>
        <v>0</v>
      </c>
      <c r="BA69" s="102">
        <f>'003a - Vedlejší náklady'!F36</f>
        <v>0</v>
      </c>
      <c r="BB69" s="102">
        <f>'003a - Vedlejší náklady'!F37</f>
        <v>0</v>
      </c>
      <c r="BC69" s="102">
        <f>'003a - Vedlejší náklady'!F38</f>
        <v>0</v>
      </c>
      <c r="BD69" s="104">
        <f>'003a - Vedlejší náklady'!F39</f>
        <v>0</v>
      </c>
      <c r="BT69" s="105" t="s">
        <v>86</v>
      </c>
      <c r="BV69" s="105" t="s">
        <v>79</v>
      </c>
      <c r="BW69" s="105" t="s">
        <v>131</v>
      </c>
      <c r="BX69" s="105" t="s">
        <v>85</v>
      </c>
      <c r="CL69" s="105" t="s">
        <v>19</v>
      </c>
    </row>
    <row r="70" spans="1:91" s="7" customFormat="1" ht="24.75" customHeight="1">
      <c r="B70" s="89"/>
      <c r="C70" s="90"/>
      <c r="D70" s="352" t="s">
        <v>132</v>
      </c>
      <c r="E70" s="352"/>
      <c r="F70" s="352"/>
      <c r="G70" s="352"/>
      <c r="H70" s="352"/>
      <c r="I70" s="91"/>
      <c r="J70" s="352" t="s">
        <v>133</v>
      </c>
      <c r="K70" s="352"/>
      <c r="L70" s="352"/>
      <c r="M70" s="352"/>
      <c r="N70" s="352"/>
      <c r="O70" s="352"/>
      <c r="P70" s="352"/>
      <c r="Q70" s="352"/>
      <c r="R70" s="352"/>
      <c r="S70" s="352"/>
      <c r="T70" s="352"/>
      <c r="U70" s="352"/>
      <c r="V70" s="352"/>
      <c r="W70" s="352"/>
      <c r="X70" s="352"/>
      <c r="Y70" s="352"/>
      <c r="Z70" s="352"/>
      <c r="AA70" s="352"/>
      <c r="AB70" s="352"/>
      <c r="AC70" s="352"/>
      <c r="AD70" s="352"/>
      <c r="AE70" s="352"/>
      <c r="AF70" s="352"/>
      <c r="AG70" s="379">
        <f>ROUND(SUM(AG71:AG72),2)</f>
        <v>0</v>
      </c>
      <c r="AH70" s="380"/>
      <c r="AI70" s="380"/>
      <c r="AJ70" s="380"/>
      <c r="AK70" s="380"/>
      <c r="AL70" s="380"/>
      <c r="AM70" s="380"/>
      <c r="AN70" s="387">
        <f t="shared" si="0"/>
        <v>0</v>
      </c>
      <c r="AO70" s="380"/>
      <c r="AP70" s="380"/>
      <c r="AQ70" s="92" t="s">
        <v>83</v>
      </c>
      <c r="AR70" s="93"/>
      <c r="AS70" s="94">
        <f>ROUND(SUM(AS71:AS72),2)</f>
        <v>0</v>
      </c>
      <c r="AT70" s="95">
        <f t="shared" si="1"/>
        <v>0</v>
      </c>
      <c r="AU70" s="96">
        <f>ROUND(SUM(AU71:AU72),5)</f>
        <v>0</v>
      </c>
      <c r="AV70" s="95">
        <f>ROUND(AZ70*L29,2)</f>
        <v>0</v>
      </c>
      <c r="AW70" s="95">
        <f>ROUND(BA70*L30,2)</f>
        <v>0</v>
      </c>
      <c r="AX70" s="95">
        <f>ROUND(BB70*L29,2)</f>
        <v>0</v>
      </c>
      <c r="AY70" s="95">
        <f>ROUND(BC70*L30,2)</f>
        <v>0</v>
      </c>
      <c r="AZ70" s="95">
        <f>ROUND(SUM(AZ71:AZ72),2)</f>
        <v>0</v>
      </c>
      <c r="BA70" s="95">
        <f>ROUND(SUM(BA71:BA72),2)</f>
        <v>0</v>
      </c>
      <c r="BB70" s="95">
        <f>ROUND(SUM(BB71:BB72),2)</f>
        <v>0</v>
      </c>
      <c r="BC70" s="95">
        <f>ROUND(SUM(BC71:BC72),2)</f>
        <v>0</v>
      </c>
      <c r="BD70" s="97">
        <f>ROUND(SUM(BD71:BD72),2)</f>
        <v>0</v>
      </c>
      <c r="BS70" s="98" t="s">
        <v>76</v>
      </c>
      <c r="BT70" s="98" t="s">
        <v>84</v>
      </c>
      <c r="BU70" s="98" t="s">
        <v>78</v>
      </c>
      <c r="BV70" s="98" t="s">
        <v>79</v>
      </c>
      <c r="BW70" s="98" t="s">
        <v>134</v>
      </c>
      <c r="BX70" s="98" t="s">
        <v>5</v>
      </c>
      <c r="CL70" s="98" t="s">
        <v>19</v>
      </c>
      <c r="CM70" s="98" t="s">
        <v>86</v>
      </c>
    </row>
    <row r="71" spans="1:91" s="4" customFormat="1" ht="16.5" customHeight="1">
      <c r="A71" s="106" t="s">
        <v>91</v>
      </c>
      <c r="B71" s="54"/>
      <c r="C71" s="99"/>
      <c r="D71" s="99"/>
      <c r="E71" s="353" t="s">
        <v>135</v>
      </c>
      <c r="F71" s="353"/>
      <c r="G71" s="353"/>
      <c r="H71" s="353"/>
      <c r="I71" s="353"/>
      <c r="J71" s="99"/>
      <c r="K71" s="353" t="s">
        <v>127</v>
      </c>
      <c r="L71" s="353"/>
      <c r="M71" s="353"/>
      <c r="N71" s="353"/>
      <c r="O71" s="353"/>
      <c r="P71" s="353"/>
      <c r="Q71" s="353"/>
      <c r="R71" s="353"/>
      <c r="S71" s="353"/>
      <c r="T71" s="353"/>
      <c r="U71" s="353"/>
      <c r="V71" s="353"/>
      <c r="W71" s="353"/>
      <c r="X71" s="353"/>
      <c r="Y71" s="353"/>
      <c r="Z71" s="353"/>
      <c r="AA71" s="353"/>
      <c r="AB71" s="353"/>
      <c r="AC71" s="353"/>
      <c r="AD71" s="353"/>
      <c r="AE71" s="353"/>
      <c r="AF71" s="353"/>
      <c r="AG71" s="381">
        <f>'002b - Elektroinstalace, ...'!J32</f>
        <v>0</v>
      </c>
      <c r="AH71" s="382"/>
      <c r="AI71" s="382"/>
      <c r="AJ71" s="382"/>
      <c r="AK71" s="382"/>
      <c r="AL71" s="382"/>
      <c r="AM71" s="382"/>
      <c r="AN71" s="381">
        <f t="shared" si="0"/>
        <v>0</v>
      </c>
      <c r="AO71" s="382"/>
      <c r="AP71" s="382"/>
      <c r="AQ71" s="100" t="s">
        <v>89</v>
      </c>
      <c r="AR71" s="56"/>
      <c r="AS71" s="101">
        <v>0</v>
      </c>
      <c r="AT71" s="102">
        <f t="shared" si="1"/>
        <v>0</v>
      </c>
      <c r="AU71" s="103">
        <f>'002b - Elektroinstalace, ...'!P109</f>
        <v>0</v>
      </c>
      <c r="AV71" s="102">
        <f>'002b - Elektroinstalace, ...'!J35</f>
        <v>0</v>
      </c>
      <c r="AW71" s="102">
        <f>'002b - Elektroinstalace, ...'!J36</f>
        <v>0</v>
      </c>
      <c r="AX71" s="102">
        <f>'002b - Elektroinstalace, ...'!J37</f>
        <v>0</v>
      </c>
      <c r="AY71" s="102">
        <f>'002b - Elektroinstalace, ...'!J38</f>
        <v>0</v>
      </c>
      <c r="AZ71" s="102">
        <f>'002b - Elektroinstalace, ...'!F35</f>
        <v>0</v>
      </c>
      <c r="BA71" s="102">
        <f>'002b - Elektroinstalace, ...'!F36</f>
        <v>0</v>
      </c>
      <c r="BB71" s="102">
        <f>'002b - Elektroinstalace, ...'!F37</f>
        <v>0</v>
      </c>
      <c r="BC71" s="102">
        <f>'002b - Elektroinstalace, ...'!F38</f>
        <v>0</v>
      </c>
      <c r="BD71" s="104">
        <f>'002b - Elektroinstalace, ...'!F39</f>
        <v>0</v>
      </c>
      <c r="BT71" s="105" t="s">
        <v>86</v>
      </c>
      <c r="BV71" s="105" t="s">
        <v>79</v>
      </c>
      <c r="BW71" s="105" t="s">
        <v>136</v>
      </c>
      <c r="BX71" s="105" t="s">
        <v>134</v>
      </c>
      <c r="CL71" s="105" t="s">
        <v>19</v>
      </c>
    </row>
    <row r="72" spans="1:91" s="4" customFormat="1" ht="16.5" customHeight="1">
      <c r="A72" s="106" t="s">
        <v>91</v>
      </c>
      <c r="B72" s="54"/>
      <c r="C72" s="99"/>
      <c r="D72" s="99"/>
      <c r="E72" s="353" t="s">
        <v>137</v>
      </c>
      <c r="F72" s="353"/>
      <c r="G72" s="353"/>
      <c r="H72" s="353"/>
      <c r="I72" s="353"/>
      <c r="J72" s="99"/>
      <c r="K72" s="353" t="s">
        <v>130</v>
      </c>
      <c r="L72" s="353"/>
      <c r="M72" s="353"/>
      <c r="N72" s="353"/>
      <c r="O72" s="353"/>
      <c r="P72" s="353"/>
      <c r="Q72" s="353"/>
      <c r="R72" s="353"/>
      <c r="S72" s="353"/>
      <c r="T72" s="353"/>
      <c r="U72" s="353"/>
      <c r="V72" s="353"/>
      <c r="W72" s="353"/>
      <c r="X72" s="353"/>
      <c r="Y72" s="353"/>
      <c r="Z72" s="353"/>
      <c r="AA72" s="353"/>
      <c r="AB72" s="353"/>
      <c r="AC72" s="353"/>
      <c r="AD72" s="353"/>
      <c r="AE72" s="353"/>
      <c r="AF72" s="353"/>
      <c r="AG72" s="381">
        <f>'003b - Vedlejší náklady'!J32</f>
        <v>0</v>
      </c>
      <c r="AH72" s="382"/>
      <c r="AI72" s="382"/>
      <c r="AJ72" s="382"/>
      <c r="AK72" s="382"/>
      <c r="AL72" s="382"/>
      <c r="AM72" s="382"/>
      <c r="AN72" s="381">
        <f t="shared" si="0"/>
        <v>0</v>
      </c>
      <c r="AO72" s="382"/>
      <c r="AP72" s="382"/>
      <c r="AQ72" s="100" t="s">
        <v>89</v>
      </c>
      <c r="AR72" s="56"/>
      <c r="AS72" s="101">
        <v>0</v>
      </c>
      <c r="AT72" s="102">
        <f t="shared" si="1"/>
        <v>0</v>
      </c>
      <c r="AU72" s="103">
        <f>'003b - Vedlejší náklady'!P88</f>
        <v>0</v>
      </c>
      <c r="AV72" s="102">
        <f>'003b - Vedlejší náklady'!J35</f>
        <v>0</v>
      </c>
      <c r="AW72" s="102">
        <f>'003b - Vedlejší náklady'!J36</f>
        <v>0</v>
      </c>
      <c r="AX72" s="102">
        <f>'003b - Vedlejší náklady'!J37</f>
        <v>0</v>
      </c>
      <c r="AY72" s="102">
        <f>'003b - Vedlejší náklady'!J38</f>
        <v>0</v>
      </c>
      <c r="AZ72" s="102">
        <f>'003b - Vedlejší náklady'!F35</f>
        <v>0</v>
      </c>
      <c r="BA72" s="102">
        <f>'003b - Vedlejší náklady'!F36</f>
        <v>0</v>
      </c>
      <c r="BB72" s="102">
        <f>'003b - Vedlejší náklady'!F37</f>
        <v>0</v>
      </c>
      <c r="BC72" s="102">
        <f>'003b - Vedlejší náklady'!F38</f>
        <v>0</v>
      </c>
      <c r="BD72" s="104">
        <f>'003b - Vedlejší náklady'!F39</f>
        <v>0</v>
      </c>
      <c r="BT72" s="105" t="s">
        <v>86</v>
      </c>
      <c r="BV72" s="105" t="s">
        <v>79</v>
      </c>
      <c r="BW72" s="105" t="s">
        <v>138</v>
      </c>
      <c r="BX72" s="105" t="s">
        <v>134</v>
      </c>
      <c r="CL72" s="105" t="s">
        <v>19</v>
      </c>
    </row>
    <row r="73" spans="1:91" s="7" customFormat="1" ht="16.5" customHeight="1">
      <c r="B73" s="89"/>
      <c r="C73" s="90"/>
      <c r="D73" s="352" t="s">
        <v>139</v>
      </c>
      <c r="E73" s="352"/>
      <c r="F73" s="352"/>
      <c r="G73" s="352"/>
      <c r="H73" s="352"/>
      <c r="I73" s="91"/>
      <c r="J73" s="352" t="s">
        <v>140</v>
      </c>
      <c r="K73" s="352"/>
      <c r="L73" s="352"/>
      <c r="M73" s="352"/>
      <c r="N73" s="352"/>
      <c r="O73" s="352"/>
      <c r="P73" s="352"/>
      <c r="Q73" s="352"/>
      <c r="R73" s="352"/>
      <c r="S73" s="352"/>
      <c r="T73" s="352"/>
      <c r="U73" s="352"/>
      <c r="V73" s="352"/>
      <c r="W73" s="352"/>
      <c r="X73" s="352"/>
      <c r="Y73" s="352"/>
      <c r="Z73" s="352"/>
      <c r="AA73" s="352"/>
      <c r="AB73" s="352"/>
      <c r="AC73" s="352"/>
      <c r="AD73" s="352"/>
      <c r="AE73" s="352"/>
      <c r="AF73" s="352"/>
      <c r="AG73" s="379">
        <f>ROUND(AG74,2)</f>
        <v>0</v>
      </c>
      <c r="AH73" s="380"/>
      <c r="AI73" s="380"/>
      <c r="AJ73" s="380"/>
      <c r="AK73" s="380"/>
      <c r="AL73" s="380"/>
      <c r="AM73" s="380"/>
      <c r="AN73" s="387">
        <f t="shared" si="0"/>
        <v>0</v>
      </c>
      <c r="AO73" s="380"/>
      <c r="AP73" s="380"/>
      <c r="AQ73" s="92" t="s">
        <v>83</v>
      </c>
      <c r="AR73" s="93"/>
      <c r="AS73" s="94">
        <f>ROUND(AS74,2)</f>
        <v>0</v>
      </c>
      <c r="AT73" s="95">
        <f t="shared" si="1"/>
        <v>0</v>
      </c>
      <c r="AU73" s="96">
        <f>ROUND(AU74,5)</f>
        <v>0</v>
      </c>
      <c r="AV73" s="95">
        <f>ROUND(AZ73*L29,2)</f>
        <v>0</v>
      </c>
      <c r="AW73" s="95">
        <f>ROUND(BA73*L30,2)</f>
        <v>0</v>
      </c>
      <c r="AX73" s="95">
        <f>ROUND(BB73*L29,2)</f>
        <v>0</v>
      </c>
      <c r="AY73" s="95">
        <f>ROUND(BC73*L30,2)</f>
        <v>0</v>
      </c>
      <c r="AZ73" s="95">
        <f>ROUND(AZ74,2)</f>
        <v>0</v>
      </c>
      <c r="BA73" s="95">
        <f>ROUND(BA74,2)</f>
        <v>0</v>
      </c>
      <c r="BB73" s="95">
        <f>ROUND(BB74,2)</f>
        <v>0</v>
      </c>
      <c r="BC73" s="95">
        <f>ROUND(BC74,2)</f>
        <v>0</v>
      </c>
      <c r="BD73" s="97">
        <f>ROUND(BD74,2)</f>
        <v>0</v>
      </c>
      <c r="BS73" s="98" t="s">
        <v>76</v>
      </c>
      <c r="BT73" s="98" t="s">
        <v>84</v>
      </c>
      <c r="BU73" s="98" t="s">
        <v>78</v>
      </c>
      <c r="BV73" s="98" t="s">
        <v>79</v>
      </c>
      <c r="BW73" s="98" t="s">
        <v>141</v>
      </c>
      <c r="BX73" s="98" t="s">
        <v>5</v>
      </c>
      <c r="CL73" s="98" t="s">
        <v>19</v>
      </c>
      <c r="CM73" s="98" t="s">
        <v>86</v>
      </c>
    </row>
    <row r="74" spans="1:91" s="4" customFormat="1" ht="16.5" customHeight="1">
      <c r="A74" s="106" t="s">
        <v>91</v>
      </c>
      <c r="B74" s="54"/>
      <c r="C74" s="99"/>
      <c r="D74" s="99"/>
      <c r="E74" s="353" t="s">
        <v>142</v>
      </c>
      <c r="F74" s="353"/>
      <c r="G74" s="353"/>
      <c r="H74" s="353"/>
      <c r="I74" s="353"/>
      <c r="J74" s="99"/>
      <c r="K74" s="353" t="s">
        <v>130</v>
      </c>
      <c r="L74" s="353"/>
      <c r="M74" s="353"/>
      <c r="N74" s="353"/>
      <c r="O74" s="353"/>
      <c r="P74" s="353"/>
      <c r="Q74" s="353"/>
      <c r="R74" s="353"/>
      <c r="S74" s="353"/>
      <c r="T74" s="353"/>
      <c r="U74" s="353"/>
      <c r="V74" s="353"/>
      <c r="W74" s="353"/>
      <c r="X74" s="353"/>
      <c r="Y74" s="353"/>
      <c r="Z74" s="353"/>
      <c r="AA74" s="353"/>
      <c r="AB74" s="353"/>
      <c r="AC74" s="353"/>
      <c r="AD74" s="353"/>
      <c r="AE74" s="353"/>
      <c r="AF74" s="353"/>
      <c r="AG74" s="381">
        <f>'003c - Vedlejší náklady'!J32</f>
        <v>0</v>
      </c>
      <c r="AH74" s="382"/>
      <c r="AI74" s="382"/>
      <c r="AJ74" s="382"/>
      <c r="AK74" s="382"/>
      <c r="AL74" s="382"/>
      <c r="AM74" s="382"/>
      <c r="AN74" s="381">
        <f t="shared" si="0"/>
        <v>0</v>
      </c>
      <c r="AO74" s="382"/>
      <c r="AP74" s="382"/>
      <c r="AQ74" s="100" t="s">
        <v>89</v>
      </c>
      <c r="AR74" s="56"/>
      <c r="AS74" s="107">
        <v>0</v>
      </c>
      <c r="AT74" s="108">
        <f t="shared" si="1"/>
        <v>0</v>
      </c>
      <c r="AU74" s="109">
        <f>'003c - Vedlejší náklady'!P93</f>
        <v>0</v>
      </c>
      <c r="AV74" s="108">
        <f>'003c - Vedlejší náklady'!J35</f>
        <v>0</v>
      </c>
      <c r="AW74" s="108">
        <f>'003c - Vedlejší náklady'!J36</f>
        <v>0</v>
      </c>
      <c r="AX74" s="108">
        <f>'003c - Vedlejší náklady'!J37</f>
        <v>0</v>
      </c>
      <c r="AY74" s="108">
        <f>'003c - Vedlejší náklady'!J38</f>
        <v>0</v>
      </c>
      <c r="AZ74" s="108">
        <f>'003c - Vedlejší náklady'!F35</f>
        <v>0</v>
      </c>
      <c r="BA74" s="108">
        <f>'003c - Vedlejší náklady'!F36</f>
        <v>0</v>
      </c>
      <c r="BB74" s="108">
        <f>'003c - Vedlejší náklady'!F37</f>
        <v>0</v>
      </c>
      <c r="BC74" s="108">
        <f>'003c - Vedlejší náklady'!F38</f>
        <v>0</v>
      </c>
      <c r="BD74" s="110">
        <f>'003c - Vedlejší náklady'!F39</f>
        <v>0</v>
      </c>
      <c r="BT74" s="105" t="s">
        <v>86</v>
      </c>
      <c r="BV74" s="105" t="s">
        <v>79</v>
      </c>
      <c r="BW74" s="105" t="s">
        <v>143</v>
      </c>
      <c r="BX74" s="105" t="s">
        <v>141</v>
      </c>
      <c r="CL74" s="105" t="s">
        <v>19</v>
      </c>
    </row>
    <row r="75" spans="1:91" s="2" customFormat="1" ht="30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42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</row>
    <row r="76" spans="1:91" s="2" customFormat="1" ht="6.95" customHeight="1">
      <c r="A76" s="37"/>
      <c r="B76" s="50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42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</row>
  </sheetData>
  <sheetProtection algorithmName="SHA-512" hashValue="AbDdkgTGHUbeZspl5j5cQOYdqWS/UCpmdMZhAe0PStjYcSzMG3h47H3Y134LcExYXUJNvQlvdRi1COZ7Hzm7lA==" saltValue="0IyY9qP9Xi5h1blXnSHJbf7mcEZ0R48ND2nqpHBM11xjF+o/YJk+d5SeazYIFvyY+Hd+DUJKeg3J+JcK1vmY7A==" spinCount="100000" sheet="1" objects="1" scenarios="1" formatColumns="0" formatRows="0"/>
  <mergeCells count="118">
    <mergeCell ref="AN74:AP74"/>
    <mergeCell ref="AG74:AM74"/>
    <mergeCell ref="AN54:AP54"/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73:AP73"/>
    <mergeCell ref="AG73:AM73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L33:P33"/>
    <mergeCell ref="W33:AE33"/>
    <mergeCell ref="AK33:AO33"/>
    <mergeCell ref="AK35:AO35"/>
    <mergeCell ref="X35:AB35"/>
    <mergeCell ref="AR2:BE2"/>
    <mergeCell ref="AG52:AM52"/>
    <mergeCell ref="AG55:AM55"/>
    <mergeCell ref="AG64:AM64"/>
    <mergeCell ref="AG63:AM63"/>
    <mergeCell ref="AG62:AM62"/>
    <mergeCell ref="AG61:AM61"/>
    <mergeCell ref="AG60:AM60"/>
    <mergeCell ref="AG59:AM59"/>
    <mergeCell ref="AG57:AM57"/>
    <mergeCell ref="AG58:AM58"/>
    <mergeCell ref="AG56:AM56"/>
    <mergeCell ref="AM47:AN47"/>
    <mergeCell ref="AM49:AP49"/>
    <mergeCell ref="AM50:AP50"/>
    <mergeCell ref="AN52:AP52"/>
    <mergeCell ref="AN61:AP61"/>
    <mergeCell ref="AN59:AP59"/>
    <mergeCell ref="AN56:AP56"/>
    <mergeCell ref="E74:I74"/>
    <mergeCell ref="K74:AF74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AK30:AO30"/>
    <mergeCell ref="W30:AE30"/>
    <mergeCell ref="L30:P30"/>
    <mergeCell ref="AK31:AO31"/>
    <mergeCell ref="L31:P31"/>
    <mergeCell ref="W31:AE31"/>
    <mergeCell ref="L32:P32"/>
    <mergeCell ref="W32:AE32"/>
    <mergeCell ref="AK32:AO32"/>
    <mergeCell ref="E69:I69"/>
    <mergeCell ref="K69:AF69"/>
    <mergeCell ref="D70:H70"/>
    <mergeCell ref="J70:AF70"/>
    <mergeCell ref="E71:I71"/>
    <mergeCell ref="K71:AF71"/>
    <mergeCell ref="E72:I72"/>
    <mergeCell ref="K72:AF72"/>
    <mergeCell ref="D73:H73"/>
    <mergeCell ref="J73:AF73"/>
    <mergeCell ref="L45:AO45"/>
    <mergeCell ref="L57:AF57"/>
    <mergeCell ref="F65:J65"/>
    <mergeCell ref="L65:AF65"/>
    <mergeCell ref="F66:J66"/>
    <mergeCell ref="L66:AF66"/>
    <mergeCell ref="F67:J67"/>
    <mergeCell ref="L67:AF67"/>
    <mergeCell ref="E68:I68"/>
    <mergeCell ref="K68:AF68"/>
    <mergeCell ref="AN62:AP62"/>
    <mergeCell ref="AN60:AP60"/>
    <mergeCell ref="AN55:AP55"/>
    <mergeCell ref="AN63:AP63"/>
    <mergeCell ref="AN58:AP58"/>
    <mergeCell ref="AN64:AP64"/>
    <mergeCell ref="AN57:AP57"/>
    <mergeCell ref="F64:J64"/>
    <mergeCell ref="I52:AF52"/>
    <mergeCell ref="J55:AF55"/>
    <mergeCell ref="K56:AF56"/>
    <mergeCell ref="L64:AF64"/>
    <mergeCell ref="L63:AF63"/>
    <mergeCell ref="L62:AF62"/>
    <mergeCell ref="L61:AF61"/>
    <mergeCell ref="L60:AF60"/>
    <mergeCell ref="L59:AF59"/>
    <mergeCell ref="L58:AF58"/>
    <mergeCell ref="C52:G52"/>
    <mergeCell ref="D55:H55"/>
    <mergeCell ref="E56:I56"/>
    <mergeCell ref="F58:J58"/>
    <mergeCell ref="F63:J63"/>
    <mergeCell ref="F62:J62"/>
    <mergeCell ref="F61:J61"/>
    <mergeCell ref="F60:J60"/>
    <mergeCell ref="F59:J59"/>
    <mergeCell ref="F57:J57"/>
  </mergeCells>
  <hyperlinks>
    <hyperlink ref="A57" location="'101a - SO 01 - Nemocnice ...'!C2" display="/"/>
    <hyperlink ref="A58" location="'102a - SO 02 - Písecké ro...'!C2" display="/"/>
    <hyperlink ref="A59" location="'103a - SO 03 - Písecké ro...'!C2" display="/"/>
    <hyperlink ref="A60" location="'104a - SO 04 - Křižíkovo ...'!C2" display="/"/>
    <hyperlink ref="A61" location="'105a - SO 05 - U Reálky -...'!C2" display="/"/>
    <hyperlink ref="A62" location="'106a - SO 06 - Černé most...'!C2" display="/"/>
    <hyperlink ref="A63" location="'107a - SO 07 - Černé most...'!C2" display="/"/>
    <hyperlink ref="A64" location="'108a - SO 08 - Na Kopečku...'!C2" display="/"/>
    <hyperlink ref="A65" location="'109a - SO 09 - Na Kopečku...'!C2" display="/"/>
    <hyperlink ref="A66" location="'110a - SO 10 - Sídliště n...'!C2" display="/"/>
    <hyperlink ref="A67" location="'111a - SO 11 - Sídliště n...'!C2" display="/"/>
    <hyperlink ref="A68" location="'002a - Elektroinstalace, ...'!C2" display="/"/>
    <hyperlink ref="A69" location="'003a - Vedlejší náklady'!C2" display="/"/>
    <hyperlink ref="A71" location="'002b - Elektroinstalace, ...'!C2" display="/"/>
    <hyperlink ref="A72" location="'003b - Vedlejší náklady'!C2" display="/"/>
    <hyperlink ref="A74" location="'003c - Vedlejší náklady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94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119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30" customHeight="1">
      <c r="A13" s="37"/>
      <c r="B13" s="42"/>
      <c r="C13" s="37"/>
      <c r="D13" s="37"/>
      <c r="E13" s="399" t="s">
        <v>1479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ROUND((SUM(BE100:BE393)),  2)</f>
        <v>0</v>
      </c>
      <c r="G37" s="37"/>
      <c r="H37" s="37"/>
      <c r="I37" s="127">
        <v>0.21</v>
      </c>
      <c r="J37" s="126">
        <f>ROUND(((SUM(BE100:BE393))*I37),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ROUND((SUM(BF100:BF393)),  2)</f>
        <v>0</v>
      </c>
      <c r="G38" s="37"/>
      <c r="H38" s="37"/>
      <c r="I38" s="127">
        <v>0.12</v>
      </c>
      <c r="J38" s="126">
        <f>ROUND(((SUM(BF100:BF393))*I38),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ROUND((SUM(BG100:BG393)),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ROUND((SUM(BH100:BH393)),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ROUND((SUM(BI100:BI393)),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30" customHeight="1">
      <c r="A58" s="37"/>
      <c r="B58" s="38"/>
      <c r="C58" s="39"/>
      <c r="D58" s="39"/>
      <c r="E58" s="355" t="str">
        <f>E13</f>
        <v>109a - SO 09 - Na Kopečku - zastávka MHD směr Klokoty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J240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J257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J283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J304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J338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J342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J343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30" customHeight="1">
      <c r="A92" s="37"/>
      <c r="B92" s="38"/>
      <c r="C92" s="39"/>
      <c r="D92" s="39"/>
      <c r="E92" s="355" t="str">
        <f>E13</f>
        <v>109a - SO 09 - Na Kopečku - zastávka MHD směr Klokoty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P101+P342</f>
        <v>0</v>
      </c>
      <c r="Q100" s="75"/>
      <c r="R100" s="162">
        <f>R101+R342</f>
        <v>4.2298614000000008</v>
      </c>
      <c r="S100" s="75"/>
      <c r="T100" s="163">
        <f>T101+T342</f>
        <v>0.96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BK101+BK342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P102+P240+P257+P283+P304+P338</f>
        <v>0</v>
      </c>
      <c r="Q101" s="173"/>
      <c r="R101" s="174">
        <f>R102+R240+R257+R283+R304+R338</f>
        <v>4.2260300000000006</v>
      </c>
      <c r="S101" s="173"/>
      <c r="T101" s="175">
        <f>T102+T240+T257+T283+T304+T338</f>
        <v>0.96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BK102+BK240+BK257+BK283+BK304+BK338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SUM(P103:P239)</f>
        <v>0</v>
      </c>
      <c r="Q102" s="173"/>
      <c r="R102" s="174">
        <f>SUM(R103:R239)</f>
        <v>0.35</v>
      </c>
      <c r="S102" s="173"/>
      <c r="T102" s="175">
        <f>SUM(T103:T239)</f>
        <v>0.96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SUM(BK103:BK239)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195</v>
      </c>
      <c r="F103" s="183" t="s">
        <v>196</v>
      </c>
      <c r="G103" s="184" t="s">
        <v>184</v>
      </c>
      <c r="H103" s="185">
        <v>1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0.26</v>
      </c>
      <c r="T103" s="191">
        <f>S103*H103</f>
        <v>0.26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1330</v>
      </c>
    </row>
    <row r="104" spans="1:65" s="2" customFormat="1" ht="39">
      <c r="A104" s="37"/>
      <c r="B104" s="38"/>
      <c r="C104" s="39"/>
      <c r="D104" s="194" t="s">
        <v>188</v>
      </c>
      <c r="E104" s="39"/>
      <c r="F104" s="195" t="s">
        <v>198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199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11.25">
      <c r="B106" s="201"/>
      <c r="C106" s="202"/>
      <c r="D106" s="194" t="s">
        <v>192</v>
      </c>
      <c r="E106" s="203" t="s">
        <v>19</v>
      </c>
      <c r="F106" s="204" t="s">
        <v>200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3" customFormat="1" ht="22.5">
      <c r="B107" s="201"/>
      <c r="C107" s="202"/>
      <c r="D107" s="194" t="s">
        <v>192</v>
      </c>
      <c r="E107" s="203" t="s">
        <v>19</v>
      </c>
      <c r="F107" s="204" t="s">
        <v>203</v>
      </c>
      <c r="G107" s="202"/>
      <c r="H107" s="203" t="s">
        <v>19</v>
      </c>
      <c r="I107" s="205"/>
      <c r="J107" s="202"/>
      <c r="K107" s="202"/>
      <c r="L107" s="206"/>
      <c r="M107" s="207"/>
      <c r="N107" s="208"/>
      <c r="O107" s="208"/>
      <c r="P107" s="208"/>
      <c r="Q107" s="208"/>
      <c r="R107" s="208"/>
      <c r="S107" s="208"/>
      <c r="T107" s="209"/>
      <c r="AT107" s="210" t="s">
        <v>192</v>
      </c>
      <c r="AU107" s="210" t="s">
        <v>86</v>
      </c>
      <c r="AV107" s="13" t="s">
        <v>84</v>
      </c>
      <c r="AW107" s="13" t="s">
        <v>37</v>
      </c>
      <c r="AX107" s="13" t="s">
        <v>77</v>
      </c>
      <c r="AY107" s="210" t="s">
        <v>179</v>
      </c>
    </row>
    <row r="108" spans="1:65" s="14" customFormat="1" ht="11.25">
      <c r="B108" s="211"/>
      <c r="C108" s="212"/>
      <c r="D108" s="194" t="s">
        <v>192</v>
      </c>
      <c r="E108" s="213" t="s">
        <v>19</v>
      </c>
      <c r="F108" s="214" t="s">
        <v>204</v>
      </c>
      <c r="G108" s="212"/>
      <c r="H108" s="215">
        <v>1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84</v>
      </c>
      <c r="AY108" s="221" t="s">
        <v>179</v>
      </c>
    </row>
    <row r="109" spans="1:65" s="2" customFormat="1" ht="24.2" customHeight="1">
      <c r="A109" s="37"/>
      <c r="B109" s="38"/>
      <c r="C109" s="181" t="s">
        <v>86</v>
      </c>
      <c r="D109" s="181" t="s">
        <v>181</v>
      </c>
      <c r="E109" s="182" t="s">
        <v>206</v>
      </c>
      <c r="F109" s="183" t="s">
        <v>207</v>
      </c>
      <c r="G109" s="184" t="s">
        <v>184</v>
      </c>
      <c r="H109" s="185">
        <v>1</v>
      </c>
      <c r="I109" s="186"/>
      <c r="J109" s="187">
        <f>ROUND(I109*H109,2)</f>
        <v>0</v>
      </c>
      <c r="K109" s="183" t="s">
        <v>185</v>
      </c>
      <c r="L109" s="42"/>
      <c r="M109" s="188" t="s">
        <v>19</v>
      </c>
      <c r="N109" s="189" t="s">
        <v>48</v>
      </c>
      <c r="O109" s="67"/>
      <c r="P109" s="190">
        <f>O109*H109</f>
        <v>0</v>
      </c>
      <c r="Q109" s="190">
        <v>0</v>
      </c>
      <c r="R109" s="190">
        <f>Q109*H109</f>
        <v>0</v>
      </c>
      <c r="S109" s="190">
        <v>0.28999999999999998</v>
      </c>
      <c r="T109" s="191">
        <f>S109*H109</f>
        <v>0.28999999999999998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92" t="s">
        <v>186</v>
      </c>
      <c r="AT109" s="192" t="s">
        <v>181</v>
      </c>
      <c r="AU109" s="192" t="s">
        <v>86</v>
      </c>
      <c r="AY109" s="20" t="s">
        <v>179</v>
      </c>
      <c r="BE109" s="193">
        <f>IF(N109="základní",J109,0)</f>
        <v>0</v>
      </c>
      <c r="BF109" s="193">
        <f>IF(N109="snížená",J109,0)</f>
        <v>0</v>
      </c>
      <c r="BG109" s="193">
        <f>IF(N109="zákl. přenesená",J109,0)</f>
        <v>0</v>
      </c>
      <c r="BH109" s="193">
        <f>IF(N109="sníž. přenesená",J109,0)</f>
        <v>0</v>
      </c>
      <c r="BI109" s="193">
        <f>IF(N109="nulová",J109,0)</f>
        <v>0</v>
      </c>
      <c r="BJ109" s="20" t="s">
        <v>84</v>
      </c>
      <c r="BK109" s="193">
        <f>ROUND(I109*H109,2)</f>
        <v>0</v>
      </c>
      <c r="BL109" s="20" t="s">
        <v>186</v>
      </c>
      <c r="BM109" s="192" t="s">
        <v>1218</v>
      </c>
    </row>
    <row r="110" spans="1:65" s="2" customFormat="1" ht="39">
      <c r="A110" s="37"/>
      <c r="B110" s="38"/>
      <c r="C110" s="39"/>
      <c r="D110" s="194" t="s">
        <v>188</v>
      </c>
      <c r="E110" s="39"/>
      <c r="F110" s="195" t="s">
        <v>209</v>
      </c>
      <c r="G110" s="39"/>
      <c r="H110" s="39"/>
      <c r="I110" s="196"/>
      <c r="J110" s="39"/>
      <c r="K110" s="39"/>
      <c r="L110" s="42"/>
      <c r="M110" s="197"/>
      <c r="N110" s="198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188</v>
      </c>
      <c r="AU110" s="20" t="s">
        <v>86</v>
      </c>
    </row>
    <row r="111" spans="1:65" s="2" customFormat="1" ht="11.25">
      <c r="A111" s="37"/>
      <c r="B111" s="38"/>
      <c r="C111" s="39"/>
      <c r="D111" s="199" t="s">
        <v>190</v>
      </c>
      <c r="E111" s="39"/>
      <c r="F111" s="200" t="s">
        <v>210</v>
      </c>
      <c r="G111" s="39"/>
      <c r="H111" s="39"/>
      <c r="I111" s="196"/>
      <c r="J111" s="39"/>
      <c r="K111" s="39"/>
      <c r="L111" s="42"/>
      <c r="M111" s="197"/>
      <c r="N111" s="198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190</v>
      </c>
      <c r="AU111" s="20" t="s">
        <v>86</v>
      </c>
    </row>
    <row r="112" spans="1:65" s="13" customFormat="1" ht="11.25">
      <c r="B112" s="201"/>
      <c r="C112" s="202"/>
      <c r="D112" s="194" t="s">
        <v>192</v>
      </c>
      <c r="E112" s="203" t="s">
        <v>19</v>
      </c>
      <c r="F112" s="204" t="s">
        <v>200</v>
      </c>
      <c r="G112" s="202"/>
      <c r="H112" s="203" t="s">
        <v>19</v>
      </c>
      <c r="I112" s="205"/>
      <c r="J112" s="202"/>
      <c r="K112" s="202"/>
      <c r="L112" s="206"/>
      <c r="M112" s="207"/>
      <c r="N112" s="208"/>
      <c r="O112" s="208"/>
      <c r="P112" s="208"/>
      <c r="Q112" s="208"/>
      <c r="R112" s="208"/>
      <c r="S112" s="208"/>
      <c r="T112" s="209"/>
      <c r="AT112" s="210" t="s">
        <v>192</v>
      </c>
      <c r="AU112" s="210" t="s">
        <v>86</v>
      </c>
      <c r="AV112" s="13" t="s">
        <v>84</v>
      </c>
      <c r="AW112" s="13" t="s">
        <v>37</v>
      </c>
      <c r="AX112" s="13" t="s">
        <v>77</v>
      </c>
      <c r="AY112" s="210" t="s">
        <v>179</v>
      </c>
    </row>
    <row r="113" spans="1:65" s="13" customFormat="1" ht="22.5">
      <c r="B113" s="201"/>
      <c r="C113" s="202"/>
      <c r="D113" s="194" t="s">
        <v>192</v>
      </c>
      <c r="E113" s="203" t="s">
        <v>19</v>
      </c>
      <c r="F113" s="204" t="s">
        <v>203</v>
      </c>
      <c r="G113" s="202"/>
      <c r="H113" s="203" t="s">
        <v>19</v>
      </c>
      <c r="I113" s="205"/>
      <c r="J113" s="202"/>
      <c r="K113" s="202"/>
      <c r="L113" s="206"/>
      <c r="M113" s="207"/>
      <c r="N113" s="208"/>
      <c r="O113" s="208"/>
      <c r="P113" s="208"/>
      <c r="Q113" s="208"/>
      <c r="R113" s="208"/>
      <c r="S113" s="208"/>
      <c r="T113" s="209"/>
      <c r="AT113" s="210" t="s">
        <v>192</v>
      </c>
      <c r="AU113" s="210" t="s">
        <v>86</v>
      </c>
      <c r="AV113" s="13" t="s">
        <v>84</v>
      </c>
      <c r="AW113" s="13" t="s">
        <v>37</v>
      </c>
      <c r="AX113" s="13" t="s">
        <v>77</v>
      </c>
      <c r="AY113" s="210" t="s">
        <v>179</v>
      </c>
    </row>
    <row r="114" spans="1:65" s="13" customFormat="1" ht="11.25">
      <c r="B114" s="201"/>
      <c r="C114" s="202"/>
      <c r="D114" s="194" t="s">
        <v>192</v>
      </c>
      <c r="E114" s="203" t="s">
        <v>19</v>
      </c>
      <c r="F114" s="204" t="s">
        <v>929</v>
      </c>
      <c r="G114" s="202"/>
      <c r="H114" s="203" t="s">
        <v>19</v>
      </c>
      <c r="I114" s="205"/>
      <c r="J114" s="202"/>
      <c r="K114" s="202"/>
      <c r="L114" s="206"/>
      <c r="M114" s="207"/>
      <c r="N114" s="208"/>
      <c r="O114" s="208"/>
      <c r="P114" s="208"/>
      <c r="Q114" s="208"/>
      <c r="R114" s="208"/>
      <c r="S114" s="208"/>
      <c r="T114" s="209"/>
      <c r="AT114" s="210" t="s">
        <v>192</v>
      </c>
      <c r="AU114" s="210" t="s">
        <v>86</v>
      </c>
      <c r="AV114" s="13" t="s">
        <v>84</v>
      </c>
      <c r="AW114" s="13" t="s">
        <v>37</v>
      </c>
      <c r="AX114" s="13" t="s">
        <v>77</v>
      </c>
      <c r="AY114" s="210" t="s">
        <v>179</v>
      </c>
    </row>
    <row r="115" spans="1:65" s="14" customFormat="1" ht="11.25">
      <c r="B115" s="211"/>
      <c r="C115" s="212"/>
      <c r="D115" s="194" t="s">
        <v>192</v>
      </c>
      <c r="E115" s="213" t="s">
        <v>19</v>
      </c>
      <c r="F115" s="214" t="s">
        <v>204</v>
      </c>
      <c r="G115" s="212"/>
      <c r="H115" s="215">
        <v>1</v>
      </c>
      <c r="I115" s="216"/>
      <c r="J115" s="212"/>
      <c r="K115" s="212"/>
      <c r="L115" s="217"/>
      <c r="M115" s="218"/>
      <c r="N115" s="219"/>
      <c r="O115" s="219"/>
      <c r="P115" s="219"/>
      <c r="Q115" s="219"/>
      <c r="R115" s="219"/>
      <c r="S115" s="219"/>
      <c r="T115" s="220"/>
      <c r="AT115" s="221" t="s">
        <v>192</v>
      </c>
      <c r="AU115" s="221" t="s">
        <v>86</v>
      </c>
      <c r="AV115" s="14" t="s">
        <v>86</v>
      </c>
      <c r="AW115" s="14" t="s">
        <v>37</v>
      </c>
      <c r="AX115" s="14" t="s">
        <v>84</v>
      </c>
      <c r="AY115" s="221" t="s">
        <v>179</v>
      </c>
    </row>
    <row r="116" spans="1:65" s="2" customFormat="1" ht="16.5" customHeight="1">
      <c r="A116" s="37"/>
      <c r="B116" s="38"/>
      <c r="C116" s="181" t="s">
        <v>94</v>
      </c>
      <c r="D116" s="181" t="s">
        <v>181</v>
      </c>
      <c r="E116" s="182" t="s">
        <v>214</v>
      </c>
      <c r="F116" s="183" t="s">
        <v>215</v>
      </c>
      <c r="G116" s="184" t="s">
        <v>216</v>
      </c>
      <c r="H116" s="185">
        <v>2</v>
      </c>
      <c r="I116" s="186"/>
      <c r="J116" s="187">
        <f>ROUND(I116*H116,2)</f>
        <v>0</v>
      </c>
      <c r="K116" s="183" t="s">
        <v>185</v>
      </c>
      <c r="L116" s="42"/>
      <c r="M116" s="188" t="s">
        <v>19</v>
      </c>
      <c r="N116" s="189" t="s">
        <v>48</v>
      </c>
      <c r="O116" s="67"/>
      <c r="P116" s="190">
        <f>O116*H116</f>
        <v>0</v>
      </c>
      <c r="Q116" s="190">
        <v>0</v>
      </c>
      <c r="R116" s="190">
        <f>Q116*H116</f>
        <v>0</v>
      </c>
      <c r="S116" s="190">
        <v>0.20499999999999999</v>
      </c>
      <c r="T116" s="191">
        <f>S116*H116</f>
        <v>0.41</v>
      </c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R116" s="192" t="s">
        <v>186</v>
      </c>
      <c r="AT116" s="192" t="s">
        <v>181</v>
      </c>
      <c r="AU116" s="192" t="s">
        <v>86</v>
      </c>
      <c r="AY116" s="20" t="s">
        <v>179</v>
      </c>
      <c r="BE116" s="193">
        <f>IF(N116="základní",J116,0)</f>
        <v>0</v>
      </c>
      <c r="BF116" s="193">
        <f>IF(N116="snížená",J116,0)</f>
        <v>0</v>
      </c>
      <c r="BG116" s="193">
        <f>IF(N116="zákl. přenesená",J116,0)</f>
        <v>0</v>
      </c>
      <c r="BH116" s="193">
        <f>IF(N116="sníž. přenesená",J116,0)</f>
        <v>0</v>
      </c>
      <c r="BI116" s="193">
        <f>IF(N116="nulová",J116,0)</f>
        <v>0</v>
      </c>
      <c r="BJ116" s="20" t="s">
        <v>84</v>
      </c>
      <c r="BK116" s="193">
        <f>ROUND(I116*H116,2)</f>
        <v>0</v>
      </c>
      <c r="BL116" s="20" t="s">
        <v>186</v>
      </c>
      <c r="BM116" s="192" t="s">
        <v>1222</v>
      </c>
    </row>
    <row r="117" spans="1:65" s="2" customFormat="1" ht="29.25">
      <c r="A117" s="37"/>
      <c r="B117" s="38"/>
      <c r="C117" s="39"/>
      <c r="D117" s="194" t="s">
        <v>188</v>
      </c>
      <c r="E117" s="39"/>
      <c r="F117" s="195" t="s">
        <v>218</v>
      </c>
      <c r="G117" s="39"/>
      <c r="H117" s="39"/>
      <c r="I117" s="196"/>
      <c r="J117" s="39"/>
      <c r="K117" s="39"/>
      <c r="L117" s="42"/>
      <c r="M117" s="197"/>
      <c r="N117" s="198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188</v>
      </c>
      <c r="AU117" s="20" t="s">
        <v>86</v>
      </c>
    </row>
    <row r="118" spans="1:65" s="2" customFormat="1" ht="11.25">
      <c r="A118" s="37"/>
      <c r="B118" s="38"/>
      <c r="C118" s="39"/>
      <c r="D118" s="199" t="s">
        <v>190</v>
      </c>
      <c r="E118" s="39"/>
      <c r="F118" s="200" t="s">
        <v>219</v>
      </c>
      <c r="G118" s="39"/>
      <c r="H118" s="39"/>
      <c r="I118" s="196"/>
      <c r="J118" s="39"/>
      <c r="K118" s="39"/>
      <c r="L118" s="42"/>
      <c r="M118" s="197"/>
      <c r="N118" s="198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190</v>
      </c>
      <c r="AU118" s="20" t="s">
        <v>86</v>
      </c>
    </row>
    <row r="119" spans="1:65" s="13" customFormat="1" ht="22.5">
      <c r="B119" s="201"/>
      <c r="C119" s="202"/>
      <c r="D119" s="194" t="s">
        <v>192</v>
      </c>
      <c r="E119" s="203" t="s">
        <v>19</v>
      </c>
      <c r="F119" s="204" t="s">
        <v>224</v>
      </c>
      <c r="G119" s="202"/>
      <c r="H119" s="203" t="s">
        <v>19</v>
      </c>
      <c r="I119" s="205"/>
      <c r="J119" s="202"/>
      <c r="K119" s="202"/>
      <c r="L119" s="206"/>
      <c r="M119" s="207"/>
      <c r="N119" s="208"/>
      <c r="O119" s="208"/>
      <c r="P119" s="208"/>
      <c r="Q119" s="208"/>
      <c r="R119" s="208"/>
      <c r="S119" s="208"/>
      <c r="T119" s="209"/>
      <c r="AT119" s="210" t="s">
        <v>192</v>
      </c>
      <c r="AU119" s="210" t="s">
        <v>86</v>
      </c>
      <c r="AV119" s="13" t="s">
        <v>84</v>
      </c>
      <c r="AW119" s="13" t="s">
        <v>37</v>
      </c>
      <c r="AX119" s="13" t="s">
        <v>77</v>
      </c>
      <c r="AY119" s="210" t="s">
        <v>179</v>
      </c>
    </row>
    <row r="120" spans="1:65" s="13" customFormat="1" ht="22.5">
      <c r="B120" s="201"/>
      <c r="C120" s="202"/>
      <c r="D120" s="194" t="s">
        <v>192</v>
      </c>
      <c r="E120" s="203" t="s">
        <v>19</v>
      </c>
      <c r="F120" s="204" t="s">
        <v>930</v>
      </c>
      <c r="G120" s="202"/>
      <c r="H120" s="203" t="s">
        <v>19</v>
      </c>
      <c r="I120" s="205"/>
      <c r="J120" s="202"/>
      <c r="K120" s="202"/>
      <c r="L120" s="206"/>
      <c r="M120" s="207"/>
      <c r="N120" s="208"/>
      <c r="O120" s="208"/>
      <c r="P120" s="208"/>
      <c r="Q120" s="208"/>
      <c r="R120" s="208"/>
      <c r="S120" s="208"/>
      <c r="T120" s="209"/>
      <c r="AT120" s="210" t="s">
        <v>192</v>
      </c>
      <c r="AU120" s="210" t="s">
        <v>86</v>
      </c>
      <c r="AV120" s="13" t="s">
        <v>84</v>
      </c>
      <c r="AW120" s="13" t="s">
        <v>37</v>
      </c>
      <c r="AX120" s="13" t="s">
        <v>77</v>
      </c>
      <c r="AY120" s="210" t="s">
        <v>179</v>
      </c>
    </row>
    <row r="121" spans="1:65" s="14" customFormat="1" ht="11.25">
      <c r="B121" s="211"/>
      <c r="C121" s="212"/>
      <c r="D121" s="194" t="s">
        <v>192</v>
      </c>
      <c r="E121" s="213" t="s">
        <v>19</v>
      </c>
      <c r="F121" s="214" t="s">
        <v>222</v>
      </c>
      <c r="G121" s="212"/>
      <c r="H121" s="215">
        <v>2</v>
      </c>
      <c r="I121" s="216"/>
      <c r="J121" s="212"/>
      <c r="K121" s="212"/>
      <c r="L121" s="217"/>
      <c r="M121" s="218"/>
      <c r="N121" s="219"/>
      <c r="O121" s="219"/>
      <c r="P121" s="219"/>
      <c r="Q121" s="219"/>
      <c r="R121" s="219"/>
      <c r="S121" s="219"/>
      <c r="T121" s="220"/>
      <c r="AT121" s="221" t="s">
        <v>192</v>
      </c>
      <c r="AU121" s="221" t="s">
        <v>86</v>
      </c>
      <c r="AV121" s="14" t="s">
        <v>86</v>
      </c>
      <c r="AW121" s="14" t="s">
        <v>37</v>
      </c>
      <c r="AX121" s="14" t="s">
        <v>84</v>
      </c>
      <c r="AY121" s="221" t="s">
        <v>179</v>
      </c>
    </row>
    <row r="122" spans="1:65" s="2" customFormat="1" ht="33" customHeight="1">
      <c r="A122" s="37"/>
      <c r="B122" s="38"/>
      <c r="C122" s="181" t="s">
        <v>186</v>
      </c>
      <c r="D122" s="181" t="s">
        <v>181</v>
      </c>
      <c r="E122" s="182" t="s">
        <v>226</v>
      </c>
      <c r="F122" s="183" t="s">
        <v>227</v>
      </c>
      <c r="G122" s="184" t="s">
        <v>228</v>
      </c>
      <c r="H122" s="185">
        <v>0.8</v>
      </c>
      <c r="I122" s="186"/>
      <c r="J122" s="187">
        <f>ROUND(I122*H122,2)</f>
        <v>0</v>
      </c>
      <c r="K122" s="183" t="s">
        <v>185</v>
      </c>
      <c r="L122" s="42"/>
      <c r="M122" s="188" t="s">
        <v>19</v>
      </c>
      <c r="N122" s="189" t="s">
        <v>48</v>
      </c>
      <c r="O122" s="67"/>
      <c r="P122" s="190">
        <f>O122*H122</f>
        <v>0</v>
      </c>
      <c r="Q122" s="190">
        <v>0</v>
      </c>
      <c r="R122" s="190">
        <f>Q122*H122</f>
        <v>0</v>
      </c>
      <c r="S122" s="190">
        <v>0</v>
      </c>
      <c r="T122" s="191">
        <f>S122*H122</f>
        <v>0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R122" s="192" t="s">
        <v>186</v>
      </c>
      <c r="AT122" s="192" t="s">
        <v>181</v>
      </c>
      <c r="AU122" s="192" t="s">
        <v>86</v>
      </c>
      <c r="AY122" s="20" t="s">
        <v>179</v>
      </c>
      <c r="BE122" s="193">
        <f>IF(N122="základní",J122,0)</f>
        <v>0</v>
      </c>
      <c r="BF122" s="193">
        <f>IF(N122="snížená",J122,0)</f>
        <v>0</v>
      </c>
      <c r="BG122" s="193">
        <f>IF(N122="zákl. přenesená",J122,0)</f>
        <v>0</v>
      </c>
      <c r="BH122" s="193">
        <f>IF(N122="sníž. přenesená",J122,0)</f>
        <v>0</v>
      </c>
      <c r="BI122" s="193">
        <f>IF(N122="nulová",J122,0)</f>
        <v>0</v>
      </c>
      <c r="BJ122" s="20" t="s">
        <v>84</v>
      </c>
      <c r="BK122" s="193">
        <f>ROUND(I122*H122,2)</f>
        <v>0</v>
      </c>
      <c r="BL122" s="20" t="s">
        <v>186</v>
      </c>
      <c r="BM122" s="192" t="s">
        <v>229</v>
      </c>
    </row>
    <row r="123" spans="1:65" s="2" customFormat="1" ht="29.25">
      <c r="A123" s="37"/>
      <c r="B123" s="38"/>
      <c r="C123" s="39"/>
      <c r="D123" s="194" t="s">
        <v>188</v>
      </c>
      <c r="E123" s="39"/>
      <c r="F123" s="195" t="s">
        <v>230</v>
      </c>
      <c r="G123" s="39"/>
      <c r="H123" s="39"/>
      <c r="I123" s="196"/>
      <c r="J123" s="39"/>
      <c r="K123" s="39"/>
      <c r="L123" s="42"/>
      <c r="M123" s="197"/>
      <c r="N123" s="198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188</v>
      </c>
      <c r="AU123" s="20" t="s">
        <v>86</v>
      </c>
    </row>
    <row r="124" spans="1:65" s="2" customFormat="1" ht="11.25">
      <c r="A124" s="37"/>
      <c r="B124" s="38"/>
      <c r="C124" s="39"/>
      <c r="D124" s="199" t="s">
        <v>190</v>
      </c>
      <c r="E124" s="39"/>
      <c r="F124" s="200" t="s">
        <v>231</v>
      </c>
      <c r="G124" s="39"/>
      <c r="H124" s="39"/>
      <c r="I124" s="196"/>
      <c r="J124" s="39"/>
      <c r="K124" s="39"/>
      <c r="L124" s="42"/>
      <c r="M124" s="197"/>
      <c r="N124" s="198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190</v>
      </c>
      <c r="AU124" s="20" t="s">
        <v>86</v>
      </c>
    </row>
    <row r="125" spans="1:65" s="13" customFormat="1" ht="33.75">
      <c r="B125" s="201"/>
      <c r="C125" s="202"/>
      <c r="D125" s="194" t="s">
        <v>192</v>
      </c>
      <c r="E125" s="203" t="s">
        <v>19</v>
      </c>
      <c r="F125" s="204" t="s">
        <v>1480</v>
      </c>
      <c r="G125" s="202"/>
      <c r="H125" s="203" t="s">
        <v>19</v>
      </c>
      <c r="I125" s="205"/>
      <c r="J125" s="202"/>
      <c r="K125" s="202"/>
      <c r="L125" s="206"/>
      <c r="M125" s="207"/>
      <c r="N125" s="208"/>
      <c r="O125" s="208"/>
      <c r="P125" s="208"/>
      <c r="Q125" s="208"/>
      <c r="R125" s="208"/>
      <c r="S125" s="208"/>
      <c r="T125" s="209"/>
      <c r="AT125" s="210" t="s">
        <v>192</v>
      </c>
      <c r="AU125" s="210" t="s">
        <v>86</v>
      </c>
      <c r="AV125" s="13" t="s">
        <v>84</v>
      </c>
      <c r="AW125" s="13" t="s">
        <v>37</v>
      </c>
      <c r="AX125" s="13" t="s">
        <v>77</v>
      </c>
      <c r="AY125" s="210" t="s">
        <v>179</v>
      </c>
    </row>
    <row r="126" spans="1:65" s="14" customFormat="1" ht="11.25">
      <c r="B126" s="211"/>
      <c r="C126" s="212"/>
      <c r="D126" s="194" t="s">
        <v>192</v>
      </c>
      <c r="E126" s="213" t="s">
        <v>19</v>
      </c>
      <c r="F126" s="214" t="s">
        <v>1481</v>
      </c>
      <c r="G126" s="212"/>
      <c r="H126" s="215">
        <v>0.8</v>
      </c>
      <c r="I126" s="216"/>
      <c r="J126" s="212"/>
      <c r="K126" s="212"/>
      <c r="L126" s="217"/>
      <c r="M126" s="218"/>
      <c r="N126" s="219"/>
      <c r="O126" s="219"/>
      <c r="P126" s="219"/>
      <c r="Q126" s="219"/>
      <c r="R126" s="219"/>
      <c r="S126" s="219"/>
      <c r="T126" s="220"/>
      <c r="AT126" s="221" t="s">
        <v>192</v>
      </c>
      <c r="AU126" s="221" t="s">
        <v>86</v>
      </c>
      <c r="AV126" s="14" t="s">
        <v>86</v>
      </c>
      <c r="AW126" s="14" t="s">
        <v>37</v>
      </c>
      <c r="AX126" s="14" t="s">
        <v>84</v>
      </c>
      <c r="AY126" s="221" t="s">
        <v>179</v>
      </c>
    </row>
    <row r="127" spans="1:65" s="2" customFormat="1" ht="33" customHeight="1">
      <c r="A127" s="37"/>
      <c r="B127" s="38"/>
      <c r="C127" s="181" t="s">
        <v>225</v>
      </c>
      <c r="D127" s="181" t="s">
        <v>181</v>
      </c>
      <c r="E127" s="182" t="s">
        <v>237</v>
      </c>
      <c r="F127" s="183" t="s">
        <v>238</v>
      </c>
      <c r="G127" s="184" t="s">
        <v>228</v>
      </c>
      <c r="H127" s="185">
        <v>0.65300000000000002</v>
      </c>
      <c r="I127" s="186"/>
      <c r="J127" s="187">
        <f>ROUND(I127*H127,2)</f>
        <v>0</v>
      </c>
      <c r="K127" s="183" t="s">
        <v>185</v>
      </c>
      <c r="L127" s="42"/>
      <c r="M127" s="188" t="s">
        <v>19</v>
      </c>
      <c r="N127" s="189" t="s">
        <v>48</v>
      </c>
      <c r="O127" s="67"/>
      <c r="P127" s="190">
        <f>O127*H127</f>
        <v>0</v>
      </c>
      <c r="Q127" s="190">
        <v>0</v>
      </c>
      <c r="R127" s="190">
        <f>Q127*H127</f>
        <v>0</v>
      </c>
      <c r="S127" s="190">
        <v>0</v>
      </c>
      <c r="T127" s="191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192" t="s">
        <v>186</v>
      </c>
      <c r="AT127" s="192" t="s">
        <v>181</v>
      </c>
      <c r="AU127" s="192" t="s">
        <v>86</v>
      </c>
      <c r="AY127" s="20" t="s">
        <v>179</v>
      </c>
      <c r="BE127" s="193">
        <f>IF(N127="základní",J127,0)</f>
        <v>0</v>
      </c>
      <c r="BF127" s="193">
        <f>IF(N127="snížená",J127,0)</f>
        <v>0</v>
      </c>
      <c r="BG127" s="193">
        <f>IF(N127="zákl. přenesená",J127,0)</f>
        <v>0</v>
      </c>
      <c r="BH127" s="193">
        <f>IF(N127="sníž. přenesená",J127,0)</f>
        <v>0</v>
      </c>
      <c r="BI127" s="193">
        <f>IF(N127="nulová",J127,0)</f>
        <v>0</v>
      </c>
      <c r="BJ127" s="20" t="s">
        <v>84</v>
      </c>
      <c r="BK127" s="193">
        <f>ROUND(I127*H127,2)</f>
        <v>0</v>
      </c>
      <c r="BL127" s="20" t="s">
        <v>186</v>
      </c>
      <c r="BM127" s="192" t="s">
        <v>239</v>
      </c>
    </row>
    <row r="128" spans="1:65" s="2" customFormat="1" ht="19.5">
      <c r="A128" s="37"/>
      <c r="B128" s="38"/>
      <c r="C128" s="39"/>
      <c r="D128" s="194" t="s">
        <v>188</v>
      </c>
      <c r="E128" s="39"/>
      <c r="F128" s="195" t="s">
        <v>240</v>
      </c>
      <c r="G128" s="39"/>
      <c r="H128" s="39"/>
      <c r="I128" s="196"/>
      <c r="J128" s="39"/>
      <c r="K128" s="39"/>
      <c r="L128" s="42"/>
      <c r="M128" s="197"/>
      <c r="N128" s="198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188</v>
      </c>
      <c r="AU128" s="20" t="s">
        <v>86</v>
      </c>
    </row>
    <row r="129" spans="1:65" s="2" customFormat="1" ht="11.25">
      <c r="A129" s="37"/>
      <c r="B129" s="38"/>
      <c r="C129" s="39"/>
      <c r="D129" s="199" t="s">
        <v>190</v>
      </c>
      <c r="E129" s="39"/>
      <c r="F129" s="200" t="s">
        <v>241</v>
      </c>
      <c r="G129" s="39"/>
      <c r="H129" s="39"/>
      <c r="I129" s="196"/>
      <c r="J129" s="39"/>
      <c r="K129" s="39"/>
      <c r="L129" s="42"/>
      <c r="M129" s="197"/>
      <c r="N129" s="198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190</v>
      </c>
      <c r="AU129" s="20" t="s">
        <v>86</v>
      </c>
    </row>
    <row r="130" spans="1:65" s="13" customFormat="1" ht="22.5">
      <c r="B130" s="201"/>
      <c r="C130" s="202"/>
      <c r="D130" s="194" t="s">
        <v>192</v>
      </c>
      <c r="E130" s="203" t="s">
        <v>19</v>
      </c>
      <c r="F130" s="204" t="s">
        <v>242</v>
      </c>
      <c r="G130" s="202"/>
      <c r="H130" s="203" t="s">
        <v>19</v>
      </c>
      <c r="I130" s="205"/>
      <c r="J130" s="202"/>
      <c r="K130" s="202"/>
      <c r="L130" s="206"/>
      <c r="M130" s="207"/>
      <c r="N130" s="208"/>
      <c r="O130" s="208"/>
      <c r="P130" s="208"/>
      <c r="Q130" s="208"/>
      <c r="R130" s="208"/>
      <c r="S130" s="208"/>
      <c r="T130" s="209"/>
      <c r="AT130" s="210" t="s">
        <v>192</v>
      </c>
      <c r="AU130" s="210" t="s">
        <v>86</v>
      </c>
      <c r="AV130" s="13" t="s">
        <v>84</v>
      </c>
      <c r="AW130" s="13" t="s">
        <v>37</v>
      </c>
      <c r="AX130" s="13" t="s">
        <v>77</v>
      </c>
      <c r="AY130" s="210" t="s">
        <v>179</v>
      </c>
    </row>
    <row r="131" spans="1:65" s="13" customFormat="1" ht="11.25">
      <c r="B131" s="201"/>
      <c r="C131" s="202"/>
      <c r="D131" s="194" t="s">
        <v>192</v>
      </c>
      <c r="E131" s="203" t="s">
        <v>19</v>
      </c>
      <c r="F131" s="204" t="s">
        <v>243</v>
      </c>
      <c r="G131" s="202"/>
      <c r="H131" s="203" t="s">
        <v>19</v>
      </c>
      <c r="I131" s="205"/>
      <c r="J131" s="202"/>
      <c r="K131" s="202"/>
      <c r="L131" s="206"/>
      <c r="M131" s="207"/>
      <c r="N131" s="208"/>
      <c r="O131" s="208"/>
      <c r="P131" s="208"/>
      <c r="Q131" s="208"/>
      <c r="R131" s="208"/>
      <c r="S131" s="208"/>
      <c r="T131" s="209"/>
      <c r="AT131" s="210" t="s">
        <v>192</v>
      </c>
      <c r="AU131" s="210" t="s">
        <v>86</v>
      </c>
      <c r="AV131" s="13" t="s">
        <v>84</v>
      </c>
      <c r="AW131" s="13" t="s">
        <v>37</v>
      </c>
      <c r="AX131" s="13" t="s">
        <v>77</v>
      </c>
      <c r="AY131" s="210" t="s">
        <v>179</v>
      </c>
    </row>
    <row r="132" spans="1:65" s="14" customFormat="1" ht="11.25">
      <c r="B132" s="211"/>
      <c r="C132" s="212"/>
      <c r="D132" s="194" t="s">
        <v>192</v>
      </c>
      <c r="E132" s="213" t="s">
        <v>19</v>
      </c>
      <c r="F132" s="214" t="s">
        <v>244</v>
      </c>
      <c r="G132" s="212"/>
      <c r="H132" s="215">
        <v>0.65300000000000002</v>
      </c>
      <c r="I132" s="216"/>
      <c r="J132" s="212"/>
      <c r="K132" s="212"/>
      <c r="L132" s="217"/>
      <c r="M132" s="218"/>
      <c r="N132" s="219"/>
      <c r="O132" s="219"/>
      <c r="P132" s="219"/>
      <c r="Q132" s="219"/>
      <c r="R132" s="219"/>
      <c r="S132" s="219"/>
      <c r="T132" s="220"/>
      <c r="AT132" s="221" t="s">
        <v>192</v>
      </c>
      <c r="AU132" s="221" t="s">
        <v>86</v>
      </c>
      <c r="AV132" s="14" t="s">
        <v>86</v>
      </c>
      <c r="AW132" s="14" t="s">
        <v>37</v>
      </c>
      <c r="AX132" s="14" t="s">
        <v>84</v>
      </c>
      <c r="AY132" s="221" t="s">
        <v>179</v>
      </c>
    </row>
    <row r="133" spans="1:65" s="2" customFormat="1" ht="33" customHeight="1">
      <c r="A133" s="37"/>
      <c r="B133" s="38"/>
      <c r="C133" s="181" t="s">
        <v>236</v>
      </c>
      <c r="D133" s="181" t="s">
        <v>181</v>
      </c>
      <c r="E133" s="182" t="s">
        <v>246</v>
      </c>
      <c r="F133" s="183" t="s">
        <v>247</v>
      </c>
      <c r="G133" s="184" t="s">
        <v>228</v>
      </c>
      <c r="H133" s="185">
        <v>0.435</v>
      </c>
      <c r="I133" s="186"/>
      <c r="J133" s="187">
        <f>ROUND(I133*H133,2)</f>
        <v>0</v>
      </c>
      <c r="K133" s="183" t="s">
        <v>185</v>
      </c>
      <c r="L133" s="42"/>
      <c r="M133" s="188" t="s">
        <v>19</v>
      </c>
      <c r="N133" s="189" t="s">
        <v>48</v>
      </c>
      <c r="O133" s="67"/>
      <c r="P133" s="190">
        <f>O133*H133</f>
        <v>0</v>
      </c>
      <c r="Q133" s="190">
        <v>0</v>
      </c>
      <c r="R133" s="190">
        <f>Q133*H133</f>
        <v>0</v>
      </c>
      <c r="S133" s="190">
        <v>0</v>
      </c>
      <c r="T133" s="191">
        <f>S133*H133</f>
        <v>0</v>
      </c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R133" s="192" t="s">
        <v>186</v>
      </c>
      <c r="AT133" s="192" t="s">
        <v>181</v>
      </c>
      <c r="AU133" s="192" t="s">
        <v>86</v>
      </c>
      <c r="AY133" s="20" t="s">
        <v>179</v>
      </c>
      <c r="BE133" s="193">
        <f>IF(N133="základní",J133,0)</f>
        <v>0</v>
      </c>
      <c r="BF133" s="193">
        <f>IF(N133="snížená",J133,0)</f>
        <v>0</v>
      </c>
      <c r="BG133" s="193">
        <f>IF(N133="zákl. přenesená",J133,0)</f>
        <v>0</v>
      </c>
      <c r="BH133" s="193">
        <f>IF(N133="sníž. přenesená",J133,0)</f>
        <v>0</v>
      </c>
      <c r="BI133" s="193">
        <f>IF(N133="nulová",J133,0)</f>
        <v>0</v>
      </c>
      <c r="BJ133" s="20" t="s">
        <v>84</v>
      </c>
      <c r="BK133" s="193">
        <f>ROUND(I133*H133,2)</f>
        <v>0</v>
      </c>
      <c r="BL133" s="20" t="s">
        <v>186</v>
      </c>
      <c r="BM133" s="192" t="s">
        <v>248</v>
      </c>
    </row>
    <row r="134" spans="1:65" s="2" customFormat="1" ht="19.5">
      <c r="A134" s="37"/>
      <c r="B134" s="38"/>
      <c r="C134" s="39"/>
      <c r="D134" s="194" t="s">
        <v>188</v>
      </c>
      <c r="E134" s="39"/>
      <c r="F134" s="195" t="s">
        <v>249</v>
      </c>
      <c r="G134" s="39"/>
      <c r="H134" s="39"/>
      <c r="I134" s="196"/>
      <c r="J134" s="39"/>
      <c r="K134" s="39"/>
      <c r="L134" s="42"/>
      <c r="M134" s="197"/>
      <c r="N134" s="198"/>
      <c r="O134" s="67"/>
      <c r="P134" s="67"/>
      <c r="Q134" s="67"/>
      <c r="R134" s="67"/>
      <c r="S134" s="67"/>
      <c r="T134" s="68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T134" s="20" t="s">
        <v>188</v>
      </c>
      <c r="AU134" s="20" t="s">
        <v>86</v>
      </c>
    </row>
    <row r="135" spans="1:65" s="2" customFormat="1" ht="11.25">
      <c r="A135" s="37"/>
      <c r="B135" s="38"/>
      <c r="C135" s="39"/>
      <c r="D135" s="199" t="s">
        <v>190</v>
      </c>
      <c r="E135" s="39"/>
      <c r="F135" s="200" t="s">
        <v>250</v>
      </c>
      <c r="G135" s="39"/>
      <c r="H135" s="39"/>
      <c r="I135" s="196"/>
      <c r="J135" s="39"/>
      <c r="K135" s="39"/>
      <c r="L135" s="42"/>
      <c r="M135" s="197"/>
      <c r="N135" s="198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190</v>
      </c>
      <c r="AU135" s="20" t="s">
        <v>86</v>
      </c>
    </row>
    <row r="136" spans="1:65" s="13" customFormat="1" ht="22.5">
      <c r="B136" s="201"/>
      <c r="C136" s="202"/>
      <c r="D136" s="194" t="s">
        <v>192</v>
      </c>
      <c r="E136" s="203" t="s">
        <v>19</v>
      </c>
      <c r="F136" s="204" t="s">
        <v>251</v>
      </c>
      <c r="G136" s="202"/>
      <c r="H136" s="203" t="s">
        <v>19</v>
      </c>
      <c r="I136" s="205"/>
      <c r="J136" s="202"/>
      <c r="K136" s="202"/>
      <c r="L136" s="206"/>
      <c r="M136" s="207"/>
      <c r="N136" s="208"/>
      <c r="O136" s="208"/>
      <c r="P136" s="208"/>
      <c r="Q136" s="208"/>
      <c r="R136" s="208"/>
      <c r="S136" s="208"/>
      <c r="T136" s="209"/>
      <c r="AT136" s="210" t="s">
        <v>192</v>
      </c>
      <c r="AU136" s="210" t="s">
        <v>86</v>
      </c>
      <c r="AV136" s="13" t="s">
        <v>84</v>
      </c>
      <c r="AW136" s="13" t="s">
        <v>37</v>
      </c>
      <c r="AX136" s="13" t="s">
        <v>77</v>
      </c>
      <c r="AY136" s="210" t="s">
        <v>179</v>
      </c>
    </row>
    <row r="137" spans="1:65" s="13" customFormat="1" ht="11.25">
      <c r="B137" s="201"/>
      <c r="C137" s="202"/>
      <c r="D137" s="194" t="s">
        <v>192</v>
      </c>
      <c r="E137" s="203" t="s">
        <v>19</v>
      </c>
      <c r="F137" s="204" t="s">
        <v>243</v>
      </c>
      <c r="G137" s="202"/>
      <c r="H137" s="203" t="s">
        <v>19</v>
      </c>
      <c r="I137" s="205"/>
      <c r="J137" s="202"/>
      <c r="K137" s="202"/>
      <c r="L137" s="206"/>
      <c r="M137" s="207"/>
      <c r="N137" s="208"/>
      <c r="O137" s="208"/>
      <c r="P137" s="208"/>
      <c r="Q137" s="208"/>
      <c r="R137" s="208"/>
      <c r="S137" s="208"/>
      <c r="T137" s="209"/>
      <c r="AT137" s="210" t="s">
        <v>192</v>
      </c>
      <c r="AU137" s="210" t="s">
        <v>86</v>
      </c>
      <c r="AV137" s="13" t="s">
        <v>84</v>
      </c>
      <c r="AW137" s="13" t="s">
        <v>37</v>
      </c>
      <c r="AX137" s="13" t="s">
        <v>77</v>
      </c>
      <c r="AY137" s="210" t="s">
        <v>179</v>
      </c>
    </row>
    <row r="138" spans="1:65" s="14" customFormat="1" ht="11.25">
      <c r="B138" s="211"/>
      <c r="C138" s="212"/>
      <c r="D138" s="194" t="s">
        <v>192</v>
      </c>
      <c r="E138" s="213" t="s">
        <v>19</v>
      </c>
      <c r="F138" s="214" t="s">
        <v>252</v>
      </c>
      <c r="G138" s="212"/>
      <c r="H138" s="215">
        <v>0.435</v>
      </c>
      <c r="I138" s="216"/>
      <c r="J138" s="212"/>
      <c r="K138" s="212"/>
      <c r="L138" s="217"/>
      <c r="M138" s="218"/>
      <c r="N138" s="219"/>
      <c r="O138" s="219"/>
      <c r="P138" s="219"/>
      <c r="Q138" s="219"/>
      <c r="R138" s="219"/>
      <c r="S138" s="219"/>
      <c r="T138" s="220"/>
      <c r="AT138" s="221" t="s">
        <v>192</v>
      </c>
      <c r="AU138" s="221" t="s">
        <v>86</v>
      </c>
      <c r="AV138" s="14" t="s">
        <v>86</v>
      </c>
      <c r="AW138" s="14" t="s">
        <v>37</v>
      </c>
      <c r="AX138" s="14" t="s">
        <v>84</v>
      </c>
      <c r="AY138" s="221" t="s">
        <v>179</v>
      </c>
    </row>
    <row r="139" spans="1:65" s="2" customFormat="1" ht="24.2" customHeight="1">
      <c r="A139" s="37"/>
      <c r="B139" s="38"/>
      <c r="C139" s="181" t="s">
        <v>245</v>
      </c>
      <c r="D139" s="181" t="s">
        <v>181</v>
      </c>
      <c r="E139" s="182" t="s">
        <v>254</v>
      </c>
      <c r="F139" s="183" t="s">
        <v>255</v>
      </c>
      <c r="G139" s="184" t="s">
        <v>228</v>
      </c>
      <c r="H139" s="185">
        <v>0.12</v>
      </c>
      <c r="I139" s="186"/>
      <c r="J139" s="187">
        <f>ROUND(I139*H139,2)</f>
        <v>0</v>
      </c>
      <c r="K139" s="183" t="s">
        <v>185</v>
      </c>
      <c r="L139" s="42"/>
      <c r="M139" s="188" t="s">
        <v>19</v>
      </c>
      <c r="N139" s="189" t="s">
        <v>48</v>
      </c>
      <c r="O139" s="67"/>
      <c r="P139" s="190">
        <f>O139*H139</f>
        <v>0</v>
      </c>
      <c r="Q139" s="190">
        <v>0</v>
      </c>
      <c r="R139" s="190">
        <f>Q139*H139</f>
        <v>0</v>
      </c>
      <c r="S139" s="190">
        <v>0</v>
      </c>
      <c r="T139" s="191">
        <f>S139*H139</f>
        <v>0</v>
      </c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R139" s="192" t="s">
        <v>186</v>
      </c>
      <c r="AT139" s="192" t="s">
        <v>181</v>
      </c>
      <c r="AU139" s="192" t="s">
        <v>86</v>
      </c>
      <c r="AY139" s="20" t="s">
        <v>179</v>
      </c>
      <c r="BE139" s="193">
        <f>IF(N139="základní",J139,0)</f>
        <v>0</v>
      </c>
      <c r="BF139" s="193">
        <f>IF(N139="snížená",J139,0)</f>
        <v>0</v>
      </c>
      <c r="BG139" s="193">
        <f>IF(N139="zákl. přenesená",J139,0)</f>
        <v>0</v>
      </c>
      <c r="BH139" s="193">
        <f>IF(N139="sníž. přenesená",J139,0)</f>
        <v>0</v>
      </c>
      <c r="BI139" s="193">
        <f>IF(N139="nulová",J139,0)</f>
        <v>0</v>
      </c>
      <c r="BJ139" s="20" t="s">
        <v>84</v>
      </c>
      <c r="BK139" s="193">
        <f>ROUND(I139*H139,2)</f>
        <v>0</v>
      </c>
      <c r="BL139" s="20" t="s">
        <v>186</v>
      </c>
      <c r="BM139" s="192" t="s">
        <v>256</v>
      </c>
    </row>
    <row r="140" spans="1:65" s="2" customFormat="1" ht="29.25">
      <c r="A140" s="37"/>
      <c r="B140" s="38"/>
      <c r="C140" s="39"/>
      <c r="D140" s="194" t="s">
        <v>188</v>
      </c>
      <c r="E140" s="39"/>
      <c r="F140" s="195" t="s">
        <v>257</v>
      </c>
      <c r="G140" s="39"/>
      <c r="H140" s="39"/>
      <c r="I140" s="196"/>
      <c r="J140" s="39"/>
      <c r="K140" s="39"/>
      <c r="L140" s="42"/>
      <c r="M140" s="197"/>
      <c r="N140" s="198"/>
      <c r="O140" s="67"/>
      <c r="P140" s="67"/>
      <c r="Q140" s="67"/>
      <c r="R140" s="67"/>
      <c r="S140" s="67"/>
      <c r="T140" s="68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20" t="s">
        <v>188</v>
      </c>
      <c r="AU140" s="20" t="s">
        <v>86</v>
      </c>
    </row>
    <row r="141" spans="1:65" s="2" customFormat="1" ht="11.25">
      <c r="A141" s="37"/>
      <c r="B141" s="38"/>
      <c r="C141" s="39"/>
      <c r="D141" s="199" t="s">
        <v>190</v>
      </c>
      <c r="E141" s="39"/>
      <c r="F141" s="200" t="s">
        <v>258</v>
      </c>
      <c r="G141" s="39"/>
      <c r="H141" s="39"/>
      <c r="I141" s="196"/>
      <c r="J141" s="39"/>
      <c r="K141" s="39"/>
      <c r="L141" s="42"/>
      <c r="M141" s="197"/>
      <c r="N141" s="198"/>
      <c r="O141" s="67"/>
      <c r="P141" s="67"/>
      <c r="Q141" s="67"/>
      <c r="R141" s="67"/>
      <c r="S141" s="67"/>
      <c r="T141" s="68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T141" s="20" t="s">
        <v>190</v>
      </c>
      <c r="AU141" s="20" t="s">
        <v>86</v>
      </c>
    </row>
    <row r="142" spans="1:65" s="13" customFormat="1" ht="22.5">
      <c r="B142" s="201"/>
      <c r="C142" s="202"/>
      <c r="D142" s="194" t="s">
        <v>192</v>
      </c>
      <c r="E142" s="203" t="s">
        <v>19</v>
      </c>
      <c r="F142" s="204" t="s">
        <v>259</v>
      </c>
      <c r="G142" s="202"/>
      <c r="H142" s="203" t="s">
        <v>19</v>
      </c>
      <c r="I142" s="205"/>
      <c r="J142" s="202"/>
      <c r="K142" s="202"/>
      <c r="L142" s="206"/>
      <c r="M142" s="207"/>
      <c r="N142" s="208"/>
      <c r="O142" s="208"/>
      <c r="P142" s="208"/>
      <c r="Q142" s="208"/>
      <c r="R142" s="208"/>
      <c r="S142" s="208"/>
      <c r="T142" s="209"/>
      <c r="AT142" s="210" t="s">
        <v>192</v>
      </c>
      <c r="AU142" s="210" t="s">
        <v>86</v>
      </c>
      <c r="AV142" s="13" t="s">
        <v>84</v>
      </c>
      <c r="AW142" s="13" t="s">
        <v>37</v>
      </c>
      <c r="AX142" s="13" t="s">
        <v>77</v>
      </c>
      <c r="AY142" s="210" t="s">
        <v>179</v>
      </c>
    </row>
    <row r="143" spans="1:65" s="14" customFormat="1" ht="11.25">
      <c r="B143" s="211"/>
      <c r="C143" s="212"/>
      <c r="D143" s="194" t="s">
        <v>192</v>
      </c>
      <c r="E143" s="213" t="s">
        <v>19</v>
      </c>
      <c r="F143" s="214" t="s">
        <v>1482</v>
      </c>
      <c r="G143" s="212"/>
      <c r="H143" s="215">
        <v>0.12</v>
      </c>
      <c r="I143" s="216"/>
      <c r="J143" s="212"/>
      <c r="K143" s="212"/>
      <c r="L143" s="217"/>
      <c r="M143" s="218"/>
      <c r="N143" s="219"/>
      <c r="O143" s="219"/>
      <c r="P143" s="219"/>
      <c r="Q143" s="219"/>
      <c r="R143" s="219"/>
      <c r="S143" s="219"/>
      <c r="T143" s="220"/>
      <c r="AT143" s="221" t="s">
        <v>192</v>
      </c>
      <c r="AU143" s="221" t="s">
        <v>86</v>
      </c>
      <c r="AV143" s="14" t="s">
        <v>86</v>
      </c>
      <c r="AW143" s="14" t="s">
        <v>37</v>
      </c>
      <c r="AX143" s="14" t="s">
        <v>84</v>
      </c>
      <c r="AY143" s="221" t="s">
        <v>179</v>
      </c>
    </row>
    <row r="144" spans="1:65" s="2" customFormat="1" ht="37.9" customHeight="1">
      <c r="A144" s="37"/>
      <c r="B144" s="38"/>
      <c r="C144" s="181" t="s">
        <v>253</v>
      </c>
      <c r="D144" s="181" t="s">
        <v>181</v>
      </c>
      <c r="E144" s="182" t="s">
        <v>264</v>
      </c>
      <c r="F144" s="183" t="s">
        <v>265</v>
      </c>
      <c r="G144" s="184" t="s">
        <v>228</v>
      </c>
      <c r="H144" s="185">
        <v>0.80300000000000005</v>
      </c>
      <c r="I144" s="186"/>
      <c r="J144" s="187">
        <f>ROUND(I144*H144,2)</f>
        <v>0</v>
      </c>
      <c r="K144" s="183" t="s">
        <v>185</v>
      </c>
      <c r="L144" s="42"/>
      <c r="M144" s="188" t="s">
        <v>19</v>
      </c>
      <c r="N144" s="189" t="s">
        <v>48</v>
      </c>
      <c r="O144" s="67"/>
      <c r="P144" s="190">
        <f>O144*H144</f>
        <v>0</v>
      </c>
      <c r="Q144" s="190">
        <v>0</v>
      </c>
      <c r="R144" s="190">
        <f>Q144*H144</f>
        <v>0</v>
      </c>
      <c r="S144" s="190">
        <v>0</v>
      </c>
      <c r="T144" s="191">
        <f>S144*H144</f>
        <v>0</v>
      </c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R144" s="192" t="s">
        <v>186</v>
      </c>
      <c r="AT144" s="192" t="s">
        <v>181</v>
      </c>
      <c r="AU144" s="192" t="s">
        <v>86</v>
      </c>
      <c r="AY144" s="20" t="s">
        <v>179</v>
      </c>
      <c r="BE144" s="193">
        <f>IF(N144="základní",J144,0)</f>
        <v>0</v>
      </c>
      <c r="BF144" s="193">
        <f>IF(N144="snížená",J144,0)</f>
        <v>0</v>
      </c>
      <c r="BG144" s="193">
        <f>IF(N144="zákl. přenesená",J144,0)</f>
        <v>0</v>
      </c>
      <c r="BH144" s="193">
        <f>IF(N144="sníž. přenesená",J144,0)</f>
        <v>0</v>
      </c>
      <c r="BI144" s="193">
        <f>IF(N144="nulová",J144,0)</f>
        <v>0</v>
      </c>
      <c r="BJ144" s="20" t="s">
        <v>84</v>
      </c>
      <c r="BK144" s="193">
        <f>ROUND(I144*H144,2)</f>
        <v>0</v>
      </c>
      <c r="BL144" s="20" t="s">
        <v>186</v>
      </c>
      <c r="BM144" s="192" t="s">
        <v>266</v>
      </c>
    </row>
    <row r="145" spans="1:65" s="2" customFormat="1" ht="39">
      <c r="A145" s="37"/>
      <c r="B145" s="38"/>
      <c r="C145" s="39"/>
      <c r="D145" s="194" t="s">
        <v>188</v>
      </c>
      <c r="E145" s="39"/>
      <c r="F145" s="195" t="s">
        <v>267</v>
      </c>
      <c r="G145" s="39"/>
      <c r="H145" s="39"/>
      <c r="I145" s="196"/>
      <c r="J145" s="39"/>
      <c r="K145" s="39"/>
      <c r="L145" s="42"/>
      <c r="M145" s="197"/>
      <c r="N145" s="198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188</v>
      </c>
      <c r="AU145" s="20" t="s">
        <v>86</v>
      </c>
    </row>
    <row r="146" spans="1:65" s="2" customFormat="1" ht="11.25">
      <c r="A146" s="37"/>
      <c r="B146" s="38"/>
      <c r="C146" s="39"/>
      <c r="D146" s="199" t="s">
        <v>190</v>
      </c>
      <c r="E146" s="39"/>
      <c r="F146" s="200" t="s">
        <v>268</v>
      </c>
      <c r="G146" s="39"/>
      <c r="H146" s="39"/>
      <c r="I146" s="196"/>
      <c r="J146" s="39"/>
      <c r="K146" s="39"/>
      <c r="L146" s="42"/>
      <c r="M146" s="197"/>
      <c r="N146" s="198"/>
      <c r="O146" s="67"/>
      <c r="P146" s="67"/>
      <c r="Q146" s="67"/>
      <c r="R146" s="67"/>
      <c r="S146" s="67"/>
      <c r="T146" s="68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T146" s="20" t="s">
        <v>190</v>
      </c>
      <c r="AU146" s="20" t="s">
        <v>86</v>
      </c>
    </row>
    <row r="147" spans="1:65" s="13" customFormat="1" ht="22.5">
      <c r="B147" s="201"/>
      <c r="C147" s="202"/>
      <c r="D147" s="194" t="s">
        <v>192</v>
      </c>
      <c r="E147" s="203" t="s">
        <v>19</v>
      </c>
      <c r="F147" s="204" t="s">
        <v>269</v>
      </c>
      <c r="G147" s="202"/>
      <c r="H147" s="203" t="s">
        <v>19</v>
      </c>
      <c r="I147" s="205"/>
      <c r="J147" s="202"/>
      <c r="K147" s="202"/>
      <c r="L147" s="206"/>
      <c r="M147" s="207"/>
      <c r="N147" s="208"/>
      <c r="O147" s="208"/>
      <c r="P147" s="208"/>
      <c r="Q147" s="208"/>
      <c r="R147" s="208"/>
      <c r="S147" s="208"/>
      <c r="T147" s="209"/>
      <c r="AT147" s="210" t="s">
        <v>192</v>
      </c>
      <c r="AU147" s="210" t="s">
        <v>86</v>
      </c>
      <c r="AV147" s="13" t="s">
        <v>84</v>
      </c>
      <c r="AW147" s="13" t="s">
        <v>37</v>
      </c>
      <c r="AX147" s="13" t="s">
        <v>77</v>
      </c>
      <c r="AY147" s="210" t="s">
        <v>179</v>
      </c>
    </row>
    <row r="148" spans="1:65" s="14" customFormat="1" ht="11.25">
      <c r="B148" s="211"/>
      <c r="C148" s="212"/>
      <c r="D148" s="194" t="s">
        <v>192</v>
      </c>
      <c r="E148" s="213" t="s">
        <v>19</v>
      </c>
      <c r="F148" s="214" t="s">
        <v>1483</v>
      </c>
      <c r="G148" s="212"/>
      <c r="H148" s="215">
        <v>0.8</v>
      </c>
      <c r="I148" s="216"/>
      <c r="J148" s="212"/>
      <c r="K148" s="212"/>
      <c r="L148" s="217"/>
      <c r="M148" s="218"/>
      <c r="N148" s="219"/>
      <c r="O148" s="219"/>
      <c r="P148" s="219"/>
      <c r="Q148" s="219"/>
      <c r="R148" s="219"/>
      <c r="S148" s="219"/>
      <c r="T148" s="220"/>
      <c r="AT148" s="221" t="s">
        <v>192</v>
      </c>
      <c r="AU148" s="221" t="s">
        <v>86</v>
      </c>
      <c r="AV148" s="14" t="s">
        <v>86</v>
      </c>
      <c r="AW148" s="14" t="s">
        <v>37</v>
      </c>
      <c r="AX148" s="14" t="s">
        <v>77</v>
      </c>
      <c r="AY148" s="221" t="s">
        <v>179</v>
      </c>
    </row>
    <row r="149" spans="1:65" s="14" customFormat="1" ht="22.5">
      <c r="B149" s="211"/>
      <c r="C149" s="212"/>
      <c r="D149" s="194" t="s">
        <v>192</v>
      </c>
      <c r="E149" s="213" t="s">
        <v>19</v>
      </c>
      <c r="F149" s="214" t="s">
        <v>272</v>
      </c>
      <c r="G149" s="212"/>
      <c r="H149" s="215">
        <v>0.65300000000000002</v>
      </c>
      <c r="I149" s="216"/>
      <c r="J149" s="212"/>
      <c r="K149" s="212"/>
      <c r="L149" s="217"/>
      <c r="M149" s="218"/>
      <c r="N149" s="219"/>
      <c r="O149" s="219"/>
      <c r="P149" s="219"/>
      <c r="Q149" s="219"/>
      <c r="R149" s="219"/>
      <c r="S149" s="219"/>
      <c r="T149" s="220"/>
      <c r="AT149" s="221" t="s">
        <v>192</v>
      </c>
      <c r="AU149" s="221" t="s">
        <v>86</v>
      </c>
      <c r="AV149" s="14" t="s">
        <v>86</v>
      </c>
      <c r="AW149" s="14" t="s">
        <v>37</v>
      </c>
      <c r="AX149" s="14" t="s">
        <v>77</v>
      </c>
      <c r="AY149" s="221" t="s">
        <v>179</v>
      </c>
    </row>
    <row r="150" spans="1:65" s="16" customFormat="1" ht="11.25">
      <c r="B150" s="233"/>
      <c r="C150" s="234"/>
      <c r="D150" s="194" t="s">
        <v>192</v>
      </c>
      <c r="E150" s="235" t="s">
        <v>19</v>
      </c>
      <c r="F150" s="236" t="s">
        <v>273</v>
      </c>
      <c r="G150" s="234"/>
      <c r="H150" s="237">
        <v>1.4530000000000001</v>
      </c>
      <c r="I150" s="238"/>
      <c r="J150" s="234"/>
      <c r="K150" s="234"/>
      <c r="L150" s="239"/>
      <c r="M150" s="240"/>
      <c r="N150" s="241"/>
      <c r="O150" s="241"/>
      <c r="P150" s="241"/>
      <c r="Q150" s="241"/>
      <c r="R150" s="241"/>
      <c r="S150" s="241"/>
      <c r="T150" s="242"/>
      <c r="AT150" s="243" t="s">
        <v>192</v>
      </c>
      <c r="AU150" s="243" t="s">
        <v>86</v>
      </c>
      <c r="AV150" s="16" t="s">
        <v>94</v>
      </c>
      <c r="AW150" s="16" t="s">
        <v>37</v>
      </c>
      <c r="AX150" s="16" t="s">
        <v>77</v>
      </c>
      <c r="AY150" s="243" t="s">
        <v>179</v>
      </c>
    </row>
    <row r="151" spans="1:65" s="14" customFormat="1" ht="22.5">
      <c r="B151" s="211"/>
      <c r="C151" s="212"/>
      <c r="D151" s="194" t="s">
        <v>192</v>
      </c>
      <c r="E151" s="213" t="s">
        <v>19</v>
      </c>
      <c r="F151" s="214" t="s">
        <v>1484</v>
      </c>
      <c r="G151" s="212"/>
      <c r="H151" s="215">
        <v>-0.65</v>
      </c>
      <c r="I151" s="216"/>
      <c r="J151" s="212"/>
      <c r="K151" s="212"/>
      <c r="L151" s="217"/>
      <c r="M151" s="218"/>
      <c r="N151" s="219"/>
      <c r="O151" s="219"/>
      <c r="P151" s="219"/>
      <c r="Q151" s="219"/>
      <c r="R151" s="219"/>
      <c r="S151" s="219"/>
      <c r="T151" s="220"/>
      <c r="AT151" s="221" t="s">
        <v>192</v>
      </c>
      <c r="AU151" s="221" t="s">
        <v>86</v>
      </c>
      <c r="AV151" s="14" t="s">
        <v>86</v>
      </c>
      <c r="AW151" s="14" t="s">
        <v>37</v>
      </c>
      <c r="AX151" s="14" t="s">
        <v>77</v>
      </c>
      <c r="AY151" s="221" t="s">
        <v>179</v>
      </c>
    </row>
    <row r="152" spans="1:65" s="15" customFormat="1" ht="11.25">
      <c r="B152" s="222"/>
      <c r="C152" s="223"/>
      <c r="D152" s="194" t="s">
        <v>192</v>
      </c>
      <c r="E152" s="224" t="s">
        <v>19</v>
      </c>
      <c r="F152" s="225" t="s">
        <v>205</v>
      </c>
      <c r="G152" s="223"/>
      <c r="H152" s="226">
        <v>0.80300000000000005</v>
      </c>
      <c r="I152" s="227"/>
      <c r="J152" s="223"/>
      <c r="K152" s="223"/>
      <c r="L152" s="228"/>
      <c r="M152" s="229"/>
      <c r="N152" s="230"/>
      <c r="O152" s="230"/>
      <c r="P152" s="230"/>
      <c r="Q152" s="230"/>
      <c r="R152" s="230"/>
      <c r="S152" s="230"/>
      <c r="T152" s="231"/>
      <c r="AT152" s="232" t="s">
        <v>192</v>
      </c>
      <c r="AU152" s="232" t="s">
        <v>86</v>
      </c>
      <c r="AV152" s="15" t="s">
        <v>186</v>
      </c>
      <c r="AW152" s="15" t="s">
        <v>37</v>
      </c>
      <c r="AX152" s="15" t="s">
        <v>84</v>
      </c>
      <c r="AY152" s="232" t="s">
        <v>179</v>
      </c>
    </row>
    <row r="153" spans="1:65" s="2" customFormat="1" ht="37.9" customHeight="1">
      <c r="A153" s="37"/>
      <c r="B153" s="38"/>
      <c r="C153" s="181" t="s">
        <v>263</v>
      </c>
      <c r="D153" s="181" t="s">
        <v>181</v>
      </c>
      <c r="E153" s="182" t="s">
        <v>277</v>
      </c>
      <c r="F153" s="183" t="s">
        <v>278</v>
      </c>
      <c r="G153" s="184" t="s">
        <v>228</v>
      </c>
      <c r="H153" s="185">
        <v>0.435</v>
      </c>
      <c r="I153" s="186"/>
      <c r="J153" s="187">
        <f>ROUND(I153*H153,2)</f>
        <v>0</v>
      </c>
      <c r="K153" s="183" t="s">
        <v>185</v>
      </c>
      <c r="L153" s="42"/>
      <c r="M153" s="188" t="s">
        <v>19</v>
      </c>
      <c r="N153" s="189" t="s">
        <v>48</v>
      </c>
      <c r="O153" s="67"/>
      <c r="P153" s="190">
        <f>O153*H153</f>
        <v>0</v>
      </c>
      <c r="Q153" s="190">
        <v>0</v>
      </c>
      <c r="R153" s="190">
        <f>Q153*H153</f>
        <v>0</v>
      </c>
      <c r="S153" s="190">
        <v>0</v>
      </c>
      <c r="T153" s="191">
        <f>S153*H153</f>
        <v>0</v>
      </c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R153" s="192" t="s">
        <v>186</v>
      </c>
      <c r="AT153" s="192" t="s">
        <v>181</v>
      </c>
      <c r="AU153" s="192" t="s">
        <v>86</v>
      </c>
      <c r="AY153" s="20" t="s">
        <v>179</v>
      </c>
      <c r="BE153" s="193">
        <f>IF(N153="základní",J153,0)</f>
        <v>0</v>
      </c>
      <c r="BF153" s="193">
        <f>IF(N153="snížená",J153,0)</f>
        <v>0</v>
      </c>
      <c r="BG153" s="193">
        <f>IF(N153="zákl. přenesená",J153,0)</f>
        <v>0</v>
      </c>
      <c r="BH153" s="193">
        <f>IF(N153="sníž. přenesená",J153,0)</f>
        <v>0</v>
      </c>
      <c r="BI153" s="193">
        <f>IF(N153="nulová",J153,0)</f>
        <v>0</v>
      </c>
      <c r="BJ153" s="20" t="s">
        <v>84</v>
      </c>
      <c r="BK153" s="193">
        <f>ROUND(I153*H153,2)</f>
        <v>0</v>
      </c>
      <c r="BL153" s="20" t="s">
        <v>186</v>
      </c>
      <c r="BM153" s="192" t="s">
        <v>678</v>
      </c>
    </row>
    <row r="154" spans="1:65" s="2" customFormat="1" ht="39">
      <c r="A154" s="37"/>
      <c r="B154" s="38"/>
      <c r="C154" s="39"/>
      <c r="D154" s="194" t="s">
        <v>188</v>
      </c>
      <c r="E154" s="39"/>
      <c r="F154" s="195" t="s">
        <v>280</v>
      </c>
      <c r="G154" s="39"/>
      <c r="H154" s="39"/>
      <c r="I154" s="196"/>
      <c r="J154" s="39"/>
      <c r="K154" s="39"/>
      <c r="L154" s="42"/>
      <c r="M154" s="197"/>
      <c r="N154" s="198"/>
      <c r="O154" s="67"/>
      <c r="P154" s="67"/>
      <c r="Q154" s="67"/>
      <c r="R154" s="67"/>
      <c r="S154" s="67"/>
      <c r="T154" s="68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T154" s="20" t="s">
        <v>188</v>
      </c>
      <c r="AU154" s="20" t="s">
        <v>86</v>
      </c>
    </row>
    <row r="155" spans="1:65" s="2" customFormat="1" ht="11.25">
      <c r="A155" s="37"/>
      <c r="B155" s="38"/>
      <c r="C155" s="39"/>
      <c r="D155" s="199" t="s">
        <v>190</v>
      </c>
      <c r="E155" s="39"/>
      <c r="F155" s="200" t="s">
        <v>281</v>
      </c>
      <c r="G155" s="39"/>
      <c r="H155" s="39"/>
      <c r="I155" s="196"/>
      <c r="J155" s="39"/>
      <c r="K155" s="39"/>
      <c r="L155" s="42"/>
      <c r="M155" s="197"/>
      <c r="N155" s="198"/>
      <c r="O155" s="67"/>
      <c r="P155" s="67"/>
      <c r="Q155" s="67"/>
      <c r="R155" s="67"/>
      <c r="S155" s="67"/>
      <c r="T155" s="68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T155" s="20" t="s">
        <v>190</v>
      </c>
      <c r="AU155" s="20" t="s">
        <v>86</v>
      </c>
    </row>
    <row r="156" spans="1:65" s="13" customFormat="1" ht="22.5">
      <c r="B156" s="201"/>
      <c r="C156" s="202"/>
      <c r="D156" s="194" t="s">
        <v>192</v>
      </c>
      <c r="E156" s="203" t="s">
        <v>19</v>
      </c>
      <c r="F156" s="204" t="s">
        <v>269</v>
      </c>
      <c r="G156" s="202"/>
      <c r="H156" s="203" t="s">
        <v>19</v>
      </c>
      <c r="I156" s="205"/>
      <c r="J156" s="202"/>
      <c r="K156" s="202"/>
      <c r="L156" s="206"/>
      <c r="M156" s="207"/>
      <c r="N156" s="208"/>
      <c r="O156" s="208"/>
      <c r="P156" s="208"/>
      <c r="Q156" s="208"/>
      <c r="R156" s="208"/>
      <c r="S156" s="208"/>
      <c r="T156" s="209"/>
      <c r="AT156" s="210" t="s">
        <v>192</v>
      </c>
      <c r="AU156" s="210" t="s">
        <v>86</v>
      </c>
      <c r="AV156" s="13" t="s">
        <v>84</v>
      </c>
      <c r="AW156" s="13" t="s">
        <v>37</v>
      </c>
      <c r="AX156" s="13" t="s">
        <v>77</v>
      </c>
      <c r="AY156" s="210" t="s">
        <v>179</v>
      </c>
    </row>
    <row r="157" spans="1:65" s="14" customFormat="1" ht="22.5">
      <c r="B157" s="211"/>
      <c r="C157" s="212"/>
      <c r="D157" s="194" t="s">
        <v>192</v>
      </c>
      <c r="E157" s="213" t="s">
        <v>19</v>
      </c>
      <c r="F157" s="214" t="s">
        <v>282</v>
      </c>
      <c r="G157" s="212"/>
      <c r="H157" s="215">
        <v>0.435</v>
      </c>
      <c r="I157" s="216"/>
      <c r="J157" s="212"/>
      <c r="K157" s="212"/>
      <c r="L157" s="217"/>
      <c r="M157" s="218"/>
      <c r="N157" s="219"/>
      <c r="O157" s="219"/>
      <c r="P157" s="219"/>
      <c r="Q157" s="219"/>
      <c r="R157" s="219"/>
      <c r="S157" s="219"/>
      <c r="T157" s="220"/>
      <c r="AT157" s="221" t="s">
        <v>192</v>
      </c>
      <c r="AU157" s="221" t="s">
        <v>86</v>
      </c>
      <c r="AV157" s="14" t="s">
        <v>86</v>
      </c>
      <c r="AW157" s="14" t="s">
        <v>37</v>
      </c>
      <c r="AX157" s="14" t="s">
        <v>84</v>
      </c>
      <c r="AY157" s="221" t="s">
        <v>179</v>
      </c>
    </row>
    <row r="158" spans="1:65" s="2" customFormat="1" ht="37.9" customHeight="1">
      <c r="A158" s="37"/>
      <c r="B158" s="38"/>
      <c r="C158" s="181" t="s">
        <v>276</v>
      </c>
      <c r="D158" s="181" t="s">
        <v>181</v>
      </c>
      <c r="E158" s="182" t="s">
        <v>284</v>
      </c>
      <c r="F158" s="183" t="s">
        <v>285</v>
      </c>
      <c r="G158" s="184" t="s">
        <v>228</v>
      </c>
      <c r="H158" s="185">
        <v>0.80300000000000005</v>
      </c>
      <c r="I158" s="186"/>
      <c r="J158" s="187">
        <f>ROUND(I158*H158,2)</f>
        <v>0</v>
      </c>
      <c r="K158" s="183" t="s">
        <v>185</v>
      </c>
      <c r="L158" s="42"/>
      <c r="M158" s="188" t="s">
        <v>19</v>
      </c>
      <c r="N158" s="189" t="s">
        <v>48</v>
      </c>
      <c r="O158" s="67"/>
      <c r="P158" s="190">
        <f>O158*H158</f>
        <v>0</v>
      </c>
      <c r="Q158" s="190">
        <v>0</v>
      </c>
      <c r="R158" s="190">
        <f>Q158*H158</f>
        <v>0</v>
      </c>
      <c r="S158" s="190">
        <v>0</v>
      </c>
      <c r="T158" s="191">
        <f>S158*H158</f>
        <v>0</v>
      </c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R158" s="192" t="s">
        <v>186</v>
      </c>
      <c r="AT158" s="192" t="s">
        <v>181</v>
      </c>
      <c r="AU158" s="192" t="s">
        <v>86</v>
      </c>
      <c r="AY158" s="20" t="s">
        <v>179</v>
      </c>
      <c r="BE158" s="193">
        <f>IF(N158="základní",J158,0)</f>
        <v>0</v>
      </c>
      <c r="BF158" s="193">
        <f>IF(N158="snížená",J158,0)</f>
        <v>0</v>
      </c>
      <c r="BG158" s="193">
        <f>IF(N158="zákl. přenesená",J158,0)</f>
        <v>0</v>
      </c>
      <c r="BH158" s="193">
        <f>IF(N158="sníž. přenesená",J158,0)</f>
        <v>0</v>
      </c>
      <c r="BI158" s="193">
        <f>IF(N158="nulová",J158,0)</f>
        <v>0</v>
      </c>
      <c r="BJ158" s="20" t="s">
        <v>84</v>
      </c>
      <c r="BK158" s="193">
        <f>ROUND(I158*H158,2)</f>
        <v>0</v>
      </c>
      <c r="BL158" s="20" t="s">
        <v>186</v>
      </c>
      <c r="BM158" s="192" t="s">
        <v>286</v>
      </c>
    </row>
    <row r="159" spans="1:65" s="2" customFormat="1" ht="39">
      <c r="A159" s="37"/>
      <c r="B159" s="38"/>
      <c r="C159" s="39"/>
      <c r="D159" s="194" t="s">
        <v>188</v>
      </c>
      <c r="E159" s="39"/>
      <c r="F159" s="195" t="s">
        <v>287</v>
      </c>
      <c r="G159" s="39"/>
      <c r="H159" s="39"/>
      <c r="I159" s="196"/>
      <c r="J159" s="39"/>
      <c r="K159" s="39"/>
      <c r="L159" s="42"/>
      <c r="M159" s="197"/>
      <c r="N159" s="198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188</v>
      </c>
      <c r="AU159" s="20" t="s">
        <v>86</v>
      </c>
    </row>
    <row r="160" spans="1:65" s="2" customFormat="1" ht="11.25">
      <c r="A160" s="37"/>
      <c r="B160" s="38"/>
      <c r="C160" s="39"/>
      <c r="D160" s="199" t="s">
        <v>190</v>
      </c>
      <c r="E160" s="39"/>
      <c r="F160" s="200" t="s">
        <v>288</v>
      </c>
      <c r="G160" s="39"/>
      <c r="H160" s="39"/>
      <c r="I160" s="196"/>
      <c r="J160" s="39"/>
      <c r="K160" s="39"/>
      <c r="L160" s="42"/>
      <c r="M160" s="197"/>
      <c r="N160" s="198"/>
      <c r="O160" s="67"/>
      <c r="P160" s="67"/>
      <c r="Q160" s="67"/>
      <c r="R160" s="67"/>
      <c r="S160" s="67"/>
      <c r="T160" s="68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T160" s="20" t="s">
        <v>190</v>
      </c>
      <c r="AU160" s="20" t="s">
        <v>86</v>
      </c>
    </row>
    <row r="161" spans="1:65" s="13" customFormat="1" ht="11.25">
      <c r="B161" s="201"/>
      <c r="C161" s="202"/>
      <c r="D161" s="194" t="s">
        <v>192</v>
      </c>
      <c r="E161" s="203" t="s">
        <v>19</v>
      </c>
      <c r="F161" s="204" t="s">
        <v>289</v>
      </c>
      <c r="G161" s="202"/>
      <c r="H161" s="203" t="s">
        <v>19</v>
      </c>
      <c r="I161" s="205"/>
      <c r="J161" s="202"/>
      <c r="K161" s="202"/>
      <c r="L161" s="206"/>
      <c r="M161" s="207"/>
      <c r="N161" s="208"/>
      <c r="O161" s="208"/>
      <c r="P161" s="208"/>
      <c r="Q161" s="208"/>
      <c r="R161" s="208"/>
      <c r="S161" s="208"/>
      <c r="T161" s="209"/>
      <c r="AT161" s="210" t="s">
        <v>192</v>
      </c>
      <c r="AU161" s="210" t="s">
        <v>86</v>
      </c>
      <c r="AV161" s="13" t="s">
        <v>84</v>
      </c>
      <c r="AW161" s="13" t="s">
        <v>37</v>
      </c>
      <c r="AX161" s="13" t="s">
        <v>77</v>
      </c>
      <c r="AY161" s="210" t="s">
        <v>179</v>
      </c>
    </row>
    <row r="162" spans="1:65" s="14" customFormat="1" ht="11.25">
      <c r="B162" s="211"/>
      <c r="C162" s="212"/>
      <c r="D162" s="194" t="s">
        <v>192</v>
      </c>
      <c r="E162" s="213" t="s">
        <v>19</v>
      </c>
      <c r="F162" s="214" t="s">
        <v>1485</v>
      </c>
      <c r="G162" s="212"/>
      <c r="H162" s="215">
        <v>0.80300000000000005</v>
      </c>
      <c r="I162" s="216"/>
      <c r="J162" s="212"/>
      <c r="K162" s="212"/>
      <c r="L162" s="217"/>
      <c r="M162" s="218"/>
      <c r="N162" s="219"/>
      <c r="O162" s="219"/>
      <c r="P162" s="219"/>
      <c r="Q162" s="219"/>
      <c r="R162" s="219"/>
      <c r="S162" s="219"/>
      <c r="T162" s="220"/>
      <c r="AT162" s="221" t="s">
        <v>192</v>
      </c>
      <c r="AU162" s="221" t="s">
        <v>86</v>
      </c>
      <c r="AV162" s="14" t="s">
        <v>86</v>
      </c>
      <c r="AW162" s="14" t="s">
        <v>37</v>
      </c>
      <c r="AX162" s="14" t="s">
        <v>84</v>
      </c>
      <c r="AY162" s="221" t="s">
        <v>179</v>
      </c>
    </row>
    <row r="163" spans="1:65" s="2" customFormat="1" ht="37.9" customHeight="1">
      <c r="A163" s="37"/>
      <c r="B163" s="38"/>
      <c r="C163" s="181" t="s">
        <v>283</v>
      </c>
      <c r="D163" s="181" t="s">
        <v>181</v>
      </c>
      <c r="E163" s="182" t="s">
        <v>291</v>
      </c>
      <c r="F163" s="183" t="s">
        <v>292</v>
      </c>
      <c r="G163" s="184" t="s">
        <v>228</v>
      </c>
      <c r="H163" s="185">
        <v>5.6210000000000004</v>
      </c>
      <c r="I163" s="186"/>
      <c r="J163" s="187">
        <f>ROUND(I163*H163,2)</f>
        <v>0</v>
      </c>
      <c r="K163" s="183" t="s">
        <v>185</v>
      </c>
      <c r="L163" s="42"/>
      <c r="M163" s="188" t="s">
        <v>19</v>
      </c>
      <c r="N163" s="189" t="s">
        <v>48</v>
      </c>
      <c r="O163" s="67"/>
      <c r="P163" s="190">
        <f>O163*H163</f>
        <v>0</v>
      </c>
      <c r="Q163" s="190">
        <v>0</v>
      </c>
      <c r="R163" s="190">
        <f>Q163*H163</f>
        <v>0</v>
      </c>
      <c r="S163" s="190">
        <v>0</v>
      </c>
      <c r="T163" s="191">
        <f>S163*H163</f>
        <v>0</v>
      </c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R163" s="192" t="s">
        <v>186</v>
      </c>
      <c r="AT163" s="192" t="s">
        <v>181</v>
      </c>
      <c r="AU163" s="192" t="s">
        <v>86</v>
      </c>
      <c r="AY163" s="20" t="s">
        <v>179</v>
      </c>
      <c r="BE163" s="193">
        <f>IF(N163="základní",J163,0)</f>
        <v>0</v>
      </c>
      <c r="BF163" s="193">
        <f>IF(N163="snížená",J163,0)</f>
        <v>0</v>
      </c>
      <c r="BG163" s="193">
        <f>IF(N163="zákl. přenesená",J163,0)</f>
        <v>0</v>
      </c>
      <c r="BH163" s="193">
        <f>IF(N163="sníž. přenesená",J163,0)</f>
        <v>0</v>
      </c>
      <c r="BI163" s="193">
        <f>IF(N163="nulová",J163,0)</f>
        <v>0</v>
      </c>
      <c r="BJ163" s="20" t="s">
        <v>84</v>
      </c>
      <c r="BK163" s="193">
        <f>ROUND(I163*H163,2)</f>
        <v>0</v>
      </c>
      <c r="BL163" s="20" t="s">
        <v>186</v>
      </c>
      <c r="BM163" s="192" t="s">
        <v>293</v>
      </c>
    </row>
    <row r="164" spans="1:65" s="2" customFormat="1" ht="48.75">
      <c r="A164" s="37"/>
      <c r="B164" s="38"/>
      <c r="C164" s="39"/>
      <c r="D164" s="194" t="s">
        <v>188</v>
      </c>
      <c r="E164" s="39"/>
      <c r="F164" s="195" t="s">
        <v>294</v>
      </c>
      <c r="G164" s="39"/>
      <c r="H164" s="39"/>
      <c r="I164" s="196"/>
      <c r="J164" s="39"/>
      <c r="K164" s="39"/>
      <c r="L164" s="42"/>
      <c r="M164" s="197"/>
      <c r="N164" s="198"/>
      <c r="O164" s="67"/>
      <c r="P164" s="67"/>
      <c r="Q164" s="67"/>
      <c r="R164" s="67"/>
      <c r="S164" s="67"/>
      <c r="T164" s="68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T164" s="20" t="s">
        <v>188</v>
      </c>
      <c r="AU164" s="20" t="s">
        <v>86</v>
      </c>
    </row>
    <row r="165" spans="1:65" s="2" customFormat="1" ht="11.25">
      <c r="A165" s="37"/>
      <c r="B165" s="38"/>
      <c r="C165" s="39"/>
      <c r="D165" s="199" t="s">
        <v>190</v>
      </c>
      <c r="E165" s="39"/>
      <c r="F165" s="200" t="s">
        <v>295</v>
      </c>
      <c r="G165" s="39"/>
      <c r="H165" s="39"/>
      <c r="I165" s="196"/>
      <c r="J165" s="39"/>
      <c r="K165" s="39"/>
      <c r="L165" s="42"/>
      <c r="M165" s="197"/>
      <c r="N165" s="198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190</v>
      </c>
      <c r="AU165" s="20" t="s">
        <v>86</v>
      </c>
    </row>
    <row r="166" spans="1:65" s="13" customFormat="1" ht="22.5">
      <c r="B166" s="201"/>
      <c r="C166" s="202"/>
      <c r="D166" s="194" t="s">
        <v>192</v>
      </c>
      <c r="E166" s="203" t="s">
        <v>19</v>
      </c>
      <c r="F166" s="204" t="s">
        <v>1235</v>
      </c>
      <c r="G166" s="202"/>
      <c r="H166" s="203" t="s">
        <v>19</v>
      </c>
      <c r="I166" s="205"/>
      <c r="J166" s="202"/>
      <c r="K166" s="202"/>
      <c r="L166" s="206"/>
      <c r="M166" s="207"/>
      <c r="N166" s="208"/>
      <c r="O166" s="208"/>
      <c r="P166" s="208"/>
      <c r="Q166" s="208"/>
      <c r="R166" s="208"/>
      <c r="S166" s="208"/>
      <c r="T166" s="209"/>
      <c r="AT166" s="210" t="s">
        <v>192</v>
      </c>
      <c r="AU166" s="210" t="s">
        <v>86</v>
      </c>
      <c r="AV166" s="13" t="s">
        <v>84</v>
      </c>
      <c r="AW166" s="13" t="s">
        <v>37</v>
      </c>
      <c r="AX166" s="13" t="s">
        <v>77</v>
      </c>
      <c r="AY166" s="210" t="s">
        <v>179</v>
      </c>
    </row>
    <row r="167" spans="1:65" s="13" customFormat="1" ht="11.25">
      <c r="B167" s="201"/>
      <c r="C167" s="202"/>
      <c r="D167" s="194" t="s">
        <v>192</v>
      </c>
      <c r="E167" s="203" t="s">
        <v>19</v>
      </c>
      <c r="F167" s="204" t="s">
        <v>1236</v>
      </c>
      <c r="G167" s="202"/>
      <c r="H167" s="203" t="s">
        <v>19</v>
      </c>
      <c r="I167" s="205"/>
      <c r="J167" s="202"/>
      <c r="K167" s="202"/>
      <c r="L167" s="206"/>
      <c r="M167" s="207"/>
      <c r="N167" s="208"/>
      <c r="O167" s="208"/>
      <c r="P167" s="208"/>
      <c r="Q167" s="208"/>
      <c r="R167" s="208"/>
      <c r="S167" s="208"/>
      <c r="T167" s="209"/>
      <c r="AT167" s="210" t="s">
        <v>192</v>
      </c>
      <c r="AU167" s="210" t="s">
        <v>86</v>
      </c>
      <c r="AV167" s="13" t="s">
        <v>84</v>
      </c>
      <c r="AW167" s="13" t="s">
        <v>37</v>
      </c>
      <c r="AX167" s="13" t="s">
        <v>77</v>
      </c>
      <c r="AY167" s="210" t="s">
        <v>179</v>
      </c>
    </row>
    <row r="168" spans="1:65" s="14" customFormat="1" ht="11.25">
      <c r="B168" s="211"/>
      <c r="C168" s="212"/>
      <c r="D168" s="194" t="s">
        <v>192</v>
      </c>
      <c r="E168" s="213" t="s">
        <v>19</v>
      </c>
      <c r="F168" s="214" t="s">
        <v>1486</v>
      </c>
      <c r="G168" s="212"/>
      <c r="H168" s="215">
        <v>5.6210000000000004</v>
      </c>
      <c r="I168" s="216"/>
      <c r="J168" s="212"/>
      <c r="K168" s="212"/>
      <c r="L168" s="217"/>
      <c r="M168" s="218"/>
      <c r="N168" s="219"/>
      <c r="O168" s="219"/>
      <c r="P168" s="219"/>
      <c r="Q168" s="219"/>
      <c r="R168" s="219"/>
      <c r="S168" s="219"/>
      <c r="T168" s="220"/>
      <c r="AT168" s="221" t="s">
        <v>192</v>
      </c>
      <c r="AU168" s="221" t="s">
        <v>86</v>
      </c>
      <c r="AV168" s="14" t="s">
        <v>86</v>
      </c>
      <c r="AW168" s="14" t="s">
        <v>37</v>
      </c>
      <c r="AX168" s="14" t="s">
        <v>84</v>
      </c>
      <c r="AY168" s="221" t="s">
        <v>179</v>
      </c>
    </row>
    <row r="169" spans="1:65" s="2" customFormat="1" ht="37.9" customHeight="1">
      <c r="A169" s="37"/>
      <c r="B169" s="38"/>
      <c r="C169" s="181" t="s">
        <v>8</v>
      </c>
      <c r="D169" s="181" t="s">
        <v>181</v>
      </c>
      <c r="E169" s="182" t="s">
        <v>300</v>
      </c>
      <c r="F169" s="183" t="s">
        <v>301</v>
      </c>
      <c r="G169" s="184" t="s">
        <v>228</v>
      </c>
      <c r="H169" s="185">
        <v>0.435</v>
      </c>
      <c r="I169" s="186"/>
      <c r="J169" s="187">
        <f>ROUND(I169*H169,2)</f>
        <v>0</v>
      </c>
      <c r="K169" s="183" t="s">
        <v>185</v>
      </c>
      <c r="L169" s="42"/>
      <c r="M169" s="188" t="s">
        <v>19</v>
      </c>
      <c r="N169" s="189" t="s">
        <v>48</v>
      </c>
      <c r="O169" s="67"/>
      <c r="P169" s="190">
        <f>O169*H169</f>
        <v>0</v>
      </c>
      <c r="Q169" s="190">
        <v>0</v>
      </c>
      <c r="R169" s="190">
        <f>Q169*H169</f>
        <v>0</v>
      </c>
      <c r="S169" s="190">
        <v>0</v>
      </c>
      <c r="T169" s="191">
        <f>S169*H169</f>
        <v>0</v>
      </c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R169" s="192" t="s">
        <v>186</v>
      </c>
      <c r="AT169" s="192" t="s">
        <v>181</v>
      </c>
      <c r="AU169" s="192" t="s">
        <v>86</v>
      </c>
      <c r="AY169" s="20" t="s">
        <v>179</v>
      </c>
      <c r="BE169" s="193">
        <f>IF(N169="základní",J169,0)</f>
        <v>0</v>
      </c>
      <c r="BF169" s="193">
        <f>IF(N169="snížená",J169,0)</f>
        <v>0</v>
      </c>
      <c r="BG169" s="193">
        <f>IF(N169="zákl. přenesená",J169,0)</f>
        <v>0</v>
      </c>
      <c r="BH169" s="193">
        <f>IF(N169="sníž. přenesená",J169,0)</f>
        <v>0</v>
      </c>
      <c r="BI169" s="193">
        <f>IF(N169="nulová",J169,0)</f>
        <v>0</v>
      </c>
      <c r="BJ169" s="20" t="s">
        <v>84</v>
      </c>
      <c r="BK169" s="193">
        <f>ROUND(I169*H169,2)</f>
        <v>0</v>
      </c>
      <c r="BL169" s="20" t="s">
        <v>186</v>
      </c>
      <c r="BM169" s="192" t="s">
        <v>302</v>
      </c>
    </row>
    <row r="170" spans="1:65" s="2" customFormat="1" ht="39">
      <c r="A170" s="37"/>
      <c r="B170" s="38"/>
      <c r="C170" s="39"/>
      <c r="D170" s="194" t="s">
        <v>188</v>
      </c>
      <c r="E170" s="39"/>
      <c r="F170" s="195" t="s">
        <v>303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188</v>
      </c>
      <c r="AU170" s="20" t="s">
        <v>86</v>
      </c>
    </row>
    <row r="171" spans="1:65" s="2" customFormat="1" ht="11.25">
      <c r="A171" s="37"/>
      <c r="B171" s="38"/>
      <c r="C171" s="39"/>
      <c r="D171" s="199" t="s">
        <v>190</v>
      </c>
      <c r="E171" s="39"/>
      <c r="F171" s="200" t="s">
        <v>304</v>
      </c>
      <c r="G171" s="39"/>
      <c r="H171" s="39"/>
      <c r="I171" s="196"/>
      <c r="J171" s="39"/>
      <c r="K171" s="39"/>
      <c r="L171" s="42"/>
      <c r="M171" s="197"/>
      <c r="N171" s="198"/>
      <c r="O171" s="67"/>
      <c r="P171" s="67"/>
      <c r="Q171" s="67"/>
      <c r="R171" s="67"/>
      <c r="S171" s="67"/>
      <c r="T171" s="68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T171" s="20" t="s">
        <v>190</v>
      </c>
      <c r="AU171" s="20" t="s">
        <v>86</v>
      </c>
    </row>
    <row r="172" spans="1:65" s="13" customFormat="1" ht="22.5">
      <c r="B172" s="201"/>
      <c r="C172" s="202"/>
      <c r="D172" s="194" t="s">
        <v>192</v>
      </c>
      <c r="E172" s="203" t="s">
        <v>19</v>
      </c>
      <c r="F172" s="204" t="s">
        <v>305</v>
      </c>
      <c r="G172" s="202"/>
      <c r="H172" s="203" t="s">
        <v>19</v>
      </c>
      <c r="I172" s="205"/>
      <c r="J172" s="202"/>
      <c r="K172" s="202"/>
      <c r="L172" s="206"/>
      <c r="M172" s="207"/>
      <c r="N172" s="208"/>
      <c r="O172" s="208"/>
      <c r="P172" s="208"/>
      <c r="Q172" s="208"/>
      <c r="R172" s="208"/>
      <c r="S172" s="208"/>
      <c r="T172" s="209"/>
      <c r="AT172" s="210" t="s">
        <v>192</v>
      </c>
      <c r="AU172" s="210" t="s">
        <v>86</v>
      </c>
      <c r="AV172" s="13" t="s">
        <v>84</v>
      </c>
      <c r="AW172" s="13" t="s">
        <v>37</v>
      </c>
      <c r="AX172" s="13" t="s">
        <v>77</v>
      </c>
      <c r="AY172" s="210" t="s">
        <v>179</v>
      </c>
    </row>
    <row r="173" spans="1:65" s="14" customFormat="1" ht="11.25">
      <c r="B173" s="211"/>
      <c r="C173" s="212"/>
      <c r="D173" s="194" t="s">
        <v>192</v>
      </c>
      <c r="E173" s="213" t="s">
        <v>19</v>
      </c>
      <c r="F173" s="214" t="s">
        <v>306</v>
      </c>
      <c r="G173" s="212"/>
      <c r="H173" s="215">
        <v>0.435</v>
      </c>
      <c r="I173" s="216"/>
      <c r="J173" s="212"/>
      <c r="K173" s="212"/>
      <c r="L173" s="217"/>
      <c r="M173" s="218"/>
      <c r="N173" s="219"/>
      <c r="O173" s="219"/>
      <c r="P173" s="219"/>
      <c r="Q173" s="219"/>
      <c r="R173" s="219"/>
      <c r="S173" s="219"/>
      <c r="T173" s="220"/>
      <c r="AT173" s="221" t="s">
        <v>192</v>
      </c>
      <c r="AU173" s="221" t="s">
        <v>86</v>
      </c>
      <c r="AV173" s="14" t="s">
        <v>86</v>
      </c>
      <c r="AW173" s="14" t="s">
        <v>37</v>
      </c>
      <c r="AX173" s="14" t="s">
        <v>84</v>
      </c>
      <c r="AY173" s="221" t="s">
        <v>179</v>
      </c>
    </row>
    <row r="174" spans="1:65" s="2" customFormat="1" ht="37.9" customHeight="1">
      <c r="A174" s="37"/>
      <c r="B174" s="38"/>
      <c r="C174" s="181" t="s">
        <v>299</v>
      </c>
      <c r="D174" s="181" t="s">
        <v>181</v>
      </c>
      <c r="E174" s="182" t="s">
        <v>308</v>
      </c>
      <c r="F174" s="183" t="s">
        <v>309</v>
      </c>
      <c r="G174" s="184" t="s">
        <v>228</v>
      </c>
      <c r="H174" s="185">
        <v>3.0449999999999999</v>
      </c>
      <c r="I174" s="186"/>
      <c r="J174" s="187">
        <f>ROUND(I174*H174,2)</f>
        <v>0</v>
      </c>
      <c r="K174" s="183" t="s">
        <v>185</v>
      </c>
      <c r="L174" s="42"/>
      <c r="M174" s="188" t="s">
        <v>19</v>
      </c>
      <c r="N174" s="189" t="s">
        <v>48</v>
      </c>
      <c r="O174" s="67"/>
      <c r="P174" s="190">
        <f>O174*H174</f>
        <v>0</v>
      </c>
      <c r="Q174" s="190">
        <v>0</v>
      </c>
      <c r="R174" s="190">
        <f>Q174*H174</f>
        <v>0</v>
      </c>
      <c r="S174" s="190">
        <v>0</v>
      </c>
      <c r="T174" s="191">
        <f>S174*H174</f>
        <v>0</v>
      </c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R174" s="192" t="s">
        <v>186</v>
      </c>
      <c r="AT174" s="192" t="s">
        <v>181</v>
      </c>
      <c r="AU174" s="192" t="s">
        <v>86</v>
      </c>
      <c r="AY174" s="20" t="s">
        <v>179</v>
      </c>
      <c r="BE174" s="193">
        <f>IF(N174="základní",J174,0)</f>
        <v>0</v>
      </c>
      <c r="BF174" s="193">
        <f>IF(N174="snížená",J174,0)</f>
        <v>0</v>
      </c>
      <c r="BG174" s="193">
        <f>IF(N174="zákl. přenesená",J174,0)</f>
        <v>0</v>
      </c>
      <c r="BH174" s="193">
        <f>IF(N174="sníž. přenesená",J174,0)</f>
        <v>0</v>
      </c>
      <c r="BI174" s="193">
        <f>IF(N174="nulová",J174,0)</f>
        <v>0</v>
      </c>
      <c r="BJ174" s="20" t="s">
        <v>84</v>
      </c>
      <c r="BK174" s="193">
        <f>ROUND(I174*H174,2)</f>
        <v>0</v>
      </c>
      <c r="BL174" s="20" t="s">
        <v>186</v>
      </c>
      <c r="BM174" s="192" t="s">
        <v>310</v>
      </c>
    </row>
    <row r="175" spans="1:65" s="2" customFormat="1" ht="48.75">
      <c r="A175" s="37"/>
      <c r="B175" s="38"/>
      <c r="C175" s="39"/>
      <c r="D175" s="194" t="s">
        <v>188</v>
      </c>
      <c r="E175" s="39"/>
      <c r="F175" s="195" t="s">
        <v>311</v>
      </c>
      <c r="G175" s="39"/>
      <c r="H175" s="39"/>
      <c r="I175" s="196"/>
      <c r="J175" s="39"/>
      <c r="K175" s="39"/>
      <c r="L175" s="42"/>
      <c r="M175" s="197"/>
      <c r="N175" s="198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188</v>
      </c>
      <c r="AU175" s="20" t="s">
        <v>86</v>
      </c>
    </row>
    <row r="176" spans="1:65" s="2" customFormat="1" ht="11.25">
      <c r="A176" s="37"/>
      <c r="B176" s="38"/>
      <c r="C176" s="39"/>
      <c r="D176" s="199" t="s">
        <v>190</v>
      </c>
      <c r="E176" s="39"/>
      <c r="F176" s="200" t="s">
        <v>312</v>
      </c>
      <c r="G176" s="39"/>
      <c r="H176" s="39"/>
      <c r="I176" s="196"/>
      <c r="J176" s="39"/>
      <c r="K176" s="39"/>
      <c r="L176" s="42"/>
      <c r="M176" s="197"/>
      <c r="N176" s="198"/>
      <c r="O176" s="67"/>
      <c r="P176" s="67"/>
      <c r="Q176" s="67"/>
      <c r="R176" s="67"/>
      <c r="S176" s="67"/>
      <c r="T176" s="68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T176" s="20" t="s">
        <v>190</v>
      </c>
      <c r="AU176" s="20" t="s">
        <v>86</v>
      </c>
    </row>
    <row r="177" spans="1:65" s="13" customFormat="1" ht="22.5">
      <c r="B177" s="201"/>
      <c r="C177" s="202"/>
      <c r="D177" s="194" t="s">
        <v>192</v>
      </c>
      <c r="E177" s="203" t="s">
        <v>19</v>
      </c>
      <c r="F177" s="204" t="s">
        <v>1238</v>
      </c>
      <c r="G177" s="202"/>
      <c r="H177" s="203" t="s">
        <v>19</v>
      </c>
      <c r="I177" s="205"/>
      <c r="J177" s="202"/>
      <c r="K177" s="202"/>
      <c r="L177" s="206"/>
      <c r="M177" s="207"/>
      <c r="N177" s="208"/>
      <c r="O177" s="208"/>
      <c r="P177" s="208"/>
      <c r="Q177" s="208"/>
      <c r="R177" s="208"/>
      <c r="S177" s="208"/>
      <c r="T177" s="209"/>
      <c r="AT177" s="210" t="s">
        <v>192</v>
      </c>
      <c r="AU177" s="210" t="s">
        <v>86</v>
      </c>
      <c r="AV177" s="13" t="s">
        <v>84</v>
      </c>
      <c r="AW177" s="13" t="s">
        <v>37</v>
      </c>
      <c r="AX177" s="13" t="s">
        <v>77</v>
      </c>
      <c r="AY177" s="210" t="s">
        <v>179</v>
      </c>
    </row>
    <row r="178" spans="1:65" s="13" customFormat="1" ht="11.25">
      <c r="B178" s="201"/>
      <c r="C178" s="202"/>
      <c r="D178" s="194" t="s">
        <v>192</v>
      </c>
      <c r="E178" s="203" t="s">
        <v>19</v>
      </c>
      <c r="F178" s="204" t="s">
        <v>1236</v>
      </c>
      <c r="G178" s="202"/>
      <c r="H178" s="203" t="s">
        <v>19</v>
      </c>
      <c r="I178" s="205"/>
      <c r="J178" s="202"/>
      <c r="K178" s="202"/>
      <c r="L178" s="206"/>
      <c r="M178" s="207"/>
      <c r="N178" s="208"/>
      <c r="O178" s="208"/>
      <c r="P178" s="208"/>
      <c r="Q178" s="208"/>
      <c r="R178" s="208"/>
      <c r="S178" s="208"/>
      <c r="T178" s="209"/>
      <c r="AT178" s="210" t="s">
        <v>192</v>
      </c>
      <c r="AU178" s="210" t="s">
        <v>86</v>
      </c>
      <c r="AV178" s="13" t="s">
        <v>84</v>
      </c>
      <c r="AW178" s="13" t="s">
        <v>37</v>
      </c>
      <c r="AX178" s="13" t="s">
        <v>77</v>
      </c>
      <c r="AY178" s="210" t="s">
        <v>179</v>
      </c>
    </row>
    <row r="179" spans="1:65" s="14" customFormat="1" ht="11.25">
      <c r="B179" s="211"/>
      <c r="C179" s="212"/>
      <c r="D179" s="194" t="s">
        <v>192</v>
      </c>
      <c r="E179" s="213" t="s">
        <v>19</v>
      </c>
      <c r="F179" s="214" t="s">
        <v>1360</v>
      </c>
      <c r="G179" s="212"/>
      <c r="H179" s="215">
        <v>3.0449999999999999</v>
      </c>
      <c r="I179" s="216"/>
      <c r="J179" s="212"/>
      <c r="K179" s="212"/>
      <c r="L179" s="217"/>
      <c r="M179" s="218"/>
      <c r="N179" s="219"/>
      <c r="O179" s="219"/>
      <c r="P179" s="219"/>
      <c r="Q179" s="219"/>
      <c r="R179" s="219"/>
      <c r="S179" s="219"/>
      <c r="T179" s="220"/>
      <c r="AT179" s="221" t="s">
        <v>192</v>
      </c>
      <c r="AU179" s="221" t="s">
        <v>86</v>
      </c>
      <c r="AV179" s="14" t="s">
        <v>86</v>
      </c>
      <c r="AW179" s="14" t="s">
        <v>37</v>
      </c>
      <c r="AX179" s="14" t="s">
        <v>84</v>
      </c>
      <c r="AY179" s="221" t="s">
        <v>179</v>
      </c>
    </row>
    <row r="180" spans="1:65" s="2" customFormat="1" ht="24.2" customHeight="1">
      <c r="A180" s="37"/>
      <c r="B180" s="38"/>
      <c r="C180" s="181" t="s">
        <v>307</v>
      </c>
      <c r="D180" s="181" t="s">
        <v>181</v>
      </c>
      <c r="E180" s="182" t="s">
        <v>316</v>
      </c>
      <c r="F180" s="183" t="s">
        <v>317</v>
      </c>
      <c r="G180" s="184" t="s">
        <v>228</v>
      </c>
      <c r="H180" s="185">
        <v>0.80300000000000005</v>
      </c>
      <c r="I180" s="186"/>
      <c r="J180" s="187">
        <f>ROUND(I180*H180,2)</f>
        <v>0</v>
      </c>
      <c r="K180" s="183" t="s">
        <v>185</v>
      </c>
      <c r="L180" s="42"/>
      <c r="M180" s="188" t="s">
        <v>19</v>
      </c>
      <c r="N180" s="189" t="s">
        <v>48</v>
      </c>
      <c r="O180" s="67"/>
      <c r="P180" s="190">
        <f>O180*H180</f>
        <v>0</v>
      </c>
      <c r="Q180" s="190">
        <v>0</v>
      </c>
      <c r="R180" s="190">
        <f>Q180*H180</f>
        <v>0</v>
      </c>
      <c r="S180" s="190">
        <v>0</v>
      </c>
      <c r="T180" s="191">
        <f>S180*H180</f>
        <v>0</v>
      </c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R180" s="192" t="s">
        <v>186</v>
      </c>
      <c r="AT180" s="192" t="s">
        <v>181</v>
      </c>
      <c r="AU180" s="192" t="s">
        <v>86</v>
      </c>
      <c r="AY180" s="20" t="s">
        <v>179</v>
      </c>
      <c r="BE180" s="193">
        <f>IF(N180="základní",J180,0)</f>
        <v>0</v>
      </c>
      <c r="BF180" s="193">
        <f>IF(N180="snížená",J180,0)</f>
        <v>0</v>
      </c>
      <c r="BG180" s="193">
        <f>IF(N180="zákl. přenesená",J180,0)</f>
        <v>0</v>
      </c>
      <c r="BH180" s="193">
        <f>IF(N180="sníž. přenesená",J180,0)</f>
        <v>0</v>
      </c>
      <c r="BI180" s="193">
        <f>IF(N180="nulová",J180,0)</f>
        <v>0</v>
      </c>
      <c r="BJ180" s="20" t="s">
        <v>84</v>
      </c>
      <c r="BK180" s="193">
        <f>ROUND(I180*H180,2)</f>
        <v>0</v>
      </c>
      <c r="BL180" s="20" t="s">
        <v>186</v>
      </c>
      <c r="BM180" s="192" t="s">
        <v>318</v>
      </c>
    </row>
    <row r="181" spans="1:65" s="2" customFormat="1" ht="29.25">
      <c r="A181" s="37"/>
      <c r="B181" s="38"/>
      <c r="C181" s="39"/>
      <c r="D181" s="194" t="s">
        <v>188</v>
      </c>
      <c r="E181" s="39"/>
      <c r="F181" s="195" t="s">
        <v>319</v>
      </c>
      <c r="G181" s="39"/>
      <c r="H181" s="39"/>
      <c r="I181" s="196"/>
      <c r="J181" s="39"/>
      <c r="K181" s="39"/>
      <c r="L181" s="42"/>
      <c r="M181" s="197"/>
      <c r="N181" s="198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188</v>
      </c>
      <c r="AU181" s="20" t="s">
        <v>86</v>
      </c>
    </row>
    <row r="182" spans="1:65" s="2" customFormat="1" ht="11.25">
      <c r="A182" s="37"/>
      <c r="B182" s="38"/>
      <c r="C182" s="39"/>
      <c r="D182" s="199" t="s">
        <v>190</v>
      </c>
      <c r="E182" s="39"/>
      <c r="F182" s="200" t="s">
        <v>320</v>
      </c>
      <c r="G182" s="39"/>
      <c r="H182" s="39"/>
      <c r="I182" s="196"/>
      <c r="J182" s="39"/>
      <c r="K182" s="39"/>
      <c r="L182" s="42"/>
      <c r="M182" s="197"/>
      <c r="N182" s="198"/>
      <c r="O182" s="67"/>
      <c r="P182" s="67"/>
      <c r="Q182" s="67"/>
      <c r="R182" s="67"/>
      <c r="S182" s="67"/>
      <c r="T182" s="68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T182" s="20" t="s">
        <v>190</v>
      </c>
      <c r="AU182" s="20" t="s">
        <v>86</v>
      </c>
    </row>
    <row r="183" spans="1:65" s="13" customFormat="1" ht="11.25">
      <c r="B183" s="201"/>
      <c r="C183" s="202"/>
      <c r="D183" s="194" t="s">
        <v>192</v>
      </c>
      <c r="E183" s="203" t="s">
        <v>19</v>
      </c>
      <c r="F183" s="204" t="s">
        <v>321</v>
      </c>
      <c r="G183" s="202"/>
      <c r="H183" s="203" t="s">
        <v>19</v>
      </c>
      <c r="I183" s="205"/>
      <c r="J183" s="202"/>
      <c r="K183" s="202"/>
      <c r="L183" s="206"/>
      <c r="M183" s="207"/>
      <c r="N183" s="208"/>
      <c r="O183" s="208"/>
      <c r="P183" s="208"/>
      <c r="Q183" s="208"/>
      <c r="R183" s="208"/>
      <c r="S183" s="208"/>
      <c r="T183" s="209"/>
      <c r="AT183" s="210" t="s">
        <v>192</v>
      </c>
      <c r="AU183" s="210" t="s">
        <v>86</v>
      </c>
      <c r="AV183" s="13" t="s">
        <v>84</v>
      </c>
      <c r="AW183" s="13" t="s">
        <v>37</v>
      </c>
      <c r="AX183" s="13" t="s">
        <v>77</v>
      </c>
      <c r="AY183" s="210" t="s">
        <v>179</v>
      </c>
    </row>
    <row r="184" spans="1:65" s="14" customFormat="1" ht="11.25">
      <c r="B184" s="211"/>
      <c r="C184" s="212"/>
      <c r="D184" s="194" t="s">
        <v>192</v>
      </c>
      <c r="E184" s="213" t="s">
        <v>19</v>
      </c>
      <c r="F184" s="214" t="s">
        <v>1485</v>
      </c>
      <c r="G184" s="212"/>
      <c r="H184" s="215">
        <v>0.80300000000000005</v>
      </c>
      <c r="I184" s="216"/>
      <c r="J184" s="212"/>
      <c r="K184" s="212"/>
      <c r="L184" s="217"/>
      <c r="M184" s="218"/>
      <c r="N184" s="219"/>
      <c r="O184" s="219"/>
      <c r="P184" s="219"/>
      <c r="Q184" s="219"/>
      <c r="R184" s="219"/>
      <c r="S184" s="219"/>
      <c r="T184" s="220"/>
      <c r="AT184" s="221" t="s">
        <v>192</v>
      </c>
      <c r="AU184" s="221" t="s">
        <v>86</v>
      </c>
      <c r="AV184" s="14" t="s">
        <v>86</v>
      </c>
      <c r="AW184" s="14" t="s">
        <v>37</v>
      </c>
      <c r="AX184" s="14" t="s">
        <v>84</v>
      </c>
      <c r="AY184" s="221" t="s">
        <v>179</v>
      </c>
    </row>
    <row r="185" spans="1:65" s="2" customFormat="1" ht="24.2" customHeight="1">
      <c r="A185" s="37"/>
      <c r="B185" s="38"/>
      <c r="C185" s="181" t="s">
        <v>315</v>
      </c>
      <c r="D185" s="181" t="s">
        <v>181</v>
      </c>
      <c r="E185" s="182" t="s">
        <v>323</v>
      </c>
      <c r="F185" s="183" t="s">
        <v>324</v>
      </c>
      <c r="G185" s="184" t="s">
        <v>228</v>
      </c>
      <c r="H185" s="185">
        <v>0.435</v>
      </c>
      <c r="I185" s="186"/>
      <c r="J185" s="187">
        <f>ROUND(I185*H185,2)</f>
        <v>0</v>
      </c>
      <c r="K185" s="183" t="s">
        <v>185</v>
      </c>
      <c r="L185" s="42"/>
      <c r="M185" s="188" t="s">
        <v>19</v>
      </c>
      <c r="N185" s="189" t="s">
        <v>48</v>
      </c>
      <c r="O185" s="67"/>
      <c r="P185" s="190">
        <f>O185*H185</f>
        <v>0</v>
      </c>
      <c r="Q185" s="190">
        <v>0</v>
      </c>
      <c r="R185" s="190">
        <f>Q185*H185</f>
        <v>0</v>
      </c>
      <c r="S185" s="190">
        <v>0</v>
      </c>
      <c r="T185" s="191">
        <f>S185*H185</f>
        <v>0</v>
      </c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R185" s="192" t="s">
        <v>186</v>
      </c>
      <c r="AT185" s="192" t="s">
        <v>181</v>
      </c>
      <c r="AU185" s="192" t="s">
        <v>86</v>
      </c>
      <c r="AY185" s="20" t="s">
        <v>179</v>
      </c>
      <c r="BE185" s="193">
        <f>IF(N185="základní",J185,0)</f>
        <v>0</v>
      </c>
      <c r="BF185" s="193">
        <f>IF(N185="snížená",J185,0)</f>
        <v>0</v>
      </c>
      <c r="BG185" s="193">
        <f>IF(N185="zákl. přenesená",J185,0)</f>
        <v>0</v>
      </c>
      <c r="BH185" s="193">
        <f>IF(N185="sníž. přenesená",J185,0)</f>
        <v>0</v>
      </c>
      <c r="BI185" s="193">
        <f>IF(N185="nulová",J185,0)</f>
        <v>0</v>
      </c>
      <c r="BJ185" s="20" t="s">
        <v>84</v>
      </c>
      <c r="BK185" s="193">
        <f>ROUND(I185*H185,2)</f>
        <v>0</v>
      </c>
      <c r="BL185" s="20" t="s">
        <v>186</v>
      </c>
      <c r="BM185" s="192" t="s">
        <v>325</v>
      </c>
    </row>
    <row r="186" spans="1:65" s="2" customFormat="1" ht="29.25">
      <c r="A186" s="37"/>
      <c r="B186" s="38"/>
      <c r="C186" s="39"/>
      <c r="D186" s="194" t="s">
        <v>188</v>
      </c>
      <c r="E186" s="39"/>
      <c r="F186" s="195" t="s">
        <v>326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188</v>
      </c>
      <c r="AU186" s="20" t="s">
        <v>86</v>
      </c>
    </row>
    <row r="187" spans="1:65" s="2" customFormat="1" ht="11.25">
      <c r="A187" s="37"/>
      <c r="B187" s="38"/>
      <c r="C187" s="39"/>
      <c r="D187" s="199" t="s">
        <v>190</v>
      </c>
      <c r="E187" s="39"/>
      <c r="F187" s="200" t="s">
        <v>327</v>
      </c>
      <c r="G187" s="39"/>
      <c r="H187" s="39"/>
      <c r="I187" s="196"/>
      <c r="J187" s="39"/>
      <c r="K187" s="39"/>
      <c r="L187" s="42"/>
      <c r="M187" s="197"/>
      <c r="N187" s="198"/>
      <c r="O187" s="67"/>
      <c r="P187" s="67"/>
      <c r="Q187" s="67"/>
      <c r="R187" s="67"/>
      <c r="S187" s="67"/>
      <c r="T187" s="68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T187" s="20" t="s">
        <v>190</v>
      </c>
      <c r="AU187" s="20" t="s">
        <v>86</v>
      </c>
    </row>
    <row r="188" spans="1:65" s="13" customFormat="1" ht="22.5">
      <c r="B188" s="201"/>
      <c r="C188" s="202"/>
      <c r="D188" s="194" t="s">
        <v>192</v>
      </c>
      <c r="E188" s="203" t="s">
        <v>19</v>
      </c>
      <c r="F188" s="204" t="s">
        <v>328</v>
      </c>
      <c r="G188" s="202"/>
      <c r="H188" s="203" t="s">
        <v>19</v>
      </c>
      <c r="I188" s="205"/>
      <c r="J188" s="202"/>
      <c r="K188" s="202"/>
      <c r="L188" s="206"/>
      <c r="M188" s="207"/>
      <c r="N188" s="208"/>
      <c r="O188" s="208"/>
      <c r="P188" s="208"/>
      <c r="Q188" s="208"/>
      <c r="R188" s="208"/>
      <c r="S188" s="208"/>
      <c r="T188" s="209"/>
      <c r="AT188" s="210" t="s">
        <v>192</v>
      </c>
      <c r="AU188" s="210" t="s">
        <v>86</v>
      </c>
      <c r="AV188" s="13" t="s">
        <v>84</v>
      </c>
      <c r="AW188" s="13" t="s">
        <v>37</v>
      </c>
      <c r="AX188" s="13" t="s">
        <v>77</v>
      </c>
      <c r="AY188" s="210" t="s">
        <v>179</v>
      </c>
    </row>
    <row r="189" spans="1:65" s="14" customFormat="1" ht="11.25">
      <c r="B189" s="211"/>
      <c r="C189" s="212"/>
      <c r="D189" s="194" t="s">
        <v>192</v>
      </c>
      <c r="E189" s="213" t="s">
        <v>19</v>
      </c>
      <c r="F189" s="214" t="s">
        <v>306</v>
      </c>
      <c r="G189" s="212"/>
      <c r="H189" s="215">
        <v>0.435</v>
      </c>
      <c r="I189" s="216"/>
      <c r="J189" s="212"/>
      <c r="K189" s="212"/>
      <c r="L189" s="217"/>
      <c r="M189" s="218"/>
      <c r="N189" s="219"/>
      <c r="O189" s="219"/>
      <c r="P189" s="219"/>
      <c r="Q189" s="219"/>
      <c r="R189" s="219"/>
      <c r="S189" s="219"/>
      <c r="T189" s="220"/>
      <c r="AT189" s="221" t="s">
        <v>192</v>
      </c>
      <c r="AU189" s="221" t="s">
        <v>86</v>
      </c>
      <c r="AV189" s="14" t="s">
        <v>86</v>
      </c>
      <c r="AW189" s="14" t="s">
        <v>37</v>
      </c>
      <c r="AX189" s="14" t="s">
        <v>84</v>
      </c>
      <c r="AY189" s="221" t="s">
        <v>179</v>
      </c>
    </row>
    <row r="190" spans="1:65" s="2" customFormat="1" ht="33" customHeight="1">
      <c r="A190" s="37"/>
      <c r="B190" s="38"/>
      <c r="C190" s="181" t="s">
        <v>322</v>
      </c>
      <c r="D190" s="181" t="s">
        <v>181</v>
      </c>
      <c r="E190" s="182" t="s">
        <v>330</v>
      </c>
      <c r="F190" s="183" t="s">
        <v>331</v>
      </c>
      <c r="G190" s="184" t="s">
        <v>332</v>
      </c>
      <c r="H190" s="185">
        <v>2.105</v>
      </c>
      <c r="I190" s="186"/>
      <c r="J190" s="187">
        <f>ROUND(I190*H190,2)</f>
        <v>0</v>
      </c>
      <c r="K190" s="183" t="s">
        <v>185</v>
      </c>
      <c r="L190" s="42"/>
      <c r="M190" s="188" t="s">
        <v>19</v>
      </c>
      <c r="N190" s="189" t="s">
        <v>48</v>
      </c>
      <c r="O190" s="67"/>
      <c r="P190" s="190">
        <f>O190*H190</f>
        <v>0</v>
      </c>
      <c r="Q190" s="190">
        <v>0</v>
      </c>
      <c r="R190" s="190">
        <f>Q190*H190</f>
        <v>0</v>
      </c>
      <c r="S190" s="190">
        <v>0</v>
      </c>
      <c r="T190" s="191">
        <f>S190*H190</f>
        <v>0</v>
      </c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R190" s="192" t="s">
        <v>186</v>
      </c>
      <c r="AT190" s="192" t="s">
        <v>181</v>
      </c>
      <c r="AU190" s="192" t="s">
        <v>86</v>
      </c>
      <c r="AY190" s="20" t="s">
        <v>179</v>
      </c>
      <c r="BE190" s="193">
        <f>IF(N190="základní",J190,0)</f>
        <v>0</v>
      </c>
      <c r="BF190" s="193">
        <f>IF(N190="snížená",J190,0)</f>
        <v>0</v>
      </c>
      <c r="BG190" s="193">
        <f>IF(N190="zákl. přenesená",J190,0)</f>
        <v>0</v>
      </c>
      <c r="BH190" s="193">
        <f>IF(N190="sníž. přenesená",J190,0)</f>
        <v>0</v>
      </c>
      <c r="BI190" s="193">
        <f>IF(N190="nulová",J190,0)</f>
        <v>0</v>
      </c>
      <c r="BJ190" s="20" t="s">
        <v>84</v>
      </c>
      <c r="BK190" s="193">
        <f>ROUND(I190*H190,2)</f>
        <v>0</v>
      </c>
      <c r="BL190" s="20" t="s">
        <v>186</v>
      </c>
      <c r="BM190" s="192" t="s">
        <v>333</v>
      </c>
    </row>
    <row r="191" spans="1:65" s="2" customFormat="1" ht="29.25">
      <c r="A191" s="37"/>
      <c r="B191" s="38"/>
      <c r="C191" s="39"/>
      <c r="D191" s="194" t="s">
        <v>188</v>
      </c>
      <c r="E191" s="39"/>
      <c r="F191" s="195" t="s">
        <v>334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188</v>
      </c>
      <c r="AU191" s="20" t="s">
        <v>86</v>
      </c>
    </row>
    <row r="192" spans="1:65" s="2" customFormat="1" ht="11.25">
      <c r="A192" s="37"/>
      <c r="B192" s="38"/>
      <c r="C192" s="39"/>
      <c r="D192" s="199" t="s">
        <v>190</v>
      </c>
      <c r="E192" s="39"/>
      <c r="F192" s="200" t="s">
        <v>335</v>
      </c>
      <c r="G192" s="39"/>
      <c r="H192" s="39"/>
      <c r="I192" s="196"/>
      <c r="J192" s="39"/>
      <c r="K192" s="39"/>
      <c r="L192" s="42"/>
      <c r="M192" s="197"/>
      <c r="N192" s="198"/>
      <c r="O192" s="67"/>
      <c r="P192" s="67"/>
      <c r="Q192" s="67"/>
      <c r="R192" s="67"/>
      <c r="S192" s="67"/>
      <c r="T192" s="68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20" t="s">
        <v>190</v>
      </c>
      <c r="AU192" s="20" t="s">
        <v>86</v>
      </c>
    </row>
    <row r="193" spans="1:65" s="13" customFormat="1" ht="11.25">
      <c r="B193" s="201"/>
      <c r="C193" s="202"/>
      <c r="D193" s="194" t="s">
        <v>192</v>
      </c>
      <c r="E193" s="203" t="s">
        <v>19</v>
      </c>
      <c r="F193" s="204" t="s">
        <v>336</v>
      </c>
      <c r="G193" s="202"/>
      <c r="H193" s="203" t="s">
        <v>19</v>
      </c>
      <c r="I193" s="205"/>
      <c r="J193" s="202"/>
      <c r="K193" s="202"/>
      <c r="L193" s="206"/>
      <c r="M193" s="207"/>
      <c r="N193" s="208"/>
      <c r="O193" s="208"/>
      <c r="P193" s="208"/>
      <c r="Q193" s="208"/>
      <c r="R193" s="208"/>
      <c r="S193" s="208"/>
      <c r="T193" s="209"/>
      <c r="AT193" s="210" t="s">
        <v>192</v>
      </c>
      <c r="AU193" s="210" t="s">
        <v>86</v>
      </c>
      <c r="AV193" s="13" t="s">
        <v>84</v>
      </c>
      <c r="AW193" s="13" t="s">
        <v>37</v>
      </c>
      <c r="AX193" s="13" t="s">
        <v>77</v>
      </c>
      <c r="AY193" s="210" t="s">
        <v>179</v>
      </c>
    </row>
    <row r="194" spans="1:65" s="14" customFormat="1" ht="11.25">
      <c r="B194" s="211"/>
      <c r="C194" s="212"/>
      <c r="D194" s="194" t="s">
        <v>192</v>
      </c>
      <c r="E194" s="213" t="s">
        <v>19</v>
      </c>
      <c r="F194" s="214" t="s">
        <v>1487</v>
      </c>
      <c r="G194" s="212"/>
      <c r="H194" s="215">
        <v>1.365</v>
      </c>
      <c r="I194" s="216"/>
      <c r="J194" s="212"/>
      <c r="K194" s="212"/>
      <c r="L194" s="217"/>
      <c r="M194" s="218"/>
      <c r="N194" s="219"/>
      <c r="O194" s="219"/>
      <c r="P194" s="219"/>
      <c r="Q194" s="219"/>
      <c r="R194" s="219"/>
      <c r="S194" s="219"/>
      <c r="T194" s="220"/>
      <c r="AT194" s="221" t="s">
        <v>192</v>
      </c>
      <c r="AU194" s="221" t="s">
        <v>86</v>
      </c>
      <c r="AV194" s="14" t="s">
        <v>86</v>
      </c>
      <c r="AW194" s="14" t="s">
        <v>37</v>
      </c>
      <c r="AX194" s="14" t="s">
        <v>77</v>
      </c>
      <c r="AY194" s="221" t="s">
        <v>179</v>
      </c>
    </row>
    <row r="195" spans="1:65" s="14" customFormat="1" ht="11.25">
      <c r="B195" s="211"/>
      <c r="C195" s="212"/>
      <c r="D195" s="194" t="s">
        <v>192</v>
      </c>
      <c r="E195" s="213" t="s">
        <v>19</v>
      </c>
      <c r="F195" s="214" t="s">
        <v>338</v>
      </c>
      <c r="G195" s="212"/>
      <c r="H195" s="215">
        <v>0.74</v>
      </c>
      <c r="I195" s="216"/>
      <c r="J195" s="212"/>
      <c r="K195" s="212"/>
      <c r="L195" s="217"/>
      <c r="M195" s="218"/>
      <c r="N195" s="219"/>
      <c r="O195" s="219"/>
      <c r="P195" s="219"/>
      <c r="Q195" s="219"/>
      <c r="R195" s="219"/>
      <c r="S195" s="219"/>
      <c r="T195" s="220"/>
      <c r="AT195" s="221" t="s">
        <v>192</v>
      </c>
      <c r="AU195" s="221" t="s">
        <v>86</v>
      </c>
      <c r="AV195" s="14" t="s">
        <v>86</v>
      </c>
      <c r="AW195" s="14" t="s">
        <v>37</v>
      </c>
      <c r="AX195" s="14" t="s">
        <v>77</v>
      </c>
      <c r="AY195" s="221" t="s">
        <v>179</v>
      </c>
    </row>
    <row r="196" spans="1:65" s="15" customFormat="1" ht="11.25">
      <c r="B196" s="222"/>
      <c r="C196" s="223"/>
      <c r="D196" s="194" t="s">
        <v>192</v>
      </c>
      <c r="E196" s="224" t="s">
        <v>19</v>
      </c>
      <c r="F196" s="225" t="s">
        <v>205</v>
      </c>
      <c r="G196" s="223"/>
      <c r="H196" s="226">
        <v>2.105</v>
      </c>
      <c r="I196" s="227"/>
      <c r="J196" s="223"/>
      <c r="K196" s="223"/>
      <c r="L196" s="228"/>
      <c r="M196" s="229"/>
      <c r="N196" s="230"/>
      <c r="O196" s="230"/>
      <c r="P196" s="230"/>
      <c r="Q196" s="230"/>
      <c r="R196" s="230"/>
      <c r="S196" s="230"/>
      <c r="T196" s="231"/>
      <c r="AT196" s="232" t="s">
        <v>192</v>
      </c>
      <c r="AU196" s="232" t="s">
        <v>86</v>
      </c>
      <c r="AV196" s="15" t="s">
        <v>186</v>
      </c>
      <c r="AW196" s="15" t="s">
        <v>37</v>
      </c>
      <c r="AX196" s="15" t="s">
        <v>84</v>
      </c>
      <c r="AY196" s="232" t="s">
        <v>179</v>
      </c>
    </row>
    <row r="197" spans="1:65" s="2" customFormat="1" ht="16.5" customHeight="1">
      <c r="A197" s="37"/>
      <c r="B197" s="38"/>
      <c r="C197" s="181" t="s">
        <v>329</v>
      </c>
      <c r="D197" s="181" t="s">
        <v>181</v>
      </c>
      <c r="E197" s="182" t="s">
        <v>340</v>
      </c>
      <c r="F197" s="183" t="s">
        <v>341</v>
      </c>
      <c r="G197" s="184" t="s">
        <v>228</v>
      </c>
      <c r="H197" s="185">
        <v>1.238</v>
      </c>
      <c r="I197" s="186"/>
      <c r="J197" s="187">
        <f>ROUND(I197*H197,2)</f>
        <v>0</v>
      </c>
      <c r="K197" s="183" t="s">
        <v>185</v>
      </c>
      <c r="L197" s="42"/>
      <c r="M197" s="188" t="s">
        <v>19</v>
      </c>
      <c r="N197" s="189" t="s">
        <v>48</v>
      </c>
      <c r="O197" s="67"/>
      <c r="P197" s="190">
        <f>O197*H197</f>
        <v>0</v>
      </c>
      <c r="Q197" s="190">
        <v>0</v>
      </c>
      <c r="R197" s="190">
        <f>Q197*H197</f>
        <v>0</v>
      </c>
      <c r="S197" s="190">
        <v>0</v>
      </c>
      <c r="T197" s="191">
        <f>S197*H197</f>
        <v>0</v>
      </c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R197" s="192" t="s">
        <v>186</v>
      </c>
      <c r="AT197" s="192" t="s">
        <v>181</v>
      </c>
      <c r="AU197" s="192" t="s">
        <v>86</v>
      </c>
      <c r="AY197" s="20" t="s">
        <v>179</v>
      </c>
      <c r="BE197" s="193">
        <f>IF(N197="základní",J197,0)</f>
        <v>0</v>
      </c>
      <c r="BF197" s="193">
        <f>IF(N197="snížená",J197,0)</f>
        <v>0</v>
      </c>
      <c r="BG197" s="193">
        <f>IF(N197="zákl. přenesená",J197,0)</f>
        <v>0</v>
      </c>
      <c r="BH197" s="193">
        <f>IF(N197="sníž. přenesená",J197,0)</f>
        <v>0</v>
      </c>
      <c r="BI197" s="193">
        <f>IF(N197="nulová",J197,0)</f>
        <v>0</v>
      </c>
      <c r="BJ197" s="20" t="s">
        <v>84</v>
      </c>
      <c r="BK197" s="193">
        <f>ROUND(I197*H197,2)</f>
        <v>0</v>
      </c>
      <c r="BL197" s="20" t="s">
        <v>186</v>
      </c>
      <c r="BM197" s="192" t="s">
        <v>342</v>
      </c>
    </row>
    <row r="198" spans="1:65" s="2" customFormat="1" ht="19.5">
      <c r="A198" s="37"/>
      <c r="B198" s="38"/>
      <c r="C198" s="39"/>
      <c r="D198" s="194" t="s">
        <v>188</v>
      </c>
      <c r="E198" s="39"/>
      <c r="F198" s="195" t="s">
        <v>343</v>
      </c>
      <c r="G198" s="39"/>
      <c r="H198" s="39"/>
      <c r="I198" s="196"/>
      <c r="J198" s="39"/>
      <c r="K198" s="39"/>
      <c r="L198" s="42"/>
      <c r="M198" s="197"/>
      <c r="N198" s="198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188</v>
      </c>
      <c r="AU198" s="20" t="s">
        <v>86</v>
      </c>
    </row>
    <row r="199" spans="1:65" s="2" customFormat="1" ht="11.25">
      <c r="A199" s="37"/>
      <c r="B199" s="38"/>
      <c r="C199" s="39"/>
      <c r="D199" s="199" t="s">
        <v>190</v>
      </c>
      <c r="E199" s="39"/>
      <c r="F199" s="200" t="s">
        <v>344</v>
      </c>
      <c r="G199" s="39"/>
      <c r="H199" s="39"/>
      <c r="I199" s="196"/>
      <c r="J199" s="39"/>
      <c r="K199" s="39"/>
      <c r="L199" s="42"/>
      <c r="M199" s="197"/>
      <c r="N199" s="198"/>
      <c r="O199" s="67"/>
      <c r="P199" s="67"/>
      <c r="Q199" s="67"/>
      <c r="R199" s="67"/>
      <c r="S199" s="67"/>
      <c r="T199" s="68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T199" s="20" t="s">
        <v>190</v>
      </c>
      <c r="AU199" s="20" t="s">
        <v>86</v>
      </c>
    </row>
    <row r="200" spans="1:65" s="14" customFormat="1" ht="11.25">
      <c r="B200" s="211"/>
      <c r="C200" s="212"/>
      <c r="D200" s="194" t="s">
        <v>192</v>
      </c>
      <c r="E200" s="213" t="s">
        <v>19</v>
      </c>
      <c r="F200" s="214" t="s">
        <v>1485</v>
      </c>
      <c r="G200" s="212"/>
      <c r="H200" s="215">
        <v>0.80300000000000005</v>
      </c>
      <c r="I200" s="216"/>
      <c r="J200" s="212"/>
      <c r="K200" s="212"/>
      <c r="L200" s="217"/>
      <c r="M200" s="218"/>
      <c r="N200" s="219"/>
      <c r="O200" s="219"/>
      <c r="P200" s="219"/>
      <c r="Q200" s="219"/>
      <c r="R200" s="219"/>
      <c r="S200" s="219"/>
      <c r="T200" s="220"/>
      <c r="AT200" s="221" t="s">
        <v>192</v>
      </c>
      <c r="AU200" s="221" t="s">
        <v>86</v>
      </c>
      <c r="AV200" s="14" t="s">
        <v>86</v>
      </c>
      <c r="AW200" s="14" t="s">
        <v>37</v>
      </c>
      <c r="AX200" s="14" t="s">
        <v>77</v>
      </c>
      <c r="AY200" s="221" t="s">
        <v>179</v>
      </c>
    </row>
    <row r="201" spans="1:65" s="14" customFormat="1" ht="11.25">
      <c r="B201" s="211"/>
      <c r="C201" s="212"/>
      <c r="D201" s="194" t="s">
        <v>192</v>
      </c>
      <c r="E201" s="213" t="s">
        <v>19</v>
      </c>
      <c r="F201" s="214" t="s">
        <v>345</v>
      </c>
      <c r="G201" s="212"/>
      <c r="H201" s="215">
        <v>0.435</v>
      </c>
      <c r="I201" s="216"/>
      <c r="J201" s="212"/>
      <c r="K201" s="212"/>
      <c r="L201" s="217"/>
      <c r="M201" s="218"/>
      <c r="N201" s="219"/>
      <c r="O201" s="219"/>
      <c r="P201" s="219"/>
      <c r="Q201" s="219"/>
      <c r="R201" s="219"/>
      <c r="S201" s="219"/>
      <c r="T201" s="220"/>
      <c r="AT201" s="221" t="s">
        <v>192</v>
      </c>
      <c r="AU201" s="221" t="s">
        <v>86</v>
      </c>
      <c r="AV201" s="14" t="s">
        <v>86</v>
      </c>
      <c r="AW201" s="14" t="s">
        <v>37</v>
      </c>
      <c r="AX201" s="14" t="s">
        <v>77</v>
      </c>
      <c r="AY201" s="221" t="s">
        <v>179</v>
      </c>
    </row>
    <row r="202" spans="1:65" s="15" customFormat="1" ht="11.25">
      <c r="B202" s="222"/>
      <c r="C202" s="223"/>
      <c r="D202" s="194" t="s">
        <v>192</v>
      </c>
      <c r="E202" s="224" t="s">
        <v>19</v>
      </c>
      <c r="F202" s="225" t="s">
        <v>205</v>
      </c>
      <c r="G202" s="223"/>
      <c r="H202" s="226">
        <v>1.238</v>
      </c>
      <c r="I202" s="227"/>
      <c r="J202" s="223"/>
      <c r="K202" s="223"/>
      <c r="L202" s="228"/>
      <c r="M202" s="229"/>
      <c r="N202" s="230"/>
      <c r="O202" s="230"/>
      <c r="P202" s="230"/>
      <c r="Q202" s="230"/>
      <c r="R202" s="230"/>
      <c r="S202" s="230"/>
      <c r="T202" s="231"/>
      <c r="AT202" s="232" t="s">
        <v>192</v>
      </c>
      <c r="AU202" s="232" t="s">
        <v>86</v>
      </c>
      <c r="AV202" s="15" t="s">
        <v>186</v>
      </c>
      <c r="AW202" s="15" t="s">
        <v>37</v>
      </c>
      <c r="AX202" s="15" t="s">
        <v>84</v>
      </c>
      <c r="AY202" s="232" t="s">
        <v>179</v>
      </c>
    </row>
    <row r="203" spans="1:65" s="2" customFormat="1" ht="24.2" customHeight="1">
      <c r="A203" s="37"/>
      <c r="B203" s="38"/>
      <c r="C203" s="181" t="s">
        <v>339</v>
      </c>
      <c r="D203" s="181" t="s">
        <v>181</v>
      </c>
      <c r="E203" s="182" t="s">
        <v>347</v>
      </c>
      <c r="F203" s="183" t="s">
        <v>348</v>
      </c>
      <c r="G203" s="184" t="s">
        <v>228</v>
      </c>
      <c r="H203" s="185">
        <v>0.65</v>
      </c>
      <c r="I203" s="186"/>
      <c r="J203" s="187">
        <f>ROUND(I203*H203,2)</f>
        <v>0</v>
      </c>
      <c r="K203" s="183" t="s">
        <v>185</v>
      </c>
      <c r="L203" s="42"/>
      <c r="M203" s="188" t="s">
        <v>19</v>
      </c>
      <c r="N203" s="189" t="s">
        <v>48</v>
      </c>
      <c r="O203" s="67"/>
      <c r="P203" s="190">
        <f>O203*H203</f>
        <v>0</v>
      </c>
      <c r="Q203" s="190">
        <v>0</v>
      </c>
      <c r="R203" s="190">
        <f>Q203*H203</f>
        <v>0</v>
      </c>
      <c r="S203" s="190">
        <v>0</v>
      </c>
      <c r="T203" s="191">
        <f>S203*H203</f>
        <v>0</v>
      </c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R203" s="192" t="s">
        <v>186</v>
      </c>
      <c r="AT203" s="192" t="s">
        <v>181</v>
      </c>
      <c r="AU203" s="192" t="s">
        <v>86</v>
      </c>
      <c r="AY203" s="20" t="s">
        <v>179</v>
      </c>
      <c r="BE203" s="193">
        <f>IF(N203="základní",J203,0)</f>
        <v>0</v>
      </c>
      <c r="BF203" s="193">
        <f>IF(N203="snížená",J203,0)</f>
        <v>0</v>
      </c>
      <c r="BG203" s="193">
        <f>IF(N203="zákl. přenesená",J203,0)</f>
        <v>0</v>
      </c>
      <c r="BH203" s="193">
        <f>IF(N203="sníž. přenesená",J203,0)</f>
        <v>0</v>
      </c>
      <c r="BI203" s="193">
        <f>IF(N203="nulová",J203,0)</f>
        <v>0</v>
      </c>
      <c r="BJ203" s="20" t="s">
        <v>84</v>
      </c>
      <c r="BK203" s="193">
        <f>ROUND(I203*H203,2)</f>
        <v>0</v>
      </c>
      <c r="BL203" s="20" t="s">
        <v>186</v>
      </c>
      <c r="BM203" s="192" t="s">
        <v>349</v>
      </c>
    </row>
    <row r="204" spans="1:65" s="2" customFormat="1" ht="29.25">
      <c r="A204" s="37"/>
      <c r="B204" s="38"/>
      <c r="C204" s="39"/>
      <c r="D204" s="194" t="s">
        <v>188</v>
      </c>
      <c r="E204" s="39"/>
      <c r="F204" s="195" t="s">
        <v>350</v>
      </c>
      <c r="G204" s="39"/>
      <c r="H204" s="39"/>
      <c r="I204" s="196"/>
      <c r="J204" s="39"/>
      <c r="K204" s="39"/>
      <c r="L204" s="42"/>
      <c r="M204" s="197"/>
      <c r="N204" s="198"/>
      <c r="O204" s="67"/>
      <c r="P204" s="67"/>
      <c r="Q204" s="67"/>
      <c r="R204" s="67"/>
      <c r="S204" s="67"/>
      <c r="T204" s="68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T204" s="20" t="s">
        <v>188</v>
      </c>
      <c r="AU204" s="20" t="s">
        <v>86</v>
      </c>
    </row>
    <row r="205" spans="1:65" s="2" customFormat="1" ht="11.25">
      <c r="A205" s="37"/>
      <c r="B205" s="38"/>
      <c r="C205" s="39"/>
      <c r="D205" s="199" t="s">
        <v>190</v>
      </c>
      <c r="E205" s="39"/>
      <c r="F205" s="200" t="s">
        <v>351</v>
      </c>
      <c r="G205" s="39"/>
      <c r="H205" s="39"/>
      <c r="I205" s="196"/>
      <c r="J205" s="39"/>
      <c r="K205" s="39"/>
      <c r="L205" s="42"/>
      <c r="M205" s="197"/>
      <c r="N205" s="198"/>
      <c r="O205" s="67"/>
      <c r="P205" s="67"/>
      <c r="Q205" s="67"/>
      <c r="R205" s="67"/>
      <c r="S205" s="67"/>
      <c r="T205" s="68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T205" s="20" t="s">
        <v>190</v>
      </c>
      <c r="AU205" s="20" t="s">
        <v>86</v>
      </c>
    </row>
    <row r="206" spans="1:65" s="13" customFormat="1" ht="22.5">
      <c r="B206" s="201"/>
      <c r="C206" s="202"/>
      <c r="D206" s="194" t="s">
        <v>192</v>
      </c>
      <c r="E206" s="203" t="s">
        <v>19</v>
      </c>
      <c r="F206" s="204" t="s">
        <v>1488</v>
      </c>
      <c r="G206" s="202"/>
      <c r="H206" s="203" t="s">
        <v>19</v>
      </c>
      <c r="I206" s="205"/>
      <c r="J206" s="202"/>
      <c r="K206" s="202"/>
      <c r="L206" s="206"/>
      <c r="M206" s="207"/>
      <c r="N206" s="208"/>
      <c r="O206" s="208"/>
      <c r="P206" s="208"/>
      <c r="Q206" s="208"/>
      <c r="R206" s="208"/>
      <c r="S206" s="208"/>
      <c r="T206" s="209"/>
      <c r="AT206" s="210" t="s">
        <v>192</v>
      </c>
      <c r="AU206" s="210" t="s">
        <v>86</v>
      </c>
      <c r="AV206" s="13" t="s">
        <v>84</v>
      </c>
      <c r="AW206" s="13" t="s">
        <v>37</v>
      </c>
      <c r="AX206" s="13" t="s">
        <v>77</v>
      </c>
      <c r="AY206" s="210" t="s">
        <v>179</v>
      </c>
    </row>
    <row r="207" spans="1:65" s="13" customFormat="1" ht="22.5">
      <c r="B207" s="201"/>
      <c r="C207" s="202"/>
      <c r="D207" s="194" t="s">
        <v>192</v>
      </c>
      <c r="E207" s="203" t="s">
        <v>19</v>
      </c>
      <c r="F207" s="204" t="s">
        <v>356</v>
      </c>
      <c r="G207" s="202"/>
      <c r="H207" s="203" t="s">
        <v>19</v>
      </c>
      <c r="I207" s="205"/>
      <c r="J207" s="202"/>
      <c r="K207" s="202"/>
      <c r="L207" s="206"/>
      <c r="M207" s="207"/>
      <c r="N207" s="208"/>
      <c r="O207" s="208"/>
      <c r="P207" s="208"/>
      <c r="Q207" s="208"/>
      <c r="R207" s="208"/>
      <c r="S207" s="208"/>
      <c r="T207" s="209"/>
      <c r="AT207" s="210" t="s">
        <v>192</v>
      </c>
      <c r="AU207" s="210" t="s">
        <v>86</v>
      </c>
      <c r="AV207" s="13" t="s">
        <v>84</v>
      </c>
      <c r="AW207" s="13" t="s">
        <v>37</v>
      </c>
      <c r="AX207" s="13" t="s">
        <v>77</v>
      </c>
      <c r="AY207" s="210" t="s">
        <v>179</v>
      </c>
    </row>
    <row r="208" spans="1:65" s="14" customFormat="1" ht="11.25">
      <c r="B208" s="211"/>
      <c r="C208" s="212"/>
      <c r="D208" s="194" t="s">
        <v>192</v>
      </c>
      <c r="E208" s="213" t="s">
        <v>19</v>
      </c>
      <c r="F208" s="214" t="s">
        <v>1489</v>
      </c>
      <c r="G208" s="212"/>
      <c r="H208" s="215">
        <v>0.65</v>
      </c>
      <c r="I208" s="216"/>
      <c r="J208" s="212"/>
      <c r="K208" s="212"/>
      <c r="L208" s="217"/>
      <c r="M208" s="218"/>
      <c r="N208" s="219"/>
      <c r="O208" s="219"/>
      <c r="P208" s="219"/>
      <c r="Q208" s="219"/>
      <c r="R208" s="219"/>
      <c r="S208" s="219"/>
      <c r="T208" s="220"/>
      <c r="AT208" s="221" t="s">
        <v>192</v>
      </c>
      <c r="AU208" s="221" t="s">
        <v>86</v>
      </c>
      <c r="AV208" s="14" t="s">
        <v>86</v>
      </c>
      <c r="AW208" s="14" t="s">
        <v>37</v>
      </c>
      <c r="AX208" s="14" t="s">
        <v>84</v>
      </c>
      <c r="AY208" s="221" t="s">
        <v>179</v>
      </c>
    </row>
    <row r="209" spans="1:65" s="2" customFormat="1" ht="21.75" customHeight="1">
      <c r="A209" s="37"/>
      <c r="B209" s="38"/>
      <c r="C209" s="181" t="s">
        <v>346</v>
      </c>
      <c r="D209" s="181" t="s">
        <v>181</v>
      </c>
      <c r="E209" s="182" t="s">
        <v>359</v>
      </c>
      <c r="F209" s="183" t="s">
        <v>360</v>
      </c>
      <c r="G209" s="184" t="s">
        <v>228</v>
      </c>
      <c r="H209" s="185">
        <v>0.3</v>
      </c>
      <c r="I209" s="186"/>
      <c r="J209" s="187">
        <f>ROUND(I209*H209,2)</f>
        <v>0</v>
      </c>
      <c r="K209" s="183" t="s">
        <v>185</v>
      </c>
      <c r="L209" s="42"/>
      <c r="M209" s="188" t="s">
        <v>19</v>
      </c>
      <c r="N209" s="189" t="s">
        <v>48</v>
      </c>
      <c r="O209" s="67"/>
      <c r="P209" s="190">
        <f>O209*H209</f>
        <v>0</v>
      </c>
      <c r="Q209" s="190">
        <v>0</v>
      </c>
      <c r="R209" s="190">
        <f>Q209*H209</f>
        <v>0</v>
      </c>
      <c r="S209" s="190">
        <v>0</v>
      </c>
      <c r="T209" s="191">
        <f>S209*H209</f>
        <v>0</v>
      </c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R209" s="192" t="s">
        <v>186</v>
      </c>
      <c r="AT209" s="192" t="s">
        <v>181</v>
      </c>
      <c r="AU209" s="192" t="s">
        <v>86</v>
      </c>
      <c r="AY209" s="20" t="s">
        <v>179</v>
      </c>
      <c r="BE209" s="193">
        <f>IF(N209="základní",J209,0)</f>
        <v>0</v>
      </c>
      <c r="BF209" s="193">
        <f>IF(N209="snížená",J209,0)</f>
        <v>0</v>
      </c>
      <c r="BG209" s="193">
        <f>IF(N209="zákl. přenesená",J209,0)</f>
        <v>0</v>
      </c>
      <c r="BH209" s="193">
        <f>IF(N209="sníž. přenesená",J209,0)</f>
        <v>0</v>
      </c>
      <c r="BI209" s="193">
        <f>IF(N209="nulová",J209,0)</f>
        <v>0</v>
      </c>
      <c r="BJ209" s="20" t="s">
        <v>84</v>
      </c>
      <c r="BK209" s="193">
        <f>ROUND(I209*H209,2)</f>
        <v>0</v>
      </c>
      <c r="BL209" s="20" t="s">
        <v>186</v>
      </c>
      <c r="BM209" s="192" t="s">
        <v>361</v>
      </c>
    </row>
    <row r="210" spans="1:65" s="2" customFormat="1" ht="19.5">
      <c r="A210" s="37"/>
      <c r="B210" s="38"/>
      <c r="C210" s="39"/>
      <c r="D210" s="194" t="s">
        <v>188</v>
      </c>
      <c r="E210" s="39"/>
      <c r="F210" s="195" t="s">
        <v>362</v>
      </c>
      <c r="G210" s="39"/>
      <c r="H210" s="39"/>
      <c r="I210" s="196"/>
      <c r="J210" s="39"/>
      <c r="K210" s="39"/>
      <c r="L210" s="42"/>
      <c r="M210" s="197"/>
      <c r="N210" s="198"/>
      <c r="O210" s="67"/>
      <c r="P210" s="67"/>
      <c r="Q210" s="67"/>
      <c r="R210" s="67"/>
      <c r="S210" s="67"/>
      <c r="T210" s="68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20" t="s">
        <v>188</v>
      </c>
      <c r="AU210" s="20" t="s">
        <v>86</v>
      </c>
    </row>
    <row r="211" spans="1:65" s="2" customFormat="1" ht="11.25">
      <c r="A211" s="37"/>
      <c r="B211" s="38"/>
      <c r="C211" s="39"/>
      <c r="D211" s="199" t="s">
        <v>190</v>
      </c>
      <c r="E211" s="39"/>
      <c r="F211" s="200" t="s">
        <v>363</v>
      </c>
      <c r="G211" s="39"/>
      <c r="H211" s="39"/>
      <c r="I211" s="196"/>
      <c r="J211" s="39"/>
      <c r="K211" s="39"/>
      <c r="L211" s="42"/>
      <c r="M211" s="197"/>
      <c r="N211" s="198"/>
      <c r="O211" s="67"/>
      <c r="P211" s="67"/>
      <c r="Q211" s="67"/>
      <c r="R211" s="67"/>
      <c r="S211" s="67"/>
      <c r="T211" s="68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T211" s="20" t="s">
        <v>190</v>
      </c>
      <c r="AU211" s="20" t="s">
        <v>86</v>
      </c>
    </row>
    <row r="212" spans="1:65" s="13" customFormat="1" ht="22.5">
      <c r="B212" s="201"/>
      <c r="C212" s="202"/>
      <c r="D212" s="194" t="s">
        <v>192</v>
      </c>
      <c r="E212" s="203" t="s">
        <v>19</v>
      </c>
      <c r="F212" s="204" t="s">
        <v>364</v>
      </c>
      <c r="G212" s="202"/>
      <c r="H212" s="203" t="s">
        <v>19</v>
      </c>
      <c r="I212" s="205"/>
      <c r="J212" s="202"/>
      <c r="K212" s="202"/>
      <c r="L212" s="206"/>
      <c r="M212" s="207"/>
      <c r="N212" s="208"/>
      <c r="O212" s="208"/>
      <c r="P212" s="208"/>
      <c r="Q212" s="208"/>
      <c r="R212" s="208"/>
      <c r="S212" s="208"/>
      <c r="T212" s="209"/>
      <c r="AT212" s="210" t="s">
        <v>192</v>
      </c>
      <c r="AU212" s="210" t="s">
        <v>86</v>
      </c>
      <c r="AV212" s="13" t="s">
        <v>84</v>
      </c>
      <c r="AW212" s="13" t="s">
        <v>37</v>
      </c>
      <c r="AX212" s="13" t="s">
        <v>77</v>
      </c>
      <c r="AY212" s="210" t="s">
        <v>179</v>
      </c>
    </row>
    <row r="213" spans="1:65" s="14" customFormat="1" ht="11.25">
      <c r="B213" s="211"/>
      <c r="C213" s="212"/>
      <c r="D213" s="194" t="s">
        <v>192</v>
      </c>
      <c r="E213" s="213" t="s">
        <v>19</v>
      </c>
      <c r="F213" s="214" t="s">
        <v>1490</v>
      </c>
      <c r="G213" s="212"/>
      <c r="H213" s="215">
        <v>0.3</v>
      </c>
      <c r="I213" s="216"/>
      <c r="J213" s="212"/>
      <c r="K213" s="212"/>
      <c r="L213" s="217"/>
      <c r="M213" s="218"/>
      <c r="N213" s="219"/>
      <c r="O213" s="219"/>
      <c r="P213" s="219"/>
      <c r="Q213" s="219"/>
      <c r="R213" s="219"/>
      <c r="S213" s="219"/>
      <c r="T213" s="220"/>
      <c r="AT213" s="221" t="s">
        <v>192</v>
      </c>
      <c r="AU213" s="221" t="s">
        <v>86</v>
      </c>
      <c r="AV213" s="14" t="s">
        <v>86</v>
      </c>
      <c r="AW213" s="14" t="s">
        <v>37</v>
      </c>
      <c r="AX213" s="14" t="s">
        <v>84</v>
      </c>
      <c r="AY213" s="221" t="s">
        <v>179</v>
      </c>
    </row>
    <row r="214" spans="1:65" s="2" customFormat="1" ht="24.2" customHeight="1">
      <c r="A214" s="37"/>
      <c r="B214" s="38"/>
      <c r="C214" s="181" t="s">
        <v>358</v>
      </c>
      <c r="D214" s="181" t="s">
        <v>181</v>
      </c>
      <c r="E214" s="182" t="s">
        <v>366</v>
      </c>
      <c r="F214" s="183" t="s">
        <v>367</v>
      </c>
      <c r="G214" s="184" t="s">
        <v>228</v>
      </c>
      <c r="H214" s="185">
        <v>0.17499999999999999</v>
      </c>
      <c r="I214" s="186"/>
      <c r="J214" s="187">
        <f>ROUND(I214*H214,2)</f>
        <v>0</v>
      </c>
      <c r="K214" s="183" t="s">
        <v>185</v>
      </c>
      <c r="L214" s="42"/>
      <c r="M214" s="188" t="s">
        <v>19</v>
      </c>
      <c r="N214" s="189" t="s">
        <v>48</v>
      </c>
      <c r="O214" s="67"/>
      <c r="P214" s="190">
        <f>O214*H214</f>
        <v>0</v>
      </c>
      <c r="Q214" s="190">
        <v>0</v>
      </c>
      <c r="R214" s="190">
        <f>Q214*H214</f>
        <v>0</v>
      </c>
      <c r="S214" s="190">
        <v>0</v>
      </c>
      <c r="T214" s="191">
        <f>S214*H214</f>
        <v>0</v>
      </c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R214" s="192" t="s">
        <v>186</v>
      </c>
      <c r="AT214" s="192" t="s">
        <v>181</v>
      </c>
      <c r="AU214" s="192" t="s">
        <v>86</v>
      </c>
      <c r="AY214" s="20" t="s">
        <v>179</v>
      </c>
      <c r="BE214" s="193">
        <f>IF(N214="základní",J214,0)</f>
        <v>0</v>
      </c>
      <c r="BF214" s="193">
        <f>IF(N214="snížená",J214,0)</f>
        <v>0</v>
      </c>
      <c r="BG214" s="193">
        <f>IF(N214="zákl. přenesená",J214,0)</f>
        <v>0</v>
      </c>
      <c r="BH214" s="193">
        <f>IF(N214="sníž. přenesená",J214,0)</f>
        <v>0</v>
      </c>
      <c r="BI214" s="193">
        <f>IF(N214="nulová",J214,0)</f>
        <v>0</v>
      </c>
      <c r="BJ214" s="20" t="s">
        <v>84</v>
      </c>
      <c r="BK214" s="193">
        <f>ROUND(I214*H214,2)</f>
        <v>0</v>
      </c>
      <c r="BL214" s="20" t="s">
        <v>186</v>
      </c>
      <c r="BM214" s="192" t="s">
        <v>368</v>
      </c>
    </row>
    <row r="215" spans="1:65" s="2" customFormat="1" ht="39">
      <c r="A215" s="37"/>
      <c r="B215" s="38"/>
      <c r="C215" s="39"/>
      <c r="D215" s="194" t="s">
        <v>188</v>
      </c>
      <c r="E215" s="39"/>
      <c r="F215" s="195" t="s">
        <v>369</v>
      </c>
      <c r="G215" s="39"/>
      <c r="H215" s="39"/>
      <c r="I215" s="196"/>
      <c r="J215" s="39"/>
      <c r="K215" s="39"/>
      <c r="L215" s="42"/>
      <c r="M215" s="197"/>
      <c r="N215" s="198"/>
      <c r="O215" s="67"/>
      <c r="P215" s="67"/>
      <c r="Q215" s="67"/>
      <c r="R215" s="67"/>
      <c r="S215" s="67"/>
      <c r="T215" s="68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T215" s="20" t="s">
        <v>188</v>
      </c>
      <c r="AU215" s="20" t="s">
        <v>86</v>
      </c>
    </row>
    <row r="216" spans="1:65" s="2" customFormat="1" ht="11.25">
      <c r="A216" s="37"/>
      <c r="B216" s="38"/>
      <c r="C216" s="39"/>
      <c r="D216" s="199" t="s">
        <v>190</v>
      </c>
      <c r="E216" s="39"/>
      <c r="F216" s="200" t="s">
        <v>370</v>
      </c>
      <c r="G216" s="39"/>
      <c r="H216" s="39"/>
      <c r="I216" s="196"/>
      <c r="J216" s="39"/>
      <c r="K216" s="39"/>
      <c r="L216" s="42"/>
      <c r="M216" s="197"/>
      <c r="N216" s="198"/>
      <c r="O216" s="67"/>
      <c r="P216" s="67"/>
      <c r="Q216" s="67"/>
      <c r="R216" s="67"/>
      <c r="S216" s="67"/>
      <c r="T216" s="68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T216" s="20" t="s">
        <v>190</v>
      </c>
      <c r="AU216" s="20" t="s">
        <v>86</v>
      </c>
    </row>
    <row r="217" spans="1:65" s="13" customFormat="1" ht="22.5">
      <c r="B217" s="201"/>
      <c r="C217" s="202"/>
      <c r="D217" s="194" t="s">
        <v>192</v>
      </c>
      <c r="E217" s="203" t="s">
        <v>19</v>
      </c>
      <c r="F217" s="204" t="s">
        <v>1491</v>
      </c>
      <c r="G217" s="202"/>
      <c r="H217" s="203" t="s">
        <v>19</v>
      </c>
      <c r="I217" s="205"/>
      <c r="J217" s="202"/>
      <c r="K217" s="202"/>
      <c r="L217" s="206"/>
      <c r="M217" s="207"/>
      <c r="N217" s="208"/>
      <c r="O217" s="208"/>
      <c r="P217" s="208"/>
      <c r="Q217" s="208"/>
      <c r="R217" s="208"/>
      <c r="S217" s="208"/>
      <c r="T217" s="209"/>
      <c r="AT217" s="210" t="s">
        <v>192</v>
      </c>
      <c r="AU217" s="210" t="s">
        <v>86</v>
      </c>
      <c r="AV217" s="13" t="s">
        <v>84</v>
      </c>
      <c r="AW217" s="13" t="s">
        <v>37</v>
      </c>
      <c r="AX217" s="13" t="s">
        <v>77</v>
      </c>
      <c r="AY217" s="210" t="s">
        <v>179</v>
      </c>
    </row>
    <row r="218" spans="1:65" s="14" customFormat="1" ht="11.25">
      <c r="B218" s="211"/>
      <c r="C218" s="212"/>
      <c r="D218" s="194" t="s">
        <v>192</v>
      </c>
      <c r="E218" s="213" t="s">
        <v>19</v>
      </c>
      <c r="F218" s="214" t="s">
        <v>1492</v>
      </c>
      <c r="G218" s="212"/>
      <c r="H218" s="215">
        <v>0.17499999999999999</v>
      </c>
      <c r="I218" s="216"/>
      <c r="J218" s="212"/>
      <c r="K218" s="212"/>
      <c r="L218" s="217"/>
      <c r="M218" s="218"/>
      <c r="N218" s="219"/>
      <c r="O218" s="219"/>
      <c r="P218" s="219"/>
      <c r="Q218" s="219"/>
      <c r="R218" s="219"/>
      <c r="S218" s="219"/>
      <c r="T218" s="220"/>
      <c r="AT218" s="221" t="s">
        <v>192</v>
      </c>
      <c r="AU218" s="221" t="s">
        <v>86</v>
      </c>
      <c r="AV218" s="14" t="s">
        <v>86</v>
      </c>
      <c r="AW218" s="14" t="s">
        <v>37</v>
      </c>
      <c r="AX218" s="14" t="s">
        <v>84</v>
      </c>
      <c r="AY218" s="221" t="s">
        <v>179</v>
      </c>
    </row>
    <row r="219" spans="1:65" s="2" customFormat="1" ht="16.5" customHeight="1">
      <c r="A219" s="37"/>
      <c r="B219" s="38"/>
      <c r="C219" s="244" t="s">
        <v>7</v>
      </c>
      <c r="D219" s="244" t="s">
        <v>374</v>
      </c>
      <c r="E219" s="245" t="s">
        <v>375</v>
      </c>
      <c r="F219" s="246" t="s">
        <v>376</v>
      </c>
      <c r="G219" s="247" t="s">
        <v>332</v>
      </c>
      <c r="H219" s="248">
        <v>0.35</v>
      </c>
      <c r="I219" s="249"/>
      <c r="J219" s="250">
        <f>ROUND(I219*H219,2)</f>
        <v>0</v>
      </c>
      <c r="K219" s="246" t="s">
        <v>185</v>
      </c>
      <c r="L219" s="251"/>
      <c r="M219" s="252" t="s">
        <v>19</v>
      </c>
      <c r="N219" s="253" t="s">
        <v>48</v>
      </c>
      <c r="O219" s="67"/>
      <c r="P219" s="190">
        <f>O219*H219</f>
        <v>0</v>
      </c>
      <c r="Q219" s="190">
        <v>1</v>
      </c>
      <c r="R219" s="190">
        <f>Q219*H219</f>
        <v>0.35</v>
      </c>
      <c r="S219" s="190">
        <v>0</v>
      </c>
      <c r="T219" s="191">
        <f>S219*H219</f>
        <v>0</v>
      </c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R219" s="192" t="s">
        <v>253</v>
      </c>
      <c r="AT219" s="192" t="s">
        <v>374</v>
      </c>
      <c r="AU219" s="192" t="s">
        <v>86</v>
      </c>
      <c r="AY219" s="20" t="s">
        <v>179</v>
      </c>
      <c r="BE219" s="193">
        <f>IF(N219="základní",J219,0)</f>
        <v>0</v>
      </c>
      <c r="BF219" s="193">
        <f>IF(N219="snížená",J219,0)</f>
        <v>0</v>
      </c>
      <c r="BG219" s="193">
        <f>IF(N219="zákl. přenesená",J219,0)</f>
        <v>0</v>
      </c>
      <c r="BH219" s="193">
        <f>IF(N219="sníž. přenesená",J219,0)</f>
        <v>0</v>
      </c>
      <c r="BI219" s="193">
        <f>IF(N219="nulová",J219,0)</f>
        <v>0</v>
      </c>
      <c r="BJ219" s="20" t="s">
        <v>84</v>
      </c>
      <c r="BK219" s="193">
        <f>ROUND(I219*H219,2)</f>
        <v>0</v>
      </c>
      <c r="BL219" s="20" t="s">
        <v>186</v>
      </c>
      <c r="BM219" s="192" t="s">
        <v>377</v>
      </c>
    </row>
    <row r="220" spans="1:65" s="2" customFormat="1" ht="11.25">
      <c r="A220" s="37"/>
      <c r="B220" s="38"/>
      <c r="C220" s="39"/>
      <c r="D220" s="194" t="s">
        <v>188</v>
      </c>
      <c r="E220" s="39"/>
      <c r="F220" s="195" t="s">
        <v>376</v>
      </c>
      <c r="G220" s="39"/>
      <c r="H220" s="39"/>
      <c r="I220" s="196"/>
      <c r="J220" s="39"/>
      <c r="K220" s="39"/>
      <c r="L220" s="42"/>
      <c r="M220" s="197"/>
      <c r="N220" s="198"/>
      <c r="O220" s="67"/>
      <c r="P220" s="67"/>
      <c r="Q220" s="67"/>
      <c r="R220" s="67"/>
      <c r="S220" s="67"/>
      <c r="T220" s="68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T220" s="20" t="s">
        <v>188</v>
      </c>
      <c r="AU220" s="20" t="s">
        <v>86</v>
      </c>
    </row>
    <row r="221" spans="1:65" s="14" customFormat="1" ht="11.25">
      <c r="B221" s="211"/>
      <c r="C221" s="212"/>
      <c r="D221" s="194" t="s">
        <v>192</v>
      </c>
      <c r="E221" s="212"/>
      <c r="F221" s="214" t="s">
        <v>1493</v>
      </c>
      <c r="G221" s="212"/>
      <c r="H221" s="215">
        <v>0.35</v>
      </c>
      <c r="I221" s="216"/>
      <c r="J221" s="212"/>
      <c r="K221" s="212"/>
      <c r="L221" s="217"/>
      <c r="M221" s="218"/>
      <c r="N221" s="219"/>
      <c r="O221" s="219"/>
      <c r="P221" s="219"/>
      <c r="Q221" s="219"/>
      <c r="R221" s="219"/>
      <c r="S221" s="219"/>
      <c r="T221" s="220"/>
      <c r="AT221" s="221" t="s">
        <v>192</v>
      </c>
      <c r="AU221" s="221" t="s">
        <v>86</v>
      </c>
      <c r="AV221" s="14" t="s">
        <v>86</v>
      </c>
      <c r="AW221" s="14" t="s">
        <v>4</v>
      </c>
      <c r="AX221" s="14" t="s">
        <v>84</v>
      </c>
      <c r="AY221" s="221" t="s">
        <v>179</v>
      </c>
    </row>
    <row r="222" spans="1:65" s="2" customFormat="1" ht="16.5" customHeight="1">
      <c r="A222" s="37"/>
      <c r="B222" s="38"/>
      <c r="C222" s="181" t="s">
        <v>373</v>
      </c>
      <c r="D222" s="181" t="s">
        <v>181</v>
      </c>
      <c r="E222" s="182" t="s">
        <v>1369</v>
      </c>
      <c r="F222" s="183" t="s">
        <v>1370</v>
      </c>
      <c r="G222" s="184" t="s">
        <v>228</v>
      </c>
      <c r="H222" s="185">
        <v>0.2</v>
      </c>
      <c r="I222" s="186"/>
      <c r="J222" s="187">
        <f>ROUND(I222*H222,2)</f>
        <v>0</v>
      </c>
      <c r="K222" s="183" t="s">
        <v>185</v>
      </c>
      <c r="L222" s="42"/>
      <c r="M222" s="188" t="s">
        <v>19</v>
      </c>
      <c r="N222" s="189" t="s">
        <v>48</v>
      </c>
      <c r="O222" s="67"/>
      <c r="P222" s="190">
        <f>O222*H222</f>
        <v>0</v>
      </c>
      <c r="Q222" s="190">
        <v>0</v>
      </c>
      <c r="R222" s="190">
        <f>Q222*H222</f>
        <v>0</v>
      </c>
      <c r="S222" s="190">
        <v>0</v>
      </c>
      <c r="T222" s="191">
        <f>S222*H222</f>
        <v>0</v>
      </c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R222" s="192" t="s">
        <v>186</v>
      </c>
      <c r="AT222" s="192" t="s">
        <v>181</v>
      </c>
      <c r="AU222" s="192" t="s">
        <v>86</v>
      </c>
      <c r="AY222" s="20" t="s">
        <v>179</v>
      </c>
      <c r="BE222" s="193">
        <f>IF(N222="základní",J222,0)</f>
        <v>0</v>
      </c>
      <c r="BF222" s="193">
        <f>IF(N222="snížená",J222,0)</f>
        <v>0</v>
      </c>
      <c r="BG222" s="193">
        <f>IF(N222="zákl. přenesená",J222,0)</f>
        <v>0</v>
      </c>
      <c r="BH222" s="193">
        <f>IF(N222="sníž. přenesená",J222,0)</f>
        <v>0</v>
      </c>
      <c r="BI222" s="193">
        <f>IF(N222="nulová",J222,0)</f>
        <v>0</v>
      </c>
      <c r="BJ222" s="20" t="s">
        <v>84</v>
      </c>
      <c r="BK222" s="193">
        <f>ROUND(I222*H222,2)</f>
        <v>0</v>
      </c>
      <c r="BL222" s="20" t="s">
        <v>186</v>
      </c>
      <c r="BM222" s="192" t="s">
        <v>1371</v>
      </c>
    </row>
    <row r="223" spans="1:65" s="2" customFormat="1" ht="11.25">
      <c r="A223" s="37"/>
      <c r="B223" s="38"/>
      <c r="C223" s="39"/>
      <c r="D223" s="194" t="s">
        <v>188</v>
      </c>
      <c r="E223" s="39"/>
      <c r="F223" s="195" t="s">
        <v>1370</v>
      </c>
      <c r="G223" s="39"/>
      <c r="H223" s="39"/>
      <c r="I223" s="196"/>
      <c r="J223" s="39"/>
      <c r="K223" s="39"/>
      <c r="L223" s="42"/>
      <c r="M223" s="197"/>
      <c r="N223" s="198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188</v>
      </c>
      <c r="AU223" s="20" t="s">
        <v>86</v>
      </c>
    </row>
    <row r="224" spans="1:65" s="2" customFormat="1" ht="11.25">
      <c r="A224" s="37"/>
      <c r="B224" s="38"/>
      <c r="C224" s="39"/>
      <c r="D224" s="199" t="s">
        <v>190</v>
      </c>
      <c r="E224" s="39"/>
      <c r="F224" s="200" t="s">
        <v>1372</v>
      </c>
      <c r="G224" s="39"/>
      <c r="H224" s="39"/>
      <c r="I224" s="196"/>
      <c r="J224" s="39"/>
      <c r="K224" s="39"/>
      <c r="L224" s="42"/>
      <c r="M224" s="197"/>
      <c r="N224" s="198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190</v>
      </c>
      <c r="AU224" s="20" t="s">
        <v>86</v>
      </c>
    </row>
    <row r="225" spans="1:65" s="13" customFormat="1" ht="11.25">
      <c r="B225" s="201"/>
      <c r="C225" s="202"/>
      <c r="D225" s="194" t="s">
        <v>192</v>
      </c>
      <c r="E225" s="203" t="s">
        <v>19</v>
      </c>
      <c r="F225" s="204" t="s">
        <v>1373</v>
      </c>
      <c r="G225" s="202"/>
      <c r="H225" s="203" t="s">
        <v>19</v>
      </c>
      <c r="I225" s="205"/>
      <c r="J225" s="202"/>
      <c r="K225" s="202"/>
      <c r="L225" s="206"/>
      <c r="M225" s="207"/>
      <c r="N225" s="208"/>
      <c r="O225" s="208"/>
      <c r="P225" s="208"/>
      <c r="Q225" s="208"/>
      <c r="R225" s="208"/>
      <c r="S225" s="208"/>
      <c r="T225" s="209"/>
      <c r="AT225" s="210" t="s">
        <v>192</v>
      </c>
      <c r="AU225" s="210" t="s">
        <v>86</v>
      </c>
      <c r="AV225" s="13" t="s">
        <v>84</v>
      </c>
      <c r="AW225" s="13" t="s">
        <v>37</v>
      </c>
      <c r="AX225" s="13" t="s">
        <v>77</v>
      </c>
      <c r="AY225" s="210" t="s">
        <v>179</v>
      </c>
    </row>
    <row r="226" spans="1:65" s="14" customFormat="1" ht="11.25">
      <c r="B226" s="211"/>
      <c r="C226" s="212"/>
      <c r="D226" s="194" t="s">
        <v>192</v>
      </c>
      <c r="E226" s="213" t="s">
        <v>19</v>
      </c>
      <c r="F226" s="214" t="s">
        <v>1494</v>
      </c>
      <c r="G226" s="212"/>
      <c r="H226" s="215">
        <v>0.2</v>
      </c>
      <c r="I226" s="216"/>
      <c r="J226" s="212"/>
      <c r="K226" s="212"/>
      <c r="L226" s="217"/>
      <c r="M226" s="218"/>
      <c r="N226" s="219"/>
      <c r="O226" s="219"/>
      <c r="P226" s="219"/>
      <c r="Q226" s="219"/>
      <c r="R226" s="219"/>
      <c r="S226" s="219"/>
      <c r="T226" s="220"/>
      <c r="AT226" s="221" t="s">
        <v>192</v>
      </c>
      <c r="AU226" s="221" t="s">
        <v>86</v>
      </c>
      <c r="AV226" s="14" t="s">
        <v>86</v>
      </c>
      <c r="AW226" s="14" t="s">
        <v>37</v>
      </c>
      <c r="AX226" s="14" t="s">
        <v>84</v>
      </c>
      <c r="AY226" s="221" t="s">
        <v>179</v>
      </c>
    </row>
    <row r="227" spans="1:65" s="2" customFormat="1" ht="24.2" customHeight="1">
      <c r="A227" s="37"/>
      <c r="B227" s="38"/>
      <c r="C227" s="181" t="s">
        <v>379</v>
      </c>
      <c r="D227" s="181" t="s">
        <v>181</v>
      </c>
      <c r="E227" s="182" t="s">
        <v>380</v>
      </c>
      <c r="F227" s="183" t="s">
        <v>381</v>
      </c>
      <c r="G227" s="184" t="s">
        <v>184</v>
      </c>
      <c r="H227" s="185">
        <v>1</v>
      </c>
      <c r="I227" s="186"/>
      <c r="J227" s="187">
        <f>ROUND(I227*H227,2)</f>
        <v>0</v>
      </c>
      <c r="K227" s="183" t="s">
        <v>185</v>
      </c>
      <c r="L227" s="42"/>
      <c r="M227" s="188" t="s">
        <v>19</v>
      </c>
      <c r="N227" s="189" t="s">
        <v>48</v>
      </c>
      <c r="O227" s="67"/>
      <c r="P227" s="190">
        <f>O227*H227</f>
        <v>0</v>
      </c>
      <c r="Q227" s="190">
        <v>0</v>
      </c>
      <c r="R227" s="190">
        <f>Q227*H227</f>
        <v>0</v>
      </c>
      <c r="S227" s="190">
        <v>0</v>
      </c>
      <c r="T227" s="191">
        <f>S227*H227</f>
        <v>0</v>
      </c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R227" s="192" t="s">
        <v>186</v>
      </c>
      <c r="AT227" s="192" t="s">
        <v>181</v>
      </c>
      <c r="AU227" s="192" t="s">
        <v>86</v>
      </c>
      <c r="AY227" s="20" t="s">
        <v>179</v>
      </c>
      <c r="BE227" s="193">
        <f>IF(N227="základní",J227,0)</f>
        <v>0</v>
      </c>
      <c r="BF227" s="193">
        <f>IF(N227="snížená",J227,0)</f>
        <v>0</v>
      </c>
      <c r="BG227" s="193">
        <f>IF(N227="zákl. přenesená",J227,0)</f>
        <v>0</v>
      </c>
      <c r="BH227" s="193">
        <f>IF(N227="sníž. přenesená",J227,0)</f>
        <v>0</v>
      </c>
      <c r="BI227" s="193">
        <f>IF(N227="nulová",J227,0)</f>
        <v>0</v>
      </c>
      <c r="BJ227" s="20" t="s">
        <v>84</v>
      </c>
      <c r="BK227" s="193">
        <f>ROUND(I227*H227,2)</f>
        <v>0</v>
      </c>
      <c r="BL227" s="20" t="s">
        <v>186</v>
      </c>
      <c r="BM227" s="192" t="s">
        <v>1375</v>
      </c>
    </row>
    <row r="228" spans="1:65" s="2" customFormat="1" ht="19.5">
      <c r="A228" s="37"/>
      <c r="B228" s="38"/>
      <c r="C228" s="39"/>
      <c r="D228" s="194" t="s">
        <v>188</v>
      </c>
      <c r="E228" s="39"/>
      <c r="F228" s="195" t="s">
        <v>383</v>
      </c>
      <c r="G228" s="39"/>
      <c r="H228" s="39"/>
      <c r="I228" s="196"/>
      <c r="J228" s="39"/>
      <c r="K228" s="39"/>
      <c r="L228" s="42"/>
      <c r="M228" s="197"/>
      <c r="N228" s="198"/>
      <c r="O228" s="67"/>
      <c r="P228" s="67"/>
      <c r="Q228" s="67"/>
      <c r="R228" s="67"/>
      <c r="S228" s="67"/>
      <c r="T228" s="68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T228" s="20" t="s">
        <v>188</v>
      </c>
      <c r="AU228" s="20" t="s">
        <v>86</v>
      </c>
    </row>
    <row r="229" spans="1:65" s="2" customFormat="1" ht="11.25">
      <c r="A229" s="37"/>
      <c r="B229" s="38"/>
      <c r="C229" s="39"/>
      <c r="D229" s="199" t="s">
        <v>190</v>
      </c>
      <c r="E229" s="39"/>
      <c r="F229" s="200" t="s">
        <v>384</v>
      </c>
      <c r="G229" s="39"/>
      <c r="H229" s="39"/>
      <c r="I229" s="196"/>
      <c r="J229" s="39"/>
      <c r="K229" s="39"/>
      <c r="L229" s="42"/>
      <c r="M229" s="197"/>
      <c r="N229" s="198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190</v>
      </c>
      <c r="AU229" s="20" t="s">
        <v>86</v>
      </c>
    </row>
    <row r="230" spans="1:65" s="13" customFormat="1" ht="11.25">
      <c r="B230" s="201"/>
      <c r="C230" s="202"/>
      <c r="D230" s="194" t="s">
        <v>192</v>
      </c>
      <c r="E230" s="203" t="s">
        <v>19</v>
      </c>
      <c r="F230" s="204" t="s">
        <v>1013</v>
      </c>
      <c r="G230" s="202"/>
      <c r="H230" s="203" t="s">
        <v>19</v>
      </c>
      <c r="I230" s="205"/>
      <c r="J230" s="202"/>
      <c r="K230" s="202"/>
      <c r="L230" s="206"/>
      <c r="M230" s="207"/>
      <c r="N230" s="208"/>
      <c r="O230" s="208"/>
      <c r="P230" s="208"/>
      <c r="Q230" s="208"/>
      <c r="R230" s="208"/>
      <c r="S230" s="208"/>
      <c r="T230" s="209"/>
      <c r="AT230" s="210" t="s">
        <v>192</v>
      </c>
      <c r="AU230" s="210" t="s">
        <v>86</v>
      </c>
      <c r="AV230" s="13" t="s">
        <v>84</v>
      </c>
      <c r="AW230" s="13" t="s">
        <v>37</v>
      </c>
      <c r="AX230" s="13" t="s">
        <v>77</v>
      </c>
      <c r="AY230" s="210" t="s">
        <v>179</v>
      </c>
    </row>
    <row r="231" spans="1:65" s="13" customFormat="1" ht="22.5">
      <c r="B231" s="201"/>
      <c r="C231" s="202"/>
      <c r="D231" s="194" t="s">
        <v>192</v>
      </c>
      <c r="E231" s="203" t="s">
        <v>19</v>
      </c>
      <c r="F231" s="204" t="s">
        <v>224</v>
      </c>
      <c r="G231" s="202"/>
      <c r="H231" s="203" t="s">
        <v>19</v>
      </c>
      <c r="I231" s="205"/>
      <c r="J231" s="202"/>
      <c r="K231" s="202"/>
      <c r="L231" s="206"/>
      <c r="M231" s="207"/>
      <c r="N231" s="208"/>
      <c r="O231" s="208"/>
      <c r="P231" s="208"/>
      <c r="Q231" s="208"/>
      <c r="R231" s="208"/>
      <c r="S231" s="208"/>
      <c r="T231" s="209"/>
      <c r="AT231" s="210" t="s">
        <v>192</v>
      </c>
      <c r="AU231" s="210" t="s">
        <v>86</v>
      </c>
      <c r="AV231" s="13" t="s">
        <v>84</v>
      </c>
      <c r="AW231" s="13" t="s">
        <v>37</v>
      </c>
      <c r="AX231" s="13" t="s">
        <v>77</v>
      </c>
      <c r="AY231" s="210" t="s">
        <v>179</v>
      </c>
    </row>
    <row r="232" spans="1:65" s="13" customFormat="1" ht="11.25">
      <c r="B232" s="201"/>
      <c r="C232" s="202"/>
      <c r="D232" s="194" t="s">
        <v>192</v>
      </c>
      <c r="E232" s="203" t="s">
        <v>19</v>
      </c>
      <c r="F232" s="204" t="s">
        <v>1254</v>
      </c>
      <c r="G232" s="202"/>
      <c r="H232" s="203" t="s">
        <v>19</v>
      </c>
      <c r="I232" s="205"/>
      <c r="J232" s="202"/>
      <c r="K232" s="202"/>
      <c r="L232" s="206"/>
      <c r="M232" s="207"/>
      <c r="N232" s="208"/>
      <c r="O232" s="208"/>
      <c r="P232" s="208"/>
      <c r="Q232" s="208"/>
      <c r="R232" s="208"/>
      <c r="S232" s="208"/>
      <c r="T232" s="209"/>
      <c r="AT232" s="210" t="s">
        <v>192</v>
      </c>
      <c r="AU232" s="210" t="s">
        <v>86</v>
      </c>
      <c r="AV232" s="13" t="s">
        <v>84</v>
      </c>
      <c r="AW232" s="13" t="s">
        <v>37</v>
      </c>
      <c r="AX232" s="13" t="s">
        <v>77</v>
      </c>
      <c r="AY232" s="210" t="s">
        <v>179</v>
      </c>
    </row>
    <row r="233" spans="1:65" s="14" customFormat="1" ht="11.25">
      <c r="B233" s="211"/>
      <c r="C233" s="212"/>
      <c r="D233" s="194" t="s">
        <v>192</v>
      </c>
      <c r="E233" s="213" t="s">
        <v>19</v>
      </c>
      <c r="F233" s="214" t="s">
        <v>204</v>
      </c>
      <c r="G233" s="212"/>
      <c r="H233" s="215">
        <v>1</v>
      </c>
      <c r="I233" s="216"/>
      <c r="J233" s="212"/>
      <c r="K233" s="212"/>
      <c r="L233" s="217"/>
      <c r="M233" s="218"/>
      <c r="N233" s="219"/>
      <c r="O233" s="219"/>
      <c r="P233" s="219"/>
      <c r="Q233" s="219"/>
      <c r="R233" s="219"/>
      <c r="S233" s="219"/>
      <c r="T233" s="220"/>
      <c r="AT233" s="221" t="s">
        <v>192</v>
      </c>
      <c r="AU233" s="221" t="s">
        <v>86</v>
      </c>
      <c r="AV233" s="14" t="s">
        <v>86</v>
      </c>
      <c r="AW233" s="14" t="s">
        <v>37</v>
      </c>
      <c r="AX233" s="14" t="s">
        <v>84</v>
      </c>
      <c r="AY233" s="221" t="s">
        <v>179</v>
      </c>
    </row>
    <row r="234" spans="1:65" s="2" customFormat="1" ht="24.2" customHeight="1">
      <c r="A234" s="37"/>
      <c r="B234" s="38"/>
      <c r="C234" s="181" t="s">
        <v>388</v>
      </c>
      <c r="D234" s="181" t="s">
        <v>181</v>
      </c>
      <c r="E234" s="182" t="s">
        <v>380</v>
      </c>
      <c r="F234" s="183" t="s">
        <v>381</v>
      </c>
      <c r="G234" s="184" t="s">
        <v>184</v>
      </c>
      <c r="H234" s="185">
        <v>1</v>
      </c>
      <c r="I234" s="186"/>
      <c r="J234" s="187">
        <f>ROUND(I234*H234,2)</f>
        <v>0</v>
      </c>
      <c r="K234" s="183" t="s">
        <v>185</v>
      </c>
      <c r="L234" s="42"/>
      <c r="M234" s="188" t="s">
        <v>19</v>
      </c>
      <c r="N234" s="189" t="s">
        <v>48</v>
      </c>
      <c r="O234" s="67"/>
      <c r="P234" s="190">
        <f>O234*H234</f>
        <v>0</v>
      </c>
      <c r="Q234" s="190">
        <v>0</v>
      </c>
      <c r="R234" s="190">
        <f>Q234*H234</f>
        <v>0</v>
      </c>
      <c r="S234" s="190">
        <v>0</v>
      </c>
      <c r="T234" s="191">
        <f>S234*H234</f>
        <v>0</v>
      </c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R234" s="192" t="s">
        <v>186</v>
      </c>
      <c r="AT234" s="192" t="s">
        <v>181</v>
      </c>
      <c r="AU234" s="192" t="s">
        <v>86</v>
      </c>
      <c r="AY234" s="20" t="s">
        <v>179</v>
      </c>
      <c r="BE234" s="193">
        <f>IF(N234="základní",J234,0)</f>
        <v>0</v>
      </c>
      <c r="BF234" s="193">
        <f>IF(N234="snížená",J234,0)</f>
        <v>0</v>
      </c>
      <c r="BG234" s="193">
        <f>IF(N234="zákl. přenesená",J234,0)</f>
        <v>0</v>
      </c>
      <c r="BH234" s="193">
        <f>IF(N234="sníž. přenesená",J234,0)</f>
        <v>0</v>
      </c>
      <c r="BI234" s="193">
        <f>IF(N234="nulová",J234,0)</f>
        <v>0</v>
      </c>
      <c r="BJ234" s="20" t="s">
        <v>84</v>
      </c>
      <c r="BK234" s="193">
        <f>ROUND(I234*H234,2)</f>
        <v>0</v>
      </c>
      <c r="BL234" s="20" t="s">
        <v>186</v>
      </c>
      <c r="BM234" s="192" t="s">
        <v>1255</v>
      </c>
    </row>
    <row r="235" spans="1:65" s="2" customFormat="1" ht="19.5">
      <c r="A235" s="37"/>
      <c r="B235" s="38"/>
      <c r="C235" s="39"/>
      <c r="D235" s="194" t="s">
        <v>188</v>
      </c>
      <c r="E235" s="39"/>
      <c r="F235" s="195" t="s">
        <v>383</v>
      </c>
      <c r="G235" s="39"/>
      <c r="H235" s="39"/>
      <c r="I235" s="196"/>
      <c r="J235" s="39"/>
      <c r="K235" s="39"/>
      <c r="L235" s="42"/>
      <c r="M235" s="197"/>
      <c r="N235" s="198"/>
      <c r="O235" s="67"/>
      <c r="P235" s="67"/>
      <c r="Q235" s="67"/>
      <c r="R235" s="67"/>
      <c r="S235" s="67"/>
      <c r="T235" s="68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T235" s="20" t="s">
        <v>188</v>
      </c>
      <c r="AU235" s="20" t="s">
        <v>86</v>
      </c>
    </row>
    <row r="236" spans="1:65" s="2" customFormat="1" ht="11.25">
      <c r="A236" s="37"/>
      <c r="B236" s="38"/>
      <c r="C236" s="39"/>
      <c r="D236" s="199" t="s">
        <v>190</v>
      </c>
      <c r="E236" s="39"/>
      <c r="F236" s="200" t="s">
        <v>384</v>
      </c>
      <c r="G236" s="39"/>
      <c r="H236" s="39"/>
      <c r="I236" s="196"/>
      <c r="J236" s="39"/>
      <c r="K236" s="39"/>
      <c r="L236" s="42"/>
      <c r="M236" s="197"/>
      <c r="N236" s="198"/>
      <c r="O236" s="67"/>
      <c r="P236" s="67"/>
      <c r="Q236" s="67"/>
      <c r="R236" s="67"/>
      <c r="S236" s="67"/>
      <c r="T236" s="68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20" t="s">
        <v>190</v>
      </c>
      <c r="AU236" s="20" t="s">
        <v>86</v>
      </c>
    </row>
    <row r="237" spans="1:65" s="13" customFormat="1" ht="11.25">
      <c r="B237" s="201"/>
      <c r="C237" s="202"/>
      <c r="D237" s="194" t="s">
        <v>192</v>
      </c>
      <c r="E237" s="203" t="s">
        <v>19</v>
      </c>
      <c r="F237" s="204" t="s">
        <v>1376</v>
      </c>
      <c r="G237" s="202"/>
      <c r="H237" s="203" t="s">
        <v>19</v>
      </c>
      <c r="I237" s="205"/>
      <c r="J237" s="202"/>
      <c r="K237" s="202"/>
      <c r="L237" s="206"/>
      <c r="M237" s="207"/>
      <c r="N237" s="208"/>
      <c r="O237" s="208"/>
      <c r="P237" s="208"/>
      <c r="Q237" s="208"/>
      <c r="R237" s="208"/>
      <c r="S237" s="208"/>
      <c r="T237" s="209"/>
      <c r="AT237" s="210" t="s">
        <v>192</v>
      </c>
      <c r="AU237" s="210" t="s">
        <v>86</v>
      </c>
      <c r="AV237" s="13" t="s">
        <v>84</v>
      </c>
      <c r="AW237" s="13" t="s">
        <v>37</v>
      </c>
      <c r="AX237" s="13" t="s">
        <v>77</v>
      </c>
      <c r="AY237" s="210" t="s">
        <v>179</v>
      </c>
    </row>
    <row r="238" spans="1:65" s="13" customFormat="1" ht="11.25">
      <c r="B238" s="201"/>
      <c r="C238" s="202"/>
      <c r="D238" s="194" t="s">
        <v>192</v>
      </c>
      <c r="E238" s="203" t="s">
        <v>19</v>
      </c>
      <c r="F238" s="204" t="s">
        <v>1495</v>
      </c>
      <c r="G238" s="202"/>
      <c r="H238" s="203" t="s">
        <v>19</v>
      </c>
      <c r="I238" s="205"/>
      <c r="J238" s="202"/>
      <c r="K238" s="202"/>
      <c r="L238" s="206"/>
      <c r="M238" s="207"/>
      <c r="N238" s="208"/>
      <c r="O238" s="208"/>
      <c r="P238" s="208"/>
      <c r="Q238" s="208"/>
      <c r="R238" s="208"/>
      <c r="S238" s="208"/>
      <c r="T238" s="209"/>
      <c r="AT238" s="210" t="s">
        <v>192</v>
      </c>
      <c r="AU238" s="210" t="s">
        <v>86</v>
      </c>
      <c r="AV238" s="13" t="s">
        <v>84</v>
      </c>
      <c r="AW238" s="13" t="s">
        <v>37</v>
      </c>
      <c r="AX238" s="13" t="s">
        <v>77</v>
      </c>
      <c r="AY238" s="210" t="s">
        <v>179</v>
      </c>
    </row>
    <row r="239" spans="1:65" s="14" customFormat="1" ht="11.25">
      <c r="B239" s="211"/>
      <c r="C239" s="212"/>
      <c r="D239" s="194" t="s">
        <v>192</v>
      </c>
      <c r="E239" s="213" t="s">
        <v>19</v>
      </c>
      <c r="F239" s="214" t="s">
        <v>1496</v>
      </c>
      <c r="G239" s="212"/>
      <c r="H239" s="215">
        <v>1</v>
      </c>
      <c r="I239" s="216"/>
      <c r="J239" s="212"/>
      <c r="K239" s="212"/>
      <c r="L239" s="217"/>
      <c r="M239" s="218"/>
      <c r="N239" s="219"/>
      <c r="O239" s="219"/>
      <c r="P239" s="219"/>
      <c r="Q239" s="219"/>
      <c r="R239" s="219"/>
      <c r="S239" s="219"/>
      <c r="T239" s="220"/>
      <c r="AT239" s="221" t="s">
        <v>192</v>
      </c>
      <c r="AU239" s="221" t="s">
        <v>86</v>
      </c>
      <c r="AV239" s="14" t="s">
        <v>86</v>
      </c>
      <c r="AW239" s="14" t="s">
        <v>37</v>
      </c>
      <c r="AX239" s="14" t="s">
        <v>84</v>
      </c>
      <c r="AY239" s="221" t="s">
        <v>179</v>
      </c>
    </row>
    <row r="240" spans="1:65" s="12" customFormat="1" ht="22.9" customHeight="1">
      <c r="B240" s="165"/>
      <c r="C240" s="166"/>
      <c r="D240" s="167" t="s">
        <v>76</v>
      </c>
      <c r="E240" s="179" t="s">
        <v>86</v>
      </c>
      <c r="F240" s="179" t="s">
        <v>392</v>
      </c>
      <c r="G240" s="166"/>
      <c r="H240" s="166"/>
      <c r="I240" s="169"/>
      <c r="J240" s="180">
        <f>BK240</f>
        <v>0</v>
      </c>
      <c r="K240" s="166"/>
      <c r="L240" s="171"/>
      <c r="M240" s="172"/>
      <c r="N240" s="173"/>
      <c r="O240" s="173"/>
      <c r="P240" s="174">
        <f>SUM(P241:P256)</f>
        <v>0</v>
      </c>
      <c r="Q240" s="173"/>
      <c r="R240" s="174">
        <f>SUM(R241:R256)</f>
        <v>2.6299300000000003</v>
      </c>
      <c r="S240" s="173"/>
      <c r="T240" s="175">
        <f>SUM(T241:T256)</f>
        <v>0</v>
      </c>
      <c r="AR240" s="176" t="s">
        <v>84</v>
      </c>
      <c r="AT240" s="177" t="s">
        <v>76</v>
      </c>
      <c r="AU240" s="177" t="s">
        <v>84</v>
      </c>
      <c r="AY240" s="176" t="s">
        <v>179</v>
      </c>
      <c r="BK240" s="178">
        <f>SUM(BK241:BK256)</f>
        <v>0</v>
      </c>
    </row>
    <row r="241" spans="1:65" s="2" customFormat="1" ht="24.2" customHeight="1">
      <c r="A241" s="37"/>
      <c r="B241" s="38"/>
      <c r="C241" s="181" t="s">
        <v>393</v>
      </c>
      <c r="D241" s="181" t="s">
        <v>181</v>
      </c>
      <c r="E241" s="182" t="s">
        <v>394</v>
      </c>
      <c r="F241" s="183" t="s">
        <v>395</v>
      </c>
      <c r="G241" s="184" t="s">
        <v>228</v>
      </c>
      <c r="H241" s="185">
        <v>0.8</v>
      </c>
      <c r="I241" s="186"/>
      <c r="J241" s="187">
        <f>ROUND(I241*H241,2)</f>
        <v>0</v>
      </c>
      <c r="K241" s="183" t="s">
        <v>185</v>
      </c>
      <c r="L241" s="42"/>
      <c r="M241" s="188" t="s">
        <v>19</v>
      </c>
      <c r="N241" s="189" t="s">
        <v>48</v>
      </c>
      <c r="O241" s="67"/>
      <c r="P241" s="190">
        <f>O241*H241</f>
        <v>0</v>
      </c>
      <c r="Q241" s="190">
        <v>2.16</v>
      </c>
      <c r="R241" s="190">
        <f>Q241*H241</f>
        <v>1.7280000000000002</v>
      </c>
      <c r="S241" s="190">
        <v>0</v>
      </c>
      <c r="T241" s="191">
        <f>S241*H241</f>
        <v>0</v>
      </c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R241" s="192" t="s">
        <v>186</v>
      </c>
      <c r="AT241" s="192" t="s">
        <v>181</v>
      </c>
      <c r="AU241" s="192" t="s">
        <v>86</v>
      </c>
      <c r="AY241" s="20" t="s">
        <v>179</v>
      </c>
      <c r="BE241" s="193">
        <f>IF(N241="základní",J241,0)</f>
        <v>0</v>
      </c>
      <c r="BF241" s="193">
        <f>IF(N241="snížená",J241,0)</f>
        <v>0</v>
      </c>
      <c r="BG241" s="193">
        <f>IF(N241="zákl. přenesená",J241,0)</f>
        <v>0</v>
      </c>
      <c r="BH241" s="193">
        <f>IF(N241="sníž. přenesená",J241,0)</f>
        <v>0</v>
      </c>
      <c r="BI241" s="193">
        <f>IF(N241="nulová",J241,0)</f>
        <v>0</v>
      </c>
      <c r="BJ241" s="20" t="s">
        <v>84</v>
      </c>
      <c r="BK241" s="193">
        <f>ROUND(I241*H241,2)</f>
        <v>0</v>
      </c>
      <c r="BL241" s="20" t="s">
        <v>186</v>
      </c>
      <c r="BM241" s="192" t="s">
        <v>1497</v>
      </c>
    </row>
    <row r="242" spans="1:65" s="2" customFormat="1" ht="19.5">
      <c r="A242" s="37"/>
      <c r="B242" s="38"/>
      <c r="C242" s="39"/>
      <c r="D242" s="194" t="s">
        <v>188</v>
      </c>
      <c r="E242" s="39"/>
      <c r="F242" s="195" t="s">
        <v>397</v>
      </c>
      <c r="G242" s="39"/>
      <c r="H242" s="39"/>
      <c r="I242" s="196"/>
      <c r="J242" s="39"/>
      <c r="K242" s="39"/>
      <c r="L242" s="42"/>
      <c r="M242" s="197"/>
      <c r="N242" s="198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188</v>
      </c>
      <c r="AU242" s="20" t="s">
        <v>86</v>
      </c>
    </row>
    <row r="243" spans="1:65" s="2" customFormat="1" ht="11.25">
      <c r="A243" s="37"/>
      <c r="B243" s="38"/>
      <c r="C243" s="39"/>
      <c r="D243" s="199" t="s">
        <v>190</v>
      </c>
      <c r="E243" s="39"/>
      <c r="F243" s="200" t="s">
        <v>398</v>
      </c>
      <c r="G243" s="39"/>
      <c r="H243" s="39"/>
      <c r="I243" s="196"/>
      <c r="J243" s="39"/>
      <c r="K243" s="39"/>
      <c r="L243" s="42"/>
      <c r="M243" s="197"/>
      <c r="N243" s="198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190</v>
      </c>
      <c r="AU243" s="20" t="s">
        <v>86</v>
      </c>
    </row>
    <row r="244" spans="1:65" s="13" customFormat="1" ht="22.5">
      <c r="B244" s="201"/>
      <c r="C244" s="202"/>
      <c r="D244" s="194" t="s">
        <v>192</v>
      </c>
      <c r="E244" s="203" t="s">
        <v>19</v>
      </c>
      <c r="F244" s="204" t="s">
        <v>399</v>
      </c>
      <c r="G244" s="202"/>
      <c r="H244" s="203" t="s">
        <v>19</v>
      </c>
      <c r="I244" s="205"/>
      <c r="J244" s="202"/>
      <c r="K244" s="202"/>
      <c r="L244" s="206"/>
      <c r="M244" s="207"/>
      <c r="N244" s="208"/>
      <c r="O244" s="208"/>
      <c r="P244" s="208"/>
      <c r="Q244" s="208"/>
      <c r="R244" s="208"/>
      <c r="S244" s="208"/>
      <c r="T244" s="209"/>
      <c r="AT244" s="210" t="s">
        <v>192</v>
      </c>
      <c r="AU244" s="210" t="s">
        <v>86</v>
      </c>
      <c r="AV244" s="13" t="s">
        <v>84</v>
      </c>
      <c r="AW244" s="13" t="s">
        <v>37</v>
      </c>
      <c r="AX244" s="13" t="s">
        <v>77</v>
      </c>
      <c r="AY244" s="210" t="s">
        <v>179</v>
      </c>
    </row>
    <row r="245" spans="1:65" s="13" customFormat="1" ht="22.5">
      <c r="B245" s="201"/>
      <c r="C245" s="202"/>
      <c r="D245" s="194" t="s">
        <v>192</v>
      </c>
      <c r="E245" s="203" t="s">
        <v>19</v>
      </c>
      <c r="F245" s="204" t="s">
        <v>356</v>
      </c>
      <c r="G245" s="202"/>
      <c r="H245" s="203" t="s">
        <v>19</v>
      </c>
      <c r="I245" s="205"/>
      <c r="J245" s="202"/>
      <c r="K245" s="202"/>
      <c r="L245" s="206"/>
      <c r="M245" s="207"/>
      <c r="N245" s="208"/>
      <c r="O245" s="208"/>
      <c r="P245" s="208"/>
      <c r="Q245" s="208"/>
      <c r="R245" s="208"/>
      <c r="S245" s="208"/>
      <c r="T245" s="209"/>
      <c r="AT245" s="210" t="s">
        <v>192</v>
      </c>
      <c r="AU245" s="210" t="s">
        <v>86</v>
      </c>
      <c r="AV245" s="13" t="s">
        <v>84</v>
      </c>
      <c r="AW245" s="13" t="s">
        <v>37</v>
      </c>
      <c r="AX245" s="13" t="s">
        <v>77</v>
      </c>
      <c r="AY245" s="210" t="s">
        <v>179</v>
      </c>
    </row>
    <row r="246" spans="1:65" s="13" customFormat="1" ht="11.25">
      <c r="B246" s="201"/>
      <c r="C246" s="202"/>
      <c r="D246" s="194" t="s">
        <v>192</v>
      </c>
      <c r="E246" s="203" t="s">
        <v>19</v>
      </c>
      <c r="F246" s="204" t="s">
        <v>400</v>
      </c>
      <c r="G246" s="202"/>
      <c r="H246" s="203" t="s">
        <v>19</v>
      </c>
      <c r="I246" s="205"/>
      <c r="J246" s="202"/>
      <c r="K246" s="202"/>
      <c r="L246" s="206"/>
      <c r="M246" s="207"/>
      <c r="N246" s="208"/>
      <c r="O246" s="208"/>
      <c r="P246" s="208"/>
      <c r="Q246" s="208"/>
      <c r="R246" s="208"/>
      <c r="S246" s="208"/>
      <c r="T246" s="209"/>
      <c r="AT246" s="210" t="s">
        <v>192</v>
      </c>
      <c r="AU246" s="210" t="s">
        <v>86</v>
      </c>
      <c r="AV246" s="13" t="s">
        <v>84</v>
      </c>
      <c r="AW246" s="13" t="s">
        <v>37</v>
      </c>
      <c r="AX246" s="13" t="s">
        <v>77</v>
      </c>
      <c r="AY246" s="210" t="s">
        <v>179</v>
      </c>
    </row>
    <row r="247" spans="1:65" s="14" customFormat="1" ht="11.25">
      <c r="B247" s="211"/>
      <c r="C247" s="212"/>
      <c r="D247" s="194" t="s">
        <v>192</v>
      </c>
      <c r="E247" s="213" t="s">
        <v>19</v>
      </c>
      <c r="F247" s="214" t="s">
        <v>401</v>
      </c>
      <c r="G247" s="212"/>
      <c r="H247" s="215">
        <v>0.8</v>
      </c>
      <c r="I247" s="216"/>
      <c r="J247" s="212"/>
      <c r="K247" s="212"/>
      <c r="L247" s="217"/>
      <c r="M247" s="218"/>
      <c r="N247" s="219"/>
      <c r="O247" s="219"/>
      <c r="P247" s="219"/>
      <c r="Q247" s="219"/>
      <c r="R247" s="219"/>
      <c r="S247" s="219"/>
      <c r="T247" s="220"/>
      <c r="AT247" s="221" t="s">
        <v>192</v>
      </c>
      <c r="AU247" s="221" t="s">
        <v>86</v>
      </c>
      <c r="AV247" s="14" t="s">
        <v>86</v>
      </c>
      <c r="AW247" s="14" t="s">
        <v>37</v>
      </c>
      <c r="AX247" s="14" t="s">
        <v>84</v>
      </c>
      <c r="AY247" s="221" t="s">
        <v>179</v>
      </c>
    </row>
    <row r="248" spans="1:65" s="2" customFormat="1" ht="16.5" customHeight="1">
      <c r="A248" s="37"/>
      <c r="B248" s="38"/>
      <c r="C248" s="181" t="s">
        <v>402</v>
      </c>
      <c r="D248" s="181" t="s">
        <v>181</v>
      </c>
      <c r="E248" s="182" t="s">
        <v>403</v>
      </c>
      <c r="F248" s="183" t="s">
        <v>404</v>
      </c>
      <c r="G248" s="184" t="s">
        <v>405</v>
      </c>
      <c r="H248" s="185">
        <v>1</v>
      </c>
      <c r="I248" s="186"/>
      <c r="J248" s="187">
        <f>ROUND(I248*H248,2)</f>
        <v>0</v>
      </c>
      <c r="K248" s="183" t="s">
        <v>185</v>
      </c>
      <c r="L248" s="42"/>
      <c r="M248" s="188" t="s">
        <v>19</v>
      </c>
      <c r="N248" s="189" t="s">
        <v>48</v>
      </c>
      <c r="O248" s="67"/>
      <c r="P248" s="190">
        <f>O248*H248</f>
        <v>0</v>
      </c>
      <c r="Q248" s="190">
        <v>0.22353000000000001</v>
      </c>
      <c r="R248" s="190">
        <f>Q248*H248</f>
        <v>0.22353000000000001</v>
      </c>
      <c r="S248" s="190">
        <v>0</v>
      </c>
      <c r="T248" s="191">
        <f>S248*H248</f>
        <v>0</v>
      </c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R248" s="192" t="s">
        <v>186</v>
      </c>
      <c r="AT248" s="192" t="s">
        <v>181</v>
      </c>
      <c r="AU248" s="192" t="s">
        <v>86</v>
      </c>
      <c r="AY248" s="20" t="s">
        <v>179</v>
      </c>
      <c r="BE248" s="193">
        <f>IF(N248="základní",J248,0)</f>
        <v>0</v>
      </c>
      <c r="BF248" s="193">
        <f>IF(N248="snížená",J248,0)</f>
        <v>0</v>
      </c>
      <c r="BG248" s="193">
        <f>IF(N248="zákl. přenesená",J248,0)</f>
        <v>0</v>
      </c>
      <c r="BH248" s="193">
        <f>IF(N248="sníž. přenesená",J248,0)</f>
        <v>0</v>
      </c>
      <c r="BI248" s="193">
        <f>IF(N248="nulová",J248,0)</f>
        <v>0</v>
      </c>
      <c r="BJ248" s="20" t="s">
        <v>84</v>
      </c>
      <c r="BK248" s="193">
        <f>ROUND(I248*H248,2)</f>
        <v>0</v>
      </c>
      <c r="BL248" s="20" t="s">
        <v>186</v>
      </c>
      <c r="BM248" s="192" t="s">
        <v>1498</v>
      </c>
    </row>
    <row r="249" spans="1:65" s="2" customFormat="1" ht="11.25">
      <c r="A249" s="37"/>
      <c r="B249" s="38"/>
      <c r="C249" s="39"/>
      <c r="D249" s="194" t="s">
        <v>188</v>
      </c>
      <c r="E249" s="39"/>
      <c r="F249" s="195" t="s">
        <v>407</v>
      </c>
      <c r="G249" s="39"/>
      <c r="H249" s="39"/>
      <c r="I249" s="196"/>
      <c r="J249" s="39"/>
      <c r="K249" s="39"/>
      <c r="L249" s="42"/>
      <c r="M249" s="197"/>
      <c r="N249" s="198"/>
      <c r="O249" s="67"/>
      <c r="P249" s="67"/>
      <c r="Q249" s="67"/>
      <c r="R249" s="67"/>
      <c r="S249" s="67"/>
      <c r="T249" s="68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T249" s="20" t="s">
        <v>188</v>
      </c>
      <c r="AU249" s="20" t="s">
        <v>86</v>
      </c>
    </row>
    <row r="250" spans="1:65" s="2" customFormat="1" ht="11.25">
      <c r="A250" s="37"/>
      <c r="B250" s="38"/>
      <c r="C250" s="39"/>
      <c r="D250" s="199" t="s">
        <v>190</v>
      </c>
      <c r="E250" s="39"/>
      <c r="F250" s="200" t="s">
        <v>408</v>
      </c>
      <c r="G250" s="39"/>
      <c r="H250" s="39"/>
      <c r="I250" s="196"/>
      <c r="J250" s="39"/>
      <c r="K250" s="39"/>
      <c r="L250" s="42"/>
      <c r="M250" s="197"/>
      <c r="N250" s="198"/>
      <c r="O250" s="67"/>
      <c r="P250" s="67"/>
      <c r="Q250" s="67"/>
      <c r="R250" s="67"/>
      <c r="S250" s="67"/>
      <c r="T250" s="68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T250" s="20" t="s">
        <v>190</v>
      </c>
      <c r="AU250" s="20" t="s">
        <v>86</v>
      </c>
    </row>
    <row r="251" spans="1:65" s="13" customFormat="1" ht="11.25">
      <c r="B251" s="201"/>
      <c r="C251" s="202"/>
      <c r="D251" s="194" t="s">
        <v>192</v>
      </c>
      <c r="E251" s="203" t="s">
        <v>19</v>
      </c>
      <c r="F251" s="204" t="s">
        <v>409</v>
      </c>
      <c r="G251" s="202"/>
      <c r="H251" s="203" t="s">
        <v>19</v>
      </c>
      <c r="I251" s="205"/>
      <c r="J251" s="202"/>
      <c r="K251" s="202"/>
      <c r="L251" s="206"/>
      <c r="M251" s="207"/>
      <c r="N251" s="208"/>
      <c r="O251" s="208"/>
      <c r="P251" s="208"/>
      <c r="Q251" s="208"/>
      <c r="R251" s="208"/>
      <c r="S251" s="208"/>
      <c r="T251" s="209"/>
      <c r="AT251" s="210" t="s">
        <v>192</v>
      </c>
      <c r="AU251" s="210" t="s">
        <v>86</v>
      </c>
      <c r="AV251" s="13" t="s">
        <v>84</v>
      </c>
      <c r="AW251" s="13" t="s">
        <v>37</v>
      </c>
      <c r="AX251" s="13" t="s">
        <v>77</v>
      </c>
      <c r="AY251" s="210" t="s">
        <v>179</v>
      </c>
    </row>
    <row r="252" spans="1:65" s="14" customFormat="1" ht="11.25">
      <c r="B252" s="211"/>
      <c r="C252" s="212"/>
      <c r="D252" s="194" t="s">
        <v>192</v>
      </c>
      <c r="E252" s="213" t="s">
        <v>19</v>
      </c>
      <c r="F252" s="214" t="s">
        <v>84</v>
      </c>
      <c r="G252" s="212"/>
      <c r="H252" s="215">
        <v>1</v>
      </c>
      <c r="I252" s="216"/>
      <c r="J252" s="212"/>
      <c r="K252" s="212"/>
      <c r="L252" s="217"/>
      <c r="M252" s="218"/>
      <c r="N252" s="219"/>
      <c r="O252" s="219"/>
      <c r="P252" s="219"/>
      <c r="Q252" s="219"/>
      <c r="R252" s="219"/>
      <c r="S252" s="219"/>
      <c r="T252" s="220"/>
      <c r="AT252" s="221" t="s">
        <v>192</v>
      </c>
      <c r="AU252" s="221" t="s">
        <v>86</v>
      </c>
      <c r="AV252" s="14" t="s">
        <v>86</v>
      </c>
      <c r="AW252" s="14" t="s">
        <v>37</v>
      </c>
      <c r="AX252" s="14" t="s">
        <v>84</v>
      </c>
      <c r="AY252" s="221" t="s">
        <v>179</v>
      </c>
    </row>
    <row r="253" spans="1:65" s="2" customFormat="1" ht="33" customHeight="1">
      <c r="A253" s="37"/>
      <c r="B253" s="38"/>
      <c r="C253" s="244" t="s">
        <v>410</v>
      </c>
      <c r="D253" s="244" t="s">
        <v>374</v>
      </c>
      <c r="E253" s="245" t="s">
        <v>411</v>
      </c>
      <c r="F253" s="246" t="s">
        <v>412</v>
      </c>
      <c r="G253" s="247" t="s">
        <v>228</v>
      </c>
      <c r="H253" s="248">
        <v>0.25600000000000001</v>
      </c>
      <c r="I253" s="249"/>
      <c r="J253" s="250">
        <f>ROUND(I253*H253,2)</f>
        <v>0</v>
      </c>
      <c r="K253" s="246" t="s">
        <v>413</v>
      </c>
      <c r="L253" s="251"/>
      <c r="M253" s="252" t="s">
        <v>19</v>
      </c>
      <c r="N253" s="253" t="s">
        <v>48</v>
      </c>
      <c r="O253" s="67"/>
      <c r="P253" s="190">
        <f>O253*H253</f>
        <v>0</v>
      </c>
      <c r="Q253" s="190">
        <v>2.65</v>
      </c>
      <c r="R253" s="190">
        <f>Q253*H253</f>
        <v>0.6784</v>
      </c>
      <c r="S253" s="190">
        <v>0</v>
      </c>
      <c r="T253" s="191">
        <f>S253*H253</f>
        <v>0</v>
      </c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R253" s="192" t="s">
        <v>253</v>
      </c>
      <c r="AT253" s="192" t="s">
        <v>374</v>
      </c>
      <c r="AU253" s="192" t="s">
        <v>86</v>
      </c>
      <c r="AY253" s="20" t="s">
        <v>179</v>
      </c>
      <c r="BE253" s="193">
        <f>IF(N253="základní",J253,0)</f>
        <v>0</v>
      </c>
      <c r="BF253" s="193">
        <f>IF(N253="snížená",J253,0)</f>
        <v>0</v>
      </c>
      <c r="BG253" s="193">
        <f>IF(N253="zákl. přenesená",J253,0)</f>
        <v>0</v>
      </c>
      <c r="BH253" s="193">
        <f>IF(N253="sníž. přenesená",J253,0)</f>
        <v>0</v>
      </c>
      <c r="BI253" s="193">
        <f>IF(N253="nulová",J253,0)</f>
        <v>0</v>
      </c>
      <c r="BJ253" s="20" t="s">
        <v>84</v>
      </c>
      <c r="BK253" s="193">
        <f>ROUND(I253*H253,2)</f>
        <v>0</v>
      </c>
      <c r="BL253" s="20" t="s">
        <v>186</v>
      </c>
      <c r="BM253" s="192" t="s">
        <v>1499</v>
      </c>
    </row>
    <row r="254" spans="1:65" s="2" customFormat="1" ht="19.5">
      <c r="A254" s="37"/>
      <c r="B254" s="38"/>
      <c r="C254" s="39"/>
      <c r="D254" s="194" t="s">
        <v>188</v>
      </c>
      <c r="E254" s="39"/>
      <c r="F254" s="195" t="s">
        <v>412</v>
      </c>
      <c r="G254" s="39"/>
      <c r="H254" s="39"/>
      <c r="I254" s="196"/>
      <c r="J254" s="39"/>
      <c r="K254" s="39"/>
      <c r="L254" s="42"/>
      <c r="M254" s="197"/>
      <c r="N254" s="198"/>
      <c r="O254" s="67"/>
      <c r="P254" s="67"/>
      <c r="Q254" s="67"/>
      <c r="R254" s="67"/>
      <c r="S254" s="67"/>
      <c r="T254" s="68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T254" s="20" t="s">
        <v>188</v>
      </c>
      <c r="AU254" s="20" t="s">
        <v>86</v>
      </c>
    </row>
    <row r="255" spans="1:65" s="13" customFormat="1" ht="22.5">
      <c r="B255" s="201"/>
      <c r="C255" s="202"/>
      <c r="D255" s="194" t="s">
        <v>192</v>
      </c>
      <c r="E255" s="203" t="s">
        <v>19</v>
      </c>
      <c r="F255" s="204" t="s">
        <v>415</v>
      </c>
      <c r="G255" s="202"/>
      <c r="H255" s="203" t="s">
        <v>19</v>
      </c>
      <c r="I255" s="205"/>
      <c r="J255" s="202"/>
      <c r="K255" s="202"/>
      <c r="L255" s="206"/>
      <c r="M255" s="207"/>
      <c r="N255" s="208"/>
      <c r="O255" s="208"/>
      <c r="P255" s="208"/>
      <c r="Q255" s="208"/>
      <c r="R255" s="208"/>
      <c r="S255" s="208"/>
      <c r="T255" s="209"/>
      <c r="AT255" s="210" t="s">
        <v>192</v>
      </c>
      <c r="AU255" s="210" t="s">
        <v>86</v>
      </c>
      <c r="AV255" s="13" t="s">
        <v>84</v>
      </c>
      <c r="AW255" s="13" t="s">
        <v>37</v>
      </c>
      <c r="AX255" s="13" t="s">
        <v>77</v>
      </c>
      <c r="AY255" s="210" t="s">
        <v>179</v>
      </c>
    </row>
    <row r="256" spans="1:65" s="14" customFormat="1" ht="11.25">
      <c r="B256" s="211"/>
      <c r="C256" s="212"/>
      <c r="D256" s="194" t="s">
        <v>192</v>
      </c>
      <c r="E256" s="213" t="s">
        <v>19</v>
      </c>
      <c r="F256" s="214" t="s">
        <v>416</v>
      </c>
      <c r="G256" s="212"/>
      <c r="H256" s="215">
        <v>0.25600000000000001</v>
      </c>
      <c r="I256" s="216"/>
      <c r="J256" s="212"/>
      <c r="K256" s="212"/>
      <c r="L256" s="217"/>
      <c r="M256" s="218"/>
      <c r="N256" s="219"/>
      <c r="O256" s="219"/>
      <c r="P256" s="219"/>
      <c r="Q256" s="219"/>
      <c r="R256" s="219"/>
      <c r="S256" s="219"/>
      <c r="T256" s="220"/>
      <c r="AT256" s="221" t="s">
        <v>192</v>
      </c>
      <c r="AU256" s="221" t="s">
        <v>86</v>
      </c>
      <c r="AV256" s="14" t="s">
        <v>86</v>
      </c>
      <c r="AW256" s="14" t="s">
        <v>37</v>
      </c>
      <c r="AX256" s="14" t="s">
        <v>84</v>
      </c>
      <c r="AY256" s="221" t="s">
        <v>179</v>
      </c>
    </row>
    <row r="257" spans="1:65" s="12" customFormat="1" ht="22.9" customHeight="1">
      <c r="B257" s="165"/>
      <c r="C257" s="166"/>
      <c r="D257" s="167" t="s">
        <v>76</v>
      </c>
      <c r="E257" s="179" t="s">
        <v>225</v>
      </c>
      <c r="F257" s="179" t="s">
        <v>417</v>
      </c>
      <c r="G257" s="166"/>
      <c r="H257" s="166"/>
      <c r="I257" s="169"/>
      <c r="J257" s="180">
        <f>BK257</f>
        <v>0</v>
      </c>
      <c r="K257" s="166"/>
      <c r="L257" s="171"/>
      <c r="M257" s="172"/>
      <c r="N257" s="173"/>
      <c r="O257" s="173"/>
      <c r="P257" s="174">
        <f>SUM(P258:P282)</f>
        <v>0</v>
      </c>
      <c r="Q257" s="173"/>
      <c r="R257" s="174">
        <f>SUM(R258:R282)</f>
        <v>0.81462000000000001</v>
      </c>
      <c r="S257" s="173"/>
      <c r="T257" s="175">
        <f>SUM(T258:T282)</f>
        <v>0</v>
      </c>
      <c r="AR257" s="176" t="s">
        <v>84</v>
      </c>
      <c r="AT257" s="177" t="s">
        <v>76</v>
      </c>
      <c r="AU257" s="177" t="s">
        <v>84</v>
      </c>
      <c r="AY257" s="176" t="s">
        <v>179</v>
      </c>
      <c r="BK257" s="178">
        <f>SUM(BK258:BK282)</f>
        <v>0</v>
      </c>
    </row>
    <row r="258" spans="1:65" s="2" customFormat="1" ht="24.2" customHeight="1">
      <c r="A258" s="37"/>
      <c r="B258" s="38"/>
      <c r="C258" s="181" t="s">
        <v>418</v>
      </c>
      <c r="D258" s="181" t="s">
        <v>181</v>
      </c>
      <c r="E258" s="182" t="s">
        <v>419</v>
      </c>
      <c r="F258" s="183" t="s">
        <v>420</v>
      </c>
      <c r="G258" s="184" t="s">
        <v>184</v>
      </c>
      <c r="H258" s="185">
        <v>1</v>
      </c>
      <c r="I258" s="186"/>
      <c r="J258" s="187">
        <f>ROUND(I258*H258,2)</f>
        <v>0</v>
      </c>
      <c r="K258" s="183" t="s">
        <v>185</v>
      </c>
      <c r="L258" s="42"/>
      <c r="M258" s="188" t="s">
        <v>19</v>
      </c>
      <c r="N258" s="189" t="s">
        <v>48</v>
      </c>
      <c r="O258" s="67"/>
      <c r="P258" s="190">
        <f>O258*H258</f>
        <v>0</v>
      </c>
      <c r="Q258" s="190">
        <v>0.46</v>
      </c>
      <c r="R258" s="190">
        <f>Q258*H258</f>
        <v>0.46</v>
      </c>
      <c r="S258" s="190">
        <v>0</v>
      </c>
      <c r="T258" s="191">
        <f>S258*H258</f>
        <v>0</v>
      </c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R258" s="192" t="s">
        <v>186</v>
      </c>
      <c r="AT258" s="192" t="s">
        <v>181</v>
      </c>
      <c r="AU258" s="192" t="s">
        <v>86</v>
      </c>
      <c r="AY258" s="20" t="s">
        <v>179</v>
      </c>
      <c r="BE258" s="193">
        <f>IF(N258="základní",J258,0)</f>
        <v>0</v>
      </c>
      <c r="BF258" s="193">
        <f>IF(N258="snížená",J258,0)</f>
        <v>0</v>
      </c>
      <c r="BG258" s="193">
        <f>IF(N258="zákl. přenesená",J258,0)</f>
        <v>0</v>
      </c>
      <c r="BH258" s="193">
        <f>IF(N258="sníž. přenesená",J258,0)</f>
        <v>0</v>
      </c>
      <c r="BI258" s="193">
        <f>IF(N258="nulová",J258,0)</f>
        <v>0</v>
      </c>
      <c r="BJ258" s="20" t="s">
        <v>84</v>
      </c>
      <c r="BK258" s="193">
        <f>ROUND(I258*H258,2)</f>
        <v>0</v>
      </c>
      <c r="BL258" s="20" t="s">
        <v>186</v>
      </c>
      <c r="BM258" s="192" t="s">
        <v>1275</v>
      </c>
    </row>
    <row r="259" spans="1:65" s="2" customFormat="1" ht="19.5">
      <c r="A259" s="37"/>
      <c r="B259" s="38"/>
      <c r="C259" s="39"/>
      <c r="D259" s="194" t="s">
        <v>188</v>
      </c>
      <c r="E259" s="39"/>
      <c r="F259" s="195" t="s">
        <v>422</v>
      </c>
      <c r="G259" s="39"/>
      <c r="H259" s="39"/>
      <c r="I259" s="196"/>
      <c r="J259" s="39"/>
      <c r="K259" s="39"/>
      <c r="L259" s="42"/>
      <c r="M259" s="197"/>
      <c r="N259" s="198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188</v>
      </c>
      <c r="AU259" s="20" t="s">
        <v>86</v>
      </c>
    </row>
    <row r="260" spans="1:65" s="2" customFormat="1" ht="11.25">
      <c r="A260" s="37"/>
      <c r="B260" s="38"/>
      <c r="C260" s="39"/>
      <c r="D260" s="199" t="s">
        <v>190</v>
      </c>
      <c r="E260" s="39"/>
      <c r="F260" s="200" t="s">
        <v>423</v>
      </c>
      <c r="G260" s="39"/>
      <c r="H260" s="39"/>
      <c r="I260" s="196"/>
      <c r="J260" s="39"/>
      <c r="K260" s="39"/>
      <c r="L260" s="42"/>
      <c r="M260" s="197"/>
      <c r="N260" s="198"/>
      <c r="O260" s="67"/>
      <c r="P260" s="67"/>
      <c r="Q260" s="67"/>
      <c r="R260" s="67"/>
      <c r="S260" s="67"/>
      <c r="T260" s="68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T260" s="20" t="s">
        <v>190</v>
      </c>
      <c r="AU260" s="20" t="s">
        <v>86</v>
      </c>
    </row>
    <row r="261" spans="1:65" s="13" customFormat="1" ht="11.25">
      <c r="B261" s="201"/>
      <c r="C261" s="202"/>
      <c r="D261" s="194" t="s">
        <v>192</v>
      </c>
      <c r="E261" s="203" t="s">
        <v>19</v>
      </c>
      <c r="F261" s="204" t="s">
        <v>1013</v>
      </c>
      <c r="G261" s="202"/>
      <c r="H261" s="203" t="s">
        <v>19</v>
      </c>
      <c r="I261" s="205"/>
      <c r="J261" s="202"/>
      <c r="K261" s="202"/>
      <c r="L261" s="206"/>
      <c r="M261" s="207"/>
      <c r="N261" s="208"/>
      <c r="O261" s="208"/>
      <c r="P261" s="208"/>
      <c r="Q261" s="208"/>
      <c r="R261" s="208"/>
      <c r="S261" s="208"/>
      <c r="T261" s="209"/>
      <c r="AT261" s="210" t="s">
        <v>192</v>
      </c>
      <c r="AU261" s="210" t="s">
        <v>86</v>
      </c>
      <c r="AV261" s="13" t="s">
        <v>84</v>
      </c>
      <c r="AW261" s="13" t="s">
        <v>37</v>
      </c>
      <c r="AX261" s="13" t="s">
        <v>77</v>
      </c>
      <c r="AY261" s="210" t="s">
        <v>179</v>
      </c>
    </row>
    <row r="262" spans="1:65" s="13" customFormat="1" ht="22.5">
      <c r="B262" s="201"/>
      <c r="C262" s="202"/>
      <c r="D262" s="194" t="s">
        <v>192</v>
      </c>
      <c r="E262" s="203" t="s">
        <v>19</v>
      </c>
      <c r="F262" s="204" t="s">
        <v>224</v>
      </c>
      <c r="G262" s="202"/>
      <c r="H262" s="203" t="s">
        <v>19</v>
      </c>
      <c r="I262" s="205"/>
      <c r="J262" s="202"/>
      <c r="K262" s="202"/>
      <c r="L262" s="206"/>
      <c r="M262" s="207"/>
      <c r="N262" s="208"/>
      <c r="O262" s="208"/>
      <c r="P262" s="208"/>
      <c r="Q262" s="208"/>
      <c r="R262" s="208"/>
      <c r="S262" s="208"/>
      <c r="T262" s="209"/>
      <c r="AT262" s="210" t="s">
        <v>192</v>
      </c>
      <c r="AU262" s="210" t="s">
        <v>86</v>
      </c>
      <c r="AV262" s="13" t="s">
        <v>84</v>
      </c>
      <c r="AW262" s="13" t="s">
        <v>37</v>
      </c>
      <c r="AX262" s="13" t="s">
        <v>77</v>
      </c>
      <c r="AY262" s="210" t="s">
        <v>179</v>
      </c>
    </row>
    <row r="263" spans="1:65" s="13" customFormat="1" ht="11.25">
      <c r="B263" s="201"/>
      <c r="C263" s="202"/>
      <c r="D263" s="194" t="s">
        <v>192</v>
      </c>
      <c r="E263" s="203" t="s">
        <v>19</v>
      </c>
      <c r="F263" s="204" t="s">
        <v>426</v>
      </c>
      <c r="G263" s="202"/>
      <c r="H263" s="203" t="s">
        <v>19</v>
      </c>
      <c r="I263" s="205"/>
      <c r="J263" s="202"/>
      <c r="K263" s="202"/>
      <c r="L263" s="206"/>
      <c r="M263" s="207"/>
      <c r="N263" s="208"/>
      <c r="O263" s="208"/>
      <c r="P263" s="208"/>
      <c r="Q263" s="208"/>
      <c r="R263" s="208"/>
      <c r="S263" s="208"/>
      <c r="T263" s="209"/>
      <c r="AT263" s="210" t="s">
        <v>192</v>
      </c>
      <c r="AU263" s="210" t="s">
        <v>86</v>
      </c>
      <c r="AV263" s="13" t="s">
        <v>84</v>
      </c>
      <c r="AW263" s="13" t="s">
        <v>37</v>
      </c>
      <c r="AX263" s="13" t="s">
        <v>77</v>
      </c>
      <c r="AY263" s="210" t="s">
        <v>179</v>
      </c>
    </row>
    <row r="264" spans="1:65" s="14" customFormat="1" ht="11.25">
      <c r="B264" s="211"/>
      <c r="C264" s="212"/>
      <c r="D264" s="194" t="s">
        <v>192</v>
      </c>
      <c r="E264" s="213" t="s">
        <v>19</v>
      </c>
      <c r="F264" s="214" t="s">
        <v>204</v>
      </c>
      <c r="G264" s="212"/>
      <c r="H264" s="215">
        <v>1</v>
      </c>
      <c r="I264" s="216"/>
      <c r="J264" s="212"/>
      <c r="K264" s="212"/>
      <c r="L264" s="217"/>
      <c r="M264" s="218"/>
      <c r="N264" s="219"/>
      <c r="O264" s="219"/>
      <c r="P264" s="219"/>
      <c r="Q264" s="219"/>
      <c r="R264" s="219"/>
      <c r="S264" s="219"/>
      <c r="T264" s="220"/>
      <c r="AT264" s="221" t="s">
        <v>192</v>
      </c>
      <c r="AU264" s="221" t="s">
        <v>86</v>
      </c>
      <c r="AV264" s="14" t="s">
        <v>86</v>
      </c>
      <c r="AW264" s="14" t="s">
        <v>37</v>
      </c>
      <c r="AX264" s="14" t="s">
        <v>84</v>
      </c>
      <c r="AY264" s="221" t="s">
        <v>179</v>
      </c>
    </row>
    <row r="265" spans="1:65" s="2" customFormat="1" ht="24.2" customHeight="1">
      <c r="A265" s="37"/>
      <c r="B265" s="38"/>
      <c r="C265" s="181" t="s">
        <v>427</v>
      </c>
      <c r="D265" s="181" t="s">
        <v>181</v>
      </c>
      <c r="E265" s="182" t="s">
        <v>428</v>
      </c>
      <c r="F265" s="183" t="s">
        <v>429</v>
      </c>
      <c r="G265" s="184" t="s">
        <v>184</v>
      </c>
      <c r="H265" s="185">
        <v>1</v>
      </c>
      <c r="I265" s="186"/>
      <c r="J265" s="187">
        <f>ROUND(I265*H265,2)</f>
        <v>0</v>
      </c>
      <c r="K265" s="183" t="s">
        <v>185</v>
      </c>
      <c r="L265" s="42"/>
      <c r="M265" s="188" t="s">
        <v>19</v>
      </c>
      <c r="N265" s="189" t="s">
        <v>48</v>
      </c>
      <c r="O265" s="67"/>
      <c r="P265" s="190">
        <f>O265*H265</f>
        <v>0</v>
      </c>
      <c r="Q265" s="190">
        <v>9.0620000000000006E-2</v>
      </c>
      <c r="R265" s="190">
        <f>Q265*H265</f>
        <v>9.0620000000000006E-2</v>
      </c>
      <c r="S265" s="190">
        <v>0</v>
      </c>
      <c r="T265" s="191">
        <f>S265*H265</f>
        <v>0</v>
      </c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R265" s="192" t="s">
        <v>186</v>
      </c>
      <c r="AT265" s="192" t="s">
        <v>181</v>
      </c>
      <c r="AU265" s="192" t="s">
        <v>86</v>
      </c>
      <c r="AY265" s="20" t="s">
        <v>179</v>
      </c>
      <c r="BE265" s="193">
        <f>IF(N265="základní",J265,0)</f>
        <v>0</v>
      </c>
      <c r="BF265" s="193">
        <f>IF(N265="snížená",J265,0)</f>
        <v>0</v>
      </c>
      <c r="BG265" s="193">
        <f>IF(N265="zákl. přenesená",J265,0)</f>
        <v>0</v>
      </c>
      <c r="BH265" s="193">
        <f>IF(N265="sníž. přenesená",J265,0)</f>
        <v>0</v>
      </c>
      <c r="BI265" s="193">
        <f>IF(N265="nulová",J265,0)</f>
        <v>0</v>
      </c>
      <c r="BJ265" s="20" t="s">
        <v>84</v>
      </c>
      <c r="BK265" s="193">
        <f>ROUND(I265*H265,2)</f>
        <v>0</v>
      </c>
      <c r="BL265" s="20" t="s">
        <v>186</v>
      </c>
      <c r="BM265" s="192" t="s">
        <v>1385</v>
      </c>
    </row>
    <row r="266" spans="1:65" s="2" customFormat="1" ht="48.75">
      <c r="A266" s="37"/>
      <c r="B266" s="38"/>
      <c r="C266" s="39"/>
      <c r="D266" s="194" t="s">
        <v>188</v>
      </c>
      <c r="E266" s="39"/>
      <c r="F266" s="195" t="s">
        <v>431</v>
      </c>
      <c r="G266" s="39"/>
      <c r="H266" s="39"/>
      <c r="I266" s="196"/>
      <c r="J266" s="39"/>
      <c r="K266" s="39"/>
      <c r="L266" s="42"/>
      <c r="M266" s="197"/>
      <c r="N266" s="198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188</v>
      </c>
      <c r="AU266" s="20" t="s">
        <v>86</v>
      </c>
    </row>
    <row r="267" spans="1:65" s="2" customFormat="1" ht="11.25">
      <c r="A267" s="37"/>
      <c r="B267" s="38"/>
      <c r="C267" s="39"/>
      <c r="D267" s="199" t="s">
        <v>190</v>
      </c>
      <c r="E267" s="39"/>
      <c r="F267" s="200" t="s">
        <v>432</v>
      </c>
      <c r="G267" s="39"/>
      <c r="H267" s="39"/>
      <c r="I267" s="196"/>
      <c r="J267" s="39"/>
      <c r="K267" s="39"/>
      <c r="L267" s="42"/>
      <c r="M267" s="197"/>
      <c r="N267" s="198"/>
      <c r="O267" s="67"/>
      <c r="P267" s="67"/>
      <c r="Q267" s="67"/>
      <c r="R267" s="67"/>
      <c r="S267" s="67"/>
      <c r="T267" s="68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T267" s="20" t="s">
        <v>190</v>
      </c>
      <c r="AU267" s="20" t="s">
        <v>86</v>
      </c>
    </row>
    <row r="268" spans="1:65" s="2" customFormat="1" ht="39">
      <c r="A268" s="37"/>
      <c r="B268" s="38"/>
      <c r="C268" s="39"/>
      <c r="D268" s="194" t="s">
        <v>433</v>
      </c>
      <c r="E268" s="39"/>
      <c r="F268" s="254" t="s">
        <v>434</v>
      </c>
      <c r="G268" s="39"/>
      <c r="H268" s="39"/>
      <c r="I268" s="196"/>
      <c r="J268" s="39"/>
      <c r="K268" s="39"/>
      <c r="L268" s="42"/>
      <c r="M268" s="197"/>
      <c r="N268" s="198"/>
      <c r="O268" s="67"/>
      <c r="P268" s="67"/>
      <c r="Q268" s="67"/>
      <c r="R268" s="67"/>
      <c r="S268" s="67"/>
      <c r="T268" s="68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T268" s="20" t="s">
        <v>433</v>
      </c>
      <c r="AU268" s="20" t="s">
        <v>86</v>
      </c>
    </row>
    <row r="269" spans="1:65" s="13" customFormat="1" ht="22.5">
      <c r="B269" s="201"/>
      <c r="C269" s="202"/>
      <c r="D269" s="194" t="s">
        <v>192</v>
      </c>
      <c r="E269" s="203" t="s">
        <v>19</v>
      </c>
      <c r="F269" s="204" t="s">
        <v>1014</v>
      </c>
      <c r="G269" s="202"/>
      <c r="H269" s="203" t="s">
        <v>19</v>
      </c>
      <c r="I269" s="205"/>
      <c r="J269" s="202"/>
      <c r="K269" s="202"/>
      <c r="L269" s="206"/>
      <c r="M269" s="207"/>
      <c r="N269" s="208"/>
      <c r="O269" s="208"/>
      <c r="P269" s="208"/>
      <c r="Q269" s="208"/>
      <c r="R269" s="208"/>
      <c r="S269" s="208"/>
      <c r="T269" s="209"/>
      <c r="AT269" s="210" t="s">
        <v>192</v>
      </c>
      <c r="AU269" s="210" t="s">
        <v>86</v>
      </c>
      <c r="AV269" s="13" t="s">
        <v>84</v>
      </c>
      <c r="AW269" s="13" t="s">
        <v>37</v>
      </c>
      <c r="AX269" s="13" t="s">
        <v>77</v>
      </c>
      <c r="AY269" s="210" t="s">
        <v>179</v>
      </c>
    </row>
    <row r="270" spans="1:65" s="13" customFormat="1" ht="22.5">
      <c r="B270" s="201"/>
      <c r="C270" s="202"/>
      <c r="D270" s="194" t="s">
        <v>192</v>
      </c>
      <c r="E270" s="203" t="s">
        <v>19</v>
      </c>
      <c r="F270" s="204" t="s">
        <v>224</v>
      </c>
      <c r="G270" s="202"/>
      <c r="H270" s="203" t="s">
        <v>19</v>
      </c>
      <c r="I270" s="205"/>
      <c r="J270" s="202"/>
      <c r="K270" s="202"/>
      <c r="L270" s="206"/>
      <c r="M270" s="207"/>
      <c r="N270" s="208"/>
      <c r="O270" s="208"/>
      <c r="P270" s="208"/>
      <c r="Q270" s="208"/>
      <c r="R270" s="208"/>
      <c r="S270" s="208"/>
      <c r="T270" s="209"/>
      <c r="AT270" s="210" t="s">
        <v>192</v>
      </c>
      <c r="AU270" s="210" t="s">
        <v>86</v>
      </c>
      <c r="AV270" s="13" t="s">
        <v>84</v>
      </c>
      <c r="AW270" s="13" t="s">
        <v>37</v>
      </c>
      <c r="AX270" s="13" t="s">
        <v>77</v>
      </c>
      <c r="AY270" s="210" t="s">
        <v>179</v>
      </c>
    </row>
    <row r="271" spans="1:65" s="13" customFormat="1" ht="22.5">
      <c r="B271" s="201"/>
      <c r="C271" s="202"/>
      <c r="D271" s="194" t="s">
        <v>192</v>
      </c>
      <c r="E271" s="203" t="s">
        <v>19</v>
      </c>
      <c r="F271" s="204" t="s">
        <v>437</v>
      </c>
      <c r="G271" s="202"/>
      <c r="H271" s="203" t="s">
        <v>19</v>
      </c>
      <c r="I271" s="205"/>
      <c r="J271" s="202"/>
      <c r="K271" s="202"/>
      <c r="L271" s="206"/>
      <c r="M271" s="207"/>
      <c r="N271" s="208"/>
      <c r="O271" s="208"/>
      <c r="P271" s="208"/>
      <c r="Q271" s="208"/>
      <c r="R271" s="208"/>
      <c r="S271" s="208"/>
      <c r="T271" s="209"/>
      <c r="AT271" s="210" t="s">
        <v>192</v>
      </c>
      <c r="AU271" s="210" t="s">
        <v>86</v>
      </c>
      <c r="AV271" s="13" t="s">
        <v>84</v>
      </c>
      <c r="AW271" s="13" t="s">
        <v>37</v>
      </c>
      <c r="AX271" s="13" t="s">
        <v>77</v>
      </c>
      <c r="AY271" s="210" t="s">
        <v>179</v>
      </c>
    </row>
    <row r="272" spans="1:65" s="14" customFormat="1" ht="11.25">
      <c r="B272" s="211"/>
      <c r="C272" s="212"/>
      <c r="D272" s="194" t="s">
        <v>192</v>
      </c>
      <c r="E272" s="213" t="s">
        <v>19</v>
      </c>
      <c r="F272" s="214" t="s">
        <v>204</v>
      </c>
      <c r="G272" s="212"/>
      <c r="H272" s="215">
        <v>1</v>
      </c>
      <c r="I272" s="216"/>
      <c r="J272" s="212"/>
      <c r="K272" s="212"/>
      <c r="L272" s="217"/>
      <c r="M272" s="218"/>
      <c r="N272" s="219"/>
      <c r="O272" s="219"/>
      <c r="P272" s="219"/>
      <c r="Q272" s="219"/>
      <c r="R272" s="219"/>
      <c r="S272" s="219"/>
      <c r="T272" s="220"/>
      <c r="AT272" s="221" t="s">
        <v>192</v>
      </c>
      <c r="AU272" s="221" t="s">
        <v>86</v>
      </c>
      <c r="AV272" s="14" t="s">
        <v>86</v>
      </c>
      <c r="AW272" s="14" t="s">
        <v>37</v>
      </c>
      <c r="AX272" s="14" t="s">
        <v>84</v>
      </c>
      <c r="AY272" s="221" t="s">
        <v>179</v>
      </c>
    </row>
    <row r="273" spans="1:65" s="2" customFormat="1" ht="24.2" customHeight="1">
      <c r="A273" s="37"/>
      <c r="B273" s="38"/>
      <c r="C273" s="244" t="s">
        <v>438</v>
      </c>
      <c r="D273" s="244" t="s">
        <v>374</v>
      </c>
      <c r="E273" s="245" t="s">
        <v>439</v>
      </c>
      <c r="F273" s="246" t="s">
        <v>440</v>
      </c>
      <c r="G273" s="247" t="s">
        <v>184</v>
      </c>
      <c r="H273" s="248">
        <v>1</v>
      </c>
      <c r="I273" s="249"/>
      <c r="J273" s="250">
        <f>ROUND(I273*H273,2)</f>
        <v>0</v>
      </c>
      <c r="K273" s="246" t="s">
        <v>441</v>
      </c>
      <c r="L273" s="251"/>
      <c r="M273" s="252" t="s">
        <v>19</v>
      </c>
      <c r="N273" s="253" t="s">
        <v>48</v>
      </c>
      <c r="O273" s="67"/>
      <c r="P273" s="190">
        <f>O273*H273</f>
        <v>0</v>
      </c>
      <c r="Q273" s="190">
        <v>0.17599999999999999</v>
      </c>
      <c r="R273" s="190">
        <f>Q273*H273</f>
        <v>0.17599999999999999</v>
      </c>
      <c r="S273" s="190">
        <v>0</v>
      </c>
      <c r="T273" s="191">
        <f>S273*H273</f>
        <v>0</v>
      </c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R273" s="192" t="s">
        <v>253</v>
      </c>
      <c r="AT273" s="192" t="s">
        <v>374</v>
      </c>
      <c r="AU273" s="192" t="s">
        <v>86</v>
      </c>
      <c r="AY273" s="20" t="s">
        <v>179</v>
      </c>
      <c r="BE273" s="193">
        <f>IF(N273="základní",J273,0)</f>
        <v>0</v>
      </c>
      <c r="BF273" s="193">
        <f>IF(N273="snížená",J273,0)</f>
        <v>0</v>
      </c>
      <c r="BG273" s="193">
        <f>IF(N273="zákl. přenesená",J273,0)</f>
        <v>0</v>
      </c>
      <c r="BH273" s="193">
        <f>IF(N273="sníž. přenesená",J273,0)</f>
        <v>0</v>
      </c>
      <c r="BI273" s="193">
        <f>IF(N273="nulová",J273,0)</f>
        <v>0</v>
      </c>
      <c r="BJ273" s="20" t="s">
        <v>84</v>
      </c>
      <c r="BK273" s="193">
        <f>ROUND(I273*H273,2)</f>
        <v>0</v>
      </c>
      <c r="BL273" s="20" t="s">
        <v>186</v>
      </c>
      <c r="BM273" s="192" t="s">
        <v>1386</v>
      </c>
    </row>
    <row r="274" spans="1:65" s="2" customFormat="1" ht="11.25">
      <c r="A274" s="37"/>
      <c r="B274" s="38"/>
      <c r="C274" s="39"/>
      <c r="D274" s="194" t="s">
        <v>188</v>
      </c>
      <c r="E274" s="39"/>
      <c r="F274" s="195" t="s">
        <v>440</v>
      </c>
      <c r="G274" s="39"/>
      <c r="H274" s="39"/>
      <c r="I274" s="196"/>
      <c r="J274" s="39"/>
      <c r="K274" s="39"/>
      <c r="L274" s="42"/>
      <c r="M274" s="197"/>
      <c r="N274" s="198"/>
      <c r="O274" s="67"/>
      <c r="P274" s="67"/>
      <c r="Q274" s="67"/>
      <c r="R274" s="67"/>
      <c r="S274" s="67"/>
      <c r="T274" s="68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T274" s="20" t="s">
        <v>188</v>
      </c>
      <c r="AU274" s="20" t="s">
        <v>86</v>
      </c>
    </row>
    <row r="275" spans="1:65" s="13" customFormat="1" ht="11.25">
      <c r="B275" s="201"/>
      <c r="C275" s="202"/>
      <c r="D275" s="194" t="s">
        <v>192</v>
      </c>
      <c r="E275" s="203" t="s">
        <v>19</v>
      </c>
      <c r="F275" s="204" t="s">
        <v>443</v>
      </c>
      <c r="G275" s="202"/>
      <c r="H275" s="203" t="s">
        <v>19</v>
      </c>
      <c r="I275" s="205"/>
      <c r="J275" s="202"/>
      <c r="K275" s="202"/>
      <c r="L275" s="206"/>
      <c r="M275" s="207"/>
      <c r="N275" s="208"/>
      <c r="O275" s="208"/>
      <c r="P275" s="208"/>
      <c r="Q275" s="208"/>
      <c r="R275" s="208"/>
      <c r="S275" s="208"/>
      <c r="T275" s="209"/>
      <c r="AT275" s="210" t="s">
        <v>192</v>
      </c>
      <c r="AU275" s="210" t="s">
        <v>86</v>
      </c>
      <c r="AV275" s="13" t="s">
        <v>84</v>
      </c>
      <c r="AW275" s="13" t="s">
        <v>37</v>
      </c>
      <c r="AX275" s="13" t="s">
        <v>77</v>
      </c>
      <c r="AY275" s="210" t="s">
        <v>179</v>
      </c>
    </row>
    <row r="276" spans="1:65" s="13" customFormat="1" ht="33.75">
      <c r="B276" s="201"/>
      <c r="C276" s="202"/>
      <c r="D276" s="194" t="s">
        <v>192</v>
      </c>
      <c r="E276" s="203" t="s">
        <v>19</v>
      </c>
      <c r="F276" s="204" t="s">
        <v>444</v>
      </c>
      <c r="G276" s="202"/>
      <c r="H276" s="203" t="s">
        <v>19</v>
      </c>
      <c r="I276" s="205"/>
      <c r="J276" s="202"/>
      <c r="K276" s="202"/>
      <c r="L276" s="206"/>
      <c r="M276" s="207"/>
      <c r="N276" s="208"/>
      <c r="O276" s="208"/>
      <c r="P276" s="208"/>
      <c r="Q276" s="208"/>
      <c r="R276" s="208"/>
      <c r="S276" s="208"/>
      <c r="T276" s="209"/>
      <c r="AT276" s="210" t="s">
        <v>192</v>
      </c>
      <c r="AU276" s="210" t="s">
        <v>86</v>
      </c>
      <c r="AV276" s="13" t="s">
        <v>84</v>
      </c>
      <c r="AW276" s="13" t="s">
        <v>37</v>
      </c>
      <c r="AX276" s="13" t="s">
        <v>77</v>
      </c>
      <c r="AY276" s="210" t="s">
        <v>179</v>
      </c>
    </row>
    <row r="277" spans="1:65" s="14" customFormat="1" ht="11.25">
      <c r="B277" s="211"/>
      <c r="C277" s="212"/>
      <c r="D277" s="194" t="s">
        <v>192</v>
      </c>
      <c r="E277" s="213" t="s">
        <v>19</v>
      </c>
      <c r="F277" s="214" t="s">
        <v>204</v>
      </c>
      <c r="G277" s="212"/>
      <c r="H277" s="215">
        <v>1</v>
      </c>
      <c r="I277" s="216"/>
      <c r="J277" s="212"/>
      <c r="K277" s="212"/>
      <c r="L277" s="217"/>
      <c r="M277" s="218"/>
      <c r="N277" s="219"/>
      <c r="O277" s="219"/>
      <c r="P277" s="219"/>
      <c r="Q277" s="219"/>
      <c r="R277" s="219"/>
      <c r="S277" s="219"/>
      <c r="T277" s="220"/>
      <c r="AT277" s="221" t="s">
        <v>192</v>
      </c>
      <c r="AU277" s="221" t="s">
        <v>86</v>
      </c>
      <c r="AV277" s="14" t="s">
        <v>86</v>
      </c>
      <c r="AW277" s="14" t="s">
        <v>37</v>
      </c>
      <c r="AX277" s="14" t="s">
        <v>84</v>
      </c>
      <c r="AY277" s="221" t="s">
        <v>179</v>
      </c>
    </row>
    <row r="278" spans="1:65" s="2" customFormat="1" ht="24.2" customHeight="1">
      <c r="A278" s="37"/>
      <c r="B278" s="38"/>
      <c r="C278" s="244" t="s">
        <v>446</v>
      </c>
      <c r="D278" s="244" t="s">
        <v>374</v>
      </c>
      <c r="E278" s="245" t="s">
        <v>447</v>
      </c>
      <c r="F278" s="246" t="s">
        <v>440</v>
      </c>
      <c r="G278" s="247" t="s">
        <v>184</v>
      </c>
      <c r="H278" s="248">
        <v>0.5</v>
      </c>
      <c r="I278" s="249"/>
      <c r="J278" s="250">
        <f>ROUND(I278*H278,2)</f>
        <v>0</v>
      </c>
      <c r="K278" s="246" t="s">
        <v>185</v>
      </c>
      <c r="L278" s="251"/>
      <c r="M278" s="252" t="s">
        <v>19</v>
      </c>
      <c r="N278" s="253" t="s">
        <v>48</v>
      </c>
      <c r="O278" s="67"/>
      <c r="P278" s="190">
        <f>O278*H278</f>
        <v>0</v>
      </c>
      <c r="Q278" s="190">
        <v>0.17599999999999999</v>
      </c>
      <c r="R278" s="190">
        <f>Q278*H278</f>
        <v>8.7999999999999995E-2</v>
      </c>
      <c r="S278" s="190">
        <v>0</v>
      </c>
      <c r="T278" s="191">
        <f>S278*H278</f>
        <v>0</v>
      </c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R278" s="192" t="s">
        <v>253</v>
      </c>
      <c r="AT278" s="192" t="s">
        <v>374</v>
      </c>
      <c r="AU278" s="192" t="s">
        <v>86</v>
      </c>
      <c r="AY278" s="20" t="s">
        <v>179</v>
      </c>
      <c r="BE278" s="193">
        <f>IF(N278="základní",J278,0)</f>
        <v>0</v>
      </c>
      <c r="BF278" s="193">
        <f>IF(N278="snížená",J278,0)</f>
        <v>0</v>
      </c>
      <c r="BG278" s="193">
        <f>IF(N278="zákl. přenesená",J278,0)</f>
        <v>0</v>
      </c>
      <c r="BH278" s="193">
        <f>IF(N278="sníž. přenesená",J278,0)</f>
        <v>0</v>
      </c>
      <c r="BI278" s="193">
        <f>IF(N278="nulová",J278,0)</f>
        <v>0</v>
      </c>
      <c r="BJ278" s="20" t="s">
        <v>84</v>
      </c>
      <c r="BK278" s="193">
        <f>ROUND(I278*H278,2)</f>
        <v>0</v>
      </c>
      <c r="BL278" s="20" t="s">
        <v>186</v>
      </c>
      <c r="BM278" s="192" t="s">
        <v>1387</v>
      </c>
    </row>
    <row r="279" spans="1:65" s="2" customFormat="1" ht="11.25">
      <c r="A279" s="37"/>
      <c r="B279" s="38"/>
      <c r="C279" s="39"/>
      <c r="D279" s="194" t="s">
        <v>188</v>
      </c>
      <c r="E279" s="39"/>
      <c r="F279" s="195" t="s">
        <v>440</v>
      </c>
      <c r="G279" s="39"/>
      <c r="H279" s="39"/>
      <c r="I279" s="196"/>
      <c r="J279" s="39"/>
      <c r="K279" s="39"/>
      <c r="L279" s="42"/>
      <c r="M279" s="197"/>
      <c r="N279" s="198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188</v>
      </c>
      <c r="AU279" s="20" t="s">
        <v>86</v>
      </c>
    </row>
    <row r="280" spans="1:65" s="13" customFormat="1" ht="22.5">
      <c r="B280" s="201"/>
      <c r="C280" s="202"/>
      <c r="D280" s="194" t="s">
        <v>192</v>
      </c>
      <c r="E280" s="203" t="s">
        <v>19</v>
      </c>
      <c r="F280" s="204" t="s">
        <v>449</v>
      </c>
      <c r="G280" s="202"/>
      <c r="H280" s="203" t="s">
        <v>19</v>
      </c>
      <c r="I280" s="205"/>
      <c r="J280" s="202"/>
      <c r="K280" s="202"/>
      <c r="L280" s="206"/>
      <c r="M280" s="207"/>
      <c r="N280" s="208"/>
      <c r="O280" s="208"/>
      <c r="P280" s="208"/>
      <c r="Q280" s="208"/>
      <c r="R280" s="208"/>
      <c r="S280" s="208"/>
      <c r="T280" s="209"/>
      <c r="AT280" s="210" t="s">
        <v>192</v>
      </c>
      <c r="AU280" s="210" t="s">
        <v>86</v>
      </c>
      <c r="AV280" s="13" t="s">
        <v>84</v>
      </c>
      <c r="AW280" s="13" t="s">
        <v>37</v>
      </c>
      <c r="AX280" s="13" t="s">
        <v>77</v>
      </c>
      <c r="AY280" s="210" t="s">
        <v>179</v>
      </c>
    </row>
    <row r="281" spans="1:65" s="13" customFormat="1" ht="22.5">
      <c r="B281" s="201"/>
      <c r="C281" s="202"/>
      <c r="D281" s="194" t="s">
        <v>192</v>
      </c>
      <c r="E281" s="203" t="s">
        <v>19</v>
      </c>
      <c r="F281" s="204" t="s">
        <v>468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4" customFormat="1" ht="11.25">
      <c r="B282" s="211"/>
      <c r="C282" s="212"/>
      <c r="D282" s="194" t="s">
        <v>192</v>
      </c>
      <c r="E282" s="213" t="s">
        <v>19</v>
      </c>
      <c r="F282" s="214" t="s">
        <v>469</v>
      </c>
      <c r="G282" s="212"/>
      <c r="H282" s="215">
        <v>0.5</v>
      </c>
      <c r="I282" s="216"/>
      <c r="J282" s="212"/>
      <c r="K282" s="212"/>
      <c r="L282" s="217"/>
      <c r="M282" s="218"/>
      <c r="N282" s="219"/>
      <c r="O282" s="219"/>
      <c r="P282" s="219"/>
      <c r="Q282" s="219"/>
      <c r="R282" s="219"/>
      <c r="S282" s="219"/>
      <c r="T282" s="220"/>
      <c r="AT282" s="221" t="s">
        <v>192</v>
      </c>
      <c r="AU282" s="221" t="s">
        <v>86</v>
      </c>
      <c r="AV282" s="14" t="s">
        <v>86</v>
      </c>
      <c r="AW282" s="14" t="s">
        <v>37</v>
      </c>
      <c r="AX282" s="14" t="s">
        <v>84</v>
      </c>
      <c r="AY282" s="221" t="s">
        <v>179</v>
      </c>
    </row>
    <row r="283" spans="1:65" s="12" customFormat="1" ht="22.9" customHeight="1">
      <c r="B283" s="165"/>
      <c r="C283" s="166"/>
      <c r="D283" s="167" t="s">
        <v>76</v>
      </c>
      <c r="E283" s="179" t="s">
        <v>263</v>
      </c>
      <c r="F283" s="179" t="s">
        <v>470</v>
      </c>
      <c r="G283" s="166"/>
      <c r="H283" s="166"/>
      <c r="I283" s="169"/>
      <c r="J283" s="180">
        <f>BK283</f>
        <v>0</v>
      </c>
      <c r="K283" s="166"/>
      <c r="L283" s="171"/>
      <c r="M283" s="172"/>
      <c r="N283" s="173"/>
      <c r="O283" s="173"/>
      <c r="P283" s="174">
        <f>SUM(P284:P303)</f>
        <v>0</v>
      </c>
      <c r="Q283" s="173"/>
      <c r="R283" s="174">
        <f>SUM(R284:R303)</f>
        <v>0.43147999999999997</v>
      </c>
      <c r="S283" s="173"/>
      <c r="T283" s="175">
        <f>SUM(T284:T303)</f>
        <v>0</v>
      </c>
      <c r="AR283" s="176" t="s">
        <v>84</v>
      </c>
      <c r="AT283" s="177" t="s">
        <v>76</v>
      </c>
      <c r="AU283" s="177" t="s">
        <v>84</v>
      </c>
      <c r="AY283" s="176" t="s">
        <v>179</v>
      </c>
      <c r="BK283" s="178">
        <f>SUM(BK284:BK303)</f>
        <v>0</v>
      </c>
    </row>
    <row r="284" spans="1:65" s="2" customFormat="1" ht="24.2" customHeight="1">
      <c r="A284" s="37"/>
      <c r="B284" s="38"/>
      <c r="C284" s="181" t="s">
        <v>451</v>
      </c>
      <c r="D284" s="181" t="s">
        <v>181</v>
      </c>
      <c r="E284" s="182" t="s">
        <v>472</v>
      </c>
      <c r="F284" s="183" t="s">
        <v>473</v>
      </c>
      <c r="G284" s="184" t="s">
        <v>184</v>
      </c>
      <c r="H284" s="185">
        <v>10</v>
      </c>
      <c r="I284" s="186"/>
      <c r="J284" s="187">
        <f>ROUND(I284*H284,2)</f>
        <v>0</v>
      </c>
      <c r="K284" s="183" t="s">
        <v>474</v>
      </c>
      <c r="L284" s="42"/>
      <c r="M284" s="188" t="s">
        <v>19</v>
      </c>
      <c r="N284" s="189" t="s">
        <v>48</v>
      </c>
      <c r="O284" s="67"/>
      <c r="P284" s="190">
        <f>O284*H284</f>
        <v>0</v>
      </c>
      <c r="Q284" s="190">
        <v>0</v>
      </c>
      <c r="R284" s="190">
        <f>Q284*H284</f>
        <v>0</v>
      </c>
      <c r="S284" s="190">
        <v>0</v>
      </c>
      <c r="T284" s="191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92" t="s">
        <v>186</v>
      </c>
      <c r="AT284" s="192" t="s">
        <v>181</v>
      </c>
      <c r="AU284" s="192" t="s">
        <v>86</v>
      </c>
      <c r="AY284" s="20" t="s">
        <v>179</v>
      </c>
      <c r="BE284" s="193">
        <f>IF(N284="základní",J284,0)</f>
        <v>0</v>
      </c>
      <c r="BF284" s="193">
        <f>IF(N284="snížená",J284,0)</f>
        <v>0</v>
      </c>
      <c r="BG284" s="193">
        <f>IF(N284="zákl. přenesená",J284,0)</f>
        <v>0</v>
      </c>
      <c r="BH284" s="193">
        <f>IF(N284="sníž. přenesená",J284,0)</f>
        <v>0</v>
      </c>
      <c r="BI284" s="193">
        <f>IF(N284="nulová",J284,0)</f>
        <v>0</v>
      </c>
      <c r="BJ284" s="20" t="s">
        <v>84</v>
      </c>
      <c r="BK284" s="193">
        <f>ROUND(I284*H284,2)</f>
        <v>0</v>
      </c>
      <c r="BL284" s="20" t="s">
        <v>186</v>
      </c>
      <c r="BM284" s="192" t="s">
        <v>1388</v>
      </c>
    </row>
    <row r="285" spans="1:65" s="2" customFormat="1" ht="11.25">
      <c r="A285" s="37"/>
      <c r="B285" s="38"/>
      <c r="C285" s="39"/>
      <c r="D285" s="194" t="s">
        <v>188</v>
      </c>
      <c r="E285" s="39"/>
      <c r="F285" s="195" t="s">
        <v>473</v>
      </c>
      <c r="G285" s="39"/>
      <c r="H285" s="39"/>
      <c r="I285" s="196"/>
      <c r="J285" s="39"/>
      <c r="K285" s="39"/>
      <c r="L285" s="42"/>
      <c r="M285" s="197"/>
      <c r="N285" s="198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188</v>
      </c>
      <c r="AU285" s="20" t="s">
        <v>86</v>
      </c>
    </row>
    <row r="286" spans="1:65" s="13" customFormat="1" ht="11.25">
      <c r="B286" s="201"/>
      <c r="C286" s="202"/>
      <c r="D286" s="194" t="s">
        <v>192</v>
      </c>
      <c r="E286" s="203" t="s">
        <v>19</v>
      </c>
      <c r="F286" s="204" t="s">
        <v>476</v>
      </c>
      <c r="G286" s="202"/>
      <c r="H286" s="203" t="s">
        <v>19</v>
      </c>
      <c r="I286" s="205"/>
      <c r="J286" s="202"/>
      <c r="K286" s="202"/>
      <c r="L286" s="206"/>
      <c r="M286" s="207"/>
      <c r="N286" s="208"/>
      <c r="O286" s="208"/>
      <c r="P286" s="208"/>
      <c r="Q286" s="208"/>
      <c r="R286" s="208"/>
      <c r="S286" s="208"/>
      <c r="T286" s="209"/>
      <c r="AT286" s="210" t="s">
        <v>192</v>
      </c>
      <c r="AU286" s="210" t="s">
        <v>86</v>
      </c>
      <c r="AV286" s="13" t="s">
        <v>84</v>
      </c>
      <c r="AW286" s="13" t="s">
        <v>37</v>
      </c>
      <c r="AX286" s="13" t="s">
        <v>77</v>
      </c>
      <c r="AY286" s="210" t="s">
        <v>179</v>
      </c>
    </row>
    <row r="287" spans="1:65" s="14" customFormat="1" ht="11.25">
      <c r="B287" s="211"/>
      <c r="C287" s="212"/>
      <c r="D287" s="194" t="s">
        <v>192</v>
      </c>
      <c r="E287" s="213" t="s">
        <v>19</v>
      </c>
      <c r="F287" s="214" t="s">
        <v>276</v>
      </c>
      <c r="G287" s="212"/>
      <c r="H287" s="215">
        <v>10</v>
      </c>
      <c r="I287" s="216"/>
      <c r="J287" s="212"/>
      <c r="K287" s="212"/>
      <c r="L287" s="217"/>
      <c r="M287" s="218"/>
      <c r="N287" s="219"/>
      <c r="O287" s="219"/>
      <c r="P287" s="219"/>
      <c r="Q287" s="219"/>
      <c r="R287" s="219"/>
      <c r="S287" s="219"/>
      <c r="T287" s="220"/>
      <c r="AT287" s="221" t="s">
        <v>192</v>
      </c>
      <c r="AU287" s="221" t="s">
        <v>86</v>
      </c>
      <c r="AV287" s="14" t="s">
        <v>86</v>
      </c>
      <c r="AW287" s="14" t="s">
        <v>37</v>
      </c>
      <c r="AX287" s="14" t="s">
        <v>84</v>
      </c>
      <c r="AY287" s="221" t="s">
        <v>179</v>
      </c>
    </row>
    <row r="288" spans="1:65" s="2" customFormat="1" ht="33" customHeight="1">
      <c r="A288" s="37"/>
      <c r="B288" s="38"/>
      <c r="C288" s="181" t="s">
        <v>459</v>
      </c>
      <c r="D288" s="181" t="s">
        <v>181</v>
      </c>
      <c r="E288" s="182" t="s">
        <v>479</v>
      </c>
      <c r="F288" s="183" t="s">
        <v>480</v>
      </c>
      <c r="G288" s="184" t="s">
        <v>216</v>
      </c>
      <c r="H288" s="185">
        <v>2</v>
      </c>
      <c r="I288" s="186"/>
      <c r="J288" s="187">
        <f>ROUND(I288*H288,2)</f>
        <v>0</v>
      </c>
      <c r="K288" s="183" t="s">
        <v>185</v>
      </c>
      <c r="L288" s="42"/>
      <c r="M288" s="188" t="s">
        <v>19</v>
      </c>
      <c r="N288" s="189" t="s">
        <v>48</v>
      </c>
      <c r="O288" s="67"/>
      <c r="P288" s="190">
        <f>O288*H288</f>
        <v>0</v>
      </c>
      <c r="Q288" s="190">
        <v>0.16849</v>
      </c>
      <c r="R288" s="190">
        <f>Q288*H288</f>
        <v>0.33698</v>
      </c>
      <c r="S288" s="190">
        <v>0</v>
      </c>
      <c r="T288" s="191">
        <f>S288*H288</f>
        <v>0</v>
      </c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R288" s="192" t="s">
        <v>186</v>
      </c>
      <c r="AT288" s="192" t="s">
        <v>181</v>
      </c>
      <c r="AU288" s="192" t="s">
        <v>86</v>
      </c>
      <c r="AY288" s="20" t="s">
        <v>179</v>
      </c>
      <c r="BE288" s="193">
        <f>IF(N288="základní",J288,0)</f>
        <v>0</v>
      </c>
      <c r="BF288" s="193">
        <f>IF(N288="snížená",J288,0)</f>
        <v>0</v>
      </c>
      <c r="BG288" s="193">
        <f>IF(N288="zákl. přenesená",J288,0)</f>
        <v>0</v>
      </c>
      <c r="BH288" s="193">
        <f>IF(N288="sníž. přenesená",J288,0)</f>
        <v>0</v>
      </c>
      <c r="BI288" s="193">
        <f>IF(N288="nulová",J288,0)</f>
        <v>0</v>
      </c>
      <c r="BJ288" s="20" t="s">
        <v>84</v>
      </c>
      <c r="BK288" s="193">
        <f>ROUND(I288*H288,2)</f>
        <v>0</v>
      </c>
      <c r="BL288" s="20" t="s">
        <v>186</v>
      </c>
      <c r="BM288" s="192" t="s">
        <v>1292</v>
      </c>
    </row>
    <row r="289" spans="1:65" s="2" customFormat="1" ht="29.25">
      <c r="A289" s="37"/>
      <c r="B289" s="38"/>
      <c r="C289" s="39"/>
      <c r="D289" s="194" t="s">
        <v>188</v>
      </c>
      <c r="E289" s="39"/>
      <c r="F289" s="195" t="s">
        <v>482</v>
      </c>
      <c r="G289" s="39"/>
      <c r="H289" s="39"/>
      <c r="I289" s="196"/>
      <c r="J289" s="39"/>
      <c r="K289" s="39"/>
      <c r="L289" s="42"/>
      <c r="M289" s="197"/>
      <c r="N289" s="198"/>
      <c r="O289" s="67"/>
      <c r="P289" s="67"/>
      <c r="Q289" s="67"/>
      <c r="R289" s="67"/>
      <c r="S289" s="67"/>
      <c r="T289" s="68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T289" s="20" t="s">
        <v>188</v>
      </c>
      <c r="AU289" s="20" t="s">
        <v>86</v>
      </c>
    </row>
    <row r="290" spans="1:65" s="2" customFormat="1" ht="11.25">
      <c r="A290" s="37"/>
      <c r="B290" s="38"/>
      <c r="C290" s="39"/>
      <c r="D290" s="199" t="s">
        <v>190</v>
      </c>
      <c r="E290" s="39"/>
      <c r="F290" s="200" t="s">
        <v>483</v>
      </c>
      <c r="G290" s="39"/>
      <c r="H290" s="39"/>
      <c r="I290" s="196"/>
      <c r="J290" s="39"/>
      <c r="K290" s="39"/>
      <c r="L290" s="42"/>
      <c r="M290" s="197"/>
      <c r="N290" s="198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190</v>
      </c>
      <c r="AU290" s="20" t="s">
        <v>86</v>
      </c>
    </row>
    <row r="291" spans="1:65" s="13" customFormat="1" ht="11.25">
      <c r="B291" s="201"/>
      <c r="C291" s="202"/>
      <c r="D291" s="194" t="s">
        <v>192</v>
      </c>
      <c r="E291" s="203" t="s">
        <v>19</v>
      </c>
      <c r="F291" s="204" t="s">
        <v>1013</v>
      </c>
      <c r="G291" s="202"/>
      <c r="H291" s="203" t="s">
        <v>19</v>
      </c>
      <c r="I291" s="205"/>
      <c r="J291" s="202"/>
      <c r="K291" s="202"/>
      <c r="L291" s="206"/>
      <c r="M291" s="207"/>
      <c r="N291" s="208"/>
      <c r="O291" s="208"/>
      <c r="P291" s="208"/>
      <c r="Q291" s="208"/>
      <c r="R291" s="208"/>
      <c r="S291" s="208"/>
      <c r="T291" s="209"/>
      <c r="AT291" s="210" t="s">
        <v>192</v>
      </c>
      <c r="AU291" s="210" t="s">
        <v>86</v>
      </c>
      <c r="AV291" s="13" t="s">
        <v>84</v>
      </c>
      <c r="AW291" s="13" t="s">
        <v>37</v>
      </c>
      <c r="AX291" s="13" t="s">
        <v>77</v>
      </c>
      <c r="AY291" s="210" t="s">
        <v>179</v>
      </c>
    </row>
    <row r="292" spans="1:65" s="13" customFormat="1" ht="22.5">
      <c r="B292" s="201"/>
      <c r="C292" s="202"/>
      <c r="D292" s="194" t="s">
        <v>192</v>
      </c>
      <c r="E292" s="203" t="s">
        <v>19</v>
      </c>
      <c r="F292" s="204" t="s">
        <v>224</v>
      </c>
      <c r="G292" s="202"/>
      <c r="H292" s="203" t="s">
        <v>19</v>
      </c>
      <c r="I292" s="205"/>
      <c r="J292" s="202"/>
      <c r="K292" s="202"/>
      <c r="L292" s="206"/>
      <c r="M292" s="207"/>
      <c r="N292" s="208"/>
      <c r="O292" s="208"/>
      <c r="P292" s="208"/>
      <c r="Q292" s="208"/>
      <c r="R292" s="208"/>
      <c r="S292" s="208"/>
      <c r="T292" s="209"/>
      <c r="AT292" s="210" t="s">
        <v>192</v>
      </c>
      <c r="AU292" s="210" t="s">
        <v>86</v>
      </c>
      <c r="AV292" s="13" t="s">
        <v>84</v>
      </c>
      <c r="AW292" s="13" t="s">
        <v>37</v>
      </c>
      <c r="AX292" s="13" t="s">
        <v>77</v>
      </c>
      <c r="AY292" s="210" t="s">
        <v>179</v>
      </c>
    </row>
    <row r="293" spans="1:65" s="13" customFormat="1" ht="22.5">
      <c r="B293" s="201"/>
      <c r="C293" s="202"/>
      <c r="D293" s="194" t="s">
        <v>192</v>
      </c>
      <c r="E293" s="203" t="s">
        <v>19</v>
      </c>
      <c r="F293" s="204" t="s">
        <v>485</v>
      </c>
      <c r="G293" s="202"/>
      <c r="H293" s="203" t="s">
        <v>19</v>
      </c>
      <c r="I293" s="205"/>
      <c r="J293" s="202"/>
      <c r="K293" s="202"/>
      <c r="L293" s="206"/>
      <c r="M293" s="207"/>
      <c r="N293" s="208"/>
      <c r="O293" s="208"/>
      <c r="P293" s="208"/>
      <c r="Q293" s="208"/>
      <c r="R293" s="208"/>
      <c r="S293" s="208"/>
      <c r="T293" s="209"/>
      <c r="AT293" s="210" t="s">
        <v>192</v>
      </c>
      <c r="AU293" s="210" t="s">
        <v>86</v>
      </c>
      <c r="AV293" s="13" t="s">
        <v>84</v>
      </c>
      <c r="AW293" s="13" t="s">
        <v>37</v>
      </c>
      <c r="AX293" s="13" t="s">
        <v>77</v>
      </c>
      <c r="AY293" s="210" t="s">
        <v>179</v>
      </c>
    </row>
    <row r="294" spans="1:65" s="14" customFormat="1" ht="11.25">
      <c r="B294" s="211"/>
      <c r="C294" s="212"/>
      <c r="D294" s="194" t="s">
        <v>192</v>
      </c>
      <c r="E294" s="213" t="s">
        <v>19</v>
      </c>
      <c r="F294" s="214" t="s">
        <v>222</v>
      </c>
      <c r="G294" s="212"/>
      <c r="H294" s="215">
        <v>2</v>
      </c>
      <c r="I294" s="216"/>
      <c r="J294" s="212"/>
      <c r="K294" s="212"/>
      <c r="L294" s="217"/>
      <c r="M294" s="218"/>
      <c r="N294" s="219"/>
      <c r="O294" s="219"/>
      <c r="P294" s="219"/>
      <c r="Q294" s="219"/>
      <c r="R294" s="219"/>
      <c r="S294" s="219"/>
      <c r="T294" s="220"/>
      <c r="AT294" s="221" t="s">
        <v>192</v>
      </c>
      <c r="AU294" s="221" t="s">
        <v>86</v>
      </c>
      <c r="AV294" s="14" t="s">
        <v>86</v>
      </c>
      <c r="AW294" s="14" t="s">
        <v>37</v>
      </c>
      <c r="AX294" s="14" t="s">
        <v>84</v>
      </c>
      <c r="AY294" s="221" t="s">
        <v>179</v>
      </c>
    </row>
    <row r="295" spans="1:65" s="2" customFormat="1" ht="16.5" customHeight="1">
      <c r="A295" s="37"/>
      <c r="B295" s="38"/>
      <c r="C295" s="244" t="s">
        <v>464</v>
      </c>
      <c r="D295" s="244" t="s">
        <v>374</v>
      </c>
      <c r="E295" s="245" t="s">
        <v>487</v>
      </c>
      <c r="F295" s="246" t="s">
        <v>488</v>
      </c>
      <c r="G295" s="247" t="s">
        <v>216</v>
      </c>
      <c r="H295" s="248">
        <v>2.1</v>
      </c>
      <c r="I295" s="249"/>
      <c r="J295" s="250">
        <f>ROUND(I295*H295,2)</f>
        <v>0</v>
      </c>
      <c r="K295" s="246" t="s">
        <v>185</v>
      </c>
      <c r="L295" s="251"/>
      <c r="M295" s="252" t="s">
        <v>19</v>
      </c>
      <c r="N295" s="253" t="s">
        <v>48</v>
      </c>
      <c r="O295" s="67"/>
      <c r="P295" s="190">
        <f>O295*H295</f>
        <v>0</v>
      </c>
      <c r="Q295" s="190">
        <v>4.4999999999999998E-2</v>
      </c>
      <c r="R295" s="190">
        <f>Q295*H295</f>
        <v>9.4500000000000001E-2</v>
      </c>
      <c r="S295" s="190">
        <v>0</v>
      </c>
      <c r="T295" s="191">
        <f>S295*H295</f>
        <v>0</v>
      </c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R295" s="192" t="s">
        <v>253</v>
      </c>
      <c r="AT295" s="192" t="s">
        <v>374</v>
      </c>
      <c r="AU295" s="192" t="s">
        <v>86</v>
      </c>
      <c r="AY295" s="20" t="s">
        <v>179</v>
      </c>
      <c r="BE295" s="193">
        <f>IF(N295="základní",J295,0)</f>
        <v>0</v>
      </c>
      <c r="BF295" s="193">
        <f>IF(N295="snížená",J295,0)</f>
        <v>0</v>
      </c>
      <c r="BG295" s="193">
        <f>IF(N295="zákl. přenesená",J295,0)</f>
        <v>0</v>
      </c>
      <c r="BH295" s="193">
        <f>IF(N295="sníž. přenesená",J295,0)</f>
        <v>0</v>
      </c>
      <c r="BI295" s="193">
        <f>IF(N295="nulová",J295,0)</f>
        <v>0</v>
      </c>
      <c r="BJ295" s="20" t="s">
        <v>84</v>
      </c>
      <c r="BK295" s="193">
        <f>ROUND(I295*H295,2)</f>
        <v>0</v>
      </c>
      <c r="BL295" s="20" t="s">
        <v>186</v>
      </c>
      <c r="BM295" s="192" t="s">
        <v>1293</v>
      </c>
    </row>
    <row r="296" spans="1:65" s="2" customFormat="1" ht="11.25">
      <c r="A296" s="37"/>
      <c r="B296" s="38"/>
      <c r="C296" s="39"/>
      <c r="D296" s="194" t="s">
        <v>188</v>
      </c>
      <c r="E296" s="39"/>
      <c r="F296" s="195" t="s">
        <v>488</v>
      </c>
      <c r="G296" s="39"/>
      <c r="H296" s="39"/>
      <c r="I296" s="196"/>
      <c r="J296" s="39"/>
      <c r="K296" s="39"/>
      <c r="L296" s="42"/>
      <c r="M296" s="197"/>
      <c r="N296" s="198"/>
      <c r="O296" s="67"/>
      <c r="P296" s="67"/>
      <c r="Q296" s="67"/>
      <c r="R296" s="67"/>
      <c r="S296" s="67"/>
      <c r="T296" s="68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T296" s="20" t="s">
        <v>188</v>
      </c>
      <c r="AU296" s="20" t="s">
        <v>86</v>
      </c>
    </row>
    <row r="297" spans="1:65" s="14" customFormat="1" ht="11.25">
      <c r="B297" s="211"/>
      <c r="C297" s="212"/>
      <c r="D297" s="194" t="s">
        <v>192</v>
      </c>
      <c r="E297" s="212"/>
      <c r="F297" s="214" t="s">
        <v>826</v>
      </c>
      <c r="G297" s="212"/>
      <c r="H297" s="215">
        <v>2.1</v>
      </c>
      <c r="I297" s="216"/>
      <c r="J297" s="212"/>
      <c r="K297" s="212"/>
      <c r="L297" s="217"/>
      <c r="M297" s="218"/>
      <c r="N297" s="219"/>
      <c r="O297" s="219"/>
      <c r="P297" s="219"/>
      <c r="Q297" s="219"/>
      <c r="R297" s="219"/>
      <c r="S297" s="219"/>
      <c r="T297" s="220"/>
      <c r="AT297" s="221" t="s">
        <v>192</v>
      </c>
      <c r="AU297" s="221" t="s">
        <v>86</v>
      </c>
      <c r="AV297" s="14" t="s">
        <v>86</v>
      </c>
      <c r="AW297" s="14" t="s">
        <v>4</v>
      </c>
      <c r="AX297" s="14" t="s">
        <v>84</v>
      </c>
      <c r="AY297" s="221" t="s">
        <v>179</v>
      </c>
    </row>
    <row r="298" spans="1:65" s="2" customFormat="1" ht="33" customHeight="1">
      <c r="A298" s="37"/>
      <c r="B298" s="38"/>
      <c r="C298" s="181" t="s">
        <v>471</v>
      </c>
      <c r="D298" s="181" t="s">
        <v>181</v>
      </c>
      <c r="E298" s="182" t="s">
        <v>500</v>
      </c>
      <c r="F298" s="183" t="s">
        <v>501</v>
      </c>
      <c r="G298" s="184" t="s">
        <v>184</v>
      </c>
      <c r="H298" s="185">
        <v>1</v>
      </c>
      <c r="I298" s="186"/>
      <c r="J298" s="187">
        <f>ROUND(I298*H298,2)</f>
        <v>0</v>
      </c>
      <c r="K298" s="183" t="s">
        <v>185</v>
      </c>
      <c r="L298" s="42"/>
      <c r="M298" s="188" t="s">
        <v>19</v>
      </c>
      <c r="N298" s="189" t="s">
        <v>48</v>
      </c>
      <c r="O298" s="67"/>
      <c r="P298" s="190">
        <f>O298*H298</f>
        <v>0</v>
      </c>
      <c r="Q298" s="190">
        <v>0</v>
      </c>
      <c r="R298" s="190">
        <f>Q298*H298</f>
        <v>0</v>
      </c>
      <c r="S298" s="190">
        <v>0</v>
      </c>
      <c r="T298" s="191">
        <f>S298*H298</f>
        <v>0</v>
      </c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R298" s="192" t="s">
        <v>186</v>
      </c>
      <c r="AT298" s="192" t="s">
        <v>181</v>
      </c>
      <c r="AU298" s="192" t="s">
        <v>86</v>
      </c>
      <c r="AY298" s="20" t="s">
        <v>179</v>
      </c>
      <c r="BE298" s="193">
        <f>IF(N298="základní",J298,0)</f>
        <v>0</v>
      </c>
      <c r="BF298" s="193">
        <f>IF(N298="snížená",J298,0)</f>
        <v>0</v>
      </c>
      <c r="BG298" s="193">
        <f>IF(N298="zákl. přenesená",J298,0)</f>
        <v>0</v>
      </c>
      <c r="BH298" s="193">
        <f>IF(N298="sníž. přenesená",J298,0)</f>
        <v>0</v>
      </c>
      <c r="BI298" s="193">
        <f>IF(N298="nulová",J298,0)</f>
        <v>0</v>
      </c>
      <c r="BJ298" s="20" t="s">
        <v>84</v>
      </c>
      <c r="BK298" s="193">
        <f>ROUND(I298*H298,2)</f>
        <v>0</v>
      </c>
      <c r="BL298" s="20" t="s">
        <v>186</v>
      </c>
      <c r="BM298" s="192" t="s">
        <v>1390</v>
      </c>
    </row>
    <row r="299" spans="1:65" s="2" customFormat="1" ht="48.75">
      <c r="A299" s="37"/>
      <c r="B299" s="38"/>
      <c r="C299" s="39"/>
      <c r="D299" s="194" t="s">
        <v>188</v>
      </c>
      <c r="E299" s="39"/>
      <c r="F299" s="195" t="s">
        <v>503</v>
      </c>
      <c r="G299" s="39"/>
      <c r="H299" s="39"/>
      <c r="I299" s="196"/>
      <c r="J299" s="39"/>
      <c r="K299" s="39"/>
      <c r="L299" s="42"/>
      <c r="M299" s="197"/>
      <c r="N299" s="198"/>
      <c r="O299" s="67"/>
      <c r="P299" s="67"/>
      <c r="Q299" s="67"/>
      <c r="R299" s="67"/>
      <c r="S299" s="67"/>
      <c r="T299" s="68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T299" s="20" t="s">
        <v>188</v>
      </c>
      <c r="AU299" s="20" t="s">
        <v>86</v>
      </c>
    </row>
    <row r="300" spans="1:65" s="2" customFormat="1" ht="11.25">
      <c r="A300" s="37"/>
      <c r="B300" s="38"/>
      <c r="C300" s="39"/>
      <c r="D300" s="199" t="s">
        <v>190</v>
      </c>
      <c r="E300" s="39"/>
      <c r="F300" s="200" t="s">
        <v>504</v>
      </c>
      <c r="G300" s="39"/>
      <c r="H300" s="39"/>
      <c r="I300" s="196"/>
      <c r="J300" s="39"/>
      <c r="K300" s="39"/>
      <c r="L300" s="42"/>
      <c r="M300" s="197"/>
      <c r="N300" s="198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190</v>
      </c>
      <c r="AU300" s="20" t="s">
        <v>86</v>
      </c>
    </row>
    <row r="301" spans="1:65" s="13" customFormat="1" ht="22.5">
      <c r="B301" s="201"/>
      <c r="C301" s="202"/>
      <c r="D301" s="194" t="s">
        <v>192</v>
      </c>
      <c r="E301" s="203" t="s">
        <v>19</v>
      </c>
      <c r="F301" s="204" t="s">
        <v>1093</v>
      </c>
      <c r="G301" s="202"/>
      <c r="H301" s="203" t="s">
        <v>19</v>
      </c>
      <c r="I301" s="205"/>
      <c r="J301" s="202"/>
      <c r="K301" s="202"/>
      <c r="L301" s="206"/>
      <c r="M301" s="207"/>
      <c r="N301" s="208"/>
      <c r="O301" s="208"/>
      <c r="P301" s="208"/>
      <c r="Q301" s="208"/>
      <c r="R301" s="208"/>
      <c r="S301" s="208"/>
      <c r="T301" s="209"/>
      <c r="AT301" s="210" t="s">
        <v>192</v>
      </c>
      <c r="AU301" s="210" t="s">
        <v>86</v>
      </c>
      <c r="AV301" s="13" t="s">
        <v>84</v>
      </c>
      <c r="AW301" s="13" t="s">
        <v>37</v>
      </c>
      <c r="AX301" s="13" t="s">
        <v>77</v>
      </c>
      <c r="AY301" s="210" t="s">
        <v>179</v>
      </c>
    </row>
    <row r="302" spans="1:65" s="13" customFormat="1" ht="22.5">
      <c r="B302" s="201"/>
      <c r="C302" s="202"/>
      <c r="D302" s="194" t="s">
        <v>192</v>
      </c>
      <c r="E302" s="203" t="s">
        <v>19</v>
      </c>
      <c r="F302" s="204" t="s">
        <v>224</v>
      </c>
      <c r="G302" s="202"/>
      <c r="H302" s="203" t="s">
        <v>19</v>
      </c>
      <c r="I302" s="205"/>
      <c r="J302" s="202"/>
      <c r="K302" s="202"/>
      <c r="L302" s="206"/>
      <c r="M302" s="207"/>
      <c r="N302" s="208"/>
      <c r="O302" s="208"/>
      <c r="P302" s="208"/>
      <c r="Q302" s="208"/>
      <c r="R302" s="208"/>
      <c r="S302" s="208"/>
      <c r="T302" s="209"/>
      <c r="AT302" s="210" t="s">
        <v>192</v>
      </c>
      <c r="AU302" s="210" t="s">
        <v>86</v>
      </c>
      <c r="AV302" s="13" t="s">
        <v>84</v>
      </c>
      <c r="AW302" s="13" t="s">
        <v>37</v>
      </c>
      <c r="AX302" s="13" t="s">
        <v>77</v>
      </c>
      <c r="AY302" s="210" t="s">
        <v>179</v>
      </c>
    </row>
    <row r="303" spans="1:65" s="14" customFormat="1" ht="11.25">
      <c r="B303" s="211"/>
      <c r="C303" s="212"/>
      <c r="D303" s="194" t="s">
        <v>192</v>
      </c>
      <c r="E303" s="213" t="s">
        <v>19</v>
      </c>
      <c r="F303" s="214" t="s">
        <v>204</v>
      </c>
      <c r="G303" s="212"/>
      <c r="H303" s="215">
        <v>1</v>
      </c>
      <c r="I303" s="216"/>
      <c r="J303" s="212"/>
      <c r="K303" s="212"/>
      <c r="L303" s="217"/>
      <c r="M303" s="218"/>
      <c r="N303" s="219"/>
      <c r="O303" s="219"/>
      <c r="P303" s="219"/>
      <c r="Q303" s="219"/>
      <c r="R303" s="219"/>
      <c r="S303" s="219"/>
      <c r="T303" s="220"/>
      <c r="AT303" s="221" t="s">
        <v>192</v>
      </c>
      <c r="AU303" s="221" t="s">
        <v>86</v>
      </c>
      <c r="AV303" s="14" t="s">
        <v>86</v>
      </c>
      <c r="AW303" s="14" t="s">
        <v>37</v>
      </c>
      <c r="AX303" s="14" t="s">
        <v>84</v>
      </c>
      <c r="AY303" s="221" t="s">
        <v>179</v>
      </c>
    </row>
    <row r="304" spans="1:65" s="12" customFormat="1" ht="22.9" customHeight="1">
      <c r="B304" s="165"/>
      <c r="C304" s="166"/>
      <c r="D304" s="167" t="s">
        <v>76</v>
      </c>
      <c r="E304" s="179" t="s">
        <v>507</v>
      </c>
      <c r="F304" s="179" t="s">
        <v>508</v>
      </c>
      <c r="G304" s="166"/>
      <c r="H304" s="166"/>
      <c r="I304" s="169"/>
      <c r="J304" s="180">
        <f>BK304</f>
        <v>0</v>
      </c>
      <c r="K304" s="166"/>
      <c r="L304" s="171"/>
      <c r="M304" s="172"/>
      <c r="N304" s="173"/>
      <c r="O304" s="173"/>
      <c r="P304" s="174">
        <f>SUM(P305:P337)</f>
        <v>0</v>
      </c>
      <c r="Q304" s="173"/>
      <c r="R304" s="174">
        <f>SUM(R305:R337)</f>
        <v>0</v>
      </c>
      <c r="S304" s="173"/>
      <c r="T304" s="175">
        <f>SUM(T305:T337)</f>
        <v>0</v>
      </c>
      <c r="AR304" s="176" t="s">
        <v>84</v>
      </c>
      <c r="AT304" s="177" t="s">
        <v>76</v>
      </c>
      <c r="AU304" s="177" t="s">
        <v>84</v>
      </c>
      <c r="AY304" s="176" t="s">
        <v>179</v>
      </c>
      <c r="BK304" s="178">
        <f>SUM(BK305:BK337)</f>
        <v>0</v>
      </c>
    </row>
    <row r="305" spans="1:65" s="2" customFormat="1" ht="21.75" customHeight="1">
      <c r="A305" s="37"/>
      <c r="B305" s="38"/>
      <c r="C305" s="181" t="s">
        <v>478</v>
      </c>
      <c r="D305" s="181" t="s">
        <v>181</v>
      </c>
      <c r="E305" s="182" t="s">
        <v>510</v>
      </c>
      <c r="F305" s="183" t="s">
        <v>511</v>
      </c>
      <c r="G305" s="184" t="s">
        <v>332</v>
      </c>
      <c r="H305" s="185">
        <v>0.374</v>
      </c>
      <c r="I305" s="186"/>
      <c r="J305" s="187">
        <f>ROUND(I305*H305,2)</f>
        <v>0</v>
      </c>
      <c r="K305" s="183" t="s">
        <v>185</v>
      </c>
      <c r="L305" s="42"/>
      <c r="M305" s="188" t="s">
        <v>19</v>
      </c>
      <c r="N305" s="189" t="s">
        <v>48</v>
      </c>
      <c r="O305" s="67"/>
      <c r="P305" s="190">
        <f>O305*H305</f>
        <v>0</v>
      </c>
      <c r="Q305" s="190">
        <v>0</v>
      </c>
      <c r="R305" s="190">
        <f>Q305*H305</f>
        <v>0</v>
      </c>
      <c r="S305" s="190">
        <v>0</v>
      </c>
      <c r="T305" s="191">
        <f>S305*H305</f>
        <v>0</v>
      </c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R305" s="192" t="s">
        <v>186</v>
      </c>
      <c r="AT305" s="192" t="s">
        <v>181</v>
      </c>
      <c r="AU305" s="192" t="s">
        <v>86</v>
      </c>
      <c r="AY305" s="20" t="s">
        <v>179</v>
      </c>
      <c r="BE305" s="193">
        <f>IF(N305="základní",J305,0)</f>
        <v>0</v>
      </c>
      <c r="BF305" s="193">
        <f>IF(N305="snížená",J305,0)</f>
        <v>0</v>
      </c>
      <c r="BG305" s="193">
        <f>IF(N305="zákl. přenesená",J305,0)</f>
        <v>0</v>
      </c>
      <c r="BH305" s="193">
        <f>IF(N305="sníž. přenesená",J305,0)</f>
        <v>0</v>
      </c>
      <c r="BI305" s="193">
        <f>IF(N305="nulová",J305,0)</f>
        <v>0</v>
      </c>
      <c r="BJ305" s="20" t="s">
        <v>84</v>
      </c>
      <c r="BK305" s="193">
        <f>ROUND(I305*H305,2)</f>
        <v>0</v>
      </c>
      <c r="BL305" s="20" t="s">
        <v>186</v>
      </c>
      <c r="BM305" s="192" t="s">
        <v>512</v>
      </c>
    </row>
    <row r="306" spans="1:65" s="2" customFormat="1" ht="19.5">
      <c r="A306" s="37"/>
      <c r="B306" s="38"/>
      <c r="C306" s="39"/>
      <c r="D306" s="194" t="s">
        <v>188</v>
      </c>
      <c r="E306" s="39"/>
      <c r="F306" s="195" t="s">
        <v>513</v>
      </c>
      <c r="G306" s="39"/>
      <c r="H306" s="39"/>
      <c r="I306" s="196"/>
      <c r="J306" s="39"/>
      <c r="K306" s="39"/>
      <c r="L306" s="42"/>
      <c r="M306" s="197"/>
      <c r="N306" s="198"/>
      <c r="O306" s="67"/>
      <c r="P306" s="67"/>
      <c r="Q306" s="67"/>
      <c r="R306" s="67"/>
      <c r="S306" s="67"/>
      <c r="T306" s="68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T306" s="20" t="s">
        <v>188</v>
      </c>
      <c r="AU306" s="20" t="s">
        <v>86</v>
      </c>
    </row>
    <row r="307" spans="1:65" s="2" customFormat="1" ht="11.25">
      <c r="A307" s="37"/>
      <c r="B307" s="38"/>
      <c r="C307" s="39"/>
      <c r="D307" s="199" t="s">
        <v>190</v>
      </c>
      <c r="E307" s="39"/>
      <c r="F307" s="200" t="s">
        <v>514</v>
      </c>
      <c r="G307" s="39"/>
      <c r="H307" s="39"/>
      <c r="I307" s="196"/>
      <c r="J307" s="39"/>
      <c r="K307" s="39"/>
      <c r="L307" s="42"/>
      <c r="M307" s="197"/>
      <c r="N307" s="198"/>
      <c r="O307" s="67"/>
      <c r="P307" s="67"/>
      <c r="Q307" s="67"/>
      <c r="R307" s="67"/>
      <c r="S307" s="67"/>
      <c r="T307" s="68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T307" s="20" t="s">
        <v>190</v>
      </c>
      <c r="AU307" s="20" t="s">
        <v>86</v>
      </c>
    </row>
    <row r="308" spans="1:65" s="14" customFormat="1" ht="11.25">
      <c r="B308" s="211"/>
      <c r="C308" s="212"/>
      <c r="D308" s="194" t="s">
        <v>192</v>
      </c>
      <c r="E308" s="213" t="s">
        <v>19</v>
      </c>
      <c r="F308" s="214" t="s">
        <v>1391</v>
      </c>
      <c r="G308" s="212"/>
      <c r="H308" s="215">
        <v>0.374</v>
      </c>
      <c r="I308" s="216"/>
      <c r="J308" s="212"/>
      <c r="K308" s="212"/>
      <c r="L308" s="217"/>
      <c r="M308" s="218"/>
      <c r="N308" s="219"/>
      <c r="O308" s="219"/>
      <c r="P308" s="219"/>
      <c r="Q308" s="219"/>
      <c r="R308" s="219"/>
      <c r="S308" s="219"/>
      <c r="T308" s="220"/>
      <c r="AT308" s="221" t="s">
        <v>192</v>
      </c>
      <c r="AU308" s="221" t="s">
        <v>86</v>
      </c>
      <c r="AV308" s="14" t="s">
        <v>86</v>
      </c>
      <c r="AW308" s="14" t="s">
        <v>37</v>
      </c>
      <c r="AX308" s="14" t="s">
        <v>84</v>
      </c>
      <c r="AY308" s="221" t="s">
        <v>179</v>
      </c>
    </row>
    <row r="309" spans="1:65" s="2" customFormat="1" ht="24.2" customHeight="1">
      <c r="A309" s="37"/>
      <c r="B309" s="38"/>
      <c r="C309" s="181" t="s">
        <v>486</v>
      </c>
      <c r="D309" s="181" t="s">
        <v>181</v>
      </c>
      <c r="E309" s="182" t="s">
        <v>517</v>
      </c>
      <c r="F309" s="183" t="s">
        <v>518</v>
      </c>
      <c r="G309" s="184" t="s">
        <v>332</v>
      </c>
      <c r="H309" s="185">
        <v>5.61</v>
      </c>
      <c r="I309" s="186"/>
      <c r="J309" s="187">
        <f>ROUND(I309*H309,2)</f>
        <v>0</v>
      </c>
      <c r="K309" s="183" t="s">
        <v>185</v>
      </c>
      <c r="L309" s="42"/>
      <c r="M309" s="188" t="s">
        <v>19</v>
      </c>
      <c r="N309" s="189" t="s">
        <v>48</v>
      </c>
      <c r="O309" s="67"/>
      <c r="P309" s="190">
        <f>O309*H309</f>
        <v>0</v>
      </c>
      <c r="Q309" s="190">
        <v>0</v>
      </c>
      <c r="R309" s="190">
        <f>Q309*H309</f>
        <v>0</v>
      </c>
      <c r="S309" s="190">
        <v>0</v>
      </c>
      <c r="T309" s="191">
        <f>S309*H309</f>
        <v>0</v>
      </c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R309" s="192" t="s">
        <v>186</v>
      </c>
      <c r="AT309" s="192" t="s">
        <v>181</v>
      </c>
      <c r="AU309" s="192" t="s">
        <v>86</v>
      </c>
      <c r="AY309" s="20" t="s">
        <v>179</v>
      </c>
      <c r="BE309" s="193">
        <f>IF(N309="základní",J309,0)</f>
        <v>0</v>
      </c>
      <c r="BF309" s="193">
        <f>IF(N309="snížená",J309,0)</f>
        <v>0</v>
      </c>
      <c r="BG309" s="193">
        <f>IF(N309="zákl. přenesená",J309,0)</f>
        <v>0</v>
      </c>
      <c r="BH309" s="193">
        <f>IF(N309="sníž. přenesená",J309,0)</f>
        <v>0</v>
      </c>
      <c r="BI309" s="193">
        <f>IF(N309="nulová",J309,0)</f>
        <v>0</v>
      </c>
      <c r="BJ309" s="20" t="s">
        <v>84</v>
      </c>
      <c r="BK309" s="193">
        <f>ROUND(I309*H309,2)</f>
        <v>0</v>
      </c>
      <c r="BL309" s="20" t="s">
        <v>186</v>
      </c>
      <c r="BM309" s="192" t="s">
        <v>519</v>
      </c>
    </row>
    <row r="310" spans="1:65" s="2" customFormat="1" ht="19.5">
      <c r="A310" s="37"/>
      <c r="B310" s="38"/>
      <c r="C310" s="39"/>
      <c r="D310" s="194" t="s">
        <v>188</v>
      </c>
      <c r="E310" s="39"/>
      <c r="F310" s="195" t="s">
        <v>520</v>
      </c>
      <c r="G310" s="39"/>
      <c r="H310" s="39"/>
      <c r="I310" s="196"/>
      <c r="J310" s="39"/>
      <c r="K310" s="39"/>
      <c r="L310" s="42"/>
      <c r="M310" s="197"/>
      <c r="N310" s="198"/>
      <c r="O310" s="67"/>
      <c r="P310" s="67"/>
      <c r="Q310" s="67"/>
      <c r="R310" s="67"/>
      <c r="S310" s="67"/>
      <c r="T310" s="68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T310" s="20" t="s">
        <v>188</v>
      </c>
      <c r="AU310" s="20" t="s">
        <v>86</v>
      </c>
    </row>
    <row r="311" spans="1:65" s="2" customFormat="1" ht="11.25">
      <c r="A311" s="37"/>
      <c r="B311" s="38"/>
      <c r="C311" s="39"/>
      <c r="D311" s="199" t="s">
        <v>190</v>
      </c>
      <c r="E311" s="39"/>
      <c r="F311" s="200" t="s">
        <v>521</v>
      </c>
      <c r="G311" s="39"/>
      <c r="H311" s="39"/>
      <c r="I311" s="196"/>
      <c r="J311" s="39"/>
      <c r="K311" s="39"/>
      <c r="L311" s="42"/>
      <c r="M311" s="197"/>
      <c r="N311" s="198"/>
      <c r="O311" s="67"/>
      <c r="P311" s="67"/>
      <c r="Q311" s="67"/>
      <c r="R311" s="67"/>
      <c r="S311" s="67"/>
      <c r="T311" s="68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T311" s="20" t="s">
        <v>190</v>
      </c>
      <c r="AU311" s="20" t="s">
        <v>86</v>
      </c>
    </row>
    <row r="312" spans="1:65" s="13" customFormat="1" ht="22.5">
      <c r="B312" s="201"/>
      <c r="C312" s="202"/>
      <c r="D312" s="194" t="s">
        <v>192</v>
      </c>
      <c r="E312" s="203" t="s">
        <v>19</v>
      </c>
      <c r="F312" s="204" t="s">
        <v>1458</v>
      </c>
      <c r="G312" s="202"/>
      <c r="H312" s="203" t="s">
        <v>19</v>
      </c>
      <c r="I312" s="205"/>
      <c r="J312" s="202"/>
      <c r="K312" s="202"/>
      <c r="L312" s="206"/>
      <c r="M312" s="207"/>
      <c r="N312" s="208"/>
      <c r="O312" s="208"/>
      <c r="P312" s="208"/>
      <c r="Q312" s="208"/>
      <c r="R312" s="208"/>
      <c r="S312" s="208"/>
      <c r="T312" s="209"/>
      <c r="AT312" s="210" t="s">
        <v>192</v>
      </c>
      <c r="AU312" s="210" t="s">
        <v>86</v>
      </c>
      <c r="AV312" s="13" t="s">
        <v>84</v>
      </c>
      <c r="AW312" s="13" t="s">
        <v>37</v>
      </c>
      <c r="AX312" s="13" t="s">
        <v>77</v>
      </c>
      <c r="AY312" s="210" t="s">
        <v>179</v>
      </c>
    </row>
    <row r="313" spans="1:65" s="13" customFormat="1" ht="11.25">
      <c r="B313" s="201"/>
      <c r="C313" s="202"/>
      <c r="D313" s="194" t="s">
        <v>192</v>
      </c>
      <c r="E313" s="203" t="s">
        <v>19</v>
      </c>
      <c r="F313" s="204" t="s">
        <v>1459</v>
      </c>
      <c r="G313" s="202"/>
      <c r="H313" s="203" t="s">
        <v>19</v>
      </c>
      <c r="I313" s="205"/>
      <c r="J313" s="202"/>
      <c r="K313" s="202"/>
      <c r="L313" s="206"/>
      <c r="M313" s="207"/>
      <c r="N313" s="208"/>
      <c r="O313" s="208"/>
      <c r="P313" s="208"/>
      <c r="Q313" s="208"/>
      <c r="R313" s="208"/>
      <c r="S313" s="208"/>
      <c r="T313" s="209"/>
      <c r="AT313" s="210" t="s">
        <v>192</v>
      </c>
      <c r="AU313" s="210" t="s">
        <v>86</v>
      </c>
      <c r="AV313" s="13" t="s">
        <v>84</v>
      </c>
      <c r="AW313" s="13" t="s">
        <v>37</v>
      </c>
      <c r="AX313" s="13" t="s">
        <v>77</v>
      </c>
      <c r="AY313" s="210" t="s">
        <v>179</v>
      </c>
    </row>
    <row r="314" spans="1:65" s="14" customFormat="1" ht="11.25">
      <c r="B314" s="211"/>
      <c r="C314" s="212"/>
      <c r="D314" s="194" t="s">
        <v>192</v>
      </c>
      <c r="E314" s="213" t="s">
        <v>19</v>
      </c>
      <c r="F314" s="214" t="s">
        <v>1460</v>
      </c>
      <c r="G314" s="212"/>
      <c r="H314" s="215">
        <v>5.61</v>
      </c>
      <c r="I314" s="216"/>
      <c r="J314" s="212"/>
      <c r="K314" s="212"/>
      <c r="L314" s="217"/>
      <c r="M314" s="218"/>
      <c r="N314" s="219"/>
      <c r="O314" s="219"/>
      <c r="P314" s="219"/>
      <c r="Q314" s="219"/>
      <c r="R314" s="219"/>
      <c r="S314" s="219"/>
      <c r="T314" s="220"/>
      <c r="AT314" s="221" t="s">
        <v>192</v>
      </c>
      <c r="AU314" s="221" t="s">
        <v>86</v>
      </c>
      <c r="AV314" s="14" t="s">
        <v>86</v>
      </c>
      <c r="AW314" s="14" t="s">
        <v>37</v>
      </c>
      <c r="AX314" s="14" t="s">
        <v>84</v>
      </c>
      <c r="AY314" s="221" t="s">
        <v>179</v>
      </c>
    </row>
    <row r="315" spans="1:65" s="2" customFormat="1" ht="21.75" customHeight="1">
      <c r="A315" s="37"/>
      <c r="B315" s="38"/>
      <c r="C315" s="181" t="s">
        <v>491</v>
      </c>
      <c r="D315" s="181" t="s">
        <v>181</v>
      </c>
      <c r="E315" s="182" t="s">
        <v>526</v>
      </c>
      <c r="F315" s="183" t="s">
        <v>527</v>
      </c>
      <c r="G315" s="184" t="s">
        <v>332</v>
      </c>
      <c r="H315" s="185">
        <v>0.58599999999999997</v>
      </c>
      <c r="I315" s="186"/>
      <c r="J315" s="187">
        <f>ROUND(I315*H315,2)</f>
        <v>0</v>
      </c>
      <c r="K315" s="183" t="s">
        <v>185</v>
      </c>
      <c r="L315" s="42"/>
      <c r="M315" s="188" t="s">
        <v>19</v>
      </c>
      <c r="N315" s="189" t="s">
        <v>48</v>
      </c>
      <c r="O315" s="67"/>
      <c r="P315" s="190">
        <f>O315*H315</f>
        <v>0</v>
      </c>
      <c r="Q315" s="190">
        <v>0</v>
      </c>
      <c r="R315" s="190">
        <f>Q315*H315</f>
        <v>0</v>
      </c>
      <c r="S315" s="190">
        <v>0</v>
      </c>
      <c r="T315" s="191">
        <f>S315*H315</f>
        <v>0</v>
      </c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R315" s="192" t="s">
        <v>186</v>
      </c>
      <c r="AT315" s="192" t="s">
        <v>181</v>
      </c>
      <c r="AU315" s="192" t="s">
        <v>86</v>
      </c>
      <c r="AY315" s="20" t="s">
        <v>179</v>
      </c>
      <c r="BE315" s="193">
        <f>IF(N315="základní",J315,0)</f>
        <v>0</v>
      </c>
      <c r="BF315" s="193">
        <f>IF(N315="snížená",J315,0)</f>
        <v>0</v>
      </c>
      <c r="BG315" s="193">
        <f>IF(N315="zákl. přenesená",J315,0)</f>
        <v>0</v>
      </c>
      <c r="BH315" s="193">
        <f>IF(N315="sníž. přenesená",J315,0)</f>
        <v>0</v>
      </c>
      <c r="BI315" s="193">
        <f>IF(N315="nulová",J315,0)</f>
        <v>0</v>
      </c>
      <c r="BJ315" s="20" t="s">
        <v>84</v>
      </c>
      <c r="BK315" s="193">
        <f>ROUND(I315*H315,2)</f>
        <v>0</v>
      </c>
      <c r="BL315" s="20" t="s">
        <v>186</v>
      </c>
      <c r="BM315" s="192" t="s">
        <v>528</v>
      </c>
    </row>
    <row r="316" spans="1:65" s="2" customFormat="1" ht="19.5">
      <c r="A316" s="37"/>
      <c r="B316" s="38"/>
      <c r="C316" s="39"/>
      <c r="D316" s="194" t="s">
        <v>188</v>
      </c>
      <c r="E316" s="39"/>
      <c r="F316" s="195" t="s">
        <v>529</v>
      </c>
      <c r="G316" s="39"/>
      <c r="H316" s="39"/>
      <c r="I316" s="196"/>
      <c r="J316" s="39"/>
      <c r="K316" s="39"/>
      <c r="L316" s="42"/>
      <c r="M316" s="197"/>
      <c r="N316" s="198"/>
      <c r="O316" s="67"/>
      <c r="P316" s="67"/>
      <c r="Q316" s="67"/>
      <c r="R316" s="67"/>
      <c r="S316" s="67"/>
      <c r="T316" s="68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T316" s="20" t="s">
        <v>188</v>
      </c>
      <c r="AU316" s="20" t="s">
        <v>86</v>
      </c>
    </row>
    <row r="317" spans="1:65" s="2" customFormat="1" ht="11.25">
      <c r="A317" s="37"/>
      <c r="B317" s="38"/>
      <c r="C317" s="39"/>
      <c r="D317" s="199" t="s">
        <v>190</v>
      </c>
      <c r="E317" s="39"/>
      <c r="F317" s="200" t="s">
        <v>530</v>
      </c>
      <c r="G317" s="39"/>
      <c r="H317" s="39"/>
      <c r="I317" s="196"/>
      <c r="J317" s="39"/>
      <c r="K317" s="39"/>
      <c r="L317" s="42"/>
      <c r="M317" s="197"/>
      <c r="N317" s="198"/>
      <c r="O317" s="67"/>
      <c r="P317" s="67"/>
      <c r="Q317" s="67"/>
      <c r="R317" s="67"/>
      <c r="S317" s="67"/>
      <c r="T317" s="68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T317" s="20" t="s">
        <v>190</v>
      </c>
      <c r="AU317" s="20" t="s">
        <v>86</v>
      </c>
    </row>
    <row r="318" spans="1:65" s="14" customFormat="1" ht="11.25">
      <c r="B318" s="211"/>
      <c r="C318" s="212"/>
      <c r="D318" s="194" t="s">
        <v>192</v>
      </c>
      <c r="E318" s="213" t="s">
        <v>19</v>
      </c>
      <c r="F318" s="214" t="s">
        <v>1393</v>
      </c>
      <c r="G318" s="212"/>
      <c r="H318" s="215">
        <v>0.41</v>
      </c>
      <c r="I318" s="216"/>
      <c r="J318" s="212"/>
      <c r="K318" s="212"/>
      <c r="L318" s="217"/>
      <c r="M318" s="218"/>
      <c r="N318" s="219"/>
      <c r="O318" s="219"/>
      <c r="P318" s="219"/>
      <c r="Q318" s="219"/>
      <c r="R318" s="219"/>
      <c r="S318" s="219"/>
      <c r="T318" s="220"/>
      <c r="AT318" s="221" t="s">
        <v>192</v>
      </c>
      <c r="AU318" s="221" t="s">
        <v>86</v>
      </c>
      <c r="AV318" s="14" t="s">
        <v>86</v>
      </c>
      <c r="AW318" s="14" t="s">
        <v>37</v>
      </c>
      <c r="AX318" s="14" t="s">
        <v>77</v>
      </c>
      <c r="AY318" s="221" t="s">
        <v>179</v>
      </c>
    </row>
    <row r="319" spans="1:65" s="14" customFormat="1" ht="22.5">
      <c r="B319" s="211"/>
      <c r="C319" s="212"/>
      <c r="D319" s="194" t="s">
        <v>192</v>
      </c>
      <c r="E319" s="213" t="s">
        <v>19</v>
      </c>
      <c r="F319" s="214" t="s">
        <v>1394</v>
      </c>
      <c r="G319" s="212"/>
      <c r="H319" s="215">
        <v>0.17599999999999999</v>
      </c>
      <c r="I319" s="216"/>
      <c r="J319" s="212"/>
      <c r="K319" s="212"/>
      <c r="L319" s="217"/>
      <c r="M319" s="218"/>
      <c r="N319" s="219"/>
      <c r="O319" s="219"/>
      <c r="P319" s="219"/>
      <c r="Q319" s="219"/>
      <c r="R319" s="219"/>
      <c r="S319" s="219"/>
      <c r="T319" s="220"/>
      <c r="AT319" s="221" t="s">
        <v>192</v>
      </c>
      <c r="AU319" s="221" t="s">
        <v>86</v>
      </c>
      <c r="AV319" s="14" t="s">
        <v>86</v>
      </c>
      <c r="AW319" s="14" t="s">
        <v>37</v>
      </c>
      <c r="AX319" s="14" t="s">
        <v>77</v>
      </c>
      <c r="AY319" s="221" t="s">
        <v>179</v>
      </c>
    </row>
    <row r="320" spans="1:65" s="15" customFormat="1" ht="11.25">
      <c r="B320" s="222"/>
      <c r="C320" s="223"/>
      <c r="D320" s="194" t="s">
        <v>192</v>
      </c>
      <c r="E320" s="224" t="s">
        <v>19</v>
      </c>
      <c r="F320" s="225" t="s">
        <v>205</v>
      </c>
      <c r="G320" s="223"/>
      <c r="H320" s="226">
        <v>0.58599999999999997</v>
      </c>
      <c r="I320" s="227"/>
      <c r="J320" s="223"/>
      <c r="K320" s="223"/>
      <c r="L320" s="228"/>
      <c r="M320" s="229"/>
      <c r="N320" s="230"/>
      <c r="O320" s="230"/>
      <c r="P320" s="230"/>
      <c r="Q320" s="230"/>
      <c r="R320" s="230"/>
      <c r="S320" s="230"/>
      <c r="T320" s="231"/>
      <c r="AT320" s="232" t="s">
        <v>192</v>
      </c>
      <c r="AU320" s="232" t="s">
        <v>86</v>
      </c>
      <c r="AV320" s="15" t="s">
        <v>186</v>
      </c>
      <c r="AW320" s="15" t="s">
        <v>37</v>
      </c>
      <c r="AX320" s="15" t="s">
        <v>84</v>
      </c>
      <c r="AY320" s="232" t="s">
        <v>179</v>
      </c>
    </row>
    <row r="321" spans="1:65" s="2" customFormat="1" ht="24.2" customHeight="1">
      <c r="A321" s="37"/>
      <c r="B321" s="38"/>
      <c r="C321" s="181" t="s">
        <v>499</v>
      </c>
      <c r="D321" s="181" t="s">
        <v>181</v>
      </c>
      <c r="E321" s="182" t="s">
        <v>534</v>
      </c>
      <c r="F321" s="183" t="s">
        <v>535</v>
      </c>
      <c r="G321" s="184" t="s">
        <v>332</v>
      </c>
      <c r="H321" s="185">
        <v>6.15</v>
      </c>
      <c r="I321" s="186"/>
      <c r="J321" s="187">
        <f>ROUND(I321*H321,2)</f>
        <v>0</v>
      </c>
      <c r="K321" s="183" t="s">
        <v>185</v>
      </c>
      <c r="L321" s="42"/>
      <c r="M321" s="188" t="s">
        <v>19</v>
      </c>
      <c r="N321" s="189" t="s">
        <v>48</v>
      </c>
      <c r="O321" s="67"/>
      <c r="P321" s="190">
        <f>O321*H321</f>
        <v>0</v>
      </c>
      <c r="Q321" s="190">
        <v>0</v>
      </c>
      <c r="R321" s="190">
        <f>Q321*H321</f>
        <v>0</v>
      </c>
      <c r="S321" s="190">
        <v>0</v>
      </c>
      <c r="T321" s="191">
        <f>S321*H321</f>
        <v>0</v>
      </c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R321" s="192" t="s">
        <v>186</v>
      </c>
      <c r="AT321" s="192" t="s">
        <v>181</v>
      </c>
      <c r="AU321" s="192" t="s">
        <v>86</v>
      </c>
      <c r="AY321" s="20" t="s">
        <v>179</v>
      </c>
      <c r="BE321" s="193">
        <f>IF(N321="základní",J321,0)</f>
        <v>0</v>
      </c>
      <c r="BF321" s="193">
        <f>IF(N321="snížená",J321,0)</f>
        <v>0</v>
      </c>
      <c r="BG321" s="193">
        <f>IF(N321="zákl. přenesená",J321,0)</f>
        <v>0</v>
      </c>
      <c r="BH321" s="193">
        <f>IF(N321="sníž. přenesená",J321,0)</f>
        <v>0</v>
      </c>
      <c r="BI321" s="193">
        <f>IF(N321="nulová",J321,0)</f>
        <v>0</v>
      </c>
      <c r="BJ321" s="20" t="s">
        <v>84</v>
      </c>
      <c r="BK321" s="193">
        <f>ROUND(I321*H321,2)</f>
        <v>0</v>
      </c>
      <c r="BL321" s="20" t="s">
        <v>186</v>
      </c>
      <c r="BM321" s="192" t="s">
        <v>536</v>
      </c>
    </row>
    <row r="322" spans="1:65" s="2" customFormat="1" ht="19.5">
      <c r="A322" s="37"/>
      <c r="B322" s="38"/>
      <c r="C322" s="39"/>
      <c r="D322" s="194" t="s">
        <v>188</v>
      </c>
      <c r="E322" s="39"/>
      <c r="F322" s="195" t="s">
        <v>520</v>
      </c>
      <c r="G322" s="39"/>
      <c r="H322" s="39"/>
      <c r="I322" s="196"/>
      <c r="J322" s="39"/>
      <c r="K322" s="39"/>
      <c r="L322" s="42"/>
      <c r="M322" s="197"/>
      <c r="N322" s="198"/>
      <c r="O322" s="67"/>
      <c r="P322" s="67"/>
      <c r="Q322" s="67"/>
      <c r="R322" s="67"/>
      <c r="S322" s="67"/>
      <c r="T322" s="68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T322" s="20" t="s">
        <v>188</v>
      </c>
      <c r="AU322" s="20" t="s">
        <v>86</v>
      </c>
    </row>
    <row r="323" spans="1:65" s="2" customFormat="1" ht="11.25">
      <c r="A323" s="37"/>
      <c r="B323" s="38"/>
      <c r="C323" s="39"/>
      <c r="D323" s="199" t="s">
        <v>190</v>
      </c>
      <c r="E323" s="39"/>
      <c r="F323" s="200" t="s">
        <v>537</v>
      </c>
      <c r="G323" s="39"/>
      <c r="H323" s="39"/>
      <c r="I323" s="196"/>
      <c r="J323" s="39"/>
      <c r="K323" s="39"/>
      <c r="L323" s="42"/>
      <c r="M323" s="197"/>
      <c r="N323" s="198"/>
      <c r="O323" s="67"/>
      <c r="P323" s="67"/>
      <c r="Q323" s="67"/>
      <c r="R323" s="67"/>
      <c r="S323" s="67"/>
      <c r="T323" s="68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T323" s="20" t="s">
        <v>190</v>
      </c>
      <c r="AU323" s="20" t="s">
        <v>86</v>
      </c>
    </row>
    <row r="324" spans="1:65" s="13" customFormat="1" ht="22.5">
      <c r="B324" s="201"/>
      <c r="C324" s="202"/>
      <c r="D324" s="194" t="s">
        <v>192</v>
      </c>
      <c r="E324" s="203" t="s">
        <v>19</v>
      </c>
      <c r="F324" s="204" t="s">
        <v>1461</v>
      </c>
      <c r="G324" s="202"/>
      <c r="H324" s="203" t="s">
        <v>19</v>
      </c>
      <c r="I324" s="205"/>
      <c r="J324" s="202"/>
      <c r="K324" s="202"/>
      <c r="L324" s="206"/>
      <c r="M324" s="207"/>
      <c r="N324" s="208"/>
      <c r="O324" s="208"/>
      <c r="P324" s="208"/>
      <c r="Q324" s="208"/>
      <c r="R324" s="208"/>
      <c r="S324" s="208"/>
      <c r="T324" s="209"/>
      <c r="AT324" s="210" t="s">
        <v>192</v>
      </c>
      <c r="AU324" s="210" t="s">
        <v>86</v>
      </c>
      <c r="AV324" s="13" t="s">
        <v>84</v>
      </c>
      <c r="AW324" s="13" t="s">
        <v>37</v>
      </c>
      <c r="AX324" s="13" t="s">
        <v>77</v>
      </c>
      <c r="AY324" s="210" t="s">
        <v>179</v>
      </c>
    </row>
    <row r="325" spans="1:65" s="13" customFormat="1" ht="11.25">
      <c r="B325" s="201"/>
      <c r="C325" s="202"/>
      <c r="D325" s="194" t="s">
        <v>192</v>
      </c>
      <c r="E325" s="203" t="s">
        <v>19</v>
      </c>
      <c r="F325" s="204" t="s">
        <v>1459</v>
      </c>
      <c r="G325" s="202"/>
      <c r="H325" s="203" t="s">
        <v>19</v>
      </c>
      <c r="I325" s="205"/>
      <c r="J325" s="202"/>
      <c r="K325" s="202"/>
      <c r="L325" s="206"/>
      <c r="M325" s="207"/>
      <c r="N325" s="208"/>
      <c r="O325" s="208"/>
      <c r="P325" s="208"/>
      <c r="Q325" s="208"/>
      <c r="R325" s="208"/>
      <c r="S325" s="208"/>
      <c r="T325" s="209"/>
      <c r="AT325" s="210" t="s">
        <v>192</v>
      </c>
      <c r="AU325" s="210" t="s">
        <v>86</v>
      </c>
      <c r="AV325" s="13" t="s">
        <v>84</v>
      </c>
      <c r="AW325" s="13" t="s">
        <v>37</v>
      </c>
      <c r="AX325" s="13" t="s">
        <v>77</v>
      </c>
      <c r="AY325" s="210" t="s">
        <v>179</v>
      </c>
    </row>
    <row r="326" spans="1:65" s="14" customFormat="1" ht="11.25">
      <c r="B326" s="211"/>
      <c r="C326" s="212"/>
      <c r="D326" s="194" t="s">
        <v>192</v>
      </c>
      <c r="E326" s="213" t="s">
        <v>19</v>
      </c>
      <c r="F326" s="214" t="s">
        <v>1462</v>
      </c>
      <c r="G326" s="212"/>
      <c r="H326" s="215">
        <v>6.15</v>
      </c>
      <c r="I326" s="216"/>
      <c r="J326" s="212"/>
      <c r="K326" s="212"/>
      <c r="L326" s="217"/>
      <c r="M326" s="218"/>
      <c r="N326" s="219"/>
      <c r="O326" s="219"/>
      <c r="P326" s="219"/>
      <c r="Q326" s="219"/>
      <c r="R326" s="219"/>
      <c r="S326" s="219"/>
      <c r="T326" s="220"/>
      <c r="AT326" s="221" t="s">
        <v>192</v>
      </c>
      <c r="AU326" s="221" t="s">
        <v>86</v>
      </c>
      <c r="AV326" s="14" t="s">
        <v>86</v>
      </c>
      <c r="AW326" s="14" t="s">
        <v>37</v>
      </c>
      <c r="AX326" s="14" t="s">
        <v>84</v>
      </c>
      <c r="AY326" s="221" t="s">
        <v>179</v>
      </c>
    </row>
    <row r="327" spans="1:65" s="2" customFormat="1" ht="24.2" customHeight="1">
      <c r="A327" s="37"/>
      <c r="B327" s="38"/>
      <c r="C327" s="181" t="s">
        <v>509</v>
      </c>
      <c r="D327" s="181" t="s">
        <v>181</v>
      </c>
      <c r="E327" s="182" t="s">
        <v>541</v>
      </c>
      <c r="F327" s="183" t="s">
        <v>542</v>
      </c>
      <c r="G327" s="184" t="s">
        <v>332</v>
      </c>
      <c r="H327" s="185">
        <v>0.96</v>
      </c>
      <c r="I327" s="186"/>
      <c r="J327" s="187">
        <f>ROUND(I327*H327,2)</f>
        <v>0</v>
      </c>
      <c r="K327" s="183" t="s">
        <v>185</v>
      </c>
      <c r="L327" s="42"/>
      <c r="M327" s="188" t="s">
        <v>19</v>
      </c>
      <c r="N327" s="189" t="s">
        <v>48</v>
      </c>
      <c r="O327" s="67"/>
      <c r="P327" s="190">
        <f>O327*H327</f>
        <v>0</v>
      </c>
      <c r="Q327" s="190">
        <v>0</v>
      </c>
      <c r="R327" s="190">
        <f>Q327*H327</f>
        <v>0</v>
      </c>
      <c r="S327" s="190">
        <v>0</v>
      </c>
      <c r="T327" s="191">
        <f>S327*H327</f>
        <v>0</v>
      </c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R327" s="192" t="s">
        <v>186</v>
      </c>
      <c r="AT327" s="192" t="s">
        <v>181</v>
      </c>
      <c r="AU327" s="192" t="s">
        <v>86</v>
      </c>
      <c r="AY327" s="20" t="s">
        <v>179</v>
      </c>
      <c r="BE327" s="193">
        <f>IF(N327="základní",J327,0)</f>
        <v>0</v>
      </c>
      <c r="BF327" s="193">
        <f>IF(N327="snížená",J327,0)</f>
        <v>0</v>
      </c>
      <c r="BG327" s="193">
        <f>IF(N327="zákl. přenesená",J327,0)</f>
        <v>0</v>
      </c>
      <c r="BH327" s="193">
        <f>IF(N327="sníž. přenesená",J327,0)</f>
        <v>0</v>
      </c>
      <c r="BI327" s="193">
        <f>IF(N327="nulová",J327,0)</f>
        <v>0</v>
      </c>
      <c r="BJ327" s="20" t="s">
        <v>84</v>
      </c>
      <c r="BK327" s="193">
        <f>ROUND(I327*H327,2)</f>
        <v>0</v>
      </c>
      <c r="BL327" s="20" t="s">
        <v>186</v>
      </c>
      <c r="BM327" s="192" t="s">
        <v>543</v>
      </c>
    </row>
    <row r="328" spans="1:65" s="2" customFormat="1" ht="11.25">
      <c r="A328" s="37"/>
      <c r="B328" s="38"/>
      <c r="C328" s="39"/>
      <c r="D328" s="194" t="s">
        <v>188</v>
      </c>
      <c r="E328" s="39"/>
      <c r="F328" s="195" t="s">
        <v>544</v>
      </c>
      <c r="G328" s="39"/>
      <c r="H328" s="39"/>
      <c r="I328" s="196"/>
      <c r="J328" s="39"/>
      <c r="K328" s="39"/>
      <c r="L328" s="42"/>
      <c r="M328" s="197"/>
      <c r="N328" s="198"/>
      <c r="O328" s="67"/>
      <c r="P328" s="67"/>
      <c r="Q328" s="67"/>
      <c r="R328" s="67"/>
      <c r="S328" s="67"/>
      <c r="T328" s="68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T328" s="20" t="s">
        <v>188</v>
      </c>
      <c r="AU328" s="20" t="s">
        <v>86</v>
      </c>
    </row>
    <row r="329" spans="1:65" s="2" customFormat="1" ht="11.25">
      <c r="A329" s="37"/>
      <c r="B329" s="38"/>
      <c r="C329" s="39"/>
      <c r="D329" s="199" t="s">
        <v>190</v>
      </c>
      <c r="E329" s="39"/>
      <c r="F329" s="200" t="s">
        <v>545</v>
      </c>
      <c r="G329" s="39"/>
      <c r="H329" s="39"/>
      <c r="I329" s="196"/>
      <c r="J329" s="39"/>
      <c r="K329" s="39"/>
      <c r="L329" s="42"/>
      <c r="M329" s="197"/>
      <c r="N329" s="198"/>
      <c r="O329" s="67"/>
      <c r="P329" s="67"/>
      <c r="Q329" s="67"/>
      <c r="R329" s="67"/>
      <c r="S329" s="67"/>
      <c r="T329" s="68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T329" s="20" t="s">
        <v>190</v>
      </c>
      <c r="AU329" s="20" t="s">
        <v>86</v>
      </c>
    </row>
    <row r="330" spans="1:65" s="2" customFormat="1" ht="37.9" customHeight="1">
      <c r="A330" s="37"/>
      <c r="B330" s="38"/>
      <c r="C330" s="181" t="s">
        <v>516</v>
      </c>
      <c r="D330" s="181" t="s">
        <v>181</v>
      </c>
      <c r="E330" s="182" t="s">
        <v>547</v>
      </c>
      <c r="F330" s="183" t="s">
        <v>548</v>
      </c>
      <c r="G330" s="184" t="s">
        <v>332</v>
      </c>
      <c r="H330" s="185">
        <v>0.41</v>
      </c>
      <c r="I330" s="186"/>
      <c r="J330" s="187">
        <f>ROUND(I330*H330,2)</f>
        <v>0</v>
      </c>
      <c r="K330" s="183" t="s">
        <v>185</v>
      </c>
      <c r="L330" s="42"/>
      <c r="M330" s="188" t="s">
        <v>19</v>
      </c>
      <c r="N330" s="189" t="s">
        <v>48</v>
      </c>
      <c r="O330" s="67"/>
      <c r="P330" s="190">
        <f>O330*H330</f>
        <v>0</v>
      </c>
      <c r="Q330" s="190">
        <v>0</v>
      </c>
      <c r="R330" s="190">
        <f>Q330*H330</f>
        <v>0</v>
      </c>
      <c r="S330" s="190">
        <v>0</v>
      </c>
      <c r="T330" s="191">
        <f>S330*H330</f>
        <v>0</v>
      </c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R330" s="192" t="s">
        <v>186</v>
      </c>
      <c r="AT330" s="192" t="s">
        <v>181</v>
      </c>
      <c r="AU330" s="192" t="s">
        <v>86</v>
      </c>
      <c r="AY330" s="20" t="s">
        <v>179</v>
      </c>
      <c r="BE330" s="193">
        <f>IF(N330="základní",J330,0)</f>
        <v>0</v>
      </c>
      <c r="BF330" s="193">
        <f>IF(N330="snížená",J330,0)</f>
        <v>0</v>
      </c>
      <c r="BG330" s="193">
        <f>IF(N330="zákl. přenesená",J330,0)</f>
        <v>0</v>
      </c>
      <c r="BH330" s="193">
        <f>IF(N330="sníž. přenesená",J330,0)</f>
        <v>0</v>
      </c>
      <c r="BI330" s="193">
        <f>IF(N330="nulová",J330,0)</f>
        <v>0</v>
      </c>
      <c r="BJ330" s="20" t="s">
        <v>84</v>
      </c>
      <c r="BK330" s="193">
        <f>ROUND(I330*H330,2)</f>
        <v>0</v>
      </c>
      <c r="BL330" s="20" t="s">
        <v>186</v>
      </c>
      <c r="BM330" s="192" t="s">
        <v>549</v>
      </c>
    </row>
    <row r="331" spans="1:65" s="2" customFormat="1" ht="29.25">
      <c r="A331" s="37"/>
      <c r="B331" s="38"/>
      <c r="C331" s="39"/>
      <c r="D331" s="194" t="s">
        <v>188</v>
      </c>
      <c r="E331" s="39"/>
      <c r="F331" s="195" t="s">
        <v>550</v>
      </c>
      <c r="G331" s="39"/>
      <c r="H331" s="39"/>
      <c r="I331" s="196"/>
      <c r="J331" s="39"/>
      <c r="K331" s="39"/>
      <c r="L331" s="42"/>
      <c r="M331" s="197"/>
      <c r="N331" s="198"/>
      <c r="O331" s="67"/>
      <c r="P331" s="67"/>
      <c r="Q331" s="67"/>
      <c r="R331" s="67"/>
      <c r="S331" s="67"/>
      <c r="T331" s="68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T331" s="20" t="s">
        <v>188</v>
      </c>
      <c r="AU331" s="20" t="s">
        <v>86</v>
      </c>
    </row>
    <row r="332" spans="1:65" s="2" customFormat="1" ht="11.25">
      <c r="A332" s="37"/>
      <c r="B332" s="38"/>
      <c r="C332" s="39"/>
      <c r="D332" s="199" t="s">
        <v>190</v>
      </c>
      <c r="E332" s="39"/>
      <c r="F332" s="200" t="s">
        <v>551</v>
      </c>
      <c r="G332" s="39"/>
      <c r="H332" s="39"/>
      <c r="I332" s="196"/>
      <c r="J332" s="39"/>
      <c r="K332" s="39"/>
      <c r="L332" s="42"/>
      <c r="M332" s="197"/>
      <c r="N332" s="198"/>
      <c r="O332" s="67"/>
      <c r="P332" s="67"/>
      <c r="Q332" s="67"/>
      <c r="R332" s="67"/>
      <c r="S332" s="67"/>
      <c r="T332" s="68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T332" s="20" t="s">
        <v>190</v>
      </c>
      <c r="AU332" s="20" t="s">
        <v>86</v>
      </c>
    </row>
    <row r="333" spans="1:65" s="14" customFormat="1" ht="11.25">
      <c r="B333" s="211"/>
      <c r="C333" s="212"/>
      <c r="D333" s="194" t="s">
        <v>192</v>
      </c>
      <c r="E333" s="213" t="s">
        <v>19</v>
      </c>
      <c r="F333" s="214" t="s">
        <v>1393</v>
      </c>
      <c r="G333" s="212"/>
      <c r="H333" s="215">
        <v>0.41</v>
      </c>
      <c r="I333" s="216"/>
      <c r="J333" s="212"/>
      <c r="K333" s="212"/>
      <c r="L333" s="217"/>
      <c r="M333" s="218"/>
      <c r="N333" s="219"/>
      <c r="O333" s="219"/>
      <c r="P333" s="219"/>
      <c r="Q333" s="219"/>
      <c r="R333" s="219"/>
      <c r="S333" s="219"/>
      <c r="T333" s="220"/>
      <c r="AT333" s="221" t="s">
        <v>192</v>
      </c>
      <c r="AU333" s="221" t="s">
        <v>86</v>
      </c>
      <c r="AV333" s="14" t="s">
        <v>86</v>
      </c>
      <c r="AW333" s="14" t="s">
        <v>37</v>
      </c>
      <c r="AX333" s="14" t="s">
        <v>84</v>
      </c>
      <c r="AY333" s="221" t="s">
        <v>179</v>
      </c>
    </row>
    <row r="334" spans="1:65" s="2" customFormat="1" ht="44.25" customHeight="1">
      <c r="A334" s="37"/>
      <c r="B334" s="38"/>
      <c r="C334" s="181" t="s">
        <v>525</v>
      </c>
      <c r="D334" s="181" t="s">
        <v>181</v>
      </c>
      <c r="E334" s="182" t="s">
        <v>553</v>
      </c>
      <c r="F334" s="183" t="s">
        <v>554</v>
      </c>
      <c r="G334" s="184" t="s">
        <v>332</v>
      </c>
      <c r="H334" s="185">
        <v>0.374</v>
      </c>
      <c r="I334" s="186"/>
      <c r="J334" s="187">
        <f>ROUND(I334*H334,2)</f>
        <v>0</v>
      </c>
      <c r="K334" s="183" t="s">
        <v>185</v>
      </c>
      <c r="L334" s="42"/>
      <c r="M334" s="188" t="s">
        <v>19</v>
      </c>
      <c r="N334" s="189" t="s">
        <v>48</v>
      </c>
      <c r="O334" s="67"/>
      <c r="P334" s="190">
        <f>O334*H334</f>
        <v>0</v>
      </c>
      <c r="Q334" s="190">
        <v>0</v>
      </c>
      <c r="R334" s="190">
        <f>Q334*H334</f>
        <v>0</v>
      </c>
      <c r="S334" s="190">
        <v>0</v>
      </c>
      <c r="T334" s="191">
        <f>S334*H334</f>
        <v>0</v>
      </c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R334" s="192" t="s">
        <v>186</v>
      </c>
      <c r="AT334" s="192" t="s">
        <v>181</v>
      </c>
      <c r="AU334" s="192" t="s">
        <v>86</v>
      </c>
      <c r="AY334" s="20" t="s">
        <v>179</v>
      </c>
      <c r="BE334" s="193">
        <f>IF(N334="základní",J334,0)</f>
        <v>0</v>
      </c>
      <c r="BF334" s="193">
        <f>IF(N334="snížená",J334,0)</f>
        <v>0</v>
      </c>
      <c r="BG334" s="193">
        <f>IF(N334="zákl. přenesená",J334,0)</f>
        <v>0</v>
      </c>
      <c r="BH334" s="193">
        <f>IF(N334="sníž. přenesená",J334,0)</f>
        <v>0</v>
      </c>
      <c r="BI334" s="193">
        <f>IF(N334="nulová",J334,0)</f>
        <v>0</v>
      </c>
      <c r="BJ334" s="20" t="s">
        <v>84</v>
      </c>
      <c r="BK334" s="193">
        <f>ROUND(I334*H334,2)</f>
        <v>0</v>
      </c>
      <c r="BL334" s="20" t="s">
        <v>186</v>
      </c>
      <c r="BM334" s="192" t="s">
        <v>555</v>
      </c>
    </row>
    <row r="335" spans="1:65" s="2" customFormat="1" ht="29.25">
      <c r="A335" s="37"/>
      <c r="B335" s="38"/>
      <c r="C335" s="39"/>
      <c r="D335" s="194" t="s">
        <v>188</v>
      </c>
      <c r="E335" s="39"/>
      <c r="F335" s="195" t="s">
        <v>334</v>
      </c>
      <c r="G335" s="39"/>
      <c r="H335" s="39"/>
      <c r="I335" s="196"/>
      <c r="J335" s="39"/>
      <c r="K335" s="39"/>
      <c r="L335" s="42"/>
      <c r="M335" s="197"/>
      <c r="N335" s="198"/>
      <c r="O335" s="67"/>
      <c r="P335" s="67"/>
      <c r="Q335" s="67"/>
      <c r="R335" s="67"/>
      <c r="S335" s="67"/>
      <c r="T335" s="68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T335" s="20" t="s">
        <v>188</v>
      </c>
      <c r="AU335" s="20" t="s">
        <v>86</v>
      </c>
    </row>
    <row r="336" spans="1:65" s="2" customFormat="1" ht="11.25">
      <c r="A336" s="37"/>
      <c r="B336" s="38"/>
      <c r="C336" s="39"/>
      <c r="D336" s="199" t="s">
        <v>190</v>
      </c>
      <c r="E336" s="39"/>
      <c r="F336" s="200" t="s">
        <v>556</v>
      </c>
      <c r="G336" s="39"/>
      <c r="H336" s="39"/>
      <c r="I336" s="196"/>
      <c r="J336" s="39"/>
      <c r="K336" s="39"/>
      <c r="L336" s="42"/>
      <c r="M336" s="197"/>
      <c r="N336" s="198"/>
      <c r="O336" s="67"/>
      <c r="P336" s="67"/>
      <c r="Q336" s="67"/>
      <c r="R336" s="67"/>
      <c r="S336" s="67"/>
      <c r="T336" s="68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T336" s="20" t="s">
        <v>190</v>
      </c>
      <c r="AU336" s="20" t="s">
        <v>86</v>
      </c>
    </row>
    <row r="337" spans="1:65" s="14" customFormat="1" ht="11.25">
      <c r="B337" s="211"/>
      <c r="C337" s="212"/>
      <c r="D337" s="194" t="s">
        <v>192</v>
      </c>
      <c r="E337" s="213" t="s">
        <v>19</v>
      </c>
      <c r="F337" s="214" t="s">
        <v>1391</v>
      </c>
      <c r="G337" s="212"/>
      <c r="H337" s="215">
        <v>0.374</v>
      </c>
      <c r="I337" s="216"/>
      <c r="J337" s="212"/>
      <c r="K337" s="212"/>
      <c r="L337" s="217"/>
      <c r="M337" s="218"/>
      <c r="N337" s="219"/>
      <c r="O337" s="219"/>
      <c r="P337" s="219"/>
      <c r="Q337" s="219"/>
      <c r="R337" s="219"/>
      <c r="S337" s="219"/>
      <c r="T337" s="220"/>
      <c r="AT337" s="221" t="s">
        <v>192</v>
      </c>
      <c r="AU337" s="221" t="s">
        <v>86</v>
      </c>
      <c r="AV337" s="14" t="s">
        <v>86</v>
      </c>
      <c r="AW337" s="14" t="s">
        <v>37</v>
      </c>
      <c r="AX337" s="14" t="s">
        <v>84</v>
      </c>
      <c r="AY337" s="221" t="s">
        <v>179</v>
      </c>
    </row>
    <row r="338" spans="1:65" s="12" customFormat="1" ht="22.9" customHeight="1">
      <c r="B338" s="165"/>
      <c r="C338" s="166"/>
      <c r="D338" s="167" t="s">
        <v>76</v>
      </c>
      <c r="E338" s="179" t="s">
        <v>557</v>
      </c>
      <c r="F338" s="179" t="s">
        <v>558</v>
      </c>
      <c r="G338" s="166"/>
      <c r="H338" s="166"/>
      <c r="I338" s="169"/>
      <c r="J338" s="180">
        <f>BK338</f>
        <v>0</v>
      </c>
      <c r="K338" s="166"/>
      <c r="L338" s="171"/>
      <c r="M338" s="172"/>
      <c r="N338" s="173"/>
      <c r="O338" s="173"/>
      <c r="P338" s="174">
        <f>SUM(P339:P341)</f>
        <v>0</v>
      </c>
      <c r="Q338" s="173"/>
      <c r="R338" s="174">
        <f>SUM(R339:R341)</f>
        <v>0</v>
      </c>
      <c r="S338" s="173"/>
      <c r="T338" s="175">
        <f>SUM(T339:T341)</f>
        <v>0</v>
      </c>
      <c r="AR338" s="176" t="s">
        <v>84</v>
      </c>
      <c r="AT338" s="177" t="s">
        <v>76</v>
      </c>
      <c r="AU338" s="177" t="s">
        <v>84</v>
      </c>
      <c r="AY338" s="176" t="s">
        <v>179</v>
      </c>
      <c r="BK338" s="178">
        <f>SUM(BK339:BK341)</f>
        <v>0</v>
      </c>
    </row>
    <row r="339" spans="1:65" s="2" customFormat="1" ht="24.2" customHeight="1">
      <c r="A339" s="37"/>
      <c r="B339" s="38"/>
      <c r="C339" s="181" t="s">
        <v>533</v>
      </c>
      <c r="D339" s="181" t="s">
        <v>181</v>
      </c>
      <c r="E339" s="182" t="s">
        <v>560</v>
      </c>
      <c r="F339" s="183" t="s">
        <v>561</v>
      </c>
      <c r="G339" s="184" t="s">
        <v>332</v>
      </c>
      <c r="H339" s="185">
        <v>4.226</v>
      </c>
      <c r="I339" s="186"/>
      <c r="J339" s="187">
        <f>ROUND(I339*H339,2)</f>
        <v>0</v>
      </c>
      <c r="K339" s="183" t="s">
        <v>185</v>
      </c>
      <c r="L339" s="42"/>
      <c r="M339" s="188" t="s">
        <v>19</v>
      </c>
      <c r="N339" s="189" t="s">
        <v>48</v>
      </c>
      <c r="O339" s="67"/>
      <c r="P339" s="190">
        <f>O339*H339</f>
        <v>0</v>
      </c>
      <c r="Q339" s="190">
        <v>0</v>
      </c>
      <c r="R339" s="190">
        <f>Q339*H339</f>
        <v>0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186</v>
      </c>
      <c r="AT339" s="192" t="s">
        <v>181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186</v>
      </c>
      <c r="BM339" s="192" t="s">
        <v>562</v>
      </c>
    </row>
    <row r="340" spans="1:65" s="2" customFormat="1" ht="19.5">
      <c r="A340" s="37"/>
      <c r="B340" s="38"/>
      <c r="C340" s="39"/>
      <c r="D340" s="194" t="s">
        <v>188</v>
      </c>
      <c r="E340" s="39"/>
      <c r="F340" s="195" t="s">
        <v>563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2" customFormat="1" ht="11.25">
      <c r="A341" s="37"/>
      <c r="B341" s="38"/>
      <c r="C341" s="39"/>
      <c r="D341" s="199" t="s">
        <v>190</v>
      </c>
      <c r="E341" s="39"/>
      <c r="F341" s="200" t="s">
        <v>564</v>
      </c>
      <c r="G341" s="39"/>
      <c r="H341" s="39"/>
      <c r="I341" s="196"/>
      <c r="J341" s="39"/>
      <c r="K341" s="39"/>
      <c r="L341" s="42"/>
      <c r="M341" s="197"/>
      <c r="N341" s="198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190</v>
      </c>
      <c r="AU341" s="20" t="s">
        <v>86</v>
      </c>
    </row>
    <row r="342" spans="1:65" s="12" customFormat="1" ht="25.9" customHeight="1">
      <c r="B342" s="165"/>
      <c r="C342" s="166"/>
      <c r="D342" s="167" t="s">
        <v>76</v>
      </c>
      <c r="E342" s="168" t="s">
        <v>374</v>
      </c>
      <c r="F342" s="168" t="s">
        <v>565</v>
      </c>
      <c r="G342" s="166"/>
      <c r="H342" s="166"/>
      <c r="I342" s="169"/>
      <c r="J342" s="170">
        <f>BK342</f>
        <v>0</v>
      </c>
      <c r="K342" s="166"/>
      <c r="L342" s="171"/>
      <c r="M342" s="172"/>
      <c r="N342" s="173"/>
      <c r="O342" s="173"/>
      <c r="P342" s="174">
        <f>P343</f>
        <v>0</v>
      </c>
      <c r="Q342" s="173"/>
      <c r="R342" s="174">
        <f>R343</f>
        <v>3.8313999999999996E-3</v>
      </c>
      <c r="S342" s="173"/>
      <c r="T342" s="175">
        <f>T343</f>
        <v>0</v>
      </c>
      <c r="AR342" s="176" t="s">
        <v>94</v>
      </c>
      <c r="AT342" s="177" t="s">
        <v>76</v>
      </c>
      <c r="AU342" s="177" t="s">
        <v>77</v>
      </c>
      <c r="AY342" s="176" t="s">
        <v>179</v>
      </c>
      <c r="BK342" s="178">
        <f>BK343</f>
        <v>0</v>
      </c>
    </row>
    <row r="343" spans="1:65" s="12" customFormat="1" ht="22.9" customHeight="1">
      <c r="B343" s="165"/>
      <c r="C343" s="166"/>
      <c r="D343" s="167" t="s">
        <v>76</v>
      </c>
      <c r="E343" s="179" t="s">
        <v>566</v>
      </c>
      <c r="F343" s="179" t="s">
        <v>567</v>
      </c>
      <c r="G343" s="166"/>
      <c r="H343" s="166"/>
      <c r="I343" s="169"/>
      <c r="J343" s="180">
        <f>BK343</f>
        <v>0</v>
      </c>
      <c r="K343" s="166"/>
      <c r="L343" s="171"/>
      <c r="M343" s="172"/>
      <c r="N343" s="173"/>
      <c r="O343" s="173"/>
      <c r="P343" s="174">
        <f>SUM(P344:P393)</f>
        <v>0</v>
      </c>
      <c r="Q343" s="173"/>
      <c r="R343" s="174">
        <f>SUM(R344:R393)</f>
        <v>3.8313999999999996E-3</v>
      </c>
      <c r="S343" s="173"/>
      <c r="T343" s="175">
        <f>SUM(T344:T393)</f>
        <v>0</v>
      </c>
      <c r="AR343" s="176" t="s">
        <v>94</v>
      </c>
      <c r="AT343" s="177" t="s">
        <v>76</v>
      </c>
      <c r="AU343" s="177" t="s">
        <v>84</v>
      </c>
      <c r="AY343" s="176" t="s">
        <v>179</v>
      </c>
      <c r="BK343" s="178">
        <f>SUM(BK344:BK393)</f>
        <v>0</v>
      </c>
    </row>
    <row r="344" spans="1:65" s="2" customFormat="1" ht="24.2" customHeight="1">
      <c r="A344" s="37"/>
      <c r="B344" s="38"/>
      <c r="C344" s="181" t="s">
        <v>540</v>
      </c>
      <c r="D344" s="181" t="s">
        <v>181</v>
      </c>
      <c r="E344" s="182" t="s">
        <v>569</v>
      </c>
      <c r="F344" s="183" t="s">
        <v>570</v>
      </c>
      <c r="G344" s="184" t="s">
        <v>571</v>
      </c>
      <c r="H344" s="185">
        <v>3.0000000000000001E-3</v>
      </c>
      <c r="I344" s="186"/>
      <c r="J344" s="187">
        <f>ROUND(I344*H344,2)</f>
        <v>0</v>
      </c>
      <c r="K344" s="183" t="s">
        <v>185</v>
      </c>
      <c r="L344" s="42"/>
      <c r="M344" s="188" t="s">
        <v>19</v>
      </c>
      <c r="N344" s="189" t="s">
        <v>48</v>
      </c>
      <c r="O344" s="67"/>
      <c r="P344" s="190">
        <f>O344*H344</f>
        <v>0</v>
      </c>
      <c r="Q344" s="190">
        <v>8.8000000000000005E-3</v>
      </c>
      <c r="R344" s="190">
        <f>Q344*H344</f>
        <v>2.6400000000000001E-5</v>
      </c>
      <c r="S344" s="190">
        <v>0</v>
      </c>
      <c r="T344" s="191">
        <f>S344*H344</f>
        <v>0</v>
      </c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R344" s="192" t="s">
        <v>572</v>
      </c>
      <c r="AT344" s="192" t="s">
        <v>181</v>
      </c>
      <c r="AU344" s="192" t="s">
        <v>86</v>
      </c>
      <c r="AY344" s="20" t="s">
        <v>179</v>
      </c>
      <c r="BE344" s="193">
        <f>IF(N344="základní",J344,0)</f>
        <v>0</v>
      </c>
      <c r="BF344" s="193">
        <f>IF(N344="snížená",J344,0)</f>
        <v>0</v>
      </c>
      <c r="BG344" s="193">
        <f>IF(N344="zákl. přenesená",J344,0)</f>
        <v>0</v>
      </c>
      <c r="BH344" s="193">
        <f>IF(N344="sníž. přenesená",J344,0)</f>
        <v>0</v>
      </c>
      <c r="BI344" s="193">
        <f>IF(N344="nulová",J344,0)</f>
        <v>0</v>
      </c>
      <c r="BJ344" s="20" t="s">
        <v>84</v>
      </c>
      <c r="BK344" s="193">
        <f>ROUND(I344*H344,2)</f>
        <v>0</v>
      </c>
      <c r="BL344" s="20" t="s">
        <v>572</v>
      </c>
      <c r="BM344" s="192" t="s">
        <v>573</v>
      </c>
    </row>
    <row r="345" spans="1:65" s="2" customFormat="1" ht="19.5">
      <c r="A345" s="37"/>
      <c r="B345" s="38"/>
      <c r="C345" s="39"/>
      <c r="D345" s="194" t="s">
        <v>188</v>
      </c>
      <c r="E345" s="39"/>
      <c r="F345" s="195" t="s">
        <v>574</v>
      </c>
      <c r="G345" s="39"/>
      <c r="H345" s="39"/>
      <c r="I345" s="196"/>
      <c r="J345" s="39"/>
      <c r="K345" s="39"/>
      <c r="L345" s="42"/>
      <c r="M345" s="197"/>
      <c r="N345" s="198"/>
      <c r="O345" s="67"/>
      <c r="P345" s="67"/>
      <c r="Q345" s="67"/>
      <c r="R345" s="67"/>
      <c r="S345" s="67"/>
      <c r="T345" s="68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T345" s="20" t="s">
        <v>188</v>
      </c>
      <c r="AU345" s="20" t="s">
        <v>86</v>
      </c>
    </row>
    <row r="346" spans="1:65" s="2" customFormat="1" ht="11.25">
      <c r="A346" s="37"/>
      <c r="B346" s="38"/>
      <c r="C346" s="39"/>
      <c r="D346" s="199" t="s">
        <v>190</v>
      </c>
      <c r="E346" s="39"/>
      <c r="F346" s="200" t="s">
        <v>575</v>
      </c>
      <c r="G346" s="39"/>
      <c r="H346" s="39"/>
      <c r="I346" s="196"/>
      <c r="J346" s="39"/>
      <c r="K346" s="39"/>
      <c r="L346" s="42"/>
      <c r="M346" s="197"/>
      <c r="N346" s="198"/>
      <c r="O346" s="67"/>
      <c r="P346" s="67"/>
      <c r="Q346" s="67"/>
      <c r="R346" s="67"/>
      <c r="S346" s="67"/>
      <c r="T346" s="68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T346" s="20" t="s">
        <v>190</v>
      </c>
      <c r="AU346" s="20" t="s">
        <v>86</v>
      </c>
    </row>
    <row r="347" spans="1:65" s="13" customFormat="1" ht="11.25">
      <c r="B347" s="201"/>
      <c r="C347" s="202"/>
      <c r="D347" s="194" t="s">
        <v>192</v>
      </c>
      <c r="E347" s="203" t="s">
        <v>19</v>
      </c>
      <c r="F347" s="204" t="s">
        <v>1500</v>
      </c>
      <c r="G347" s="202"/>
      <c r="H347" s="203" t="s">
        <v>19</v>
      </c>
      <c r="I347" s="205"/>
      <c r="J347" s="202"/>
      <c r="K347" s="202"/>
      <c r="L347" s="206"/>
      <c r="M347" s="207"/>
      <c r="N347" s="208"/>
      <c r="O347" s="208"/>
      <c r="P347" s="208"/>
      <c r="Q347" s="208"/>
      <c r="R347" s="208"/>
      <c r="S347" s="208"/>
      <c r="T347" s="209"/>
      <c r="AT347" s="210" t="s">
        <v>192</v>
      </c>
      <c r="AU347" s="210" t="s">
        <v>86</v>
      </c>
      <c r="AV347" s="13" t="s">
        <v>84</v>
      </c>
      <c r="AW347" s="13" t="s">
        <v>37</v>
      </c>
      <c r="AX347" s="13" t="s">
        <v>77</v>
      </c>
      <c r="AY347" s="210" t="s">
        <v>179</v>
      </c>
    </row>
    <row r="348" spans="1:65" s="14" customFormat="1" ht="11.25">
      <c r="B348" s="211"/>
      <c r="C348" s="212"/>
      <c r="D348" s="194" t="s">
        <v>192</v>
      </c>
      <c r="E348" s="213" t="s">
        <v>19</v>
      </c>
      <c r="F348" s="214" t="s">
        <v>1501</v>
      </c>
      <c r="G348" s="212"/>
      <c r="H348" s="215">
        <v>3.0000000000000001E-3</v>
      </c>
      <c r="I348" s="216"/>
      <c r="J348" s="212"/>
      <c r="K348" s="212"/>
      <c r="L348" s="217"/>
      <c r="M348" s="218"/>
      <c r="N348" s="219"/>
      <c r="O348" s="219"/>
      <c r="P348" s="219"/>
      <c r="Q348" s="219"/>
      <c r="R348" s="219"/>
      <c r="S348" s="219"/>
      <c r="T348" s="220"/>
      <c r="AT348" s="221" t="s">
        <v>192</v>
      </c>
      <c r="AU348" s="221" t="s">
        <v>86</v>
      </c>
      <c r="AV348" s="14" t="s">
        <v>86</v>
      </c>
      <c r="AW348" s="14" t="s">
        <v>37</v>
      </c>
      <c r="AX348" s="14" t="s">
        <v>84</v>
      </c>
      <c r="AY348" s="221" t="s">
        <v>179</v>
      </c>
    </row>
    <row r="349" spans="1:65" s="2" customFormat="1" ht="24.2" customHeight="1">
      <c r="A349" s="37"/>
      <c r="B349" s="38"/>
      <c r="C349" s="181" t="s">
        <v>546</v>
      </c>
      <c r="D349" s="181" t="s">
        <v>181</v>
      </c>
      <c r="E349" s="182" t="s">
        <v>579</v>
      </c>
      <c r="F349" s="183" t="s">
        <v>580</v>
      </c>
      <c r="G349" s="184" t="s">
        <v>184</v>
      </c>
      <c r="H349" s="185">
        <v>1</v>
      </c>
      <c r="I349" s="186"/>
      <c r="J349" s="187">
        <f>ROUND(I349*H349,2)</f>
        <v>0</v>
      </c>
      <c r="K349" s="183" t="s">
        <v>185</v>
      </c>
      <c r="L349" s="42"/>
      <c r="M349" s="188" t="s">
        <v>19</v>
      </c>
      <c r="N349" s="189" t="s">
        <v>48</v>
      </c>
      <c r="O349" s="67"/>
      <c r="P349" s="190">
        <f>O349*H349</f>
        <v>0</v>
      </c>
      <c r="Q349" s="190">
        <v>0</v>
      </c>
      <c r="R349" s="190">
        <f>Q349*H349</f>
        <v>0</v>
      </c>
      <c r="S349" s="190">
        <v>0</v>
      </c>
      <c r="T349" s="191">
        <f>S349*H349</f>
        <v>0</v>
      </c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R349" s="192" t="s">
        <v>572</v>
      </c>
      <c r="AT349" s="192" t="s">
        <v>181</v>
      </c>
      <c r="AU349" s="192" t="s">
        <v>86</v>
      </c>
      <c r="AY349" s="20" t="s">
        <v>179</v>
      </c>
      <c r="BE349" s="193">
        <f>IF(N349="základní",J349,0)</f>
        <v>0</v>
      </c>
      <c r="BF349" s="193">
        <f>IF(N349="snížená",J349,0)</f>
        <v>0</v>
      </c>
      <c r="BG349" s="193">
        <f>IF(N349="zákl. přenesená",J349,0)</f>
        <v>0</v>
      </c>
      <c r="BH349" s="193">
        <f>IF(N349="sníž. přenesená",J349,0)</f>
        <v>0</v>
      </c>
      <c r="BI349" s="193">
        <f>IF(N349="nulová",J349,0)</f>
        <v>0</v>
      </c>
      <c r="BJ349" s="20" t="s">
        <v>84</v>
      </c>
      <c r="BK349" s="193">
        <f>ROUND(I349*H349,2)</f>
        <v>0</v>
      </c>
      <c r="BL349" s="20" t="s">
        <v>572</v>
      </c>
      <c r="BM349" s="192" t="s">
        <v>581</v>
      </c>
    </row>
    <row r="350" spans="1:65" s="2" customFormat="1" ht="29.25">
      <c r="A350" s="37"/>
      <c r="B350" s="38"/>
      <c r="C350" s="39"/>
      <c r="D350" s="194" t="s">
        <v>188</v>
      </c>
      <c r="E350" s="39"/>
      <c r="F350" s="195" t="s">
        <v>582</v>
      </c>
      <c r="G350" s="39"/>
      <c r="H350" s="39"/>
      <c r="I350" s="196"/>
      <c r="J350" s="39"/>
      <c r="K350" s="39"/>
      <c r="L350" s="42"/>
      <c r="M350" s="197"/>
      <c r="N350" s="198"/>
      <c r="O350" s="67"/>
      <c r="P350" s="67"/>
      <c r="Q350" s="67"/>
      <c r="R350" s="67"/>
      <c r="S350" s="67"/>
      <c r="T350" s="68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T350" s="20" t="s">
        <v>188</v>
      </c>
      <c r="AU350" s="20" t="s">
        <v>86</v>
      </c>
    </row>
    <row r="351" spans="1:65" s="2" customFormat="1" ht="11.25">
      <c r="A351" s="37"/>
      <c r="B351" s="38"/>
      <c r="C351" s="39"/>
      <c r="D351" s="199" t="s">
        <v>190</v>
      </c>
      <c r="E351" s="39"/>
      <c r="F351" s="200" t="s">
        <v>583</v>
      </c>
      <c r="G351" s="39"/>
      <c r="H351" s="39"/>
      <c r="I351" s="196"/>
      <c r="J351" s="39"/>
      <c r="K351" s="39"/>
      <c r="L351" s="42"/>
      <c r="M351" s="197"/>
      <c r="N351" s="198"/>
      <c r="O351" s="67"/>
      <c r="P351" s="67"/>
      <c r="Q351" s="67"/>
      <c r="R351" s="67"/>
      <c r="S351" s="67"/>
      <c r="T351" s="68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T351" s="20" t="s">
        <v>190</v>
      </c>
      <c r="AU351" s="20" t="s">
        <v>86</v>
      </c>
    </row>
    <row r="352" spans="1:65" s="13" customFormat="1" ht="11.25">
      <c r="B352" s="201"/>
      <c r="C352" s="202"/>
      <c r="D352" s="194" t="s">
        <v>192</v>
      </c>
      <c r="E352" s="203" t="s">
        <v>19</v>
      </c>
      <c r="F352" s="204" t="s">
        <v>1399</v>
      </c>
      <c r="G352" s="202"/>
      <c r="H352" s="203" t="s">
        <v>19</v>
      </c>
      <c r="I352" s="205"/>
      <c r="J352" s="202"/>
      <c r="K352" s="202"/>
      <c r="L352" s="206"/>
      <c r="M352" s="207"/>
      <c r="N352" s="208"/>
      <c r="O352" s="208"/>
      <c r="P352" s="208"/>
      <c r="Q352" s="208"/>
      <c r="R352" s="208"/>
      <c r="S352" s="208"/>
      <c r="T352" s="209"/>
      <c r="AT352" s="210" t="s">
        <v>192</v>
      </c>
      <c r="AU352" s="210" t="s">
        <v>86</v>
      </c>
      <c r="AV352" s="13" t="s">
        <v>84</v>
      </c>
      <c r="AW352" s="13" t="s">
        <v>37</v>
      </c>
      <c r="AX352" s="13" t="s">
        <v>77</v>
      </c>
      <c r="AY352" s="210" t="s">
        <v>179</v>
      </c>
    </row>
    <row r="353" spans="1:65" s="13" customFormat="1" ht="11.25">
      <c r="B353" s="201"/>
      <c r="C353" s="202"/>
      <c r="D353" s="194" t="s">
        <v>192</v>
      </c>
      <c r="E353" s="203" t="s">
        <v>19</v>
      </c>
      <c r="F353" s="204" t="s">
        <v>1502</v>
      </c>
      <c r="G353" s="202"/>
      <c r="H353" s="203" t="s">
        <v>19</v>
      </c>
      <c r="I353" s="205"/>
      <c r="J353" s="202"/>
      <c r="K353" s="202"/>
      <c r="L353" s="206"/>
      <c r="M353" s="207"/>
      <c r="N353" s="208"/>
      <c r="O353" s="208"/>
      <c r="P353" s="208"/>
      <c r="Q353" s="208"/>
      <c r="R353" s="208"/>
      <c r="S353" s="208"/>
      <c r="T353" s="209"/>
      <c r="AT353" s="210" t="s">
        <v>192</v>
      </c>
      <c r="AU353" s="210" t="s">
        <v>86</v>
      </c>
      <c r="AV353" s="13" t="s">
        <v>84</v>
      </c>
      <c r="AW353" s="13" t="s">
        <v>37</v>
      </c>
      <c r="AX353" s="13" t="s">
        <v>77</v>
      </c>
      <c r="AY353" s="210" t="s">
        <v>179</v>
      </c>
    </row>
    <row r="354" spans="1:65" s="14" customFormat="1" ht="11.25">
      <c r="B354" s="211"/>
      <c r="C354" s="212"/>
      <c r="D354" s="194" t="s">
        <v>192</v>
      </c>
      <c r="E354" s="213" t="s">
        <v>19</v>
      </c>
      <c r="F354" s="214" t="s">
        <v>1503</v>
      </c>
      <c r="G354" s="212"/>
      <c r="H354" s="215">
        <v>1</v>
      </c>
      <c r="I354" s="216"/>
      <c r="J354" s="212"/>
      <c r="K354" s="212"/>
      <c r="L354" s="217"/>
      <c r="M354" s="218"/>
      <c r="N354" s="219"/>
      <c r="O354" s="219"/>
      <c r="P354" s="219"/>
      <c r="Q354" s="219"/>
      <c r="R354" s="219"/>
      <c r="S354" s="219"/>
      <c r="T354" s="220"/>
      <c r="AT354" s="221" t="s">
        <v>192</v>
      </c>
      <c r="AU354" s="221" t="s">
        <v>86</v>
      </c>
      <c r="AV354" s="14" t="s">
        <v>86</v>
      </c>
      <c r="AW354" s="14" t="s">
        <v>37</v>
      </c>
      <c r="AX354" s="14" t="s">
        <v>84</v>
      </c>
      <c r="AY354" s="221" t="s">
        <v>179</v>
      </c>
    </row>
    <row r="355" spans="1:65" s="2" customFormat="1" ht="37.9" customHeight="1">
      <c r="A355" s="37"/>
      <c r="B355" s="38"/>
      <c r="C355" s="181" t="s">
        <v>552</v>
      </c>
      <c r="D355" s="181" t="s">
        <v>181</v>
      </c>
      <c r="E355" s="182" t="s">
        <v>587</v>
      </c>
      <c r="F355" s="183" t="s">
        <v>588</v>
      </c>
      <c r="G355" s="184" t="s">
        <v>216</v>
      </c>
      <c r="H355" s="185">
        <v>5</v>
      </c>
      <c r="I355" s="186"/>
      <c r="J355" s="187">
        <f>ROUND(I355*H355,2)</f>
        <v>0</v>
      </c>
      <c r="K355" s="183" t="s">
        <v>185</v>
      </c>
      <c r="L355" s="42"/>
      <c r="M355" s="188" t="s">
        <v>19</v>
      </c>
      <c r="N355" s="189" t="s">
        <v>48</v>
      </c>
      <c r="O355" s="67"/>
      <c r="P355" s="190">
        <f>O355*H355</f>
        <v>0</v>
      </c>
      <c r="Q355" s="190">
        <v>1.4999999999999999E-4</v>
      </c>
      <c r="R355" s="190">
        <f>Q355*H355</f>
        <v>7.4999999999999991E-4</v>
      </c>
      <c r="S355" s="190">
        <v>0</v>
      </c>
      <c r="T355" s="191">
        <f>S355*H355</f>
        <v>0</v>
      </c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R355" s="192" t="s">
        <v>572</v>
      </c>
      <c r="AT355" s="192" t="s">
        <v>181</v>
      </c>
      <c r="AU355" s="192" t="s">
        <v>86</v>
      </c>
      <c r="AY355" s="20" t="s">
        <v>179</v>
      </c>
      <c r="BE355" s="193">
        <f>IF(N355="základní",J355,0)</f>
        <v>0</v>
      </c>
      <c r="BF355" s="193">
        <f>IF(N355="snížená",J355,0)</f>
        <v>0</v>
      </c>
      <c r="BG355" s="193">
        <f>IF(N355="zákl. přenesená",J355,0)</f>
        <v>0</v>
      </c>
      <c r="BH355" s="193">
        <f>IF(N355="sníž. přenesená",J355,0)</f>
        <v>0</v>
      </c>
      <c r="BI355" s="193">
        <f>IF(N355="nulová",J355,0)</f>
        <v>0</v>
      </c>
      <c r="BJ355" s="20" t="s">
        <v>84</v>
      </c>
      <c r="BK355" s="193">
        <f>ROUND(I355*H355,2)</f>
        <v>0</v>
      </c>
      <c r="BL355" s="20" t="s">
        <v>572</v>
      </c>
      <c r="BM355" s="192" t="s">
        <v>589</v>
      </c>
    </row>
    <row r="356" spans="1:65" s="2" customFormat="1" ht="19.5">
      <c r="A356" s="37"/>
      <c r="B356" s="38"/>
      <c r="C356" s="39"/>
      <c r="D356" s="194" t="s">
        <v>188</v>
      </c>
      <c r="E356" s="39"/>
      <c r="F356" s="195" t="s">
        <v>590</v>
      </c>
      <c r="G356" s="39"/>
      <c r="H356" s="39"/>
      <c r="I356" s="196"/>
      <c r="J356" s="39"/>
      <c r="K356" s="39"/>
      <c r="L356" s="42"/>
      <c r="M356" s="197"/>
      <c r="N356" s="198"/>
      <c r="O356" s="67"/>
      <c r="P356" s="67"/>
      <c r="Q356" s="67"/>
      <c r="R356" s="67"/>
      <c r="S356" s="67"/>
      <c r="T356" s="68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T356" s="20" t="s">
        <v>188</v>
      </c>
      <c r="AU356" s="20" t="s">
        <v>86</v>
      </c>
    </row>
    <row r="357" spans="1:65" s="2" customFormat="1" ht="11.25">
      <c r="A357" s="37"/>
      <c r="B357" s="38"/>
      <c r="C357" s="39"/>
      <c r="D357" s="199" t="s">
        <v>190</v>
      </c>
      <c r="E357" s="39"/>
      <c r="F357" s="200" t="s">
        <v>591</v>
      </c>
      <c r="G357" s="39"/>
      <c r="H357" s="39"/>
      <c r="I357" s="196"/>
      <c r="J357" s="39"/>
      <c r="K357" s="39"/>
      <c r="L357" s="42"/>
      <c r="M357" s="197"/>
      <c r="N357" s="198"/>
      <c r="O357" s="67"/>
      <c r="P357" s="67"/>
      <c r="Q357" s="67"/>
      <c r="R357" s="67"/>
      <c r="S357" s="67"/>
      <c r="T357" s="68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T357" s="20" t="s">
        <v>190</v>
      </c>
      <c r="AU357" s="20" t="s">
        <v>86</v>
      </c>
    </row>
    <row r="358" spans="1:65" s="13" customFormat="1" ht="22.5">
      <c r="B358" s="201"/>
      <c r="C358" s="202"/>
      <c r="D358" s="194" t="s">
        <v>192</v>
      </c>
      <c r="E358" s="203" t="s">
        <v>19</v>
      </c>
      <c r="F358" s="204" t="s">
        <v>1504</v>
      </c>
      <c r="G358" s="202"/>
      <c r="H358" s="203" t="s">
        <v>19</v>
      </c>
      <c r="I358" s="205"/>
      <c r="J358" s="202"/>
      <c r="K358" s="202"/>
      <c r="L358" s="206"/>
      <c r="M358" s="207"/>
      <c r="N358" s="208"/>
      <c r="O358" s="208"/>
      <c r="P358" s="208"/>
      <c r="Q358" s="208"/>
      <c r="R358" s="208"/>
      <c r="S358" s="208"/>
      <c r="T358" s="209"/>
      <c r="AT358" s="210" t="s">
        <v>192</v>
      </c>
      <c r="AU358" s="210" t="s">
        <v>86</v>
      </c>
      <c r="AV358" s="13" t="s">
        <v>84</v>
      </c>
      <c r="AW358" s="13" t="s">
        <v>37</v>
      </c>
      <c r="AX358" s="13" t="s">
        <v>77</v>
      </c>
      <c r="AY358" s="210" t="s">
        <v>179</v>
      </c>
    </row>
    <row r="359" spans="1:65" s="14" customFormat="1" ht="11.25">
      <c r="B359" s="211"/>
      <c r="C359" s="212"/>
      <c r="D359" s="194" t="s">
        <v>192</v>
      </c>
      <c r="E359" s="213" t="s">
        <v>19</v>
      </c>
      <c r="F359" s="214" t="s">
        <v>663</v>
      </c>
      <c r="G359" s="212"/>
      <c r="H359" s="215">
        <v>5</v>
      </c>
      <c r="I359" s="216"/>
      <c r="J359" s="212"/>
      <c r="K359" s="212"/>
      <c r="L359" s="217"/>
      <c r="M359" s="218"/>
      <c r="N359" s="219"/>
      <c r="O359" s="219"/>
      <c r="P359" s="219"/>
      <c r="Q359" s="219"/>
      <c r="R359" s="219"/>
      <c r="S359" s="219"/>
      <c r="T359" s="220"/>
      <c r="AT359" s="221" t="s">
        <v>192</v>
      </c>
      <c r="AU359" s="221" t="s">
        <v>86</v>
      </c>
      <c r="AV359" s="14" t="s">
        <v>86</v>
      </c>
      <c r="AW359" s="14" t="s">
        <v>37</v>
      </c>
      <c r="AX359" s="14" t="s">
        <v>84</v>
      </c>
      <c r="AY359" s="221" t="s">
        <v>179</v>
      </c>
    </row>
    <row r="360" spans="1:65" s="2" customFormat="1" ht="37.9" customHeight="1">
      <c r="A360" s="37"/>
      <c r="B360" s="38"/>
      <c r="C360" s="181" t="s">
        <v>559</v>
      </c>
      <c r="D360" s="181" t="s">
        <v>181</v>
      </c>
      <c r="E360" s="182" t="s">
        <v>595</v>
      </c>
      <c r="F360" s="183" t="s">
        <v>596</v>
      </c>
      <c r="G360" s="184" t="s">
        <v>216</v>
      </c>
      <c r="H360" s="185">
        <v>5</v>
      </c>
      <c r="I360" s="186"/>
      <c r="J360" s="187">
        <f>ROUND(I360*H360,2)</f>
        <v>0</v>
      </c>
      <c r="K360" s="183" t="s">
        <v>185</v>
      </c>
      <c r="L360" s="42"/>
      <c r="M360" s="188" t="s">
        <v>19</v>
      </c>
      <c r="N360" s="189" t="s">
        <v>48</v>
      </c>
      <c r="O360" s="67"/>
      <c r="P360" s="190">
        <f>O360*H360</f>
        <v>0</v>
      </c>
      <c r="Q360" s="190">
        <v>0</v>
      </c>
      <c r="R360" s="190">
        <f>Q360*H360</f>
        <v>0</v>
      </c>
      <c r="S360" s="190">
        <v>0</v>
      </c>
      <c r="T360" s="191">
        <f>S360*H360</f>
        <v>0</v>
      </c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R360" s="192" t="s">
        <v>572</v>
      </c>
      <c r="AT360" s="192" t="s">
        <v>181</v>
      </c>
      <c r="AU360" s="192" t="s">
        <v>86</v>
      </c>
      <c r="AY360" s="20" t="s">
        <v>179</v>
      </c>
      <c r="BE360" s="193">
        <f>IF(N360="základní",J360,0)</f>
        <v>0</v>
      </c>
      <c r="BF360" s="193">
        <f>IF(N360="snížená",J360,0)</f>
        <v>0</v>
      </c>
      <c r="BG360" s="193">
        <f>IF(N360="zákl. přenesená",J360,0)</f>
        <v>0</v>
      </c>
      <c r="BH360" s="193">
        <f>IF(N360="sníž. přenesená",J360,0)</f>
        <v>0</v>
      </c>
      <c r="BI360" s="193">
        <f>IF(N360="nulová",J360,0)</f>
        <v>0</v>
      </c>
      <c r="BJ360" s="20" t="s">
        <v>84</v>
      </c>
      <c r="BK360" s="193">
        <f>ROUND(I360*H360,2)</f>
        <v>0</v>
      </c>
      <c r="BL360" s="20" t="s">
        <v>572</v>
      </c>
      <c r="BM360" s="192" t="s">
        <v>597</v>
      </c>
    </row>
    <row r="361" spans="1:65" s="2" customFormat="1" ht="19.5">
      <c r="A361" s="37"/>
      <c r="B361" s="38"/>
      <c r="C361" s="39"/>
      <c r="D361" s="194" t="s">
        <v>188</v>
      </c>
      <c r="E361" s="39"/>
      <c r="F361" s="195" t="s">
        <v>598</v>
      </c>
      <c r="G361" s="39"/>
      <c r="H361" s="39"/>
      <c r="I361" s="196"/>
      <c r="J361" s="39"/>
      <c r="K361" s="39"/>
      <c r="L361" s="42"/>
      <c r="M361" s="197"/>
      <c r="N361" s="198"/>
      <c r="O361" s="67"/>
      <c r="P361" s="67"/>
      <c r="Q361" s="67"/>
      <c r="R361" s="67"/>
      <c r="S361" s="67"/>
      <c r="T361" s="68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T361" s="20" t="s">
        <v>188</v>
      </c>
      <c r="AU361" s="20" t="s">
        <v>86</v>
      </c>
    </row>
    <row r="362" spans="1:65" s="2" customFormat="1" ht="11.25">
      <c r="A362" s="37"/>
      <c r="B362" s="38"/>
      <c r="C362" s="39"/>
      <c r="D362" s="199" t="s">
        <v>190</v>
      </c>
      <c r="E362" s="39"/>
      <c r="F362" s="200" t="s">
        <v>599</v>
      </c>
      <c r="G362" s="39"/>
      <c r="H362" s="39"/>
      <c r="I362" s="196"/>
      <c r="J362" s="39"/>
      <c r="K362" s="39"/>
      <c r="L362" s="42"/>
      <c r="M362" s="197"/>
      <c r="N362" s="198"/>
      <c r="O362" s="67"/>
      <c r="P362" s="67"/>
      <c r="Q362" s="67"/>
      <c r="R362" s="67"/>
      <c r="S362" s="67"/>
      <c r="T362" s="68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T362" s="20" t="s">
        <v>190</v>
      </c>
      <c r="AU362" s="20" t="s">
        <v>86</v>
      </c>
    </row>
    <row r="363" spans="1:65" s="13" customFormat="1" ht="22.5">
      <c r="B363" s="201"/>
      <c r="C363" s="202"/>
      <c r="D363" s="194" t="s">
        <v>192</v>
      </c>
      <c r="E363" s="203" t="s">
        <v>19</v>
      </c>
      <c r="F363" s="204" t="s">
        <v>1505</v>
      </c>
      <c r="G363" s="202"/>
      <c r="H363" s="203" t="s">
        <v>19</v>
      </c>
      <c r="I363" s="205"/>
      <c r="J363" s="202"/>
      <c r="K363" s="202"/>
      <c r="L363" s="206"/>
      <c r="M363" s="207"/>
      <c r="N363" s="208"/>
      <c r="O363" s="208"/>
      <c r="P363" s="208"/>
      <c r="Q363" s="208"/>
      <c r="R363" s="208"/>
      <c r="S363" s="208"/>
      <c r="T363" s="209"/>
      <c r="AT363" s="210" t="s">
        <v>192</v>
      </c>
      <c r="AU363" s="210" t="s">
        <v>86</v>
      </c>
      <c r="AV363" s="13" t="s">
        <v>84</v>
      </c>
      <c r="AW363" s="13" t="s">
        <v>37</v>
      </c>
      <c r="AX363" s="13" t="s">
        <v>77</v>
      </c>
      <c r="AY363" s="210" t="s">
        <v>179</v>
      </c>
    </row>
    <row r="364" spans="1:65" s="14" customFormat="1" ht="11.25">
      <c r="B364" s="211"/>
      <c r="C364" s="212"/>
      <c r="D364" s="194" t="s">
        <v>192</v>
      </c>
      <c r="E364" s="213" t="s">
        <v>19</v>
      </c>
      <c r="F364" s="214" t="s">
        <v>663</v>
      </c>
      <c r="G364" s="212"/>
      <c r="H364" s="215">
        <v>5</v>
      </c>
      <c r="I364" s="216"/>
      <c r="J364" s="212"/>
      <c r="K364" s="212"/>
      <c r="L364" s="217"/>
      <c r="M364" s="218"/>
      <c r="N364" s="219"/>
      <c r="O364" s="219"/>
      <c r="P364" s="219"/>
      <c r="Q364" s="219"/>
      <c r="R364" s="219"/>
      <c r="S364" s="219"/>
      <c r="T364" s="220"/>
      <c r="AT364" s="221" t="s">
        <v>192</v>
      </c>
      <c r="AU364" s="221" t="s">
        <v>86</v>
      </c>
      <c r="AV364" s="14" t="s">
        <v>86</v>
      </c>
      <c r="AW364" s="14" t="s">
        <v>37</v>
      </c>
      <c r="AX364" s="14" t="s">
        <v>84</v>
      </c>
      <c r="AY364" s="221" t="s">
        <v>179</v>
      </c>
    </row>
    <row r="365" spans="1:65" s="2" customFormat="1" ht="24.2" customHeight="1">
      <c r="A365" s="37"/>
      <c r="B365" s="38"/>
      <c r="C365" s="181" t="s">
        <v>568</v>
      </c>
      <c r="D365" s="181" t="s">
        <v>181</v>
      </c>
      <c r="E365" s="182" t="s">
        <v>602</v>
      </c>
      <c r="F365" s="183" t="s">
        <v>603</v>
      </c>
      <c r="G365" s="184" t="s">
        <v>216</v>
      </c>
      <c r="H365" s="185">
        <v>5</v>
      </c>
      <c r="I365" s="186"/>
      <c r="J365" s="187">
        <f>ROUND(I365*H365,2)</f>
        <v>0</v>
      </c>
      <c r="K365" s="183" t="s">
        <v>185</v>
      </c>
      <c r="L365" s="42"/>
      <c r="M365" s="188" t="s">
        <v>19</v>
      </c>
      <c r="N365" s="189" t="s">
        <v>48</v>
      </c>
      <c r="O365" s="67"/>
      <c r="P365" s="190">
        <f>O365*H365</f>
        <v>0</v>
      </c>
      <c r="Q365" s="190">
        <v>5.5999999999999995E-4</v>
      </c>
      <c r="R365" s="190">
        <f>Q365*H365</f>
        <v>2.7999999999999995E-3</v>
      </c>
      <c r="S365" s="190">
        <v>0</v>
      </c>
      <c r="T365" s="191">
        <f>S365*H365</f>
        <v>0</v>
      </c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R365" s="192" t="s">
        <v>572</v>
      </c>
      <c r="AT365" s="192" t="s">
        <v>181</v>
      </c>
      <c r="AU365" s="192" t="s">
        <v>86</v>
      </c>
      <c r="AY365" s="20" t="s">
        <v>179</v>
      </c>
      <c r="BE365" s="193">
        <f>IF(N365="základní",J365,0)</f>
        <v>0</v>
      </c>
      <c r="BF365" s="193">
        <f>IF(N365="snížená",J365,0)</f>
        <v>0</v>
      </c>
      <c r="BG365" s="193">
        <f>IF(N365="zákl. přenesená",J365,0)</f>
        <v>0</v>
      </c>
      <c r="BH365" s="193">
        <f>IF(N365="sníž. přenesená",J365,0)</f>
        <v>0</v>
      </c>
      <c r="BI365" s="193">
        <f>IF(N365="nulová",J365,0)</f>
        <v>0</v>
      </c>
      <c r="BJ365" s="20" t="s">
        <v>84</v>
      </c>
      <c r="BK365" s="193">
        <f>ROUND(I365*H365,2)</f>
        <v>0</v>
      </c>
      <c r="BL365" s="20" t="s">
        <v>572</v>
      </c>
      <c r="BM365" s="192" t="s">
        <v>604</v>
      </c>
    </row>
    <row r="366" spans="1:65" s="2" customFormat="1" ht="19.5">
      <c r="A366" s="37"/>
      <c r="B366" s="38"/>
      <c r="C366" s="39"/>
      <c r="D366" s="194" t="s">
        <v>188</v>
      </c>
      <c r="E366" s="39"/>
      <c r="F366" s="195" t="s">
        <v>605</v>
      </c>
      <c r="G366" s="39"/>
      <c r="H366" s="39"/>
      <c r="I366" s="196"/>
      <c r="J366" s="39"/>
      <c r="K366" s="39"/>
      <c r="L366" s="42"/>
      <c r="M366" s="197"/>
      <c r="N366" s="198"/>
      <c r="O366" s="67"/>
      <c r="P366" s="67"/>
      <c r="Q366" s="67"/>
      <c r="R366" s="67"/>
      <c r="S366" s="67"/>
      <c r="T366" s="68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T366" s="20" t="s">
        <v>188</v>
      </c>
      <c r="AU366" s="20" t="s">
        <v>86</v>
      </c>
    </row>
    <row r="367" spans="1:65" s="2" customFormat="1" ht="11.25">
      <c r="A367" s="37"/>
      <c r="B367" s="38"/>
      <c r="C367" s="39"/>
      <c r="D367" s="199" t="s">
        <v>190</v>
      </c>
      <c r="E367" s="39"/>
      <c r="F367" s="200" t="s">
        <v>606</v>
      </c>
      <c r="G367" s="39"/>
      <c r="H367" s="39"/>
      <c r="I367" s="196"/>
      <c r="J367" s="39"/>
      <c r="K367" s="39"/>
      <c r="L367" s="42"/>
      <c r="M367" s="197"/>
      <c r="N367" s="198"/>
      <c r="O367" s="67"/>
      <c r="P367" s="67"/>
      <c r="Q367" s="67"/>
      <c r="R367" s="67"/>
      <c r="S367" s="67"/>
      <c r="T367" s="68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T367" s="20" t="s">
        <v>190</v>
      </c>
      <c r="AU367" s="20" t="s">
        <v>86</v>
      </c>
    </row>
    <row r="368" spans="1:65" s="2" customFormat="1" ht="24.2" customHeight="1">
      <c r="A368" s="37"/>
      <c r="B368" s="38"/>
      <c r="C368" s="181" t="s">
        <v>578</v>
      </c>
      <c r="D368" s="181" t="s">
        <v>181</v>
      </c>
      <c r="E368" s="182" t="s">
        <v>609</v>
      </c>
      <c r="F368" s="183" t="s">
        <v>610</v>
      </c>
      <c r="G368" s="184" t="s">
        <v>184</v>
      </c>
      <c r="H368" s="185">
        <v>1</v>
      </c>
      <c r="I368" s="186"/>
      <c r="J368" s="187">
        <f>ROUND(I368*H368,2)</f>
        <v>0</v>
      </c>
      <c r="K368" s="183" t="s">
        <v>185</v>
      </c>
      <c r="L368" s="42"/>
      <c r="M368" s="188" t="s">
        <v>19</v>
      </c>
      <c r="N368" s="189" t="s">
        <v>48</v>
      </c>
      <c r="O368" s="67"/>
      <c r="P368" s="190">
        <f>O368*H368</f>
        <v>0</v>
      </c>
      <c r="Q368" s="190">
        <v>0</v>
      </c>
      <c r="R368" s="190">
        <f>Q368*H368</f>
        <v>0</v>
      </c>
      <c r="S368" s="190">
        <v>0</v>
      </c>
      <c r="T368" s="191">
        <f>S368*H368</f>
        <v>0</v>
      </c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R368" s="192" t="s">
        <v>572</v>
      </c>
      <c r="AT368" s="192" t="s">
        <v>181</v>
      </c>
      <c r="AU368" s="192" t="s">
        <v>86</v>
      </c>
      <c r="AY368" s="20" t="s">
        <v>179</v>
      </c>
      <c r="BE368" s="193">
        <f>IF(N368="základní",J368,0)</f>
        <v>0</v>
      </c>
      <c r="BF368" s="193">
        <f>IF(N368="snížená",J368,0)</f>
        <v>0</v>
      </c>
      <c r="BG368" s="193">
        <f>IF(N368="zákl. přenesená",J368,0)</f>
        <v>0</v>
      </c>
      <c r="BH368" s="193">
        <f>IF(N368="sníž. přenesená",J368,0)</f>
        <v>0</v>
      </c>
      <c r="BI368" s="193">
        <f>IF(N368="nulová",J368,0)</f>
        <v>0</v>
      </c>
      <c r="BJ368" s="20" t="s">
        <v>84</v>
      </c>
      <c r="BK368" s="193">
        <f>ROUND(I368*H368,2)</f>
        <v>0</v>
      </c>
      <c r="BL368" s="20" t="s">
        <v>572</v>
      </c>
      <c r="BM368" s="192" t="s">
        <v>611</v>
      </c>
    </row>
    <row r="369" spans="1:65" s="2" customFormat="1" ht="29.25">
      <c r="A369" s="37"/>
      <c r="B369" s="38"/>
      <c r="C369" s="39"/>
      <c r="D369" s="194" t="s">
        <v>188</v>
      </c>
      <c r="E369" s="39"/>
      <c r="F369" s="195" t="s">
        <v>612</v>
      </c>
      <c r="G369" s="39"/>
      <c r="H369" s="39"/>
      <c r="I369" s="196"/>
      <c r="J369" s="39"/>
      <c r="K369" s="39"/>
      <c r="L369" s="42"/>
      <c r="M369" s="197"/>
      <c r="N369" s="198"/>
      <c r="O369" s="67"/>
      <c r="P369" s="67"/>
      <c r="Q369" s="67"/>
      <c r="R369" s="67"/>
      <c r="S369" s="67"/>
      <c r="T369" s="68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T369" s="20" t="s">
        <v>188</v>
      </c>
      <c r="AU369" s="20" t="s">
        <v>86</v>
      </c>
    </row>
    <row r="370" spans="1:65" s="2" customFormat="1" ht="11.25">
      <c r="A370" s="37"/>
      <c r="B370" s="38"/>
      <c r="C370" s="39"/>
      <c r="D370" s="199" t="s">
        <v>190</v>
      </c>
      <c r="E370" s="39"/>
      <c r="F370" s="200" t="s">
        <v>613</v>
      </c>
      <c r="G370" s="39"/>
      <c r="H370" s="39"/>
      <c r="I370" s="196"/>
      <c r="J370" s="39"/>
      <c r="K370" s="39"/>
      <c r="L370" s="42"/>
      <c r="M370" s="197"/>
      <c r="N370" s="198"/>
      <c r="O370" s="67"/>
      <c r="P370" s="67"/>
      <c r="Q370" s="67"/>
      <c r="R370" s="67"/>
      <c r="S370" s="67"/>
      <c r="T370" s="68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T370" s="20" t="s">
        <v>190</v>
      </c>
      <c r="AU370" s="20" t="s">
        <v>86</v>
      </c>
    </row>
    <row r="371" spans="1:65" s="13" customFormat="1" ht="11.25">
      <c r="B371" s="201"/>
      <c r="C371" s="202"/>
      <c r="D371" s="194" t="s">
        <v>192</v>
      </c>
      <c r="E371" s="203" t="s">
        <v>19</v>
      </c>
      <c r="F371" s="204" t="s">
        <v>1406</v>
      </c>
      <c r="G371" s="202"/>
      <c r="H371" s="203" t="s">
        <v>19</v>
      </c>
      <c r="I371" s="205"/>
      <c r="J371" s="202"/>
      <c r="K371" s="202"/>
      <c r="L371" s="206"/>
      <c r="M371" s="207"/>
      <c r="N371" s="208"/>
      <c r="O371" s="208"/>
      <c r="P371" s="208"/>
      <c r="Q371" s="208"/>
      <c r="R371" s="208"/>
      <c r="S371" s="208"/>
      <c r="T371" s="209"/>
      <c r="AT371" s="210" t="s">
        <v>192</v>
      </c>
      <c r="AU371" s="210" t="s">
        <v>86</v>
      </c>
      <c r="AV371" s="13" t="s">
        <v>84</v>
      </c>
      <c r="AW371" s="13" t="s">
        <v>37</v>
      </c>
      <c r="AX371" s="13" t="s">
        <v>77</v>
      </c>
      <c r="AY371" s="210" t="s">
        <v>179</v>
      </c>
    </row>
    <row r="372" spans="1:65" s="13" customFormat="1" ht="11.25">
      <c r="B372" s="201"/>
      <c r="C372" s="202"/>
      <c r="D372" s="194" t="s">
        <v>192</v>
      </c>
      <c r="E372" s="203" t="s">
        <v>19</v>
      </c>
      <c r="F372" s="204" t="s">
        <v>1506</v>
      </c>
      <c r="G372" s="202"/>
      <c r="H372" s="203" t="s">
        <v>19</v>
      </c>
      <c r="I372" s="205"/>
      <c r="J372" s="202"/>
      <c r="K372" s="202"/>
      <c r="L372" s="206"/>
      <c r="M372" s="207"/>
      <c r="N372" s="208"/>
      <c r="O372" s="208"/>
      <c r="P372" s="208"/>
      <c r="Q372" s="208"/>
      <c r="R372" s="208"/>
      <c r="S372" s="208"/>
      <c r="T372" s="209"/>
      <c r="AT372" s="210" t="s">
        <v>192</v>
      </c>
      <c r="AU372" s="210" t="s">
        <v>86</v>
      </c>
      <c r="AV372" s="13" t="s">
        <v>84</v>
      </c>
      <c r="AW372" s="13" t="s">
        <v>37</v>
      </c>
      <c r="AX372" s="13" t="s">
        <v>77</v>
      </c>
      <c r="AY372" s="210" t="s">
        <v>179</v>
      </c>
    </row>
    <row r="373" spans="1:65" s="14" customFormat="1" ht="11.25">
      <c r="B373" s="211"/>
      <c r="C373" s="212"/>
      <c r="D373" s="194" t="s">
        <v>192</v>
      </c>
      <c r="E373" s="213" t="s">
        <v>19</v>
      </c>
      <c r="F373" s="214" t="s">
        <v>1496</v>
      </c>
      <c r="G373" s="212"/>
      <c r="H373" s="215">
        <v>1</v>
      </c>
      <c r="I373" s="216"/>
      <c r="J373" s="212"/>
      <c r="K373" s="212"/>
      <c r="L373" s="217"/>
      <c r="M373" s="218"/>
      <c r="N373" s="219"/>
      <c r="O373" s="219"/>
      <c r="P373" s="219"/>
      <c r="Q373" s="219"/>
      <c r="R373" s="219"/>
      <c r="S373" s="219"/>
      <c r="T373" s="220"/>
      <c r="AT373" s="221" t="s">
        <v>192</v>
      </c>
      <c r="AU373" s="221" t="s">
        <v>86</v>
      </c>
      <c r="AV373" s="14" t="s">
        <v>86</v>
      </c>
      <c r="AW373" s="14" t="s">
        <v>37</v>
      </c>
      <c r="AX373" s="14" t="s">
        <v>84</v>
      </c>
      <c r="AY373" s="221" t="s">
        <v>179</v>
      </c>
    </row>
    <row r="374" spans="1:65" s="2" customFormat="1" ht="16.5" customHeight="1">
      <c r="A374" s="37"/>
      <c r="B374" s="38"/>
      <c r="C374" s="181" t="s">
        <v>586</v>
      </c>
      <c r="D374" s="181" t="s">
        <v>181</v>
      </c>
      <c r="E374" s="182" t="s">
        <v>616</v>
      </c>
      <c r="F374" s="183" t="s">
        <v>617</v>
      </c>
      <c r="G374" s="184" t="s">
        <v>184</v>
      </c>
      <c r="H374" s="185">
        <v>1</v>
      </c>
      <c r="I374" s="186"/>
      <c r="J374" s="187">
        <f>ROUND(I374*H374,2)</f>
        <v>0</v>
      </c>
      <c r="K374" s="183" t="s">
        <v>185</v>
      </c>
      <c r="L374" s="42"/>
      <c r="M374" s="188" t="s">
        <v>19</v>
      </c>
      <c r="N374" s="189" t="s">
        <v>48</v>
      </c>
      <c r="O374" s="67"/>
      <c r="P374" s="190">
        <f>O374*H374</f>
        <v>0</v>
      </c>
      <c r="Q374" s="190">
        <v>3.0000000000000001E-5</v>
      </c>
      <c r="R374" s="190">
        <f>Q374*H374</f>
        <v>3.0000000000000001E-5</v>
      </c>
      <c r="S374" s="190">
        <v>0</v>
      </c>
      <c r="T374" s="191">
        <f>S374*H374</f>
        <v>0</v>
      </c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R374" s="192" t="s">
        <v>572</v>
      </c>
      <c r="AT374" s="192" t="s">
        <v>181</v>
      </c>
      <c r="AU374" s="192" t="s">
        <v>86</v>
      </c>
      <c r="AY374" s="20" t="s">
        <v>179</v>
      </c>
      <c r="BE374" s="193">
        <f>IF(N374="základní",J374,0)</f>
        <v>0</v>
      </c>
      <c r="BF374" s="193">
        <f>IF(N374="snížená",J374,0)</f>
        <v>0</v>
      </c>
      <c r="BG374" s="193">
        <f>IF(N374="zákl. přenesená",J374,0)</f>
        <v>0</v>
      </c>
      <c r="BH374" s="193">
        <f>IF(N374="sníž. přenesená",J374,0)</f>
        <v>0</v>
      </c>
      <c r="BI374" s="193">
        <f>IF(N374="nulová",J374,0)</f>
        <v>0</v>
      </c>
      <c r="BJ374" s="20" t="s">
        <v>84</v>
      </c>
      <c r="BK374" s="193">
        <f>ROUND(I374*H374,2)</f>
        <v>0</v>
      </c>
      <c r="BL374" s="20" t="s">
        <v>572</v>
      </c>
      <c r="BM374" s="192" t="s">
        <v>618</v>
      </c>
    </row>
    <row r="375" spans="1:65" s="2" customFormat="1" ht="19.5">
      <c r="A375" s="37"/>
      <c r="B375" s="38"/>
      <c r="C375" s="39"/>
      <c r="D375" s="194" t="s">
        <v>188</v>
      </c>
      <c r="E375" s="39"/>
      <c r="F375" s="195" t="s">
        <v>619</v>
      </c>
      <c r="G375" s="39"/>
      <c r="H375" s="39"/>
      <c r="I375" s="196"/>
      <c r="J375" s="39"/>
      <c r="K375" s="39"/>
      <c r="L375" s="42"/>
      <c r="M375" s="197"/>
      <c r="N375" s="198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188</v>
      </c>
      <c r="AU375" s="20" t="s">
        <v>86</v>
      </c>
    </row>
    <row r="376" spans="1:65" s="2" customFormat="1" ht="11.25">
      <c r="A376" s="37"/>
      <c r="B376" s="38"/>
      <c r="C376" s="39"/>
      <c r="D376" s="199" t="s">
        <v>190</v>
      </c>
      <c r="E376" s="39"/>
      <c r="F376" s="200" t="s">
        <v>620</v>
      </c>
      <c r="G376" s="39"/>
      <c r="H376" s="39"/>
      <c r="I376" s="196"/>
      <c r="J376" s="39"/>
      <c r="K376" s="39"/>
      <c r="L376" s="42"/>
      <c r="M376" s="197"/>
      <c r="N376" s="198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190</v>
      </c>
      <c r="AU376" s="20" t="s">
        <v>86</v>
      </c>
    </row>
    <row r="377" spans="1:65" s="13" customFormat="1" ht="22.5">
      <c r="B377" s="201"/>
      <c r="C377" s="202"/>
      <c r="D377" s="194" t="s">
        <v>192</v>
      </c>
      <c r="E377" s="203" t="s">
        <v>19</v>
      </c>
      <c r="F377" s="204" t="s">
        <v>1408</v>
      </c>
      <c r="G377" s="202"/>
      <c r="H377" s="203" t="s">
        <v>19</v>
      </c>
      <c r="I377" s="205"/>
      <c r="J377" s="202"/>
      <c r="K377" s="202"/>
      <c r="L377" s="206"/>
      <c r="M377" s="207"/>
      <c r="N377" s="208"/>
      <c r="O377" s="208"/>
      <c r="P377" s="208"/>
      <c r="Q377" s="208"/>
      <c r="R377" s="208"/>
      <c r="S377" s="208"/>
      <c r="T377" s="209"/>
      <c r="AT377" s="210" t="s">
        <v>192</v>
      </c>
      <c r="AU377" s="210" t="s">
        <v>86</v>
      </c>
      <c r="AV377" s="13" t="s">
        <v>84</v>
      </c>
      <c r="AW377" s="13" t="s">
        <v>37</v>
      </c>
      <c r="AX377" s="13" t="s">
        <v>77</v>
      </c>
      <c r="AY377" s="210" t="s">
        <v>179</v>
      </c>
    </row>
    <row r="378" spans="1:65" s="13" customFormat="1" ht="11.25">
      <c r="B378" s="201"/>
      <c r="C378" s="202"/>
      <c r="D378" s="194" t="s">
        <v>192</v>
      </c>
      <c r="E378" s="203" t="s">
        <v>19</v>
      </c>
      <c r="F378" s="204" t="s">
        <v>1506</v>
      </c>
      <c r="G378" s="202"/>
      <c r="H378" s="203" t="s">
        <v>19</v>
      </c>
      <c r="I378" s="205"/>
      <c r="J378" s="202"/>
      <c r="K378" s="202"/>
      <c r="L378" s="206"/>
      <c r="M378" s="207"/>
      <c r="N378" s="208"/>
      <c r="O378" s="208"/>
      <c r="P378" s="208"/>
      <c r="Q378" s="208"/>
      <c r="R378" s="208"/>
      <c r="S378" s="208"/>
      <c r="T378" s="209"/>
      <c r="AT378" s="210" t="s">
        <v>192</v>
      </c>
      <c r="AU378" s="210" t="s">
        <v>86</v>
      </c>
      <c r="AV378" s="13" t="s">
        <v>84</v>
      </c>
      <c r="AW378" s="13" t="s">
        <v>37</v>
      </c>
      <c r="AX378" s="13" t="s">
        <v>77</v>
      </c>
      <c r="AY378" s="210" t="s">
        <v>179</v>
      </c>
    </row>
    <row r="379" spans="1:65" s="14" customFormat="1" ht="11.25">
      <c r="B379" s="211"/>
      <c r="C379" s="212"/>
      <c r="D379" s="194" t="s">
        <v>192</v>
      </c>
      <c r="E379" s="213" t="s">
        <v>19</v>
      </c>
      <c r="F379" s="214" t="s">
        <v>1496</v>
      </c>
      <c r="G379" s="212"/>
      <c r="H379" s="215">
        <v>1</v>
      </c>
      <c r="I379" s="216"/>
      <c r="J379" s="212"/>
      <c r="K379" s="212"/>
      <c r="L379" s="217"/>
      <c r="M379" s="218"/>
      <c r="N379" s="219"/>
      <c r="O379" s="219"/>
      <c r="P379" s="219"/>
      <c r="Q379" s="219"/>
      <c r="R379" s="219"/>
      <c r="S379" s="219"/>
      <c r="T379" s="220"/>
      <c r="AT379" s="221" t="s">
        <v>192</v>
      </c>
      <c r="AU379" s="221" t="s">
        <v>86</v>
      </c>
      <c r="AV379" s="14" t="s">
        <v>86</v>
      </c>
      <c r="AW379" s="14" t="s">
        <v>37</v>
      </c>
      <c r="AX379" s="14" t="s">
        <v>84</v>
      </c>
      <c r="AY379" s="221" t="s">
        <v>179</v>
      </c>
    </row>
    <row r="380" spans="1:65" s="2" customFormat="1" ht="44.25" customHeight="1">
      <c r="A380" s="37"/>
      <c r="B380" s="38"/>
      <c r="C380" s="181" t="s">
        <v>594</v>
      </c>
      <c r="D380" s="181" t="s">
        <v>181</v>
      </c>
      <c r="E380" s="182" t="s">
        <v>623</v>
      </c>
      <c r="F380" s="183" t="s">
        <v>624</v>
      </c>
      <c r="G380" s="184" t="s">
        <v>184</v>
      </c>
      <c r="H380" s="185">
        <v>2.5</v>
      </c>
      <c r="I380" s="186"/>
      <c r="J380" s="187">
        <f>ROUND(I380*H380,2)</f>
        <v>0</v>
      </c>
      <c r="K380" s="183" t="s">
        <v>185</v>
      </c>
      <c r="L380" s="42"/>
      <c r="M380" s="188" t="s">
        <v>19</v>
      </c>
      <c r="N380" s="189" t="s">
        <v>48</v>
      </c>
      <c r="O380" s="67"/>
      <c r="P380" s="190">
        <f>O380*H380</f>
        <v>0</v>
      </c>
      <c r="Q380" s="190">
        <v>2.0000000000000002E-5</v>
      </c>
      <c r="R380" s="190">
        <f>Q380*H380</f>
        <v>5.0000000000000002E-5</v>
      </c>
      <c r="S380" s="190">
        <v>0</v>
      </c>
      <c r="T380" s="191">
        <f>S380*H380</f>
        <v>0</v>
      </c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R380" s="192" t="s">
        <v>572</v>
      </c>
      <c r="AT380" s="192" t="s">
        <v>181</v>
      </c>
      <c r="AU380" s="192" t="s">
        <v>86</v>
      </c>
      <c r="AY380" s="20" t="s">
        <v>179</v>
      </c>
      <c r="BE380" s="193">
        <f>IF(N380="základní",J380,0)</f>
        <v>0</v>
      </c>
      <c r="BF380" s="193">
        <f>IF(N380="snížená",J380,0)</f>
        <v>0</v>
      </c>
      <c r="BG380" s="193">
        <f>IF(N380="zákl. přenesená",J380,0)</f>
        <v>0</v>
      </c>
      <c r="BH380" s="193">
        <f>IF(N380="sníž. přenesená",J380,0)</f>
        <v>0</v>
      </c>
      <c r="BI380" s="193">
        <f>IF(N380="nulová",J380,0)</f>
        <v>0</v>
      </c>
      <c r="BJ380" s="20" t="s">
        <v>84</v>
      </c>
      <c r="BK380" s="193">
        <f>ROUND(I380*H380,2)</f>
        <v>0</v>
      </c>
      <c r="BL380" s="20" t="s">
        <v>572</v>
      </c>
      <c r="BM380" s="192" t="s">
        <v>625</v>
      </c>
    </row>
    <row r="381" spans="1:65" s="2" customFormat="1" ht="29.25">
      <c r="A381" s="37"/>
      <c r="B381" s="38"/>
      <c r="C381" s="39"/>
      <c r="D381" s="194" t="s">
        <v>188</v>
      </c>
      <c r="E381" s="39"/>
      <c r="F381" s="195" t="s">
        <v>626</v>
      </c>
      <c r="G381" s="39"/>
      <c r="H381" s="39"/>
      <c r="I381" s="196"/>
      <c r="J381" s="39"/>
      <c r="K381" s="39"/>
      <c r="L381" s="42"/>
      <c r="M381" s="197"/>
      <c r="N381" s="198"/>
      <c r="O381" s="67"/>
      <c r="P381" s="67"/>
      <c r="Q381" s="67"/>
      <c r="R381" s="67"/>
      <c r="S381" s="67"/>
      <c r="T381" s="68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T381" s="20" t="s">
        <v>188</v>
      </c>
      <c r="AU381" s="20" t="s">
        <v>86</v>
      </c>
    </row>
    <row r="382" spans="1:65" s="2" customFormat="1" ht="11.25">
      <c r="A382" s="37"/>
      <c r="B382" s="38"/>
      <c r="C382" s="39"/>
      <c r="D382" s="199" t="s">
        <v>190</v>
      </c>
      <c r="E382" s="39"/>
      <c r="F382" s="200" t="s">
        <v>627</v>
      </c>
      <c r="G382" s="39"/>
      <c r="H382" s="39"/>
      <c r="I382" s="196"/>
      <c r="J382" s="39"/>
      <c r="K382" s="39"/>
      <c r="L382" s="42"/>
      <c r="M382" s="197"/>
      <c r="N382" s="198"/>
      <c r="O382" s="67"/>
      <c r="P382" s="67"/>
      <c r="Q382" s="67"/>
      <c r="R382" s="67"/>
      <c r="S382" s="67"/>
      <c r="T382" s="68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T382" s="20" t="s">
        <v>190</v>
      </c>
      <c r="AU382" s="20" t="s">
        <v>86</v>
      </c>
    </row>
    <row r="383" spans="1:65" s="13" customFormat="1" ht="22.5">
      <c r="B383" s="201"/>
      <c r="C383" s="202"/>
      <c r="D383" s="194" t="s">
        <v>192</v>
      </c>
      <c r="E383" s="203" t="s">
        <v>19</v>
      </c>
      <c r="F383" s="204" t="s">
        <v>628</v>
      </c>
      <c r="G383" s="202"/>
      <c r="H383" s="203" t="s">
        <v>19</v>
      </c>
      <c r="I383" s="205"/>
      <c r="J383" s="202"/>
      <c r="K383" s="202"/>
      <c r="L383" s="206"/>
      <c r="M383" s="207"/>
      <c r="N383" s="208"/>
      <c r="O383" s="208"/>
      <c r="P383" s="208"/>
      <c r="Q383" s="208"/>
      <c r="R383" s="208"/>
      <c r="S383" s="208"/>
      <c r="T383" s="209"/>
      <c r="AT383" s="210" t="s">
        <v>192</v>
      </c>
      <c r="AU383" s="210" t="s">
        <v>86</v>
      </c>
      <c r="AV383" s="13" t="s">
        <v>84</v>
      </c>
      <c r="AW383" s="13" t="s">
        <v>37</v>
      </c>
      <c r="AX383" s="13" t="s">
        <v>77</v>
      </c>
      <c r="AY383" s="210" t="s">
        <v>179</v>
      </c>
    </row>
    <row r="384" spans="1:65" s="13" customFormat="1" ht="11.25">
      <c r="B384" s="201"/>
      <c r="C384" s="202"/>
      <c r="D384" s="194" t="s">
        <v>192</v>
      </c>
      <c r="E384" s="203" t="s">
        <v>19</v>
      </c>
      <c r="F384" s="204" t="s">
        <v>1507</v>
      </c>
      <c r="G384" s="202"/>
      <c r="H384" s="203" t="s">
        <v>19</v>
      </c>
      <c r="I384" s="205"/>
      <c r="J384" s="202"/>
      <c r="K384" s="202"/>
      <c r="L384" s="206"/>
      <c r="M384" s="207"/>
      <c r="N384" s="208"/>
      <c r="O384" s="208"/>
      <c r="P384" s="208"/>
      <c r="Q384" s="208"/>
      <c r="R384" s="208"/>
      <c r="S384" s="208"/>
      <c r="T384" s="209"/>
      <c r="AT384" s="210" t="s">
        <v>192</v>
      </c>
      <c r="AU384" s="210" t="s">
        <v>86</v>
      </c>
      <c r="AV384" s="13" t="s">
        <v>84</v>
      </c>
      <c r="AW384" s="13" t="s">
        <v>37</v>
      </c>
      <c r="AX384" s="13" t="s">
        <v>77</v>
      </c>
      <c r="AY384" s="210" t="s">
        <v>179</v>
      </c>
    </row>
    <row r="385" spans="1:65" s="14" customFormat="1" ht="11.25">
      <c r="B385" s="211"/>
      <c r="C385" s="212"/>
      <c r="D385" s="194" t="s">
        <v>192</v>
      </c>
      <c r="E385" s="213" t="s">
        <v>19</v>
      </c>
      <c r="F385" s="214" t="s">
        <v>1508</v>
      </c>
      <c r="G385" s="212"/>
      <c r="H385" s="215">
        <v>2.5</v>
      </c>
      <c r="I385" s="216"/>
      <c r="J385" s="212"/>
      <c r="K385" s="212"/>
      <c r="L385" s="217"/>
      <c r="M385" s="218"/>
      <c r="N385" s="219"/>
      <c r="O385" s="219"/>
      <c r="P385" s="219"/>
      <c r="Q385" s="219"/>
      <c r="R385" s="219"/>
      <c r="S385" s="219"/>
      <c r="T385" s="220"/>
      <c r="AT385" s="221" t="s">
        <v>192</v>
      </c>
      <c r="AU385" s="221" t="s">
        <v>86</v>
      </c>
      <c r="AV385" s="14" t="s">
        <v>86</v>
      </c>
      <c r="AW385" s="14" t="s">
        <v>37</v>
      </c>
      <c r="AX385" s="14" t="s">
        <v>84</v>
      </c>
      <c r="AY385" s="221" t="s">
        <v>179</v>
      </c>
    </row>
    <row r="386" spans="1:65" s="2" customFormat="1" ht="21.75" customHeight="1">
      <c r="A386" s="37"/>
      <c r="B386" s="38"/>
      <c r="C386" s="181" t="s">
        <v>601</v>
      </c>
      <c r="D386" s="181" t="s">
        <v>181</v>
      </c>
      <c r="E386" s="182" t="s">
        <v>631</v>
      </c>
      <c r="F386" s="183" t="s">
        <v>632</v>
      </c>
      <c r="G386" s="184" t="s">
        <v>216</v>
      </c>
      <c r="H386" s="185">
        <v>2.5</v>
      </c>
      <c r="I386" s="186"/>
      <c r="J386" s="187">
        <f>ROUND(I386*H386,2)</f>
        <v>0</v>
      </c>
      <c r="K386" s="183" t="s">
        <v>185</v>
      </c>
      <c r="L386" s="42"/>
      <c r="M386" s="188" t="s">
        <v>19</v>
      </c>
      <c r="N386" s="189" t="s">
        <v>48</v>
      </c>
      <c r="O386" s="67"/>
      <c r="P386" s="190">
        <f>O386*H386</f>
        <v>0</v>
      </c>
      <c r="Q386" s="190">
        <v>6.9999999999999994E-5</v>
      </c>
      <c r="R386" s="190">
        <f>Q386*H386</f>
        <v>1.7499999999999997E-4</v>
      </c>
      <c r="S386" s="190">
        <v>0</v>
      </c>
      <c r="T386" s="191">
        <f>S386*H386</f>
        <v>0</v>
      </c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R386" s="192" t="s">
        <v>572</v>
      </c>
      <c r="AT386" s="192" t="s">
        <v>181</v>
      </c>
      <c r="AU386" s="192" t="s">
        <v>86</v>
      </c>
      <c r="AY386" s="20" t="s">
        <v>179</v>
      </c>
      <c r="BE386" s="193">
        <f>IF(N386="základní",J386,0)</f>
        <v>0</v>
      </c>
      <c r="BF386" s="193">
        <f>IF(N386="snížená",J386,0)</f>
        <v>0</v>
      </c>
      <c r="BG386" s="193">
        <f>IF(N386="zákl. přenesená",J386,0)</f>
        <v>0</v>
      </c>
      <c r="BH386" s="193">
        <f>IF(N386="sníž. přenesená",J386,0)</f>
        <v>0</v>
      </c>
      <c r="BI386" s="193">
        <f>IF(N386="nulová",J386,0)</f>
        <v>0</v>
      </c>
      <c r="BJ386" s="20" t="s">
        <v>84</v>
      </c>
      <c r="BK386" s="193">
        <f>ROUND(I386*H386,2)</f>
        <v>0</v>
      </c>
      <c r="BL386" s="20" t="s">
        <v>572</v>
      </c>
      <c r="BM386" s="192" t="s">
        <v>633</v>
      </c>
    </row>
    <row r="387" spans="1:65" s="2" customFormat="1" ht="19.5">
      <c r="A387" s="37"/>
      <c r="B387" s="38"/>
      <c r="C387" s="39"/>
      <c r="D387" s="194" t="s">
        <v>188</v>
      </c>
      <c r="E387" s="39"/>
      <c r="F387" s="195" t="s">
        <v>634</v>
      </c>
      <c r="G387" s="39"/>
      <c r="H387" s="39"/>
      <c r="I387" s="196"/>
      <c r="J387" s="39"/>
      <c r="K387" s="39"/>
      <c r="L387" s="42"/>
      <c r="M387" s="197"/>
      <c r="N387" s="198"/>
      <c r="O387" s="67"/>
      <c r="P387" s="67"/>
      <c r="Q387" s="67"/>
      <c r="R387" s="67"/>
      <c r="S387" s="67"/>
      <c r="T387" s="68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T387" s="20" t="s">
        <v>188</v>
      </c>
      <c r="AU387" s="20" t="s">
        <v>86</v>
      </c>
    </row>
    <row r="388" spans="1:65" s="2" customFormat="1" ht="11.25">
      <c r="A388" s="37"/>
      <c r="B388" s="38"/>
      <c r="C388" s="39"/>
      <c r="D388" s="199" t="s">
        <v>190</v>
      </c>
      <c r="E388" s="39"/>
      <c r="F388" s="200" t="s">
        <v>635</v>
      </c>
      <c r="G388" s="39"/>
      <c r="H388" s="39"/>
      <c r="I388" s="196"/>
      <c r="J388" s="39"/>
      <c r="K388" s="39"/>
      <c r="L388" s="42"/>
      <c r="M388" s="197"/>
      <c r="N388" s="198"/>
      <c r="O388" s="67"/>
      <c r="P388" s="67"/>
      <c r="Q388" s="67"/>
      <c r="R388" s="67"/>
      <c r="S388" s="67"/>
      <c r="T388" s="68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T388" s="20" t="s">
        <v>190</v>
      </c>
      <c r="AU388" s="20" t="s">
        <v>86</v>
      </c>
    </row>
    <row r="389" spans="1:65" s="13" customFormat="1" ht="11.25">
      <c r="B389" s="201"/>
      <c r="C389" s="202"/>
      <c r="D389" s="194" t="s">
        <v>192</v>
      </c>
      <c r="E389" s="203" t="s">
        <v>19</v>
      </c>
      <c r="F389" s="204" t="s">
        <v>1509</v>
      </c>
      <c r="G389" s="202"/>
      <c r="H389" s="203" t="s">
        <v>19</v>
      </c>
      <c r="I389" s="205"/>
      <c r="J389" s="202"/>
      <c r="K389" s="202"/>
      <c r="L389" s="206"/>
      <c r="M389" s="207"/>
      <c r="N389" s="208"/>
      <c r="O389" s="208"/>
      <c r="P389" s="208"/>
      <c r="Q389" s="208"/>
      <c r="R389" s="208"/>
      <c r="S389" s="208"/>
      <c r="T389" s="209"/>
      <c r="AT389" s="210" t="s">
        <v>192</v>
      </c>
      <c r="AU389" s="210" t="s">
        <v>86</v>
      </c>
      <c r="AV389" s="13" t="s">
        <v>84</v>
      </c>
      <c r="AW389" s="13" t="s">
        <v>37</v>
      </c>
      <c r="AX389" s="13" t="s">
        <v>77</v>
      </c>
      <c r="AY389" s="210" t="s">
        <v>179</v>
      </c>
    </row>
    <row r="390" spans="1:65" s="14" customFormat="1" ht="11.25">
      <c r="B390" s="211"/>
      <c r="C390" s="212"/>
      <c r="D390" s="194" t="s">
        <v>192</v>
      </c>
      <c r="E390" s="213" t="s">
        <v>19</v>
      </c>
      <c r="F390" s="214" t="s">
        <v>1510</v>
      </c>
      <c r="G390" s="212"/>
      <c r="H390" s="215">
        <v>2.5</v>
      </c>
      <c r="I390" s="216"/>
      <c r="J390" s="212"/>
      <c r="K390" s="212"/>
      <c r="L390" s="217"/>
      <c r="M390" s="218"/>
      <c r="N390" s="219"/>
      <c r="O390" s="219"/>
      <c r="P390" s="219"/>
      <c r="Q390" s="219"/>
      <c r="R390" s="219"/>
      <c r="S390" s="219"/>
      <c r="T390" s="220"/>
      <c r="AT390" s="221" t="s">
        <v>192</v>
      </c>
      <c r="AU390" s="221" t="s">
        <v>86</v>
      </c>
      <c r="AV390" s="14" t="s">
        <v>86</v>
      </c>
      <c r="AW390" s="14" t="s">
        <v>37</v>
      </c>
      <c r="AX390" s="14" t="s">
        <v>84</v>
      </c>
      <c r="AY390" s="221" t="s">
        <v>179</v>
      </c>
    </row>
    <row r="391" spans="1:65" s="2" customFormat="1" ht="24.2" customHeight="1">
      <c r="A391" s="37"/>
      <c r="B391" s="38"/>
      <c r="C391" s="181" t="s">
        <v>608</v>
      </c>
      <c r="D391" s="181" t="s">
        <v>181</v>
      </c>
      <c r="E391" s="182" t="s">
        <v>638</v>
      </c>
      <c r="F391" s="183" t="s">
        <v>639</v>
      </c>
      <c r="G391" s="184" t="s">
        <v>332</v>
      </c>
      <c r="H391" s="185">
        <v>4.0000000000000001E-3</v>
      </c>
      <c r="I391" s="186"/>
      <c r="J391" s="187">
        <f>ROUND(I391*H391,2)</f>
        <v>0</v>
      </c>
      <c r="K391" s="183" t="s">
        <v>185</v>
      </c>
      <c r="L391" s="42"/>
      <c r="M391" s="188" t="s">
        <v>19</v>
      </c>
      <c r="N391" s="189" t="s">
        <v>48</v>
      </c>
      <c r="O391" s="67"/>
      <c r="P391" s="190">
        <f>O391*H391</f>
        <v>0</v>
      </c>
      <c r="Q391" s="190">
        <v>0</v>
      </c>
      <c r="R391" s="190">
        <f>Q391*H391</f>
        <v>0</v>
      </c>
      <c r="S391" s="190">
        <v>0</v>
      </c>
      <c r="T391" s="191">
        <f>S391*H391</f>
        <v>0</v>
      </c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R391" s="192" t="s">
        <v>572</v>
      </c>
      <c r="AT391" s="192" t="s">
        <v>181</v>
      </c>
      <c r="AU391" s="192" t="s">
        <v>86</v>
      </c>
      <c r="AY391" s="20" t="s">
        <v>179</v>
      </c>
      <c r="BE391" s="193">
        <f>IF(N391="základní",J391,0)</f>
        <v>0</v>
      </c>
      <c r="BF391" s="193">
        <f>IF(N391="snížená",J391,0)</f>
        <v>0</v>
      </c>
      <c r="BG391" s="193">
        <f>IF(N391="zákl. přenesená",J391,0)</f>
        <v>0</v>
      </c>
      <c r="BH391" s="193">
        <f>IF(N391="sníž. přenesená",J391,0)</f>
        <v>0</v>
      </c>
      <c r="BI391" s="193">
        <f>IF(N391="nulová",J391,0)</f>
        <v>0</v>
      </c>
      <c r="BJ391" s="20" t="s">
        <v>84</v>
      </c>
      <c r="BK391" s="193">
        <f>ROUND(I391*H391,2)</f>
        <v>0</v>
      </c>
      <c r="BL391" s="20" t="s">
        <v>572</v>
      </c>
      <c r="BM391" s="192" t="s">
        <v>640</v>
      </c>
    </row>
    <row r="392" spans="1:65" s="2" customFormat="1" ht="19.5">
      <c r="A392" s="37"/>
      <c r="B392" s="38"/>
      <c r="C392" s="39"/>
      <c r="D392" s="194" t="s">
        <v>188</v>
      </c>
      <c r="E392" s="39"/>
      <c r="F392" s="195" t="s">
        <v>641</v>
      </c>
      <c r="G392" s="39"/>
      <c r="H392" s="39"/>
      <c r="I392" s="196"/>
      <c r="J392" s="39"/>
      <c r="K392" s="39"/>
      <c r="L392" s="42"/>
      <c r="M392" s="197"/>
      <c r="N392" s="198"/>
      <c r="O392" s="67"/>
      <c r="P392" s="67"/>
      <c r="Q392" s="67"/>
      <c r="R392" s="67"/>
      <c r="S392" s="67"/>
      <c r="T392" s="68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T392" s="20" t="s">
        <v>188</v>
      </c>
      <c r="AU392" s="20" t="s">
        <v>86</v>
      </c>
    </row>
    <row r="393" spans="1:65" s="2" customFormat="1" ht="11.25">
      <c r="A393" s="37"/>
      <c r="B393" s="38"/>
      <c r="C393" s="39"/>
      <c r="D393" s="199" t="s">
        <v>190</v>
      </c>
      <c r="E393" s="39"/>
      <c r="F393" s="200" t="s">
        <v>642</v>
      </c>
      <c r="G393" s="39"/>
      <c r="H393" s="39"/>
      <c r="I393" s="196"/>
      <c r="J393" s="39"/>
      <c r="K393" s="39"/>
      <c r="L393" s="42"/>
      <c r="M393" s="255"/>
      <c r="N393" s="256"/>
      <c r="O393" s="257"/>
      <c r="P393" s="257"/>
      <c r="Q393" s="257"/>
      <c r="R393" s="257"/>
      <c r="S393" s="257"/>
      <c r="T393" s="258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T393" s="20" t="s">
        <v>190</v>
      </c>
      <c r="AU393" s="20" t="s">
        <v>86</v>
      </c>
    </row>
    <row r="394" spans="1:65" s="2" customFormat="1" ht="6.95" customHeight="1">
      <c r="A394" s="37"/>
      <c r="B394" s="50"/>
      <c r="C394" s="51"/>
      <c r="D394" s="51"/>
      <c r="E394" s="51"/>
      <c r="F394" s="51"/>
      <c r="G394" s="51"/>
      <c r="H394" s="51"/>
      <c r="I394" s="51"/>
      <c r="J394" s="51"/>
      <c r="K394" s="51"/>
      <c r="L394" s="42"/>
      <c r="M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</row>
  </sheetData>
  <sheetProtection algorithmName="SHA-512" hashValue="KSNZTWunSswJjeQmLXY9CdMxj71LiQkdf7zjVVzUy1CIes+IKXGxQsLDRDfNJ7S9jG3HnWRBAgiZ1veKX7gTBA==" saltValue="+gcK2grQL7TFc7cDraKLHZXR2DIVXSUDtnhZ3pw7niD/A+9zM8jbiOQtRkqA6Wt3qcfy9qyJk4my74B2LKZNfA==" spinCount="100000" sheet="1" objects="1" scenarios="1" formatColumns="0" formatRows="0" autoFilter="0"/>
  <autoFilter ref="C99:K393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1" r:id="rId2"/>
    <hyperlink ref="F118" r:id="rId3"/>
    <hyperlink ref="F124" r:id="rId4"/>
    <hyperlink ref="F129" r:id="rId5"/>
    <hyperlink ref="F135" r:id="rId6"/>
    <hyperlink ref="F141" r:id="rId7"/>
    <hyperlink ref="F146" r:id="rId8"/>
    <hyperlink ref="F155" r:id="rId9"/>
    <hyperlink ref="F160" r:id="rId10"/>
    <hyperlink ref="F165" r:id="rId11"/>
    <hyperlink ref="F171" r:id="rId12"/>
    <hyperlink ref="F176" r:id="rId13"/>
    <hyperlink ref="F182" r:id="rId14"/>
    <hyperlink ref="F187" r:id="rId15"/>
    <hyperlink ref="F192" r:id="rId16"/>
    <hyperlink ref="F199" r:id="rId17"/>
    <hyperlink ref="F205" r:id="rId18"/>
    <hyperlink ref="F211" r:id="rId19"/>
    <hyperlink ref="F216" r:id="rId20"/>
    <hyperlink ref="F224" r:id="rId21"/>
    <hyperlink ref="F229" r:id="rId22"/>
    <hyperlink ref="F236" r:id="rId23"/>
    <hyperlink ref="F243" r:id="rId24"/>
    <hyperlink ref="F250" r:id="rId25"/>
    <hyperlink ref="F260" r:id="rId26"/>
    <hyperlink ref="F267" r:id="rId27"/>
    <hyperlink ref="F290" r:id="rId28"/>
    <hyperlink ref="F300" r:id="rId29"/>
    <hyperlink ref="F307" r:id="rId30"/>
    <hyperlink ref="F311" r:id="rId31"/>
    <hyperlink ref="F317" r:id="rId32"/>
    <hyperlink ref="F323" r:id="rId33"/>
    <hyperlink ref="F329" r:id="rId34"/>
    <hyperlink ref="F332" r:id="rId35"/>
    <hyperlink ref="F336" r:id="rId36"/>
    <hyperlink ref="F341" r:id="rId37"/>
    <hyperlink ref="F346" r:id="rId38"/>
    <hyperlink ref="F351" r:id="rId39"/>
    <hyperlink ref="F357" r:id="rId40"/>
    <hyperlink ref="F362" r:id="rId41"/>
    <hyperlink ref="F367" r:id="rId42"/>
    <hyperlink ref="F370" r:id="rId43"/>
    <hyperlink ref="F376" r:id="rId44"/>
    <hyperlink ref="F382" r:id="rId45"/>
    <hyperlink ref="F388" r:id="rId46"/>
    <hyperlink ref="F393" r:id="rId47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4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529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122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30" customHeight="1">
      <c r="A13" s="37"/>
      <c r="B13" s="42"/>
      <c r="C13" s="37"/>
      <c r="D13" s="37"/>
      <c r="E13" s="399" t="s">
        <v>1511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1512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ROUND((SUM(BE100:BE528)),  2)</f>
        <v>0</v>
      </c>
      <c r="G37" s="37"/>
      <c r="H37" s="37"/>
      <c r="I37" s="127">
        <v>0.21</v>
      </c>
      <c r="J37" s="126">
        <f>ROUND(((SUM(BE100:BE528))*I37),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ROUND((SUM(BF100:BF528)),  2)</f>
        <v>0</v>
      </c>
      <c r="G38" s="37"/>
      <c r="H38" s="37"/>
      <c r="I38" s="127">
        <v>0.12</v>
      </c>
      <c r="J38" s="126">
        <f>ROUND(((SUM(BF100:BF528))*I38),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ROUND((SUM(BG100:BG528)),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ROUND((SUM(BH100:BH528)),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ROUND((SUM(BI100:BI528)),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30" customHeight="1">
      <c r="A58" s="37"/>
      <c r="B58" s="38"/>
      <c r="C58" s="39"/>
      <c r="D58" s="39"/>
      <c r="E58" s="355" t="str">
        <f>E13</f>
        <v>110a - SO 10 - Sídliště nad Lužnicí - zastávka MHD směr Klokoty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J300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J316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J380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J426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J469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J473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J474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30" customHeight="1">
      <c r="A92" s="37"/>
      <c r="B92" s="38"/>
      <c r="C92" s="39"/>
      <c r="D92" s="39"/>
      <c r="E92" s="355" t="str">
        <f>E13</f>
        <v>110a - SO 10 - Sídliště nad Lužnicí - zastávka MHD směr Klokoty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P101+P473</f>
        <v>0</v>
      </c>
      <c r="Q100" s="75"/>
      <c r="R100" s="162">
        <f>R101+R473</f>
        <v>32.229996399999997</v>
      </c>
      <c r="S100" s="75"/>
      <c r="T100" s="163">
        <f>T101+T473</f>
        <v>10.966999999999999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BK101+BK473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P102+P300+P316+P380+P426+P469</f>
        <v>0</v>
      </c>
      <c r="Q101" s="173"/>
      <c r="R101" s="174">
        <f>R102+R300+R316+R380+R426+R469</f>
        <v>32.128093999999997</v>
      </c>
      <c r="S101" s="173"/>
      <c r="T101" s="175">
        <f>T102+T300+T316+T380+T426+T469</f>
        <v>10.966999999999999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BK102+BK300+BK316+BK380+BK426+BK469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SUM(P103:P299)</f>
        <v>0</v>
      </c>
      <c r="Q102" s="173"/>
      <c r="R102" s="174">
        <f>SUM(R103:R299)</f>
        <v>15.4</v>
      </c>
      <c r="S102" s="173"/>
      <c r="T102" s="175">
        <f>SUM(T103:T299)</f>
        <v>10.879999999999999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SUM(BK103:BK299)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195</v>
      </c>
      <c r="F103" s="183" t="s">
        <v>196</v>
      </c>
      <c r="G103" s="184" t="s">
        <v>184</v>
      </c>
      <c r="H103" s="185">
        <v>8.4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0.26</v>
      </c>
      <c r="T103" s="191">
        <f>S103*H103</f>
        <v>2.1840000000000002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197</v>
      </c>
    </row>
    <row r="104" spans="1:65" s="2" customFormat="1" ht="39">
      <c r="A104" s="37"/>
      <c r="B104" s="38"/>
      <c r="C104" s="39"/>
      <c r="D104" s="194" t="s">
        <v>188</v>
      </c>
      <c r="E104" s="39"/>
      <c r="F104" s="195" t="s">
        <v>198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199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11.25">
      <c r="B106" s="201"/>
      <c r="C106" s="202"/>
      <c r="D106" s="194" t="s">
        <v>192</v>
      </c>
      <c r="E106" s="203" t="s">
        <v>19</v>
      </c>
      <c r="F106" s="204" t="s">
        <v>200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3" customFormat="1" ht="11.25">
      <c r="B107" s="201"/>
      <c r="C107" s="202"/>
      <c r="D107" s="194" t="s">
        <v>192</v>
      </c>
      <c r="E107" s="203" t="s">
        <v>19</v>
      </c>
      <c r="F107" s="204" t="s">
        <v>1513</v>
      </c>
      <c r="G107" s="202"/>
      <c r="H107" s="203" t="s">
        <v>19</v>
      </c>
      <c r="I107" s="205"/>
      <c r="J107" s="202"/>
      <c r="K107" s="202"/>
      <c r="L107" s="206"/>
      <c r="M107" s="207"/>
      <c r="N107" s="208"/>
      <c r="O107" s="208"/>
      <c r="P107" s="208"/>
      <c r="Q107" s="208"/>
      <c r="R107" s="208"/>
      <c r="S107" s="208"/>
      <c r="T107" s="209"/>
      <c r="AT107" s="210" t="s">
        <v>192</v>
      </c>
      <c r="AU107" s="210" t="s">
        <v>86</v>
      </c>
      <c r="AV107" s="13" t="s">
        <v>84</v>
      </c>
      <c r="AW107" s="13" t="s">
        <v>37</v>
      </c>
      <c r="AX107" s="13" t="s">
        <v>77</v>
      </c>
      <c r="AY107" s="210" t="s">
        <v>179</v>
      </c>
    </row>
    <row r="108" spans="1:65" s="14" customFormat="1" ht="11.25">
      <c r="B108" s="211"/>
      <c r="C108" s="212"/>
      <c r="D108" s="194" t="s">
        <v>192</v>
      </c>
      <c r="E108" s="213" t="s">
        <v>19</v>
      </c>
      <c r="F108" s="214" t="s">
        <v>1514</v>
      </c>
      <c r="G108" s="212"/>
      <c r="H108" s="215">
        <v>6.4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77</v>
      </c>
      <c r="AY108" s="221" t="s">
        <v>179</v>
      </c>
    </row>
    <row r="109" spans="1:65" s="13" customFormat="1" ht="11.25">
      <c r="B109" s="201"/>
      <c r="C109" s="202"/>
      <c r="D109" s="194" t="s">
        <v>192</v>
      </c>
      <c r="E109" s="203" t="s">
        <v>19</v>
      </c>
      <c r="F109" s="204" t="s">
        <v>864</v>
      </c>
      <c r="G109" s="202"/>
      <c r="H109" s="203" t="s">
        <v>19</v>
      </c>
      <c r="I109" s="205"/>
      <c r="J109" s="202"/>
      <c r="K109" s="202"/>
      <c r="L109" s="206"/>
      <c r="M109" s="207"/>
      <c r="N109" s="208"/>
      <c r="O109" s="208"/>
      <c r="P109" s="208"/>
      <c r="Q109" s="208"/>
      <c r="R109" s="208"/>
      <c r="S109" s="208"/>
      <c r="T109" s="209"/>
      <c r="AT109" s="210" t="s">
        <v>192</v>
      </c>
      <c r="AU109" s="210" t="s">
        <v>86</v>
      </c>
      <c r="AV109" s="13" t="s">
        <v>84</v>
      </c>
      <c r="AW109" s="13" t="s">
        <v>37</v>
      </c>
      <c r="AX109" s="13" t="s">
        <v>77</v>
      </c>
      <c r="AY109" s="210" t="s">
        <v>179</v>
      </c>
    </row>
    <row r="110" spans="1:65" s="14" customFormat="1" ht="11.25">
      <c r="B110" s="211"/>
      <c r="C110" s="212"/>
      <c r="D110" s="194" t="s">
        <v>192</v>
      </c>
      <c r="E110" s="213" t="s">
        <v>19</v>
      </c>
      <c r="F110" s="214" t="s">
        <v>222</v>
      </c>
      <c r="G110" s="212"/>
      <c r="H110" s="215">
        <v>2</v>
      </c>
      <c r="I110" s="216"/>
      <c r="J110" s="212"/>
      <c r="K110" s="212"/>
      <c r="L110" s="217"/>
      <c r="M110" s="218"/>
      <c r="N110" s="219"/>
      <c r="O110" s="219"/>
      <c r="P110" s="219"/>
      <c r="Q110" s="219"/>
      <c r="R110" s="219"/>
      <c r="S110" s="219"/>
      <c r="T110" s="220"/>
      <c r="AT110" s="221" t="s">
        <v>192</v>
      </c>
      <c r="AU110" s="221" t="s">
        <v>86</v>
      </c>
      <c r="AV110" s="14" t="s">
        <v>86</v>
      </c>
      <c r="AW110" s="14" t="s">
        <v>37</v>
      </c>
      <c r="AX110" s="14" t="s">
        <v>77</v>
      </c>
      <c r="AY110" s="221" t="s">
        <v>179</v>
      </c>
    </row>
    <row r="111" spans="1:65" s="15" customFormat="1" ht="11.25">
      <c r="B111" s="222"/>
      <c r="C111" s="223"/>
      <c r="D111" s="194" t="s">
        <v>192</v>
      </c>
      <c r="E111" s="224" t="s">
        <v>19</v>
      </c>
      <c r="F111" s="225" t="s">
        <v>205</v>
      </c>
      <c r="G111" s="223"/>
      <c r="H111" s="226">
        <v>8.4</v>
      </c>
      <c r="I111" s="227"/>
      <c r="J111" s="223"/>
      <c r="K111" s="223"/>
      <c r="L111" s="228"/>
      <c r="M111" s="229"/>
      <c r="N111" s="230"/>
      <c r="O111" s="230"/>
      <c r="P111" s="230"/>
      <c r="Q111" s="230"/>
      <c r="R111" s="230"/>
      <c r="S111" s="230"/>
      <c r="T111" s="231"/>
      <c r="AT111" s="232" t="s">
        <v>192</v>
      </c>
      <c r="AU111" s="232" t="s">
        <v>86</v>
      </c>
      <c r="AV111" s="15" t="s">
        <v>186</v>
      </c>
      <c r="AW111" s="15" t="s">
        <v>37</v>
      </c>
      <c r="AX111" s="15" t="s">
        <v>84</v>
      </c>
      <c r="AY111" s="232" t="s">
        <v>179</v>
      </c>
    </row>
    <row r="112" spans="1:65" s="2" customFormat="1" ht="24.2" customHeight="1">
      <c r="A112" s="37"/>
      <c r="B112" s="38"/>
      <c r="C112" s="181" t="s">
        <v>86</v>
      </c>
      <c r="D112" s="181" t="s">
        <v>181</v>
      </c>
      <c r="E112" s="182" t="s">
        <v>921</v>
      </c>
      <c r="F112" s="183" t="s">
        <v>922</v>
      </c>
      <c r="G112" s="184" t="s">
        <v>184</v>
      </c>
      <c r="H112" s="185">
        <v>3.6</v>
      </c>
      <c r="I112" s="186"/>
      <c r="J112" s="187">
        <f>ROUND(I112*H112,2)</f>
        <v>0</v>
      </c>
      <c r="K112" s="183" t="s">
        <v>185</v>
      </c>
      <c r="L112" s="42"/>
      <c r="M112" s="188" t="s">
        <v>19</v>
      </c>
      <c r="N112" s="189" t="s">
        <v>48</v>
      </c>
      <c r="O112" s="67"/>
      <c r="P112" s="190">
        <f>O112*H112</f>
        <v>0</v>
      </c>
      <c r="Q112" s="190">
        <v>0</v>
      </c>
      <c r="R112" s="190">
        <f>Q112*H112</f>
        <v>0</v>
      </c>
      <c r="S112" s="190">
        <v>0.22500000000000001</v>
      </c>
      <c r="T112" s="191">
        <f>S112*H112</f>
        <v>0.81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92" t="s">
        <v>186</v>
      </c>
      <c r="AT112" s="192" t="s">
        <v>181</v>
      </c>
      <c r="AU112" s="192" t="s">
        <v>86</v>
      </c>
      <c r="AY112" s="20" t="s">
        <v>179</v>
      </c>
      <c r="BE112" s="193">
        <f>IF(N112="základní",J112,0)</f>
        <v>0</v>
      </c>
      <c r="BF112" s="193">
        <f>IF(N112="snížená",J112,0)</f>
        <v>0</v>
      </c>
      <c r="BG112" s="193">
        <f>IF(N112="zákl. přenesená",J112,0)</f>
        <v>0</v>
      </c>
      <c r="BH112" s="193">
        <f>IF(N112="sníž. přenesená",J112,0)</f>
        <v>0</v>
      </c>
      <c r="BI112" s="193">
        <f>IF(N112="nulová",J112,0)</f>
        <v>0</v>
      </c>
      <c r="BJ112" s="20" t="s">
        <v>84</v>
      </c>
      <c r="BK112" s="193">
        <f>ROUND(I112*H112,2)</f>
        <v>0</v>
      </c>
      <c r="BL112" s="20" t="s">
        <v>186</v>
      </c>
      <c r="BM112" s="192" t="s">
        <v>1515</v>
      </c>
    </row>
    <row r="113" spans="1:65" s="2" customFormat="1" ht="48.75">
      <c r="A113" s="37"/>
      <c r="B113" s="38"/>
      <c r="C113" s="39"/>
      <c r="D113" s="194" t="s">
        <v>188</v>
      </c>
      <c r="E113" s="39"/>
      <c r="F113" s="195" t="s">
        <v>924</v>
      </c>
      <c r="G113" s="39"/>
      <c r="H113" s="39"/>
      <c r="I113" s="196"/>
      <c r="J113" s="39"/>
      <c r="K113" s="39"/>
      <c r="L113" s="42"/>
      <c r="M113" s="197"/>
      <c r="N113" s="198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188</v>
      </c>
      <c r="AU113" s="20" t="s">
        <v>86</v>
      </c>
    </row>
    <row r="114" spans="1:65" s="2" customFormat="1" ht="11.25">
      <c r="A114" s="37"/>
      <c r="B114" s="38"/>
      <c r="C114" s="39"/>
      <c r="D114" s="199" t="s">
        <v>190</v>
      </c>
      <c r="E114" s="39"/>
      <c r="F114" s="200" t="s">
        <v>925</v>
      </c>
      <c r="G114" s="39"/>
      <c r="H114" s="39"/>
      <c r="I114" s="196"/>
      <c r="J114" s="39"/>
      <c r="K114" s="39"/>
      <c r="L114" s="42"/>
      <c r="M114" s="197"/>
      <c r="N114" s="198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190</v>
      </c>
      <c r="AU114" s="20" t="s">
        <v>86</v>
      </c>
    </row>
    <row r="115" spans="1:65" s="13" customFormat="1" ht="22.5">
      <c r="B115" s="201"/>
      <c r="C115" s="202"/>
      <c r="D115" s="194" t="s">
        <v>192</v>
      </c>
      <c r="E115" s="203" t="s">
        <v>19</v>
      </c>
      <c r="F115" s="204" t="s">
        <v>1516</v>
      </c>
      <c r="G115" s="202"/>
      <c r="H115" s="203" t="s">
        <v>19</v>
      </c>
      <c r="I115" s="205"/>
      <c r="J115" s="202"/>
      <c r="K115" s="202"/>
      <c r="L115" s="206"/>
      <c r="M115" s="207"/>
      <c r="N115" s="208"/>
      <c r="O115" s="208"/>
      <c r="P115" s="208"/>
      <c r="Q115" s="208"/>
      <c r="R115" s="208"/>
      <c r="S115" s="208"/>
      <c r="T115" s="209"/>
      <c r="AT115" s="210" t="s">
        <v>192</v>
      </c>
      <c r="AU115" s="210" t="s">
        <v>86</v>
      </c>
      <c r="AV115" s="13" t="s">
        <v>84</v>
      </c>
      <c r="AW115" s="13" t="s">
        <v>37</v>
      </c>
      <c r="AX115" s="13" t="s">
        <v>77</v>
      </c>
      <c r="AY115" s="210" t="s">
        <v>179</v>
      </c>
    </row>
    <row r="116" spans="1:65" s="13" customFormat="1" ht="11.25">
      <c r="B116" s="201"/>
      <c r="C116" s="202"/>
      <c r="D116" s="194" t="s">
        <v>192</v>
      </c>
      <c r="E116" s="203" t="s">
        <v>19</v>
      </c>
      <c r="F116" s="204" t="s">
        <v>1517</v>
      </c>
      <c r="G116" s="202"/>
      <c r="H116" s="203" t="s">
        <v>19</v>
      </c>
      <c r="I116" s="205"/>
      <c r="J116" s="202"/>
      <c r="K116" s="202"/>
      <c r="L116" s="206"/>
      <c r="M116" s="207"/>
      <c r="N116" s="208"/>
      <c r="O116" s="208"/>
      <c r="P116" s="208"/>
      <c r="Q116" s="208"/>
      <c r="R116" s="208"/>
      <c r="S116" s="208"/>
      <c r="T116" s="209"/>
      <c r="AT116" s="210" t="s">
        <v>192</v>
      </c>
      <c r="AU116" s="210" t="s">
        <v>86</v>
      </c>
      <c r="AV116" s="13" t="s">
        <v>84</v>
      </c>
      <c r="AW116" s="13" t="s">
        <v>37</v>
      </c>
      <c r="AX116" s="13" t="s">
        <v>77</v>
      </c>
      <c r="AY116" s="210" t="s">
        <v>179</v>
      </c>
    </row>
    <row r="117" spans="1:65" s="14" customFormat="1" ht="11.25">
      <c r="B117" s="211"/>
      <c r="C117" s="212"/>
      <c r="D117" s="194" t="s">
        <v>192</v>
      </c>
      <c r="E117" s="213" t="s">
        <v>19</v>
      </c>
      <c r="F117" s="214" t="s">
        <v>1518</v>
      </c>
      <c r="G117" s="212"/>
      <c r="H117" s="215">
        <v>3.6</v>
      </c>
      <c r="I117" s="216"/>
      <c r="J117" s="212"/>
      <c r="K117" s="212"/>
      <c r="L117" s="217"/>
      <c r="M117" s="218"/>
      <c r="N117" s="219"/>
      <c r="O117" s="219"/>
      <c r="P117" s="219"/>
      <c r="Q117" s="219"/>
      <c r="R117" s="219"/>
      <c r="S117" s="219"/>
      <c r="T117" s="220"/>
      <c r="AT117" s="221" t="s">
        <v>192</v>
      </c>
      <c r="AU117" s="221" t="s">
        <v>86</v>
      </c>
      <c r="AV117" s="14" t="s">
        <v>86</v>
      </c>
      <c r="AW117" s="14" t="s">
        <v>37</v>
      </c>
      <c r="AX117" s="14" t="s">
        <v>84</v>
      </c>
      <c r="AY117" s="221" t="s">
        <v>179</v>
      </c>
    </row>
    <row r="118" spans="1:65" s="2" customFormat="1" ht="24.2" customHeight="1">
      <c r="A118" s="37"/>
      <c r="B118" s="38"/>
      <c r="C118" s="181" t="s">
        <v>94</v>
      </c>
      <c r="D118" s="181" t="s">
        <v>181</v>
      </c>
      <c r="E118" s="182" t="s">
        <v>206</v>
      </c>
      <c r="F118" s="183" t="s">
        <v>207</v>
      </c>
      <c r="G118" s="184" t="s">
        <v>184</v>
      </c>
      <c r="H118" s="185">
        <v>15.8</v>
      </c>
      <c r="I118" s="186"/>
      <c r="J118" s="187">
        <f>ROUND(I118*H118,2)</f>
        <v>0</v>
      </c>
      <c r="K118" s="183" t="s">
        <v>185</v>
      </c>
      <c r="L118" s="42"/>
      <c r="M118" s="188" t="s">
        <v>19</v>
      </c>
      <c r="N118" s="189" t="s">
        <v>48</v>
      </c>
      <c r="O118" s="67"/>
      <c r="P118" s="190">
        <f>O118*H118</f>
        <v>0</v>
      </c>
      <c r="Q118" s="190">
        <v>0</v>
      </c>
      <c r="R118" s="190">
        <f>Q118*H118</f>
        <v>0</v>
      </c>
      <c r="S118" s="190">
        <v>0.28999999999999998</v>
      </c>
      <c r="T118" s="191">
        <f>S118*H118</f>
        <v>4.5819999999999999</v>
      </c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R118" s="192" t="s">
        <v>186</v>
      </c>
      <c r="AT118" s="192" t="s">
        <v>181</v>
      </c>
      <c r="AU118" s="192" t="s">
        <v>86</v>
      </c>
      <c r="AY118" s="20" t="s">
        <v>179</v>
      </c>
      <c r="BE118" s="193">
        <f>IF(N118="základní",J118,0)</f>
        <v>0</v>
      </c>
      <c r="BF118" s="193">
        <f>IF(N118="snížená",J118,0)</f>
        <v>0</v>
      </c>
      <c r="BG118" s="193">
        <f>IF(N118="zákl. přenesená",J118,0)</f>
        <v>0</v>
      </c>
      <c r="BH118" s="193">
        <f>IF(N118="sníž. přenesená",J118,0)</f>
        <v>0</v>
      </c>
      <c r="BI118" s="193">
        <f>IF(N118="nulová",J118,0)</f>
        <v>0</v>
      </c>
      <c r="BJ118" s="20" t="s">
        <v>84</v>
      </c>
      <c r="BK118" s="193">
        <f>ROUND(I118*H118,2)</f>
        <v>0</v>
      </c>
      <c r="BL118" s="20" t="s">
        <v>186</v>
      </c>
      <c r="BM118" s="192" t="s">
        <v>208</v>
      </c>
    </row>
    <row r="119" spans="1:65" s="2" customFormat="1" ht="39">
      <c r="A119" s="37"/>
      <c r="B119" s="38"/>
      <c r="C119" s="39"/>
      <c r="D119" s="194" t="s">
        <v>188</v>
      </c>
      <c r="E119" s="39"/>
      <c r="F119" s="195" t="s">
        <v>209</v>
      </c>
      <c r="G119" s="39"/>
      <c r="H119" s="39"/>
      <c r="I119" s="196"/>
      <c r="J119" s="39"/>
      <c r="K119" s="39"/>
      <c r="L119" s="42"/>
      <c r="M119" s="197"/>
      <c r="N119" s="198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188</v>
      </c>
      <c r="AU119" s="20" t="s">
        <v>86</v>
      </c>
    </row>
    <row r="120" spans="1:65" s="2" customFormat="1" ht="11.25">
      <c r="A120" s="37"/>
      <c r="B120" s="38"/>
      <c r="C120" s="39"/>
      <c r="D120" s="199" t="s">
        <v>190</v>
      </c>
      <c r="E120" s="39"/>
      <c r="F120" s="200" t="s">
        <v>210</v>
      </c>
      <c r="G120" s="39"/>
      <c r="H120" s="39"/>
      <c r="I120" s="196"/>
      <c r="J120" s="39"/>
      <c r="K120" s="39"/>
      <c r="L120" s="42"/>
      <c r="M120" s="197"/>
      <c r="N120" s="198"/>
      <c r="O120" s="67"/>
      <c r="P120" s="67"/>
      <c r="Q120" s="67"/>
      <c r="R120" s="67"/>
      <c r="S120" s="67"/>
      <c r="T120" s="68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T120" s="20" t="s">
        <v>190</v>
      </c>
      <c r="AU120" s="20" t="s">
        <v>86</v>
      </c>
    </row>
    <row r="121" spans="1:65" s="13" customFormat="1" ht="22.5">
      <c r="B121" s="201"/>
      <c r="C121" s="202"/>
      <c r="D121" s="194" t="s">
        <v>192</v>
      </c>
      <c r="E121" s="203" t="s">
        <v>19</v>
      </c>
      <c r="F121" s="204" t="s">
        <v>865</v>
      </c>
      <c r="G121" s="202"/>
      <c r="H121" s="203" t="s">
        <v>19</v>
      </c>
      <c r="I121" s="205"/>
      <c r="J121" s="202"/>
      <c r="K121" s="202"/>
      <c r="L121" s="206"/>
      <c r="M121" s="207"/>
      <c r="N121" s="208"/>
      <c r="O121" s="208"/>
      <c r="P121" s="208"/>
      <c r="Q121" s="208"/>
      <c r="R121" s="208"/>
      <c r="S121" s="208"/>
      <c r="T121" s="209"/>
      <c r="AT121" s="210" t="s">
        <v>192</v>
      </c>
      <c r="AU121" s="210" t="s">
        <v>86</v>
      </c>
      <c r="AV121" s="13" t="s">
        <v>84</v>
      </c>
      <c r="AW121" s="13" t="s">
        <v>37</v>
      </c>
      <c r="AX121" s="13" t="s">
        <v>77</v>
      </c>
      <c r="AY121" s="210" t="s">
        <v>179</v>
      </c>
    </row>
    <row r="122" spans="1:65" s="13" customFormat="1" ht="11.25">
      <c r="B122" s="201"/>
      <c r="C122" s="202"/>
      <c r="D122" s="194" t="s">
        <v>192</v>
      </c>
      <c r="E122" s="203" t="s">
        <v>19</v>
      </c>
      <c r="F122" s="204" t="s">
        <v>1513</v>
      </c>
      <c r="G122" s="202"/>
      <c r="H122" s="203" t="s">
        <v>19</v>
      </c>
      <c r="I122" s="205"/>
      <c r="J122" s="202"/>
      <c r="K122" s="202"/>
      <c r="L122" s="206"/>
      <c r="M122" s="207"/>
      <c r="N122" s="208"/>
      <c r="O122" s="208"/>
      <c r="P122" s="208"/>
      <c r="Q122" s="208"/>
      <c r="R122" s="208"/>
      <c r="S122" s="208"/>
      <c r="T122" s="209"/>
      <c r="AT122" s="210" t="s">
        <v>192</v>
      </c>
      <c r="AU122" s="210" t="s">
        <v>86</v>
      </c>
      <c r="AV122" s="13" t="s">
        <v>84</v>
      </c>
      <c r="AW122" s="13" t="s">
        <v>37</v>
      </c>
      <c r="AX122" s="13" t="s">
        <v>77</v>
      </c>
      <c r="AY122" s="210" t="s">
        <v>179</v>
      </c>
    </row>
    <row r="123" spans="1:65" s="14" customFormat="1" ht="11.25">
      <c r="B123" s="211"/>
      <c r="C123" s="212"/>
      <c r="D123" s="194" t="s">
        <v>192</v>
      </c>
      <c r="E123" s="213" t="s">
        <v>19</v>
      </c>
      <c r="F123" s="214" t="s">
        <v>1514</v>
      </c>
      <c r="G123" s="212"/>
      <c r="H123" s="215">
        <v>6.4</v>
      </c>
      <c r="I123" s="216"/>
      <c r="J123" s="212"/>
      <c r="K123" s="212"/>
      <c r="L123" s="217"/>
      <c r="M123" s="218"/>
      <c r="N123" s="219"/>
      <c r="O123" s="219"/>
      <c r="P123" s="219"/>
      <c r="Q123" s="219"/>
      <c r="R123" s="219"/>
      <c r="S123" s="219"/>
      <c r="T123" s="220"/>
      <c r="AT123" s="221" t="s">
        <v>192</v>
      </c>
      <c r="AU123" s="221" t="s">
        <v>86</v>
      </c>
      <c r="AV123" s="14" t="s">
        <v>86</v>
      </c>
      <c r="AW123" s="14" t="s">
        <v>37</v>
      </c>
      <c r="AX123" s="14" t="s">
        <v>77</v>
      </c>
      <c r="AY123" s="221" t="s">
        <v>179</v>
      </c>
    </row>
    <row r="124" spans="1:65" s="13" customFormat="1" ht="11.25">
      <c r="B124" s="201"/>
      <c r="C124" s="202"/>
      <c r="D124" s="194" t="s">
        <v>192</v>
      </c>
      <c r="E124" s="203" t="s">
        <v>19</v>
      </c>
      <c r="F124" s="204" t="s">
        <v>864</v>
      </c>
      <c r="G124" s="202"/>
      <c r="H124" s="203" t="s">
        <v>19</v>
      </c>
      <c r="I124" s="205"/>
      <c r="J124" s="202"/>
      <c r="K124" s="202"/>
      <c r="L124" s="206"/>
      <c r="M124" s="207"/>
      <c r="N124" s="208"/>
      <c r="O124" s="208"/>
      <c r="P124" s="208"/>
      <c r="Q124" s="208"/>
      <c r="R124" s="208"/>
      <c r="S124" s="208"/>
      <c r="T124" s="209"/>
      <c r="AT124" s="210" t="s">
        <v>192</v>
      </c>
      <c r="AU124" s="210" t="s">
        <v>86</v>
      </c>
      <c r="AV124" s="13" t="s">
        <v>84</v>
      </c>
      <c r="AW124" s="13" t="s">
        <v>37</v>
      </c>
      <c r="AX124" s="13" t="s">
        <v>77</v>
      </c>
      <c r="AY124" s="210" t="s">
        <v>179</v>
      </c>
    </row>
    <row r="125" spans="1:65" s="14" customFormat="1" ht="11.25">
      <c r="B125" s="211"/>
      <c r="C125" s="212"/>
      <c r="D125" s="194" t="s">
        <v>192</v>
      </c>
      <c r="E125" s="213" t="s">
        <v>19</v>
      </c>
      <c r="F125" s="214" t="s">
        <v>222</v>
      </c>
      <c r="G125" s="212"/>
      <c r="H125" s="215">
        <v>2</v>
      </c>
      <c r="I125" s="216"/>
      <c r="J125" s="212"/>
      <c r="K125" s="212"/>
      <c r="L125" s="217"/>
      <c r="M125" s="218"/>
      <c r="N125" s="219"/>
      <c r="O125" s="219"/>
      <c r="P125" s="219"/>
      <c r="Q125" s="219"/>
      <c r="R125" s="219"/>
      <c r="S125" s="219"/>
      <c r="T125" s="220"/>
      <c r="AT125" s="221" t="s">
        <v>192</v>
      </c>
      <c r="AU125" s="221" t="s">
        <v>86</v>
      </c>
      <c r="AV125" s="14" t="s">
        <v>86</v>
      </c>
      <c r="AW125" s="14" t="s">
        <v>37</v>
      </c>
      <c r="AX125" s="14" t="s">
        <v>77</v>
      </c>
      <c r="AY125" s="221" t="s">
        <v>179</v>
      </c>
    </row>
    <row r="126" spans="1:65" s="16" customFormat="1" ht="11.25">
      <c r="B126" s="233"/>
      <c r="C126" s="234"/>
      <c r="D126" s="194" t="s">
        <v>192</v>
      </c>
      <c r="E126" s="235" t="s">
        <v>19</v>
      </c>
      <c r="F126" s="236" t="s">
        <v>273</v>
      </c>
      <c r="G126" s="234"/>
      <c r="H126" s="237">
        <v>8.4</v>
      </c>
      <c r="I126" s="238"/>
      <c r="J126" s="234"/>
      <c r="K126" s="234"/>
      <c r="L126" s="239"/>
      <c r="M126" s="240"/>
      <c r="N126" s="241"/>
      <c r="O126" s="241"/>
      <c r="P126" s="241"/>
      <c r="Q126" s="241"/>
      <c r="R126" s="241"/>
      <c r="S126" s="241"/>
      <c r="T126" s="242"/>
      <c r="AT126" s="243" t="s">
        <v>192</v>
      </c>
      <c r="AU126" s="243" t="s">
        <v>86</v>
      </c>
      <c r="AV126" s="16" t="s">
        <v>94</v>
      </c>
      <c r="AW126" s="16" t="s">
        <v>37</v>
      </c>
      <c r="AX126" s="16" t="s">
        <v>77</v>
      </c>
      <c r="AY126" s="243" t="s">
        <v>179</v>
      </c>
    </row>
    <row r="127" spans="1:65" s="13" customFormat="1" ht="22.5">
      <c r="B127" s="201"/>
      <c r="C127" s="202"/>
      <c r="D127" s="194" t="s">
        <v>192</v>
      </c>
      <c r="E127" s="203" t="s">
        <v>19</v>
      </c>
      <c r="F127" s="204" t="s">
        <v>1519</v>
      </c>
      <c r="G127" s="202"/>
      <c r="H127" s="203" t="s">
        <v>19</v>
      </c>
      <c r="I127" s="205"/>
      <c r="J127" s="202"/>
      <c r="K127" s="202"/>
      <c r="L127" s="206"/>
      <c r="M127" s="207"/>
      <c r="N127" s="208"/>
      <c r="O127" s="208"/>
      <c r="P127" s="208"/>
      <c r="Q127" s="208"/>
      <c r="R127" s="208"/>
      <c r="S127" s="208"/>
      <c r="T127" s="209"/>
      <c r="AT127" s="210" t="s">
        <v>192</v>
      </c>
      <c r="AU127" s="210" t="s">
        <v>86</v>
      </c>
      <c r="AV127" s="13" t="s">
        <v>84</v>
      </c>
      <c r="AW127" s="13" t="s">
        <v>37</v>
      </c>
      <c r="AX127" s="13" t="s">
        <v>77</v>
      </c>
      <c r="AY127" s="210" t="s">
        <v>179</v>
      </c>
    </row>
    <row r="128" spans="1:65" s="13" customFormat="1" ht="11.25">
      <c r="B128" s="201"/>
      <c r="C128" s="202"/>
      <c r="D128" s="194" t="s">
        <v>192</v>
      </c>
      <c r="E128" s="203" t="s">
        <v>19</v>
      </c>
      <c r="F128" s="204" t="s">
        <v>1517</v>
      </c>
      <c r="G128" s="202"/>
      <c r="H128" s="203" t="s">
        <v>19</v>
      </c>
      <c r="I128" s="205"/>
      <c r="J128" s="202"/>
      <c r="K128" s="202"/>
      <c r="L128" s="206"/>
      <c r="M128" s="207"/>
      <c r="N128" s="208"/>
      <c r="O128" s="208"/>
      <c r="P128" s="208"/>
      <c r="Q128" s="208"/>
      <c r="R128" s="208"/>
      <c r="S128" s="208"/>
      <c r="T128" s="209"/>
      <c r="AT128" s="210" t="s">
        <v>192</v>
      </c>
      <c r="AU128" s="210" t="s">
        <v>86</v>
      </c>
      <c r="AV128" s="13" t="s">
        <v>84</v>
      </c>
      <c r="AW128" s="13" t="s">
        <v>37</v>
      </c>
      <c r="AX128" s="13" t="s">
        <v>77</v>
      </c>
      <c r="AY128" s="210" t="s">
        <v>179</v>
      </c>
    </row>
    <row r="129" spans="1:65" s="14" customFormat="1" ht="11.25">
      <c r="B129" s="211"/>
      <c r="C129" s="212"/>
      <c r="D129" s="194" t="s">
        <v>192</v>
      </c>
      <c r="E129" s="213" t="s">
        <v>19</v>
      </c>
      <c r="F129" s="214" t="s">
        <v>1518</v>
      </c>
      <c r="G129" s="212"/>
      <c r="H129" s="215">
        <v>3.6</v>
      </c>
      <c r="I129" s="216"/>
      <c r="J129" s="212"/>
      <c r="K129" s="212"/>
      <c r="L129" s="217"/>
      <c r="M129" s="218"/>
      <c r="N129" s="219"/>
      <c r="O129" s="219"/>
      <c r="P129" s="219"/>
      <c r="Q129" s="219"/>
      <c r="R129" s="219"/>
      <c r="S129" s="219"/>
      <c r="T129" s="220"/>
      <c r="AT129" s="221" t="s">
        <v>192</v>
      </c>
      <c r="AU129" s="221" t="s">
        <v>86</v>
      </c>
      <c r="AV129" s="14" t="s">
        <v>86</v>
      </c>
      <c r="AW129" s="14" t="s">
        <v>37</v>
      </c>
      <c r="AX129" s="14" t="s">
        <v>77</v>
      </c>
      <c r="AY129" s="221" t="s">
        <v>179</v>
      </c>
    </row>
    <row r="130" spans="1:65" s="13" customFormat="1" ht="22.5">
      <c r="B130" s="201"/>
      <c r="C130" s="202"/>
      <c r="D130" s="194" t="s">
        <v>192</v>
      </c>
      <c r="E130" s="203" t="s">
        <v>19</v>
      </c>
      <c r="F130" s="204" t="s">
        <v>1520</v>
      </c>
      <c r="G130" s="202"/>
      <c r="H130" s="203" t="s">
        <v>19</v>
      </c>
      <c r="I130" s="205"/>
      <c r="J130" s="202"/>
      <c r="K130" s="202"/>
      <c r="L130" s="206"/>
      <c r="M130" s="207"/>
      <c r="N130" s="208"/>
      <c r="O130" s="208"/>
      <c r="P130" s="208"/>
      <c r="Q130" s="208"/>
      <c r="R130" s="208"/>
      <c r="S130" s="208"/>
      <c r="T130" s="209"/>
      <c r="AT130" s="210" t="s">
        <v>192</v>
      </c>
      <c r="AU130" s="210" t="s">
        <v>86</v>
      </c>
      <c r="AV130" s="13" t="s">
        <v>84</v>
      </c>
      <c r="AW130" s="13" t="s">
        <v>37</v>
      </c>
      <c r="AX130" s="13" t="s">
        <v>77</v>
      </c>
      <c r="AY130" s="210" t="s">
        <v>179</v>
      </c>
    </row>
    <row r="131" spans="1:65" s="13" customFormat="1" ht="11.25">
      <c r="B131" s="201"/>
      <c r="C131" s="202"/>
      <c r="D131" s="194" t="s">
        <v>192</v>
      </c>
      <c r="E131" s="203" t="s">
        <v>19</v>
      </c>
      <c r="F131" s="204" t="s">
        <v>1521</v>
      </c>
      <c r="G131" s="202"/>
      <c r="H131" s="203" t="s">
        <v>19</v>
      </c>
      <c r="I131" s="205"/>
      <c r="J131" s="202"/>
      <c r="K131" s="202"/>
      <c r="L131" s="206"/>
      <c r="M131" s="207"/>
      <c r="N131" s="208"/>
      <c r="O131" s="208"/>
      <c r="P131" s="208"/>
      <c r="Q131" s="208"/>
      <c r="R131" s="208"/>
      <c r="S131" s="208"/>
      <c r="T131" s="209"/>
      <c r="AT131" s="210" t="s">
        <v>192</v>
      </c>
      <c r="AU131" s="210" t="s">
        <v>86</v>
      </c>
      <c r="AV131" s="13" t="s">
        <v>84</v>
      </c>
      <c r="AW131" s="13" t="s">
        <v>37</v>
      </c>
      <c r="AX131" s="13" t="s">
        <v>77</v>
      </c>
      <c r="AY131" s="210" t="s">
        <v>179</v>
      </c>
    </row>
    <row r="132" spans="1:65" s="14" customFormat="1" ht="11.25">
      <c r="B132" s="211"/>
      <c r="C132" s="212"/>
      <c r="D132" s="194" t="s">
        <v>192</v>
      </c>
      <c r="E132" s="213" t="s">
        <v>19</v>
      </c>
      <c r="F132" s="214" t="s">
        <v>1522</v>
      </c>
      <c r="G132" s="212"/>
      <c r="H132" s="215">
        <v>3.8</v>
      </c>
      <c r="I132" s="216"/>
      <c r="J132" s="212"/>
      <c r="K132" s="212"/>
      <c r="L132" s="217"/>
      <c r="M132" s="218"/>
      <c r="N132" s="219"/>
      <c r="O132" s="219"/>
      <c r="P132" s="219"/>
      <c r="Q132" s="219"/>
      <c r="R132" s="219"/>
      <c r="S132" s="219"/>
      <c r="T132" s="220"/>
      <c r="AT132" s="221" t="s">
        <v>192</v>
      </c>
      <c r="AU132" s="221" t="s">
        <v>86</v>
      </c>
      <c r="AV132" s="14" t="s">
        <v>86</v>
      </c>
      <c r="AW132" s="14" t="s">
        <v>37</v>
      </c>
      <c r="AX132" s="14" t="s">
        <v>77</v>
      </c>
      <c r="AY132" s="221" t="s">
        <v>179</v>
      </c>
    </row>
    <row r="133" spans="1:65" s="15" customFormat="1" ht="11.25">
      <c r="B133" s="222"/>
      <c r="C133" s="223"/>
      <c r="D133" s="194" t="s">
        <v>192</v>
      </c>
      <c r="E133" s="224" t="s">
        <v>19</v>
      </c>
      <c r="F133" s="225" t="s">
        <v>205</v>
      </c>
      <c r="G133" s="223"/>
      <c r="H133" s="226">
        <v>15.8</v>
      </c>
      <c r="I133" s="227"/>
      <c r="J133" s="223"/>
      <c r="K133" s="223"/>
      <c r="L133" s="228"/>
      <c r="M133" s="229"/>
      <c r="N133" s="230"/>
      <c r="O133" s="230"/>
      <c r="P133" s="230"/>
      <c r="Q133" s="230"/>
      <c r="R133" s="230"/>
      <c r="S133" s="230"/>
      <c r="T133" s="231"/>
      <c r="AT133" s="232" t="s">
        <v>192</v>
      </c>
      <c r="AU133" s="232" t="s">
        <v>86</v>
      </c>
      <c r="AV133" s="15" t="s">
        <v>186</v>
      </c>
      <c r="AW133" s="15" t="s">
        <v>37</v>
      </c>
      <c r="AX133" s="15" t="s">
        <v>84</v>
      </c>
      <c r="AY133" s="232" t="s">
        <v>179</v>
      </c>
    </row>
    <row r="134" spans="1:65" s="2" customFormat="1" ht="24.2" customHeight="1">
      <c r="A134" s="37"/>
      <c r="B134" s="38"/>
      <c r="C134" s="181" t="s">
        <v>186</v>
      </c>
      <c r="D134" s="181" t="s">
        <v>181</v>
      </c>
      <c r="E134" s="182" t="s">
        <v>1523</v>
      </c>
      <c r="F134" s="183" t="s">
        <v>1524</v>
      </c>
      <c r="G134" s="184" t="s">
        <v>184</v>
      </c>
      <c r="H134" s="185">
        <v>3.8</v>
      </c>
      <c r="I134" s="186"/>
      <c r="J134" s="187">
        <f>ROUND(I134*H134,2)</f>
        <v>0</v>
      </c>
      <c r="K134" s="183" t="s">
        <v>185</v>
      </c>
      <c r="L134" s="42"/>
      <c r="M134" s="188" t="s">
        <v>19</v>
      </c>
      <c r="N134" s="189" t="s">
        <v>48</v>
      </c>
      <c r="O134" s="67"/>
      <c r="P134" s="190">
        <f>O134*H134</f>
        <v>0</v>
      </c>
      <c r="Q134" s="190">
        <v>0</v>
      </c>
      <c r="R134" s="190">
        <f>Q134*H134</f>
        <v>0</v>
      </c>
      <c r="S134" s="190">
        <v>0.33</v>
      </c>
      <c r="T134" s="191">
        <f>S134*H134</f>
        <v>1.254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192" t="s">
        <v>186</v>
      </c>
      <c r="AT134" s="192" t="s">
        <v>181</v>
      </c>
      <c r="AU134" s="192" t="s">
        <v>86</v>
      </c>
      <c r="AY134" s="20" t="s">
        <v>179</v>
      </c>
      <c r="BE134" s="193">
        <f>IF(N134="základní",J134,0)</f>
        <v>0</v>
      </c>
      <c r="BF134" s="193">
        <f>IF(N134="snížená",J134,0)</f>
        <v>0</v>
      </c>
      <c r="BG134" s="193">
        <f>IF(N134="zákl. přenesená",J134,0)</f>
        <v>0</v>
      </c>
      <c r="BH134" s="193">
        <f>IF(N134="sníž. přenesená",J134,0)</f>
        <v>0</v>
      </c>
      <c r="BI134" s="193">
        <f>IF(N134="nulová",J134,0)</f>
        <v>0</v>
      </c>
      <c r="BJ134" s="20" t="s">
        <v>84</v>
      </c>
      <c r="BK134" s="193">
        <f>ROUND(I134*H134,2)</f>
        <v>0</v>
      </c>
      <c r="BL134" s="20" t="s">
        <v>186</v>
      </c>
      <c r="BM134" s="192" t="s">
        <v>1525</v>
      </c>
    </row>
    <row r="135" spans="1:65" s="2" customFormat="1" ht="39">
      <c r="A135" s="37"/>
      <c r="B135" s="38"/>
      <c r="C135" s="39"/>
      <c r="D135" s="194" t="s">
        <v>188</v>
      </c>
      <c r="E135" s="39"/>
      <c r="F135" s="195" t="s">
        <v>1526</v>
      </c>
      <c r="G135" s="39"/>
      <c r="H135" s="39"/>
      <c r="I135" s="196"/>
      <c r="J135" s="39"/>
      <c r="K135" s="39"/>
      <c r="L135" s="42"/>
      <c r="M135" s="197"/>
      <c r="N135" s="198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188</v>
      </c>
      <c r="AU135" s="20" t="s">
        <v>86</v>
      </c>
    </row>
    <row r="136" spans="1:65" s="2" customFormat="1" ht="11.25">
      <c r="A136" s="37"/>
      <c r="B136" s="38"/>
      <c r="C136" s="39"/>
      <c r="D136" s="199" t="s">
        <v>190</v>
      </c>
      <c r="E136" s="39"/>
      <c r="F136" s="200" t="s">
        <v>1527</v>
      </c>
      <c r="G136" s="39"/>
      <c r="H136" s="39"/>
      <c r="I136" s="196"/>
      <c r="J136" s="39"/>
      <c r="K136" s="39"/>
      <c r="L136" s="42"/>
      <c r="M136" s="197"/>
      <c r="N136" s="198"/>
      <c r="O136" s="67"/>
      <c r="P136" s="67"/>
      <c r="Q136" s="67"/>
      <c r="R136" s="67"/>
      <c r="S136" s="67"/>
      <c r="T136" s="68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T136" s="20" t="s">
        <v>190</v>
      </c>
      <c r="AU136" s="20" t="s">
        <v>86</v>
      </c>
    </row>
    <row r="137" spans="1:65" s="13" customFormat="1" ht="22.5">
      <c r="B137" s="201"/>
      <c r="C137" s="202"/>
      <c r="D137" s="194" t="s">
        <v>192</v>
      </c>
      <c r="E137" s="203" t="s">
        <v>19</v>
      </c>
      <c r="F137" s="204" t="s">
        <v>1528</v>
      </c>
      <c r="G137" s="202"/>
      <c r="H137" s="203" t="s">
        <v>19</v>
      </c>
      <c r="I137" s="205"/>
      <c r="J137" s="202"/>
      <c r="K137" s="202"/>
      <c r="L137" s="206"/>
      <c r="M137" s="207"/>
      <c r="N137" s="208"/>
      <c r="O137" s="208"/>
      <c r="P137" s="208"/>
      <c r="Q137" s="208"/>
      <c r="R137" s="208"/>
      <c r="S137" s="208"/>
      <c r="T137" s="209"/>
      <c r="AT137" s="210" t="s">
        <v>192</v>
      </c>
      <c r="AU137" s="210" t="s">
        <v>86</v>
      </c>
      <c r="AV137" s="13" t="s">
        <v>84</v>
      </c>
      <c r="AW137" s="13" t="s">
        <v>37</v>
      </c>
      <c r="AX137" s="13" t="s">
        <v>77</v>
      </c>
      <c r="AY137" s="210" t="s">
        <v>179</v>
      </c>
    </row>
    <row r="138" spans="1:65" s="13" customFormat="1" ht="11.25">
      <c r="B138" s="201"/>
      <c r="C138" s="202"/>
      <c r="D138" s="194" t="s">
        <v>192</v>
      </c>
      <c r="E138" s="203" t="s">
        <v>19</v>
      </c>
      <c r="F138" s="204" t="s">
        <v>1521</v>
      </c>
      <c r="G138" s="202"/>
      <c r="H138" s="203" t="s">
        <v>19</v>
      </c>
      <c r="I138" s="205"/>
      <c r="J138" s="202"/>
      <c r="K138" s="202"/>
      <c r="L138" s="206"/>
      <c r="M138" s="207"/>
      <c r="N138" s="208"/>
      <c r="O138" s="208"/>
      <c r="P138" s="208"/>
      <c r="Q138" s="208"/>
      <c r="R138" s="208"/>
      <c r="S138" s="208"/>
      <c r="T138" s="209"/>
      <c r="AT138" s="210" t="s">
        <v>192</v>
      </c>
      <c r="AU138" s="210" t="s">
        <v>86</v>
      </c>
      <c r="AV138" s="13" t="s">
        <v>84</v>
      </c>
      <c r="AW138" s="13" t="s">
        <v>37</v>
      </c>
      <c r="AX138" s="13" t="s">
        <v>77</v>
      </c>
      <c r="AY138" s="210" t="s">
        <v>179</v>
      </c>
    </row>
    <row r="139" spans="1:65" s="14" customFormat="1" ht="11.25">
      <c r="B139" s="211"/>
      <c r="C139" s="212"/>
      <c r="D139" s="194" t="s">
        <v>192</v>
      </c>
      <c r="E139" s="213" t="s">
        <v>19</v>
      </c>
      <c r="F139" s="214" t="s">
        <v>1522</v>
      </c>
      <c r="G139" s="212"/>
      <c r="H139" s="215">
        <v>3.8</v>
      </c>
      <c r="I139" s="216"/>
      <c r="J139" s="212"/>
      <c r="K139" s="212"/>
      <c r="L139" s="217"/>
      <c r="M139" s="218"/>
      <c r="N139" s="219"/>
      <c r="O139" s="219"/>
      <c r="P139" s="219"/>
      <c r="Q139" s="219"/>
      <c r="R139" s="219"/>
      <c r="S139" s="219"/>
      <c r="T139" s="220"/>
      <c r="AT139" s="221" t="s">
        <v>192</v>
      </c>
      <c r="AU139" s="221" t="s">
        <v>86</v>
      </c>
      <c r="AV139" s="14" t="s">
        <v>86</v>
      </c>
      <c r="AW139" s="14" t="s">
        <v>37</v>
      </c>
      <c r="AX139" s="14" t="s">
        <v>84</v>
      </c>
      <c r="AY139" s="221" t="s">
        <v>179</v>
      </c>
    </row>
    <row r="140" spans="1:65" s="2" customFormat="1" ht="16.5" customHeight="1">
      <c r="A140" s="37"/>
      <c r="B140" s="38"/>
      <c r="C140" s="181" t="s">
        <v>225</v>
      </c>
      <c r="D140" s="181" t="s">
        <v>181</v>
      </c>
      <c r="E140" s="182" t="s">
        <v>214</v>
      </c>
      <c r="F140" s="183" t="s">
        <v>215</v>
      </c>
      <c r="G140" s="184" t="s">
        <v>216</v>
      </c>
      <c r="H140" s="185">
        <v>10</v>
      </c>
      <c r="I140" s="186"/>
      <c r="J140" s="187">
        <f>ROUND(I140*H140,2)</f>
        <v>0</v>
      </c>
      <c r="K140" s="183" t="s">
        <v>185</v>
      </c>
      <c r="L140" s="42"/>
      <c r="M140" s="188" t="s">
        <v>19</v>
      </c>
      <c r="N140" s="189" t="s">
        <v>48</v>
      </c>
      <c r="O140" s="67"/>
      <c r="P140" s="190">
        <f>O140*H140</f>
        <v>0</v>
      </c>
      <c r="Q140" s="190">
        <v>0</v>
      </c>
      <c r="R140" s="190">
        <f>Q140*H140</f>
        <v>0</v>
      </c>
      <c r="S140" s="190">
        <v>0.20499999999999999</v>
      </c>
      <c r="T140" s="191">
        <f>S140*H140</f>
        <v>2.0499999999999998</v>
      </c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R140" s="192" t="s">
        <v>186</v>
      </c>
      <c r="AT140" s="192" t="s">
        <v>181</v>
      </c>
      <c r="AU140" s="192" t="s">
        <v>86</v>
      </c>
      <c r="AY140" s="20" t="s">
        <v>179</v>
      </c>
      <c r="BE140" s="193">
        <f>IF(N140="základní",J140,0)</f>
        <v>0</v>
      </c>
      <c r="BF140" s="193">
        <f>IF(N140="snížená",J140,0)</f>
        <v>0</v>
      </c>
      <c r="BG140" s="193">
        <f>IF(N140="zákl. přenesená",J140,0)</f>
        <v>0</v>
      </c>
      <c r="BH140" s="193">
        <f>IF(N140="sníž. přenesená",J140,0)</f>
        <v>0</v>
      </c>
      <c r="BI140" s="193">
        <f>IF(N140="nulová",J140,0)</f>
        <v>0</v>
      </c>
      <c r="BJ140" s="20" t="s">
        <v>84</v>
      </c>
      <c r="BK140" s="193">
        <f>ROUND(I140*H140,2)</f>
        <v>0</v>
      </c>
      <c r="BL140" s="20" t="s">
        <v>186</v>
      </c>
      <c r="BM140" s="192" t="s">
        <v>217</v>
      </c>
    </row>
    <row r="141" spans="1:65" s="2" customFormat="1" ht="29.25">
      <c r="A141" s="37"/>
      <c r="B141" s="38"/>
      <c r="C141" s="39"/>
      <c r="D141" s="194" t="s">
        <v>188</v>
      </c>
      <c r="E141" s="39"/>
      <c r="F141" s="195" t="s">
        <v>218</v>
      </c>
      <c r="G141" s="39"/>
      <c r="H141" s="39"/>
      <c r="I141" s="196"/>
      <c r="J141" s="39"/>
      <c r="K141" s="39"/>
      <c r="L141" s="42"/>
      <c r="M141" s="197"/>
      <c r="N141" s="198"/>
      <c r="O141" s="67"/>
      <c r="P141" s="67"/>
      <c r="Q141" s="67"/>
      <c r="R141" s="67"/>
      <c r="S141" s="67"/>
      <c r="T141" s="68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T141" s="20" t="s">
        <v>188</v>
      </c>
      <c r="AU141" s="20" t="s">
        <v>86</v>
      </c>
    </row>
    <row r="142" spans="1:65" s="2" customFormat="1" ht="11.25">
      <c r="A142" s="37"/>
      <c r="B142" s="38"/>
      <c r="C142" s="39"/>
      <c r="D142" s="199" t="s">
        <v>190</v>
      </c>
      <c r="E142" s="39"/>
      <c r="F142" s="200" t="s">
        <v>219</v>
      </c>
      <c r="G142" s="39"/>
      <c r="H142" s="39"/>
      <c r="I142" s="196"/>
      <c r="J142" s="39"/>
      <c r="K142" s="39"/>
      <c r="L142" s="42"/>
      <c r="M142" s="197"/>
      <c r="N142" s="198"/>
      <c r="O142" s="67"/>
      <c r="P142" s="67"/>
      <c r="Q142" s="67"/>
      <c r="R142" s="67"/>
      <c r="S142" s="67"/>
      <c r="T142" s="68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T142" s="20" t="s">
        <v>190</v>
      </c>
      <c r="AU142" s="20" t="s">
        <v>86</v>
      </c>
    </row>
    <row r="143" spans="1:65" s="13" customFormat="1" ht="22.5">
      <c r="B143" s="201"/>
      <c r="C143" s="202"/>
      <c r="D143" s="194" t="s">
        <v>192</v>
      </c>
      <c r="E143" s="203" t="s">
        <v>19</v>
      </c>
      <c r="F143" s="204" t="s">
        <v>1529</v>
      </c>
      <c r="G143" s="202"/>
      <c r="H143" s="203" t="s">
        <v>19</v>
      </c>
      <c r="I143" s="205"/>
      <c r="J143" s="202"/>
      <c r="K143" s="202"/>
      <c r="L143" s="206"/>
      <c r="M143" s="207"/>
      <c r="N143" s="208"/>
      <c r="O143" s="208"/>
      <c r="P143" s="208"/>
      <c r="Q143" s="208"/>
      <c r="R143" s="208"/>
      <c r="S143" s="208"/>
      <c r="T143" s="209"/>
      <c r="AT143" s="210" t="s">
        <v>192</v>
      </c>
      <c r="AU143" s="210" t="s">
        <v>86</v>
      </c>
      <c r="AV143" s="13" t="s">
        <v>84</v>
      </c>
      <c r="AW143" s="13" t="s">
        <v>37</v>
      </c>
      <c r="AX143" s="13" t="s">
        <v>77</v>
      </c>
      <c r="AY143" s="210" t="s">
        <v>179</v>
      </c>
    </row>
    <row r="144" spans="1:65" s="13" customFormat="1" ht="11.25">
      <c r="B144" s="201"/>
      <c r="C144" s="202"/>
      <c r="D144" s="194" t="s">
        <v>192</v>
      </c>
      <c r="E144" s="203" t="s">
        <v>19</v>
      </c>
      <c r="F144" s="204" t="s">
        <v>1530</v>
      </c>
      <c r="G144" s="202"/>
      <c r="H144" s="203" t="s">
        <v>19</v>
      </c>
      <c r="I144" s="205"/>
      <c r="J144" s="202"/>
      <c r="K144" s="202"/>
      <c r="L144" s="206"/>
      <c r="M144" s="207"/>
      <c r="N144" s="208"/>
      <c r="O144" s="208"/>
      <c r="P144" s="208"/>
      <c r="Q144" s="208"/>
      <c r="R144" s="208"/>
      <c r="S144" s="208"/>
      <c r="T144" s="209"/>
      <c r="AT144" s="210" t="s">
        <v>192</v>
      </c>
      <c r="AU144" s="210" t="s">
        <v>86</v>
      </c>
      <c r="AV144" s="13" t="s">
        <v>84</v>
      </c>
      <c r="AW144" s="13" t="s">
        <v>37</v>
      </c>
      <c r="AX144" s="13" t="s">
        <v>77</v>
      </c>
      <c r="AY144" s="210" t="s">
        <v>179</v>
      </c>
    </row>
    <row r="145" spans="1:65" s="14" customFormat="1" ht="11.25">
      <c r="B145" s="211"/>
      <c r="C145" s="212"/>
      <c r="D145" s="194" t="s">
        <v>192</v>
      </c>
      <c r="E145" s="213" t="s">
        <v>19</v>
      </c>
      <c r="F145" s="214" t="s">
        <v>1531</v>
      </c>
      <c r="G145" s="212"/>
      <c r="H145" s="215">
        <v>8</v>
      </c>
      <c r="I145" s="216"/>
      <c r="J145" s="212"/>
      <c r="K145" s="212"/>
      <c r="L145" s="217"/>
      <c r="M145" s="218"/>
      <c r="N145" s="219"/>
      <c r="O145" s="219"/>
      <c r="P145" s="219"/>
      <c r="Q145" s="219"/>
      <c r="R145" s="219"/>
      <c r="S145" s="219"/>
      <c r="T145" s="220"/>
      <c r="AT145" s="221" t="s">
        <v>192</v>
      </c>
      <c r="AU145" s="221" t="s">
        <v>86</v>
      </c>
      <c r="AV145" s="14" t="s">
        <v>86</v>
      </c>
      <c r="AW145" s="14" t="s">
        <v>37</v>
      </c>
      <c r="AX145" s="14" t="s">
        <v>77</v>
      </c>
      <c r="AY145" s="221" t="s">
        <v>179</v>
      </c>
    </row>
    <row r="146" spans="1:65" s="13" customFormat="1" ht="11.25">
      <c r="B146" s="201"/>
      <c r="C146" s="202"/>
      <c r="D146" s="194" t="s">
        <v>192</v>
      </c>
      <c r="E146" s="203" t="s">
        <v>19</v>
      </c>
      <c r="F146" s="204" t="s">
        <v>1532</v>
      </c>
      <c r="G146" s="202"/>
      <c r="H146" s="203" t="s">
        <v>19</v>
      </c>
      <c r="I146" s="205"/>
      <c r="J146" s="202"/>
      <c r="K146" s="202"/>
      <c r="L146" s="206"/>
      <c r="M146" s="207"/>
      <c r="N146" s="208"/>
      <c r="O146" s="208"/>
      <c r="P146" s="208"/>
      <c r="Q146" s="208"/>
      <c r="R146" s="208"/>
      <c r="S146" s="208"/>
      <c r="T146" s="209"/>
      <c r="AT146" s="210" t="s">
        <v>192</v>
      </c>
      <c r="AU146" s="210" t="s">
        <v>86</v>
      </c>
      <c r="AV146" s="13" t="s">
        <v>84</v>
      </c>
      <c r="AW146" s="13" t="s">
        <v>37</v>
      </c>
      <c r="AX146" s="13" t="s">
        <v>77</v>
      </c>
      <c r="AY146" s="210" t="s">
        <v>179</v>
      </c>
    </row>
    <row r="147" spans="1:65" s="14" customFormat="1" ht="11.25">
      <c r="B147" s="211"/>
      <c r="C147" s="212"/>
      <c r="D147" s="194" t="s">
        <v>192</v>
      </c>
      <c r="E147" s="213" t="s">
        <v>19</v>
      </c>
      <c r="F147" s="214" t="s">
        <v>222</v>
      </c>
      <c r="G147" s="212"/>
      <c r="H147" s="215">
        <v>2</v>
      </c>
      <c r="I147" s="216"/>
      <c r="J147" s="212"/>
      <c r="K147" s="212"/>
      <c r="L147" s="217"/>
      <c r="M147" s="218"/>
      <c r="N147" s="219"/>
      <c r="O147" s="219"/>
      <c r="P147" s="219"/>
      <c r="Q147" s="219"/>
      <c r="R147" s="219"/>
      <c r="S147" s="219"/>
      <c r="T147" s="220"/>
      <c r="AT147" s="221" t="s">
        <v>192</v>
      </c>
      <c r="AU147" s="221" t="s">
        <v>86</v>
      </c>
      <c r="AV147" s="14" t="s">
        <v>86</v>
      </c>
      <c r="AW147" s="14" t="s">
        <v>37</v>
      </c>
      <c r="AX147" s="14" t="s">
        <v>77</v>
      </c>
      <c r="AY147" s="221" t="s">
        <v>179</v>
      </c>
    </row>
    <row r="148" spans="1:65" s="15" customFormat="1" ht="11.25">
      <c r="B148" s="222"/>
      <c r="C148" s="223"/>
      <c r="D148" s="194" t="s">
        <v>192</v>
      </c>
      <c r="E148" s="224" t="s">
        <v>19</v>
      </c>
      <c r="F148" s="225" t="s">
        <v>205</v>
      </c>
      <c r="G148" s="223"/>
      <c r="H148" s="226">
        <v>10</v>
      </c>
      <c r="I148" s="227"/>
      <c r="J148" s="223"/>
      <c r="K148" s="223"/>
      <c r="L148" s="228"/>
      <c r="M148" s="229"/>
      <c r="N148" s="230"/>
      <c r="O148" s="230"/>
      <c r="P148" s="230"/>
      <c r="Q148" s="230"/>
      <c r="R148" s="230"/>
      <c r="S148" s="230"/>
      <c r="T148" s="231"/>
      <c r="AT148" s="232" t="s">
        <v>192</v>
      </c>
      <c r="AU148" s="232" t="s">
        <v>86</v>
      </c>
      <c r="AV148" s="15" t="s">
        <v>186</v>
      </c>
      <c r="AW148" s="15" t="s">
        <v>37</v>
      </c>
      <c r="AX148" s="15" t="s">
        <v>84</v>
      </c>
      <c r="AY148" s="232" t="s">
        <v>179</v>
      </c>
    </row>
    <row r="149" spans="1:65" s="2" customFormat="1" ht="33" customHeight="1">
      <c r="A149" s="37"/>
      <c r="B149" s="38"/>
      <c r="C149" s="181" t="s">
        <v>236</v>
      </c>
      <c r="D149" s="181" t="s">
        <v>181</v>
      </c>
      <c r="E149" s="182" t="s">
        <v>226</v>
      </c>
      <c r="F149" s="183" t="s">
        <v>227</v>
      </c>
      <c r="G149" s="184" t="s">
        <v>228</v>
      </c>
      <c r="H149" s="185">
        <v>34.268000000000001</v>
      </c>
      <c r="I149" s="186"/>
      <c r="J149" s="187">
        <f>ROUND(I149*H149,2)</f>
        <v>0</v>
      </c>
      <c r="K149" s="183" t="s">
        <v>185</v>
      </c>
      <c r="L149" s="42"/>
      <c r="M149" s="188" t="s">
        <v>19</v>
      </c>
      <c r="N149" s="189" t="s">
        <v>48</v>
      </c>
      <c r="O149" s="67"/>
      <c r="P149" s="190">
        <f>O149*H149</f>
        <v>0</v>
      </c>
      <c r="Q149" s="190">
        <v>0</v>
      </c>
      <c r="R149" s="190">
        <f>Q149*H149</f>
        <v>0</v>
      </c>
      <c r="S149" s="190">
        <v>0</v>
      </c>
      <c r="T149" s="191">
        <f>S149*H149</f>
        <v>0</v>
      </c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R149" s="192" t="s">
        <v>186</v>
      </c>
      <c r="AT149" s="192" t="s">
        <v>181</v>
      </c>
      <c r="AU149" s="192" t="s">
        <v>86</v>
      </c>
      <c r="AY149" s="20" t="s">
        <v>179</v>
      </c>
      <c r="BE149" s="193">
        <f>IF(N149="základní",J149,0)</f>
        <v>0</v>
      </c>
      <c r="BF149" s="193">
        <f>IF(N149="snížená",J149,0)</f>
        <v>0</v>
      </c>
      <c r="BG149" s="193">
        <f>IF(N149="zákl. přenesená",J149,0)</f>
        <v>0</v>
      </c>
      <c r="BH149" s="193">
        <f>IF(N149="sníž. přenesená",J149,0)</f>
        <v>0</v>
      </c>
      <c r="BI149" s="193">
        <f>IF(N149="nulová",J149,0)</f>
        <v>0</v>
      </c>
      <c r="BJ149" s="20" t="s">
        <v>84</v>
      </c>
      <c r="BK149" s="193">
        <f>ROUND(I149*H149,2)</f>
        <v>0</v>
      </c>
      <c r="BL149" s="20" t="s">
        <v>186</v>
      </c>
      <c r="BM149" s="192" t="s">
        <v>229</v>
      </c>
    </row>
    <row r="150" spans="1:65" s="2" customFormat="1" ht="29.25">
      <c r="A150" s="37"/>
      <c r="B150" s="38"/>
      <c r="C150" s="39"/>
      <c r="D150" s="194" t="s">
        <v>188</v>
      </c>
      <c r="E150" s="39"/>
      <c r="F150" s="195" t="s">
        <v>230</v>
      </c>
      <c r="G150" s="39"/>
      <c r="H150" s="39"/>
      <c r="I150" s="196"/>
      <c r="J150" s="39"/>
      <c r="K150" s="39"/>
      <c r="L150" s="42"/>
      <c r="M150" s="197"/>
      <c r="N150" s="198"/>
      <c r="O150" s="67"/>
      <c r="P150" s="67"/>
      <c r="Q150" s="67"/>
      <c r="R150" s="67"/>
      <c r="S150" s="67"/>
      <c r="T150" s="68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T150" s="20" t="s">
        <v>188</v>
      </c>
      <c r="AU150" s="20" t="s">
        <v>86</v>
      </c>
    </row>
    <row r="151" spans="1:65" s="2" customFormat="1" ht="11.25">
      <c r="A151" s="37"/>
      <c r="B151" s="38"/>
      <c r="C151" s="39"/>
      <c r="D151" s="199" t="s">
        <v>190</v>
      </c>
      <c r="E151" s="39"/>
      <c r="F151" s="200" t="s">
        <v>231</v>
      </c>
      <c r="G151" s="39"/>
      <c r="H151" s="39"/>
      <c r="I151" s="196"/>
      <c r="J151" s="39"/>
      <c r="K151" s="39"/>
      <c r="L151" s="42"/>
      <c r="M151" s="197"/>
      <c r="N151" s="198"/>
      <c r="O151" s="67"/>
      <c r="P151" s="67"/>
      <c r="Q151" s="67"/>
      <c r="R151" s="67"/>
      <c r="S151" s="67"/>
      <c r="T151" s="68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190</v>
      </c>
      <c r="AU151" s="20" t="s">
        <v>86</v>
      </c>
    </row>
    <row r="152" spans="1:65" s="13" customFormat="1" ht="22.5">
      <c r="B152" s="201"/>
      <c r="C152" s="202"/>
      <c r="D152" s="194" t="s">
        <v>192</v>
      </c>
      <c r="E152" s="203" t="s">
        <v>19</v>
      </c>
      <c r="F152" s="204" t="s">
        <v>1533</v>
      </c>
      <c r="G152" s="202"/>
      <c r="H152" s="203" t="s">
        <v>19</v>
      </c>
      <c r="I152" s="205"/>
      <c r="J152" s="202"/>
      <c r="K152" s="202"/>
      <c r="L152" s="206"/>
      <c r="M152" s="207"/>
      <c r="N152" s="208"/>
      <c r="O152" s="208"/>
      <c r="P152" s="208"/>
      <c r="Q152" s="208"/>
      <c r="R152" s="208"/>
      <c r="S152" s="208"/>
      <c r="T152" s="209"/>
      <c r="AT152" s="210" t="s">
        <v>192</v>
      </c>
      <c r="AU152" s="210" t="s">
        <v>86</v>
      </c>
      <c r="AV152" s="13" t="s">
        <v>84</v>
      </c>
      <c r="AW152" s="13" t="s">
        <v>37</v>
      </c>
      <c r="AX152" s="13" t="s">
        <v>77</v>
      </c>
      <c r="AY152" s="210" t="s">
        <v>179</v>
      </c>
    </row>
    <row r="153" spans="1:65" s="14" customFormat="1" ht="22.5">
      <c r="B153" s="211"/>
      <c r="C153" s="212"/>
      <c r="D153" s="194" t="s">
        <v>192</v>
      </c>
      <c r="E153" s="213" t="s">
        <v>19</v>
      </c>
      <c r="F153" s="214" t="s">
        <v>1534</v>
      </c>
      <c r="G153" s="212"/>
      <c r="H153" s="215">
        <v>2.2400000000000002</v>
      </c>
      <c r="I153" s="216"/>
      <c r="J153" s="212"/>
      <c r="K153" s="212"/>
      <c r="L153" s="217"/>
      <c r="M153" s="218"/>
      <c r="N153" s="219"/>
      <c r="O153" s="219"/>
      <c r="P153" s="219"/>
      <c r="Q153" s="219"/>
      <c r="R153" s="219"/>
      <c r="S153" s="219"/>
      <c r="T153" s="220"/>
      <c r="AT153" s="221" t="s">
        <v>192</v>
      </c>
      <c r="AU153" s="221" t="s">
        <v>86</v>
      </c>
      <c r="AV153" s="14" t="s">
        <v>86</v>
      </c>
      <c r="AW153" s="14" t="s">
        <v>37</v>
      </c>
      <c r="AX153" s="14" t="s">
        <v>77</v>
      </c>
      <c r="AY153" s="221" t="s">
        <v>179</v>
      </c>
    </row>
    <row r="154" spans="1:65" s="14" customFormat="1" ht="22.5">
      <c r="B154" s="211"/>
      <c r="C154" s="212"/>
      <c r="D154" s="194" t="s">
        <v>192</v>
      </c>
      <c r="E154" s="213" t="s">
        <v>19</v>
      </c>
      <c r="F154" s="214" t="s">
        <v>1535</v>
      </c>
      <c r="G154" s="212"/>
      <c r="H154" s="215">
        <v>1.26</v>
      </c>
      <c r="I154" s="216"/>
      <c r="J154" s="212"/>
      <c r="K154" s="212"/>
      <c r="L154" s="217"/>
      <c r="M154" s="218"/>
      <c r="N154" s="219"/>
      <c r="O154" s="219"/>
      <c r="P154" s="219"/>
      <c r="Q154" s="219"/>
      <c r="R154" s="219"/>
      <c r="S154" s="219"/>
      <c r="T154" s="220"/>
      <c r="AT154" s="221" t="s">
        <v>192</v>
      </c>
      <c r="AU154" s="221" t="s">
        <v>86</v>
      </c>
      <c r="AV154" s="14" t="s">
        <v>86</v>
      </c>
      <c r="AW154" s="14" t="s">
        <v>37</v>
      </c>
      <c r="AX154" s="14" t="s">
        <v>77</v>
      </c>
      <c r="AY154" s="221" t="s">
        <v>179</v>
      </c>
    </row>
    <row r="155" spans="1:65" s="14" customFormat="1" ht="22.5">
      <c r="B155" s="211"/>
      <c r="C155" s="212"/>
      <c r="D155" s="194" t="s">
        <v>192</v>
      </c>
      <c r="E155" s="213" t="s">
        <v>19</v>
      </c>
      <c r="F155" s="214" t="s">
        <v>1536</v>
      </c>
      <c r="G155" s="212"/>
      <c r="H155" s="215">
        <v>2.1280000000000001</v>
      </c>
      <c r="I155" s="216"/>
      <c r="J155" s="212"/>
      <c r="K155" s="212"/>
      <c r="L155" s="217"/>
      <c r="M155" s="218"/>
      <c r="N155" s="219"/>
      <c r="O155" s="219"/>
      <c r="P155" s="219"/>
      <c r="Q155" s="219"/>
      <c r="R155" s="219"/>
      <c r="S155" s="219"/>
      <c r="T155" s="220"/>
      <c r="AT155" s="221" t="s">
        <v>192</v>
      </c>
      <c r="AU155" s="221" t="s">
        <v>86</v>
      </c>
      <c r="AV155" s="14" t="s">
        <v>86</v>
      </c>
      <c r="AW155" s="14" t="s">
        <v>37</v>
      </c>
      <c r="AX155" s="14" t="s">
        <v>77</v>
      </c>
      <c r="AY155" s="221" t="s">
        <v>179</v>
      </c>
    </row>
    <row r="156" spans="1:65" s="16" customFormat="1" ht="11.25">
      <c r="B156" s="233"/>
      <c r="C156" s="234"/>
      <c r="D156" s="194" t="s">
        <v>192</v>
      </c>
      <c r="E156" s="235" t="s">
        <v>19</v>
      </c>
      <c r="F156" s="236" t="s">
        <v>273</v>
      </c>
      <c r="G156" s="234"/>
      <c r="H156" s="237">
        <v>5.6280000000000001</v>
      </c>
      <c r="I156" s="238"/>
      <c r="J156" s="234"/>
      <c r="K156" s="234"/>
      <c r="L156" s="239"/>
      <c r="M156" s="240"/>
      <c r="N156" s="241"/>
      <c r="O156" s="241"/>
      <c r="P156" s="241"/>
      <c r="Q156" s="241"/>
      <c r="R156" s="241"/>
      <c r="S156" s="241"/>
      <c r="T156" s="242"/>
      <c r="AT156" s="243" t="s">
        <v>192</v>
      </c>
      <c r="AU156" s="243" t="s">
        <v>86</v>
      </c>
      <c r="AV156" s="16" t="s">
        <v>94</v>
      </c>
      <c r="AW156" s="16" t="s">
        <v>37</v>
      </c>
      <c r="AX156" s="16" t="s">
        <v>77</v>
      </c>
      <c r="AY156" s="243" t="s">
        <v>179</v>
      </c>
    </row>
    <row r="157" spans="1:65" s="13" customFormat="1" ht="22.5">
      <c r="B157" s="201"/>
      <c r="C157" s="202"/>
      <c r="D157" s="194" t="s">
        <v>192</v>
      </c>
      <c r="E157" s="203" t="s">
        <v>19</v>
      </c>
      <c r="F157" s="204" t="s">
        <v>1537</v>
      </c>
      <c r="G157" s="202"/>
      <c r="H157" s="203" t="s">
        <v>19</v>
      </c>
      <c r="I157" s="205"/>
      <c r="J157" s="202"/>
      <c r="K157" s="202"/>
      <c r="L157" s="206"/>
      <c r="M157" s="207"/>
      <c r="N157" s="208"/>
      <c r="O157" s="208"/>
      <c r="P157" s="208"/>
      <c r="Q157" s="208"/>
      <c r="R157" s="208"/>
      <c r="S157" s="208"/>
      <c r="T157" s="209"/>
      <c r="AT157" s="210" t="s">
        <v>192</v>
      </c>
      <c r="AU157" s="210" t="s">
        <v>86</v>
      </c>
      <c r="AV157" s="13" t="s">
        <v>84</v>
      </c>
      <c r="AW157" s="13" t="s">
        <v>37</v>
      </c>
      <c r="AX157" s="13" t="s">
        <v>77</v>
      </c>
      <c r="AY157" s="210" t="s">
        <v>179</v>
      </c>
    </row>
    <row r="158" spans="1:65" s="14" customFormat="1" ht="11.25">
      <c r="B158" s="211"/>
      <c r="C158" s="212"/>
      <c r="D158" s="194" t="s">
        <v>192</v>
      </c>
      <c r="E158" s="213" t="s">
        <v>19</v>
      </c>
      <c r="F158" s="214" t="s">
        <v>1538</v>
      </c>
      <c r="G158" s="212"/>
      <c r="H158" s="215">
        <v>28</v>
      </c>
      <c r="I158" s="216"/>
      <c r="J158" s="212"/>
      <c r="K158" s="212"/>
      <c r="L158" s="217"/>
      <c r="M158" s="218"/>
      <c r="N158" s="219"/>
      <c r="O158" s="219"/>
      <c r="P158" s="219"/>
      <c r="Q158" s="219"/>
      <c r="R158" s="219"/>
      <c r="S158" s="219"/>
      <c r="T158" s="220"/>
      <c r="AT158" s="221" t="s">
        <v>192</v>
      </c>
      <c r="AU158" s="221" t="s">
        <v>86</v>
      </c>
      <c r="AV158" s="14" t="s">
        <v>86</v>
      </c>
      <c r="AW158" s="14" t="s">
        <v>37</v>
      </c>
      <c r="AX158" s="14" t="s">
        <v>77</v>
      </c>
      <c r="AY158" s="221" t="s">
        <v>179</v>
      </c>
    </row>
    <row r="159" spans="1:65" s="14" customFormat="1" ht="11.25">
      <c r="B159" s="211"/>
      <c r="C159" s="212"/>
      <c r="D159" s="194" t="s">
        <v>192</v>
      </c>
      <c r="E159" s="213" t="s">
        <v>19</v>
      </c>
      <c r="F159" s="214" t="s">
        <v>1539</v>
      </c>
      <c r="G159" s="212"/>
      <c r="H159" s="215">
        <v>0.64</v>
      </c>
      <c r="I159" s="216"/>
      <c r="J159" s="212"/>
      <c r="K159" s="212"/>
      <c r="L159" s="217"/>
      <c r="M159" s="218"/>
      <c r="N159" s="219"/>
      <c r="O159" s="219"/>
      <c r="P159" s="219"/>
      <c r="Q159" s="219"/>
      <c r="R159" s="219"/>
      <c r="S159" s="219"/>
      <c r="T159" s="220"/>
      <c r="AT159" s="221" t="s">
        <v>192</v>
      </c>
      <c r="AU159" s="221" t="s">
        <v>86</v>
      </c>
      <c r="AV159" s="14" t="s">
        <v>86</v>
      </c>
      <c r="AW159" s="14" t="s">
        <v>37</v>
      </c>
      <c r="AX159" s="14" t="s">
        <v>77</v>
      </c>
      <c r="AY159" s="221" t="s">
        <v>179</v>
      </c>
    </row>
    <row r="160" spans="1:65" s="16" customFormat="1" ht="11.25">
      <c r="B160" s="233"/>
      <c r="C160" s="234"/>
      <c r="D160" s="194" t="s">
        <v>192</v>
      </c>
      <c r="E160" s="235" t="s">
        <v>19</v>
      </c>
      <c r="F160" s="236" t="s">
        <v>273</v>
      </c>
      <c r="G160" s="234"/>
      <c r="H160" s="237">
        <v>28.64</v>
      </c>
      <c r="I160" s="238"/>
      <c r="J160" s="234"/>
      <c r="K160" s="234"/>
      <c r="L160" s="239"/>
      <c r="M160" s="240"/>
      <c r="N160" s="241"/>
      <c r="O160" s="241"/>
      <c r="P160" s="241"/>
      <c r="Q160" s="241"/>
      <c r="R160" s="241"/>
      <c r="S160" s="241"/>
      <c r="T160" s="242"/>
      <c r="AT160" s="243" t="s">
        <v>192</v>
      </c>
      <c r="AU160" s="243" t="s">
        <v>86</v>
      </c>
      <c r="AV160" s="16" t="s">
        <v>94</v>
      </c>
      <c r="AW160" s="16" t="s">
        <v>37</v>
      </c>
      <c r="AX160" s="16" t="s">
        <v>77</v>
      </c>
      <c r="AY160" s="243" t="s">
        <v>179</v>
      </c>
    </row>
    <row r="161" spans="1:65" s="15" customFormat="1" ht="11.25">
      <c r="B161" s="222"/>
      <c r="C161" s="223"/>
      <c r="D161" s="194" t="s">
        <v>192</v>
      </c>
      <c r="E161" s="224" t="s">
        <v>19</v>
      </c>
      <c r="F161" s="225" t="s">
        <v>205</v>
      </c>
      <c r="G161" s="223"/>
      <c r="H161" s="226">
        <v>34.268000000000001</v>
      </c>
      <c r="I161" s="227"/>
      <c r="J161" s="223"/>
      <c r="K161" s="223"/>
      <c r="L161" s="228"/>
      <c r="M161" s="229"/>
      <c r="N161" s="230"/>
      <c r="O161" s="230"/>
      <c r="P161" s="230"/>
      <c r="Q161" s="230"/>
      <c r="R161" s="230"/>
      <c r="S161" s="230"/>
      <c r="T161" s="231"/>
      <c r="AT161" s="232" t="s">
        <v>192</v>
      </c>
      <c r="AU161" s="232" t="s">
        <v>86</v>
      </c>
      <c r="AV161" s="15" t="s">
        <v>186</v>
      </c>
      <c r="AW161" s="15" t="s">
        <v>37</v>
      </c>
      <c r="AX161" s="15" t="s">
        <v>84</v>
      </c>
      <c r="AY161" s="232" t="s">
        <v>179</v>
      </c>
    </row>
    <row r="162" spans="1:65" s="2" customFormat="1" ht="33" customHeight="1">
      <c r="A162" s="37"/>
      <c r="B162" s="38"/>
      <c r="C162" s="181" t="s">
        <v>245</v>
      </c>
      <c r="D162" s="181" t="s">
        <v>181</v>
      </c>
      <c r="E162" s="182" t="s">
        <v>237</v>
      </c>
      <c r="F162" s="183" t="s">
        <v>238</v>
      </c>
      <c r="G162" s="184" t="s">
        <v>228</v>
      </c>
      <c r="H162" s="185">
        <v>0.53800000000000003</v>
      </c>
      <c r="I162" s="186"/>
      <c r="J162" s="187">
        <f>ROUND(I162*H162,2)</f>
        <v>0</v>
      </c>
      <c r="K162" s="183" t="s">
        <v>185</v>
      </c>
      <c r="L162" s="42"/>
      <c r="M162" s="188" t="s">
        <v>19</v>
      </c>
      <c r="N162" s="189" t="s">
        <v>48</v>
      </c>
      <c r="O162" s="67"/>
      <c r="P162" s="190">
        <f>O162*H162</f>
        <v>0</v>
      </c>
      <c r="Q162" s="190">
        <v>0</v>
      </c>
      <c r="R162" s="190">
        <f>Q162*H162</f>
        <v>0</v>
      </c>
      <c r="S162" s="190">
        <v>0</v>
      </c>
      <c r="T162" s="191">
        <f>S162*H162</f>
        <v>0</v>
      </c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R162" s="192" t="s">
        <v>186</v>
      </c>
      <c r="AT162" s="192" t="s">
        <v>181</v>
      </c>
      <c r="AU162" s="192" t="s">
        <v>86</v>
      </c>
      <c r="AY162" s="20" t="s">
        <v>179</v>
      </c>
      <c r="BE162" s="193">
        <f>IF(N162="základní",J162,0)</f>
        <v>0</v>
      </c>
      <c r="BF162" s="193">
        <f>IF(N162="snížená",J162,0)</f>
        <v>0</v>
      </c>
      <c r="BG162" s="193">
        <f>IF(N162="zákl. přenesená",J162,0)</f>
        <v>0</v>
      </c>
      <c r="BH162" s="193">
        <f>IF(N162="sníž. přenesená",J162,0)</f>
        <v>0</v>
      </c>
      <c r="BI162" s="193">
        <f>IF(N162="nulová",J162,0)</f>
        <v>0</v>
      </c>
      <c r="BJ162" s="20" t="s">
        <v>84</v>
      </c>
      <c r="BK162" s="193">
        <f>ROUND(I162*H162,2)</f>
        <v>0</v>
      </c>
      <c r="BL162" s="20" t="s">
        <v>186</v>
      </c>
      <c r="BM162" s="192" t="s">
        <v>1540</v>
      </c>
    </row>
    <row r="163" spans="1:65" s="2" customFormat="1" ht="19.5">
      <c r="A163" s="37"/>
      <c r="B163" s="38"/>
      <c r="C163" s="39"/>
      <c r="D163" s="194" t="s">
        <v>188</v>
      </c>
      <c r="E163" s="39"/>
      <c r="F163" s="195" t="s">
        <v>240</v>
      </c>
      <c r="G163" s="39"/>
      <c r="H163" s="39"/>
      <c r="I163" s="196"/>
      <c r="J163" s="39"/>
      <c r="K163" s="39"/>
      <c r="L163" s="42"/>
      <c r="M163" s="197"/>
      <c r="N163" s="198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188</v>
      </c>
      <c r="AU163" s="20" t="s">
        <v>86</v>
      </c>
    </row>
    <row r="164" spans="1:65" s="2" customFormat="1" ht="11.25">
      <c r="A164" s="37"/>
      <c r="B164" s="38"/>
      <c r="C164" s="39"/>
      <c r="D164" s="199" t="s">
        <v>190</v>
      </c>
      <c r="E164" s="39"/>
      <c r="F164" s="200" t="s">
        <v>241</v>
      </c>
      <c r="G164" s="39"/>
      <c r="H164" s="39"/>
      <c r="I164" s="196"/>
      <c r="J164" s="39"/>
      <c r="K164" s="39"/>
      <c r="L164" s="42"/>
      <c r="M164" s="197"/>
      <c r="N164" s="198"/>
      <c r="O164" s="67"/>
      <c r="P164" s="67"/>
      <c r="Q164" s="67"/>
      <c r="R164" s="67"/>
      <c r="S164" s="67"/>
      <c r="T164" s="68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T164" s="20" t="s">
        <v>190</v>
      </c>
      <c r="AU164" s="20" t="s">
        <v>86</v>
      </c>
    </row>
    <row r="165" spans="1:65" s="13" customFormat="1" ht="22.5">
      <c r="B165" s="201"/>
      <c r="C165" s="202"/>
      <c r="D165" s="194" t="s">
        <v>192</v>
      </c>
      <c r="E165" s="203" t="s">
        <v>19</v>
      </c>
      <c r="F165" s="204" t="s">
        <v>242</v>
      </c>
      <c r="G165" s="202"/>
      <c r="H165" s="203" t="s">
        <v>19</v>
      </c>
      <c r="I165" s="205"/>
      <c r="J165" s="202"/>
      <c r="K165" s="202"/>
      <c r="L165" s="206"/>
      <c r="M165" s="207"/>
      <c r="N165" s="208"/>
      <c r="O165" s="208"/>
      <c r="P165" s="208"/>
      <c r="Q165" s="208"/>
      <c r="R165" s="208"/>
      <c r="S165" s="208"/>
      <c r="T165" s="209"/>
      <c r="AT165" s="210" t="s">
        <v>192</v>
      </c>
      <c r="AU165" s="210" t="s">
        <v>86</v>
      </c>
      <c r="AV165" s="13" t="s">
        <v>84</v>
      </c>
      <c r="AW165" s="13" t="s">
        <v>37</v>
      </c>
      <c r="AX165" s="13" t="s">
        <v>77</v>
      </c>
      <c r="AY165" s="210" t="s">
        <v>179</v>
      </c>
    </row>
    <row r="166" spans="1:65" s="13" customFormat="1" ht="22.5">
      <c r="B166" s="201"/>
      <c r="C166" s="202"/>
      <c r="D166" s="194" t="s">
        <v>192</v>
      </c>
      <c r="E166" s="203" t="s">
        <v>19</v>
      </c>
      <c r="F166" s="204" t="s">
        <v>868</v>
      </c>
      <c r="G166" s="202"/>
      <c r="H166" s="203" t="s">
        <v>19</v>
      </c>
      <c r="I166" s="205"/>
      <c r="J166" s="202"/>
      <c r="K166" s="202"/>
      <c r="L166" s="206"/>
      <c r="M166" s="207"/>
      <c r="N166" s="208"/>
      <c r="O166" s="208"/>
      <c r="P166" s="208"/>
      <c r="Q166" s="208"/>
      <c r="R166" s="208"/>
      <c r="S166" s="208"/>
      <c r="T166" s="209"/>
      <c r="AT166" s="210" t="s">
        <v>192</v>
      </c>
      <c r="AU166" s="210" t="s">
        <v>86</v>
      </c>
      <c r="AV166" s="13" t="s">
        <v>84</v>
      </c>
      <c r="AW166" s="13" t="s">
        <v>37</v>
      </c>
      <c r="AX166" s="13" t="s">
        <v>77</v>
      </c>
      <c r="AY166" s="210" t="s">
        <v>179</v>
      </c>
    </row>
    <row r="167" spans="1:65" s="14" customFormat="1" ht="11.25">
      <c r="B167" s="211"/>
      <c r="C167" s="212"/>
      <c r="D167" s="194" t="s">
        <v>192</v>
      </c>
      <c r="E167" s="213" t="s">
        <v>19</v>
      </c>
      <c r="F167" s="214" t="s">
        <v>869</v>
      </c>
      <c r="G167" s="212"/>
      <c r="H167" s="215">
        <v>0.53800000000000003</v>
      </c>
      <c r="I167" s="216"/>
      <c r="J167" s="212"/>
      <c r="K167" s="212"/>
      <c r="L167" s="217"/>
      <c r="M167" s="218"/>
      <c r="N167" s="219"/>
      <c r="O167" s="219"/>
      <c r="P167" s="219"/>
      <c r="Q167" s="219"/>
      <c r="R167" s="219"/>
      <c r="S167" s="219"/>
      <c r="T167" s="220"/>
      <c r="AT167" s="221" t="s">
        <v>192</v>
      </c>
      <c r="AU167" s="221" t="s">
        <v>86</v>
      </c>
      <c r="AV167" s="14" t="s">
        <v>86</v>
      </c>
      <c r="AW167" s="14" t="s">
        <v>37</v>
      </c>
      <c r="AX167" s="14" t="s">
        <v>84</v>
      </c>
      <c r="AY167" s="221" t="s">
        <v>179</v>
      </c>
    </row>
    <row r="168" spans="1:65" s="2" customFormat="1" ht="33" customHeight="1">
      <c r="A168" s="37"/>
      <c r="B168" s="38"/>
      <c r="C168" s="181" t="s">
        <v>253</v>
      </c>
      <c r="D168" s="181" t="s">
        <v>181</v>
      </c>
      <c r="E168" s="182" t="s">
        <v>246</v>
      </c>
      <c r="F168" s="183" t="s">
        <v>247</v>
      </c>
      <c r="G168" s="184" t="s">
        <v>228</v>
      </c>
      <c r="H168" s="185">
        <v>0.35799999999999998</v>
      </c>
      <c r="I168" s="186"/>
      <c r="J168" s="187">
        <f>ROUND(I168*H168,2)</f>
        <v>0</v>
      </c>
      <c r="K168" s="183" t="s">
        <v>185</v>
      </c>
      <c r="L168" s="42"/>
      <c r="M168" s="188" t="s">
        <v>19</v>
      </c>
      <c r="N168" s="189" t="s">
        <v>48</v>
      </c>
      <c r="O168" s="67"/>
      <c r="P168" s="190">
        <f>O168*H168</f>
        <v>0</v>
      </c>
      <c r="Q168" s="190">
        <v>0</v>
      </c>
      <c r="R168" s="190">
        <f>Q168*H168</f>
        <v>0</v>
      </c>
      <c r="S168" s="190">
        <v>0</v>
      </c>
      <c r="T168" s="191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92" t="s">
        <v>186</v>
      </c>
      <c r="AT168" s="192" t="s">
        <v>181</v>
      </c>
      <c r="AU168" s="192" t="s">
        <v>86</v>
      </c>
      <c r="AY168" s="20" t="s">
        <v>179</v>
      </c>
      <c r="BE168" s="193">
        <f>IF(N168="základní",J168,0)</f>
        <v>0</v>
      </c>
      <c r="BF168" s="193">
        <f>IF(N168="snížená",J168,0)</f>
        <v>0</v>
      </c>
      <c r="BG168" s="193">
        <f>IF(N168="zákl. přenesená",J168,0)</f>
        <v>0</v>
      </c>
      <c r="BH168" s="193">
        <f>IF(N168="sníž. přenesená",J168,0)</f>
        <v>0</v>
      </c>
      <c r="BI168" s="193">
        <f>IF(N168="nulová",J168,0)</f>
        <v>0</v>
      </c>
      <c r="BJ168" s="20" t="s">
        <v>84</v>
      </c>
      <c r="BK168" s="193">
        <f>ROUND(I168*H168,2)</f>
        <v>0</v>
      </c>
      <c r="BL168" s="20" t="s">
        <v>186</v>
      </c>
      <c r="BM168" s="192" t="s">
        <v>1541</v>
      </c>
    </row>
    <row r="169" spans="1:65" s="2" customFormat="1" ht="19.5">
      <c r="A169" s="37"/>
      <c r="B169" s="38"/>
      <c r="C169" s="39"/>
      <c r="D169" s="194" t="s">
        <v>188</v>
      </c>
      <c r="E169" s="39"/>
      <c r="F169" s="195" t="s">
        <v>249</v>
      </c>
      <c r="G169" s="39"/>
      <c r="H169" s="39"/>
      <c r="I169" s="196"/>
      <c r="J169" s="39"/>
      <c r="K169" s="39"/>
      <c r="L169" s="42"/>
      <c r="M169" s="197"/>
      <c r="N169" s="198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188</v>
      </c>
      <c r="AU169" s="20" t="s">
        <v>86</v>
      </c>
    </row>
    <row r="170" spans="1:65" s="2" customFormat="1" ht="11.25">
      <c r="A170" s="37"/>
      <c r="B170" s="38"/>
      <c r="C170" s="39"/>
      <c r="D170" s="199" t="s">
        <v>190</v>
      </c>
      <c r="E170" s="39"/>
      <c r="F170" s="200" t="s">
        <v>250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190</v>
      </c>
      <c r="AU170" s="20" t="s">
        <v>86</v>
      </c>
    </row>
    <row r="171" spans="1:65" s="13" customFormat="1" ht="22.5">
      <c r="B171" s="201"/>
      <c r="C171" s="202"/>
      <c r="D171" s="194" t="s">
        <v>192</v>
      </c>
      <c r="E171" s="203" t="s">
        <v>19</v>
      </c>
      <c r="F171" s="204" t="s">
        <v>251</v>
      </c>
      <c r="G171" s="202"/>
      <c r="H171" s="203" t="s">
        <v>19</v>
      </c>
      <c r="I171" s="205"/>
      <c r="J171" s="202"/>
      <c r="K171" s="202"/>
      <c r="L171" s="206"/>
      <c r="M171" s="207"/>
      <c r="N171" s="208"/>
      <c r="O171" s="208"/>
      <c r="P171" s="208"/>
      <c r="Q171" s="208"/>
      <c r="R171" s="208"/>
      <c r="S171" s="208"/>
      <c r="T171" s="209"/>
      <c r="AT171" s="210" t="s">
        <v>192</v>
      </c>
      <c r="AU171" s="210" t="s">
        <v>86</v>
      </c>
      <c r="AV171" s="13" t="s">
        <v>84</v>
      </c>
      <c r="AW171" s="13" t="s">
        <v>37</v>
      </c>
      <c r="AX171" s="13" t="s">
        <v>77</v>
      </c>
      <c r="AY171" s="210" t="s">
        <v>179</v>
      </c>
    </row>
    <row r="172" spans="1:65" s="13" customFormat="1" ht="22.5">
      <c r="B172" s="201"/>
      <c r="C172" s="202"/>
      <c r="D172" s="194" t="s">
        <v>192</v>
      </c>
      <c r="E172" s="203" t="s">
        <v>19</v>
      </c>
      <c r="F172" s="204" t="s">
        <v>868</v>
      </c>
      <c r="G172" s="202"/>
      <c r="H172" s="203" t="s">
        <v>19</v>
      </c>
      <c r="I172" s="205"/>
      <c r="J172" s="202"/>
      <c r="K172" s="202"/>
      <c r="L172" s="206"/>
      <c r="M172" s="207"/>
      <c r="N172" s="208"/>
      <c r="O172" s="208"/>
      <c r="P172" s="208"/>
      <c r="Q172" s="208"/>
      <c r="R172" s="208"/>
      <c r="S172" s="208"/>
      <c r="T172" s="209"/>
      <c r="AT172" s="210" t="s">
        <v>192</v>
      </c>
      <c r="AU172" s="210" t="s">
        <v>86</v>
      </c>
      <c r="AV172" s="13" t="s">
        <v>84</v>
      </c>
      <c r="AW172" s="13" t="s">
        <v>37</v>
      </c>
      <c r="AX172" s="13" t="s">
        <v>77</v>
      </c>
      <c r="AY172" s="210" t="s">
        <v>179</v>
      </c>
    </row>
    <row r="173" spans="1:65" s="14" customFormat="1" ht="11.25">
      <c r="B173" s="211"/>
      <c r="C173" s="212"/>
      <c r="D173" s="194" t="s">
        <v>192</v>
      </c>
      <c r="E173" s="213" t="s">
        <v>19</v>
      </c>
      <c r="F173" s="214" t="s">
        <v>870</v>
      </c>
      <c r="G173" s="212"/>
      <c r="H173" s="215">
        <v>0.35799999999999998</v>
      </c>
      <c r="I173" s="216"/>
      <c r="J173" s="212"/>
      <c r="K173" s="212"/>
      <c r="L173" s="217"/>
      <c r="M173" s="218"/>
      <c r="N173" s="219"/>
      <c r="O173" s="219"/>
      <c r="P173" s="219"/>
      <c r="Q173" s="219"/>
      <c r="R173" s="219"/>
      <c r="S173" s="219"/>
      <c r="T173" s="220"/>
      <c r="AT173" s="221" t="s">
        <v>192</v>
      </c>
      <c r="AU173" s="221" t="s">
        <v>86</v>
      </c>
      <c r="AV173" s="14" t="s">
        <v>86</v>
      </c>
      <c r="AW173" s="14" t="s">
        <v>37</v>
      </c>
      <c r="AX173" s="14" t="s">
        <v>84</v>
      </c>
      <c r="AY173" s="221" t="s">
        <v>179</v>
      </c>
    </row>
    <row r="174" spans="1:65" s="2" customFormat="1" ht="24.2" customHeight="1">
      <c r="A174" s="37"/>
      <c r="B174" s="38"/>
      <c r="C174" s="181" t="s">
        <v>263</v>
      </c>
      <c r="D174" s="181" t="s">
        <v>181</v>
      </c>
      <c r="E174" s="182" t="s">
        <v>254</v>
      </c>
      <c r="F174" s="183" t="s">
        <v>255</v>
      </c>
      <c r="G174" s="184" t="s">
        <v>228</v>
      </c>
      <c r="H174" s="185">
        <v>10.334</v>
      </c>
      <c r="I174" s="186"/>
      <c r="J174" s="187">
        <f>ROUND(I174*H174,2)</f>
        <v>0</v>
      </c>
      <c r="K174" s="183" t="s">
        <v>185</v>
      </c>
      <c r="L174" s="42"/>
      <c r="M174" s="188" t="s">
        <v>19</v>
      </c>
      <c r="N174" s="189" t="s">
        <v>48</v>
      </c>
      <c r="O174" s="67"/>
      <c r="P174" s="190">
        <f>O174*H174</f>
        <v>0</v>
      </c>
      <c r="Q174" s="190">
        <v>0</v>
      </c>
      <c r="R174" s="190">
        <f>Q174*H174</f>
        <v>0</v>
      </c>
      <c r="S174" s="190">
        <v>0</v>
      </c>
      <c r="T174" s="191">
        <f>S174*H174</f>
        <v>0</v>
      </c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R174" s="192" t="s">
        <v>186</v>
      </c>
      <c r="AT174" s="192" t="s">
        <v>181</v>
      </c>
      <c r="AU174" s="192" t="s">
        <v>86</v>
      </c>
      <c r="AY174" s="20" t="s">
        <v>179</v>
      </c>
      <c r="BE174" s="193">
        <f>IF(N174="základní",J174,0)</f>
        <v>0</v>
      </c>
      <c r="BF174" s="193">
        <f>IF(N174="snížená",J174,0)</f>
        <v>0</v>
      </c>
      <c r="BG174" s="193">
        <f>IF(N174="zákl. přenesená",J174,0)</f>
        <v>0</v>
      </c>
      <c r="BH174" s="193">
        <f>IF(N174="sníž. přenesená",J174,0)</f>
        <v>0</v>
      </c>
      <c r="BI174" s="193">
        <f>IF(N174="nulová",J174,0)</f>
        <v>0</v>
      </c>
      <c r="BJ174" s="20" t="s">
        <v>84</v>
      </c>
      <c r="BK174" s="193">
        <f>ROUND(I174*H174,2)</f>
        <v>0</v>
      </c>
      <c r="BL174" s="20" t="s">
        <v>186</v>
      </c>
      <c r="BM174" s="192" t="s">
        <v>256</v>
      </c>
    </row>
    <row r="175" spans="1:65" s="2" customFormat="1" ht="29.25">
      <c r="A175" s="37"/>
      <c r="B175" s="38"/>
      <c r="C175" s="39"/>
      <c r="D175" s="194" t="s">
        <v>188</v>
      </c>
      <c r="E175" s="39"/>
      <c r="F175" s="195" t="s">
        <v>257</v>
      </c>
      <c r="G175" s="39"/>
      <c r="H175" s="39"/>
      <c r="I175" s="196"/>
      <c r="J175" s="39"/>
      <c r="K175" s="39"/>
      <c r="L175" s="42"/>
      <c r="M175" s="197"/>
      <c r="N175" s="198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188</v>
      </c>
      <c r="AU175" s="20" t="s">
        <v>86</v>
      </c>
    </row>
    <row r="176" spans="1:65" s="2" customFormat="1" ht="11.25">
      <c r="A176" s="37"/>
      <c r="B176" s="38"/>
      <c r="C176" s="39"/>
      <c r="D176" s="199" t="s">
        <v>190</v>
      </c>
      <c r="E176" s="39"/>
      <c r="F176" s="200" t="s">
        <v>258</v>
      </c>
      <c r="G176" s="39"/>
      <c r="H176" s="39"/>
      <c r="I176" s="196"/>
      <c r="J176" s="39"/>
      <c r="K176" s="39"/>
      <c r="L176" s="42"/>
      <c r="M176" s="197"/>
      <c r="N176" s="198"/>
      <c r="O176" s="67"/>
      <c r="P176" s="67"/>
      <c r="Q176" s="67"/>
      <c r="R176" s="67"/>
      <c r="S176" s="67"/>
      <c r="T176" s="68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T176" s="20" t="s">
        <v>190</v>
      </c>
      <c r="AU176" s="20" t="s">
        <v>86</v>
      </c>
    </row>
    <row r="177" spans="1:65" s="13" customFormat="1" ht="22.5">
      <c r="B177" s="201"/>
      <c r="C177" s="202"/>
      <c r="D177" s="194" t="s">
        <v>192</v>
      </c>
      <c r="E177" s="203" t="s">
        <v>19</v>
      </c>
      <c r="F177" s="204" t="s">
        <v>669</v>
      </c>
      <c r="G177" s="202"/>
      <c r="H177" s="203" t="s">
        <v>19</v>
      </c>
      <c r="I177" s="205"/>
      <c r="J177" s="202"/>
      <c r="K177" s="202"/>
      <c r="L177" s="206"/>
      <c r="M177" s="207"/>
      <c r="N177" s="208"/>
      <c r="O177" s="208"/>
      <c r="P177" s="208"/>
      <c r="Q177" s="208"/>
      <c r="R177" s="208"/>
      <c r="S177" s="208"/>
      <c r="T177" s="209"/>
      <c r="AT177" s="210" t="s">
        <v>192</v>
      </c>
      <c r="AU177" s="210" t="s">
        <v>86</v>
      </c>
      <c r="AV177" s="13" t="s">
        <v>84</v>
      </c>
      <c r="AW177" s="13" t="s">
        <v>37</v>
      </c>
      <c r="AX177" s="13" t="s">
        <v>77</v>
      </c>
      <c r="AY177" s="210" t="s">
        <v>179</v>
      </c>
    </row>
    <row r="178" spans="1:65" s="13" customFormat="1" ht="22.5">
      <c r="B178" s="201"/>
      <c r="C178" s="202"/>
      <c r="D178" s="194" t="s">
        <v>192</v>
      </c>
      <c r="E178" s="203" t="s">
        <v>19</v>
      </c>
      <c r="F178" s="204" t="s">
        <v>1542</v>
      </c>
      <c r="G178" s="202"/>
      <c r="H178" s="203" t="s">
        <v>19</v>
      </c>
      <c r="I178" s="205"/>
      <c r="J178" s="202"/>
      <c r="K178" s="202"/>
      <c r="L178" s="206"/>
      <c r="M178" s="207"/>
      <c r="N178" s="208"/>
      <c r="O178" s="208"/>
      <c r="P178" s="208"/>
      <c r="Q178" s="208"/>
      <c r="R178" s="208"/>
      <c r="S178" s="208"/>
      <c r="T178" s="209"/>
      <c r="AT178" s="210" t="s">
        <v>192</v>
      </c>
      <c r="AU178" s="210" t="s">
        <v>86</v>
      </c>
      <c r="AV178" s="13" t="s">
        <v>84</v>
      </c>
      <c r="AW178" s="13" t="s">
        <v>37</v>
      </c>
      <c r="AX178" s="13" t="s">
        <v>77</v>
      </c>
      <c r="AY178" s="210" t="s">
        <v>179</v>
      </c>
    </row>
    <row r="179" spans="1:65" s="14" customFormat="1" ht="11.25">
      <c r="B179" s="211"/>
      <c r="C179" s="212"/>
      <c r="D179" s="194" t="s">
        <v>192</v>
      </c>
      <c r="E179" s="213" t="s">
        <v>19</v>
      </c>
      <c r="F179" s="214" t="s">
        <v>1543</v>
      </c>
      <c r="G179" s="212"/>
      <c r="H179" s="215">
        <v>10.334</v>
      </c>
      <c r="I179" s="216"/>
      <c r="J179" s="212"/>
      <c r="K179" s="212"/>
      <c r="L179" s="217"/>
      <c r="M179" s="218"/>
      <c r="N179" s="219"/>
      <c r="O179" s="219"/>
      <c r="P179" s="219"/>
      <c r="Q179" s="219"/>
      <c r="R179" s="219"/>
      <c r="S179" s="219"/>
      <c r="T179" s="220"/>
      <c r="AT179" s="221" t="s">
        <v>192</v>
      </c>
      <c r="AU179" s="221" t="s">
        <v>86</v>
      </c>
      <c r="AV179" s="14" t="s">
        <v>86</v>
      </c>
      <c r="AW179" s="14" t="s">
        <v>37</v>
      </c>
      <c r="AX179" s="14" t="s">
        <v>84</v>
      </c>
      <c r="AY179" s="221" t="s">
        <v>179</v>
      </c>
    </row>
    <row r="180" spans="1:65" s="2" customFormat="1" ht="37.9" customHeight="1">
      <c r="A180" s="37"/>
      <c r="B180" s="38"/>
      <c r="C180" s="181" t="s">
        <v>276</v>
      </c>
      <c r="D180" s="181" t="s">
        <v>181</v>
      </c>
      <c r="E180" s="182" t="s">
        <v>264</v>
      </c>
      <c r="F180" s="183" t="s">
        <v>265</v>
      </c>
      <c r="G180" s="184" t="s">
        <v>228</v>
      </c>
      <c r="H180" s="185">
        <v>7.1139999999999999</v>
      </c>
      <c r="I180" s="186"/>
      <c r="J180" s="187">
        <f>ROUND(I180*H180,2)</f>
        <v>0</v>
      </c>
      <c r="K180" s="183" t="s">
        <v>185</v>
      </c>
      <c r="L180" s="42"/>
      <c r="M180" s="188" t="s">
        <v>19</v>
      </c>
      <c r="N180" s="189" t="s">
        <v>48</v>
      </c>
      <c r="O180" s="67"/>
      <c r="P180" s="190">
        <f>O180*H180</f>
        <v>0</v>
      </c>
      <c r="Q180" s="190">
        <v>0</v>
      </c>
      <c r="R180" s="190">
        <f>Q180*H180</f>
        <v>0</v>
      </c>
      <c r="S180" s="190">
        <v>0</v>
      </c>
      <c r="T180" s="191">
        <f>S180*H180</f>
        <v>0</v>
      </c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R180" s="192" t="s">
        <v>186</v>
      </c>
      <c r="AT180" s="192" t="s">
        <v>181</v>
      </c>
      <c r="AU180" s="192" t="s">
        <v>86</v>
      </c>
      <c r="AY180" s="20" t="s">
        <v>179</v>
      </c>
      <c r="BE180" s="193">
        <f>IF(N180="základní",J180,0)</f>
        <v>0</v>
      </c>
      <c r="BF180" s="193">
        <f>IF(N180="snížená",J180,0)</f>
        <v>0</v>
      </c>
      <c r="BG180" s="193">
        <f>IF(N180="zákl. přenesená",J180,0)</f>
        <v>0</v>
      </c>
      <c r="BH180" s="193">
        <f>IF(N180="sníž. přenesená",J180,0)</f>
        <v>0</v>
      </c>
      <c r="BI180" s="193">
        <f>IF(N180="nulová",J180,0)</f>
        <v>0</v>
      </c>
      <c r="BJ180" s="20" t="s">
        <v>84</v>
      </c>
      <c r="BK180" s="193">
        <f>ROUND(I180*H180,2)</f>
        <v>0</v>
      </c>
      <c r="BL180" s="20" t="s">
        <v>186</v>
      </c>
      <c r="BM180" s="192" t="s">
        <v>266</v>
      </c>
    </row>
    <row r="181" spans="1:65" s="2" customFormat="1" ht="39">
      <c r="A181" s="37"/>
      <c r="B181" s="38"/>
      <c r="C181" s="39"/>
      <c r="D181" s="194" t="s">
        <v>188</v>
      </c>
      <c r="E181" s="39"/>
      <c r="F181" s="195" t="s">
        <v>267</v>
      </c>
      <c r="G181" s="39"/>
      <c r="H181" s="39"/>
      <c r="I181" s="196"/>
      <c r="J181" s="39"/>
      <c r="K181" s="39"/>
      <c r="L181" s="42"/>
      <c r="M181" s="197"/>
      <c r="N181" s="198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188</v>
      </c>
      <c r="AU181" s="20" t="s">
        <v>86</v>
      </c>
    </row>
    <row r="182" spans="1:65" s="2" customFormat="1" ht="11.25">
      <c r="A182" s="37"/>
      <c r="B182" s="38"/>
      <c r="C182" s="39"/>
      <c r="D182" s="199" t="s">
        <v>190</v>
      </c>
      <c r="E182" s="39"/>
      <c r="F182" s="200" t="s">
        <v>268</v>
      </c>
      <c r="G182" s="39"/>
      <c r="H182" s="39"/>
      <c r="I182" s="196"/>
      <c r="J182" s="39"/>
      <c r="K182" s="39"/>
      <c r="L182" s="42"/>
      <c r="M182" s="197"/>
      <c r="N182" s="198"/>
      <c r="O182" s="67"/>
      <c r="P182" s="67"/>
      <c r="Q182" s="67"/>
      <c r="R182" s="67"/>
      <c r="S182" s="67"/>
      <c r="T182" s="68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T182" s="20" t="s">
        <v>190</v>
      </c>
      <c r="AU182" s="20" t="s">
        <v>86</v>
      </c>
    </row>
    <row r="183" spans="1:65" s="13" customFormat="1" ht="22.5">
      <c r="B183" s="201"/>
      <c r="C183" s="202"/>
      <c r="D183" s="194" t="s">
        <v>192</v>
      </c>
      <c r="E183" s="203" t="s">
        <v>19</v>
      </c>
      <c r="F183" s="204" t="s">
        <v>269</v>
      </c>
      <c r="G183" s="202"/>
      <c r="H183" s="203" t="s">
        <v>19</v>
      </c>
      <c r="I183" s="205"/>
      <c r="J183" s="202"/>
      <c r="K183" s="202"/>
      <c r="L183" s="206"/>
      <c r="M183" s="207"/>
      <c r="N183" s="208"/>
      <c r="O183" s="208"/>
      <c r="P183" s="208"/>
      <c r="Q183" s="208"/>
      <c r="R183" s="208"/>
      <c r="S183" s="208"/>
      <c r="T183" s="209"/>
      <c r="AT183" s="210" t="s">
        <v>192</v>
      </c>
      <c r="AU183" s="210" t="s">
        <v>86</v>
      </c>
      <c r="AV183" s="13" t="s">
        <v>84</v>
      </c>
      <c r="AW183" s="13" t="s">
        <v>37</v>
      </c>
      <c r="AX183" s="13" t="s">
        <v>77</v>
      </c>
      <c r="AY183" s="210" t="s">
        <v>179</v>
      </c>
    </row>
    <row r="184" spans="1:65" s="14" customFormat="1" ht="11.25">
      <c r="B184" s="211"/>
      <c r="C184" s="212"/>
      <c r="D184" s="194" t="s">
        <v>192</v>
      </c>
      <c r="E184" s="213" t="s">
        <v>19</v>
      </c>
      <c r="F184" s="214" t="s">
        <v>1544</v>
      </c>
      <c r="G184" s="212"/>
      <c r="H184" s="215">
        <v>28.64</v>
      </c>
      <c r="I184" s="216"/>
      <c r="J184" s="212"/>
      <c r="K184" s="212"/>
      <c r="L184" s="217"/>
      <c r="M184" s="218"/>
      <c r="N184" s="219"/>
      <c r="O184" s="219"/>
      <c r="P184" s="219"/>
      <c r="Q184" s="219"/>
      <c r="R184" s="219"/>
      <c r="S184" s="219"/>
      <c r="T184" s="220"/>
      <c r="AT184" s="221" t="s">
        <v>192</v>
      </c>
      <c r="AU184" s="221" t="s">
        <v>86</v>
      </c>
      <c r="AV184" s="14" t="s">
        <v>86</v>
      </c>
      <c r="AW184" s="14" t="s">
        <v>37</v>
      </c>
      <c r="AX184" s="14" t="s">
        <v>77</v>
      </c>
      <c r="AY184" s="221" t="s">
        <v>179</v>
      </c>
    </row>
    <row r="185" spans="1:65" s="14" customFormat="1" ht="22.5">
      <c r="B185" s="211"/>
      <c r="C185" s="212"/>
      <c r="D185" s="194" t="s">
        <v>192</v>
      </c>
      <c r="E185" s="213" t="s">
        <v>19</v>
      </c>
      <c r="F185" s="214" t="s">
        <v>1545</v>
      </c>
      <c r="G185" s="212"/>
      <c r="H185" s="215">
        <v>5.6280000000000001</v>
      </c>
      <c r="I185" s="216"/>
      <c r="J185" s="212"/>
      <c r="K185" s="212"/>
      <c r="L185" s="217"/>
      <c r="M185" s="218"/>
      <c r="N185" s="219"/>
      <c r="O185" s="219"/>
      <c r="P185" s="219"/>
      <c r="Q185" s="219"/>
      <c r="R185" s="219"/>
      <c r="S185" s="219"/>
      <c r="T185" s="220"/>
      <c r="AT185" s="221" t="s">
        <v>192</v>
      </c>
      <c r="AU185" s="221" t="s">
        <v>86</v>
      </c>
      <c r="AV185" s="14" t="s">
        <v>86</v>
      </c>
      <c r="AW185" s="14" t="s">
        <v>37</v>
      </c>
      <c r="AX185" s="14" t="s">
        <v>77</v>
      </c>
      <c r="AY185" s="221" t="s">
        <v>179</v>
      </c>
    </row>
    <row r="186" spans="1:65" s="14" customFormat="1" ht="22.5">
      <c r="B186" s="211"/>
      <c r="C186" s="212"/>
      <c r="D186" s="194" t="s">
        <v>192</v>
      </c>
      <c r="E186" s="213" t="s">
        <v>19</v>
      </c>
      <c r="F186" s="214" t="s">
        <v>873</v>
      </c>
      <c r="G186" s="212"/>
      <c r="H186" s="215">
        <v>0.53800000000000003</v>
      </c>
      <c r="I186" s="216"/>
      <c r="J186" s="212"/>
      <c r="K186" s="212"/>
      <c r="L186" s="217"/>
      <c r="M186" s="218"/>
      <c r="N186" s="219"/>
      <c r="O186" s="219"/>
      <c r="P186" s="219"/>
      <c r="Q186" s="219"/>
      <c r="R186" s="219"/>
      <c r="S186" s="219"/>
      <c r="T186" s="220"/>
      <c r="AT186" s="221" t="s">
        <v>192</v>
      </c>
      <c r="AU186" s="221" t="s">
        <v>86</v>
      </c>
      <c r="AV186" s="14" t="s">
        <v>86</v>
      </c>
      <c r="AW186" s="14" t="s">
        <v>37</v>
      </c>
      <c r="AX186" s="14" t="s">
        <v>77</v>
      </c>
      <c r="AY186" s="221" t="s">
        <v>179</v>
      </c>
    </row>
    <row r="187" spans="1:65" s="16" customFormat="1" ht="11.25">
      <c r="B187" s="233"/>
      <c r="C187" s="234"/>
      <c r="D187" s="194" t="s">
        <v>192</v>
      </c>
      <c r="E187" s="235" t="s">
        <v>19</v>
      </c>
      <c r="F187" s="236" t="s">
        <v>273</v>
      </c>
      <c r="G187" s="234"/>
      <c r="H187" s="237">
        <v>34.805999999999997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AT187" s="243" t="s">
        <v>192</v>
      </c>
      <c r="AU187" s="243" t="s">
        <v>86</v>
      </c>
      <c r="AV187" s="16" t="s">
        <v>94</v>
      </c>
      <c r="AW187" s="16" t="s">
        <v>37</v>
      </c>
      <c r="AX187" s="16" t="s">
        <v>77</v>
      </c>
      <c r="AY187" s="243" t="s">
        <v>179</v>
      </c>
    </row>
    <row r="188" spans="1:65" s="14" customFormat="1" ht="22.5">
      <c r="B188" s="211"/>
      <c r="C188" s="212"/>
      <c r="D188" s="194" t="s">
        <v>192</v>
      </c>
      <c r="E188" s="213" t="s">
        <v>19</v>
      </c>
      <c r="F188" s="214" t="s">
        <v>1546</v>
      </c>
      <c r="G188" s="212"/>
      <c r="H188" s="215">
        <v>-23.27</v>
      </c>
      <c r="I188" s="216"/>
      <c r="J188" s="212"/>
      <c r="K188" s="212"/>
      <c r="L188" s="217"/>
      <c r="M188" s="218"/>
      <c r="N188" s="219"/>
      <c r="O188" s="219"/>
      <c r="P188" s="219"/>
      <c r="Q188" s="219"/>
      <c r="R188" s="219"/>
      <c r="S188" s="219"/>
      <c r="T188" s="220"/>
      <c r="AT188" s="221" t="s">
        <v>192</v>
      </c>
      <c r="AU188" s="221" t="s">
        <v>86</v>
      </c>
      <c r="AV188" s="14" t="s">
        <v>86</v>
      </c>
      <c r="AW188" s="14" t="s">
        <v>37</v>
      </c>
      <c r="AX188" s="14" t="s">
        <v>77</v>
      </c>
      <c r="AY188" s="221" t="s">
        <v>179</v>
      </c>
    </row>
    <row r="189" spans="1:65" s="14" customFormat="1" ht="22.5">
      <c r="B189" s="211"/>
      <c r="C189" s="212"/>
      <c r="D189" s="194" t="s">
        <v>192</v>
      </c>
      <c r="E189" s="213" t="s">
        <v>19</v>
      </c>
      <c r="F189" s="214" t="s">
        <v>1547</v>
      </c>
      <c r="G189" s="212"/>
      <c r="H189" s="215">
        <v>-4.4219999999999997</v>
      </c>
      <c r="I189" s="216"/>
      <c r="J189" s="212"/>
      <c r="K189" s="212"/>
      <c r="L189" s="217"/>
      <c r="M189" s="218"/>
      <c r="N189" s="219"/>
      <c r="O189" s="219"/>
      <c r="P189" s="219"/>
      <c r="Q189" s="219"/>
      <c r="R189" s="219"/>
      <c r="S189" s="219"/>
      <c r="T189" s="220"/>
      <c r="AT189" s="221" t="s">
        <v>192</v>
      </c>
      <c r="AU189" s="221" t="s">
        <v>86</v>
      </c>
      <c r="AV189" s="14" t="s">
        <v>86</v>
      </c>
      <c r="AW189" s="14" t="s">
        <v>37</v>
      </c>
      <c r="AX189" s="14" t="s">
        <v>77</v>
      </c>
      <c r="AY189" s="221" t="s">
        <v>179</v>
      </c>
    </row>
    <row r="190" spans="1:65" s="16" customFormat="1" ht="11.25">
      <c r="B190" s="233"/>
      <c r="C190" s="234"/>
      <c r="D190" s="194" t="s">
        <v>192</v>
      </c>
      <c r="E190" s="235" t="s">
        <v>19</v>
      </c>
      <c r="F190" s="236" t="s">
        <v>273</v>
      </c>
      <c r="G190" s="234"/>
      <c r="H190" s="237">
        <v>-27.692</v>
      </c>
      <c r="I190" s="238"/>
      <c r="J190" s="234"/>
      <c r="K190" s="234"/>
      <c r="L190" s="239"/>
      <c r="M190" s="240"/>
      <c r="N190" s="241"/>
      <c r="O190" s="241"/>
      <c r="P190" s="241"/>
      <c r="Q190" s="241"/>
      <c r="R190" s="241"/>
      <c r="S190" s="241"/>
      <c r="T190" s="242"/>
      <c r="AT190" s="243" t="s">
        <v>192</v>
      </c>
      <c r="AU190" s="243" t="s">
        <v>86</v>
      </c>
      <c r="AV190" s="16" t="s">
        <v>94</v>
      </c>
      <c r="AW190" s="16" t="s">
        <v>37</v>
      </c>
      <c r="AX190" s="16" t="s">
        <v>77</v>
      </c>
      <c r="AY190" s="243" t="s">
        <v>179</v>
      </c>
    </row>
    <row r="191" spans="1:65" s="15" customFormat="1" ht="11.25">
      <c r="B191" s="222"/>
      <c r="C191" s="223"/>
      <c r="D191" s="194" t="s">
        <v>192</v>
      </c>
      <c r="E191" s="224" t="s">
        <v>19</v>
      </c>
      <c r="F191" s="225" t="s">
        <v>205</v>
      </c>
      <c r="G191" s="223"/>
      <c r="H191" s="226">
        <v>7.1139999999999999</v>
      </c>
      <c r="I191" s="227"/>
      <c r="J191" s="223"/>
      <c r="K191" s="223"/>
      <c r="L191" s="228"/>
      <c r="M191" s="229"/>
      <c r="N191" s="230"/>
      <c r="O191" s="230"/>
      <c r="P191" s="230"/>
      <c r="Q191" s="230"/>
      <c r="R191" s="230"/>
      <c r="S191" s="230"/>
      <c r="T191" s="231"/>
      <c r="AT191" s="232" t="s">
        <v>192</v>
      </c>
      <c r="AU191" s="232" t="s">
        <v>86</v>
      </c>
      <c r="AV191" s="15" t="s">
        <v>186</v>
      </c>
      <c r="AW191" s="15" t="s">
        <v>37</v>
      </c>
      <c r="AX191" s="15" t="s">
        <v>84</v>
      </c>
      <c r="AY191" s="232" t="s">
        <v>179</v>
      </c>
    </row>
    <row r="192" spans="1:65" s="2" customFormat="1" ht="37.9" customHeight="1">
      <c r="A192" s="37"/>
      <c r="B192" s="38"/>
      <c r="C192" s="181" t="s">
        <v>283</v>
      </c>
      <c r="D192" s="181" t="s">
        <v>181</v>
      </c>
      <c r="E192" s="182" t="s">
        <v>277</v>
      </c>
      <c r="F192" s="183" t="s">
        <v>278</v>
      </c>
      <c r="G192" s="184" t="s">
        <v>228</v>
      </c>
      <c r="H192" s="185">
        <v>0.35799999999999998</v>
      </c>
      <c r="I192" s="186"/>
      <c r="J192" s="187">
        <f>ROUND(I192*H192,2)</f>
        <v>0</v>
      </c>
      <c r="K192" s="183" t="s">
        <v>185</v>
      </c>
      <c r="L192" s="42"/>
      <c r="M192" s="188" t="s">
        <v>19</v>
      </c>
      <c r="N192" s="189" t="s">
        <v>48</v>
      </c>
      <c r="O192" s="67"/>
      <c r="P192" s="190">
        <f>O192*H192</f>
        <v>0</v>
      </c>
      <c r="Q192" s="190">
        <v>0</v>
      </c>
      <c r="R192" s="190">
        <f>Q192*H192</f>
        <v>0</v>
      </c>
      <c r="S192" s="190">
        <v>0</v>
      </c>
      <c r="T192" s="191">
        <f>S192*H192</f>
        <v>0</v>
      </c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R192" s="192" t="s">
        <v>186</v>
      </c>
      <c r="AT192" s="192" t="s">
        <v>181</v>
      </c>
      <c r="AU192" s="192" t="s">
        <v>86</v>
      </c>
      <c r="AY192" s="20" t="s">
        <v>179</v>
      </c>
      <c r="BE192" s="193">
        <f>IF(N192="základní",J192,0)</f>
        <v>0</v>
      </c>
      <c r="BF192" s="193">
        <f>IF(N192="snížená",J192,0)</f>
        <v>0</v>
      </c>
      <c r="BG192" s="193">
        <f>IF(N192="zákl. přenesená",J192,0)</f>
        <v>0</v>
      </c>
      <c r="BH192" s="193">
        <f>IF(N192="sníž. přenesená",J192,0)</f>
        <v>0</v>
      </c>
      <c r="BI192" s="193">
        <f>IF(N192="nulová",J192,0)</f>
        <v>0</v>
      </c>
      <c r="BJ192" s="20" t="s">
        <v>84</v>
      </c>
      <c r="BK192" s="193">
        <f>ROUND(I192*H192,2)</f>
        <v>0</v>
      </c>
      <c r="BL192" s="20" t="s">
        <v>186</v>
      </c>
      <c r="BM192" s="192" t="s">
        <v>678</v>
      </c>
    </row>
    <row r="193" spans="1:65" s="2" customFormat="1" ht="39">
      <c r="A193" s="37"/>
      <c r="B193" s="38"/>
      <c r="C193" s="39"/>
      <c r="D193" s="194" t="s">
        <v>188</v>
      </c>
      <c r="E193" s="39"/>
      <c r="F193" s="195" t="s">
        <v>280</v>
      </c>
      <c r="G193" s="39"/>
      <c r="H193" s="39"/>
      <c r="I193" s="196"/>
      <c r="J193" s="39"/>
      <c r="K193" s="39"/>
      <c r="L193" s="42"/>
      <c r="M193" s="197"/>
      <c r="N193" s="198"/>
      <c r="O193" s="67"/>
      <c r="P193" s="67"/>
      <c r="Q193" s="67"/>
      <c r="R193" s="67"/>
      <c r="S193" s="67"/>
      <c r="T193" s="68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T193" s="20" t="s">
        <v>188</v>
      </c>
      <c r="AU193" s="20" t="s">
        <v>86</v>
      </c>
    </row>
    <row r="194" spans="1:65" s="2" customFormat="1" ht="11.25">
      <c r="A194" s="37"/>
      <c r="B194" s="38"/>
      <c r="C194" s="39"/>
      <c r="D194" s="199" t="s">
        <v>190</v>
      </c>
      <c r="E194" s="39"/>
      <c r="F194" s="200" t="s">
        <v>281</v>
      </c>
      <c r="G194" s="39"/>
      <c r="H194" s="39"/>
      <c r="I194" s="196"/>
      <c r="J194" s="39"/>
      <c r="K194" s="39"/>
      <c r="L194" s="42"/>
      <c r="M194" s="197"/>
      <c r="N194" s="198"/>
      <c r="O194" s="67"/>
      <c r="P194" s="67"/>
      <c r="Q194" s="67"/>
      <c r="R194" s="67"/>
      <c r="S194" s="67"/>
      <c r="T194" s="68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T194" s="20" t="s">
        <v>190</v>
      </c>
      <c r="AU194" s="20" t="s">
        <v>86</v>
      </c>
    </row>
    <row r="195" spans="1:65" s="13" customFormat="1" ht="22.5">
      <c r="B195" s="201"/>
      <c r="C195" s="202"/>
      <c r="D195" s="194" t="s">
        <v>192</v>
      </c>
      <c r="E195" s="203" t="s">
        <v>19</v>
      </c>
      <c r="F195" s="204" t="s">
        <v>269</v>
      </c>
      <c r="G195" s="202"/>
      <c r="H195" s="203" t="s">
        <v>19</v>
      </c>
      <c r="I195" s="205"/>
      <c r="J195" s="202"/>
      <c r="K195" s="202"/>
      <c r="L195" s="206"/>
      <c r="M195" s="207"/>
      <c r="N195" s="208"/>
      <c r="O195" s="208"/>
      <c r="P195" s="208"/>
      <c r="Q195" s="208"/>
      <c r="R195" s="208"/>
      <c r="S195" s="208"/>
      <c r="T195" s="209"/>
      <c r="AT195" s="210" t="s">
        <v>192</v>
      </c>
      <c r="AU195" s="210" t="s">
        <v>86</v>
      </c>
      <c r="AV195" s="13" t="s">
        <v>84</v>
      </c>
      <c r="AW195" s="13" t="s">
        <v>37</v>
      </c>
      <c r="AX195" s="13" t="s">
        <v>77</v>
      </c>
      <c r="AY195" s="210" t="s">
        <v>179</v>
      </c>
    </row>
    <row r="196" spans="1:65" s="14" customFormat="1" ht="22.5">
      <c r="B196" s="211"/>
      <c r="C196" s="212"/>
      <c r="D196" s="194" t="s">
        <v>192</v>
      </c>
      <c r="E196" s="213" t="s">
        <v>19</v>
      </c>
      <c r="F196" s="214" t="s">
        <v>875</v>
      </c>
      <c r="G196" s="212"/>
      <c r="H196" s="215">
        <v>0.35799999999999998</v>
      </c>
      <c r="I196" s="216"/>
      <c r="J196" s="212"/>
      <c r="K196" s="212"/>
      <c r="L196" s="217"/>
      <c r="M196" s="218"/>
      <c r="N196" s="219"/>
      <c r="O196" s="219"/>
      <c r="P196" s="219"/>
      <c r="Q196" s="219"/>
      <c r="R196" s="219"/>
      <c r="S196" s="219"/>
      <c r="T196" s="220"/>
      <c r="AT196" s="221" t="s">
        <v>192</v>
      </c>
      <c r="AU196" s="221" t="s">
        <v>86</v>
      </c>
      <c r="AV196" s="14" t="s">
        <v>86</v>
      </c>
      <c r="AW196" s="14" t="s">
        <v>37</v>
      </c>
      <c r="AX196" s="14" t="s">
        <v>84</v>
      </c>
      <c r="AY196" s="221" t="s">
        <v>179</v>
      </c>
    </row>
    <row r="197" spans="1:65" s="2" customFormat="1" ht="37.9" customHeight="1">
      <c r="A197" s="37"/>
      <c r="B197" s="38"/>
      <c r="C197" s="181" t="s">
        <v>8</v>
      </c>
      <c r="D197" s="181" t="s">
        <v>181</v>
      </c>
      <c r="E197" s="182" t="s">
        <v>284</v>
      </c>
      <c r="F197" s="183" t="s">
        <v>285</v>
      </c>
      <c r="G197" s="184" t="s">
        <v>228</v>
      </c>
      <c r="H197" s="185">
        <v>7.1139999999999999</v>
      </c>
      <c r="I197" s="186"/>
      <c r="J197" s="187">
        <f>ROUND(I197*H197,2)</f>
        <v>0</v>
      </c>
      <c r="K197" s="183" t="s">
        <v>185</v>
      </c>
      <c r="L197" s="42"/>
      <c r="M197" s="188" t="s">
        <v>19</v>
      </c>
      <c r="N197" s="189" t="s">
        <v>48</v>
      </c>
      <c r="O197" s="67"/>
      <c r="P197" s="190">
        <f>O197*H197</f>
        <v>0</v>
      </c>
      <c r="Q197" s="190">
        <v>0</v>
      </c>
      <c r="R197" s="190">
        <f>Q197*H197</f>
        <v>0</v>
      </c>
      <c r="S197" s="190">
        <v>0</v>
      </c>
      <c r="T197" s="191">
        <f>S197*H197</f>
        <v>0</v>
      </c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R197" s="192" t="s">
        <v>186</v>
      </c>
      <c r="AT197" s="192" t="s">
        <v>181</v>
      </c>
      <c r="AU197" s="192" t="s">
        <v>86</v>
      </c>
      <c r="AY197" s="20" t="s">
        <v>179</v>
      </c>
      <c r="BE197" s="193">
        <f>IF(N197="základní",J197,0)</f>
        <v>0</v>
      </c>
      <c r="BF197" s="193">
        <f>IF(N197="snížená",J197,0)</f>
        <v>0</v>
      </c>
      <c r="BG197" s="193">
        <f>IF(N197="zákl. přenesená",J197,0)</f>
        <v>0</v>
      </c>
      <c r="BH197" s="193">
        <f>IF(N197="sníž. přenesená",J197,0)</f>
        <v>0</v>
      </c>
      <c r="BI197" s="193">
        <f>IF(N197="nulová",J197,0)</f>
        <v>0</v>
      </c>
      <c r="BJ197" s="20" t="s">
        <v>84</v>
      </c>
      <c r="BK197" s="193">
        <f>ROUND(I197*H197,2)</f>
        <v>0</v>
      </c>
      <c r="BL197" s="20" t="s">
        <v>186</v>
      </c>
      <c r="BM197" s="192" t="s">
        <v>286</v>
      </c>
    </row>
    <row r="198" spans="1:65" s="2" customFormat="1" ht="39">
      <c r="A198" s="37"/>
      <c r="B198" s="38"/>
      <c r="C198" s="39"/>
      <c r="D198" s="194" t="s">
        <v>188</v>
      </c>
      <c r="E198" s="39"/>
      <c r="F198" s="195" t="s">
        <v>287</v>
      </c>
      <c r="G198" s="39"/>
      <c r="H198" s="39"/>
      <c r="I198" s="196"/>
      <c r="J198" s="39"/>
      <c r="K198" s="39"/>
      <c r="L198" s="42"/>
      <c r="M198" s="197"/>
      <c r="N198" s="198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188</v>
      </c>
      <c r="AU198" s="20" t="s">
        <v>86</v>
      </c>
    </row>
    <row r="199" spans="1:65" s="2" customFormat="1" ht="11.25">
      <c r="A199" s="37"/>
      <c r="B199" s="38"/>
      <c r="C199" s="39"/>
      <c r="D199" s="199" t="s">
        <v>190</v>
      </c>
      <c r="E199" s="39"/>
      <c r="F199" s="200" t="s">
        <v>288</v>
      </c>
      <c r="G199" s="39"/>
      <c r="H199" s="39"/>
      <c r="I199" s="196"/>
      <c r="J199" s="39"/>
      <c r="K199" s="39"/>
      <c r="L199" s="42"/>
      <c r="M199" s="197"/>
      <c r="N199" s="198"/>
      <c r="O199" s="67"/>
      <c r="P199" s="67"/>
      <c r="Q199" s="67"/>
      <c r="R199" s="67"/>
      <c r="S199" s="67"/>
      <c r="T199" s="68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T199" s="20" t="s">
        <v>190</v>
      </c>
      <c r="AU199" s="20" t="s">
        <v>86</v>
      </c>
    </row>
    <row r="200" spans="1:65" s="13" customFormat="1" ht="11.25">
      <c r="B200" s="201"/>
      <c r="C200" s="202"/>
      <c r="D200" s="194" t="s">
        <v>192</v>
      </c>
      <c r="E200" s="203" t="s">
        <v>19</v>
      </c>
      <c r="F200" s="204" t="s">
        <v>289</v>
      </c>
      <c r="G200" s="202"/>
      <c r="H200" s="203" t="s">
        <v>19</v>
      </c>
      <c r="I200" s="205"/>
      <c r="J200" s="202"/>
      <c r="K200" s="202"/>
      <c r="L200" s="206"/>
      <c r="M200" s="207"/>
      <c r="N200" s="208"/>
      <c r="O200" s="208"/>
      <c r="P200" s="208"/>
      <c r="Q200" s="208"/>
      <c r="R200" s="208"/>
      <c r="S200" s="208"/>
      <c r="T200" s="209"/>
      <c r="AT200" s="210" t="s">
        <v>192</v>
      </c>
      <c r="AU200" s="210" t="s">
        <v>86</v>
      </c>
      <c r="AV200" s="13" t="s">
        <v>84</v>
      </c>
      <c r="AW200" s="13" t="s">
        <v>37</v>
      </c>
      <c r="AX200" s="13" t="s">
        <v>77</v>
      </c>
      <c r="AY200" s="210" t="s">
        <v>179</v>
      </c>
    </row>
    <row r="201" spans="1:65" s="14" customFormat="1" ht="11.25">
      <c r="B201" s="211"/>
      <c r="C201" s="212"/>
      <c r="D201" s="194" t="s">
        <v>192</v>
      </c>
      <c r="E201" s="213" t="s">
        <v>19</v>
      </c>
      <c r="F201" s="214" t="s">
        <v>1548</v>
      </c>
      <c r="G201" s="212"/>
      <c r="H201" s="215">
        <v>7.1139999999999999</v>
      </c>
      <c r="I201" s="216"/>
      <c r="J201" s="212"/>
      <c r="K201" s="212"/>
      <c r="L201" s="217"/>
      <c r="M201" s="218"/>
      <c r="N201" s="219"/>
      <c r="O201" s="219"/>
      <c r="P201" s="219"/>
      <c r="Q201" s="219"/>
      <c r="R201" s="219"/>
      <c r="S201" s="219"/>
      <c r="T201" s="220"/>
      <c r="AT201" s="221" t="s">
        <v>192</v>
      </c>
      <c r="AU201" s="221" t="s">
        <v>86</v>
      </c>
      <c r="AV201" s="14" t="s">
        <v>86</v>
      </c>
      <c r="AW201" s="14" t="s">
        <v>37</v>
      </c>
      <c r="AX201" s="14" t="s">
        <v>84</v>
      </c>
      <c r="AY201" s="221" t="s">
        <v>179</v>
      </c>
    </row>
    <row r="202" spans="1:65" s="2" customFormat="1" ht="37.9" customHeight="1">
      <c r="A202" s="37"/>
      <c r="B202" s="38"/>
      <c r="C202" s="181" t="s">
        <v>299</v>
      </c>
      <c r="D202" s="181" t="s">
        <v>181</v>
      </c>
      <c r="E202" s="182" t="s">
        <v>291</v>
      </c>
      <c r="F202" s="183" t="s">
        <v>292</v>
      </c>
      <c r="G202" s="184" t="s">
        <v>228</v>
      </c>
      <c r="H202" s="185">
        <v>28.456</v>
      </c>
      <c r="I202" s="186"/>
      <c r="J202" s="187">
        <f>ROUND(I202*H202,2)</f>
        <v>0</v>
      </c>
      <c r="K202" s="183" t="s">
        <v>185</v>
      </c>
      <c r="L202" s="42"/>
      <c r="M202" s="188" t="s">
        <v>19</v>
      </c>
      <c r="N202" s="189" t="s">
        <v>48</v>
      </c>
      <c r="O202" s="67"/>
      <c r="P202" s="190">
        <f>O202*H202</f>
        <v>0</v>
      </c>
      <c r="Q202" s="190">
        <v>0</v>
      </c>
      <c r="R202" s="190">
        <f>Q202*H202</f>
        <v>0</v>
      </c>
      <c r="S202" s="190">
        <v>0</v>
      </c>
      <c r="T202" s="191">
        <f>S202*H202</f>
        <v>0</v>
      </c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R202" s="192" t="s">
        <v>186</v>
      </c>
      <c r="AT202" s="192" t="s">
        <v>181</v>
      </c>
      <c r="AU202" s="192" t="s">
        <v>86</v>
      </c>
      <c r="AY202" s="20" t="s">
        <v>179</v>
      </c>
      <c r="BE202" s="193">
        <f>IF(N202="základní",J202,0)</f>
        <v>0</v>
      </c>
      <c r="BF202" s="193">
        <f>IF(N202="snížená",J202,0)</f>
        <v>0</v>
      </c>
      <c r="BG202" s="193">
        <f>IF(N202="zákl. přenesená",J202,0)</f>
        <v>0</v>
      </c>
      <c r="BH202" s="193">
        <f>IF(N202="sníž. přenesená",J202,0)</f>
        <v>0</v>
      </c>
      <c r="BI202" s="193">
        <f>IF(N202="nulová",J202,0)</f>
        <v>0</v>
      </c>
      <c r="BJ202" s="20" t="s">
        <v>84</v>
      </c>
      <c r="BK202" s="193">
        <f>ROUND(I202*H202,2)</f>
        <v>0</v>
      </c>
      <c r="BL202" s="20" t="s">
        <v>186</v>
      </c>
      <c r="BM202" s="192" t="s">
        <v>293</v>
      </c>
    </row>
    <row r="203" spans="1:65" s="2" customFormat="1" ht="48.75">
      <c r="A203" s="37"/>
      <c r="B203" s="38"/>
      <c r="C203" s="39"/>
      <c r="D203" s="194" t="s">
        <v>188</v>
      </c>
      <c r="E203" s="39"/>
      <c r="F203" s="195" t="s">
        <v>294</v>
      </c>
      <c r="G203" s="39"/>
      <c r="H203" s="39"/>
      <c r="I203" s="196"/>
      <c r="J203" s="39"/>
      <c r="K203" s="39"/>
      <c r="L203" s="42"/>
      <c r="M203" s="197"/>
      <c r="N203" s="198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188</v>
      </c>
      <c r="AU203" s="20" t="s">
        <v>86</v>
      </c>
    </row>
    <row r="204" spans="1:65" s="2" customFormat="1" ht="11.25">
      <c r="A204" s="37"/>
      <c r="B204" s="38"/>
      <c r="C204" s="39"/>
      <c r="D204" s="199" t="s">
        <v>190</v>
      </c>
      <c r="E204" s="39"/>
      <c r="F204" s="200" t="s">
        <v>295</v>
      </c>
      <c r="G204" s="39"/>
      <c r="H204" s="39"/>
      <c r="I204" s="196"/>
      <c r="J204" s="39"/>
      <c r="K204" s="39"/>
      <c r="L204" s="42"/>
      <c r="M204" s="197"/>
      <c r="N204" s="198"/>
      <c r="O204" s="67"/>
      <c r="P204" s="67"/>
      <c r="Q204" s="67"/>
      <c r="R204" s="67"/>
      <c r="S204" s="67"/>
      <c r="T204" s="68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T204" s="20" t="s">
        <v>190</v>
      </c>
      <c r="AU204" s="20" t="s">
        <v>86</v>
      </c>
    </row>
    <row r="205" spans="1:65" s="13" customFormat="1" ht="22.5">
      <c r="B205" s="201"/>
      <c r="C205" s="202"/>
      <c r="D205" s="194" t="s">
        <v>192</v>
      </c>
      <c r="E205" s="203" t="s">
        <v>19</v>
      </c>
      <c r="F205" s="204" t="s">
        <v>1549</v>
      </c>
      <c r="G205" s="202"/>
      <c r="H205" s="203" t="s">
        <v>19</v>
      </c>
      <c r="I205" s="205"/>
      <c r="J205" s="202"/>
      <c r="K205" s="202"/>
      <c r="L205" s="206"/>
      <c r="M205" s="207"/>
      <c r="N205" s="208"/>
      <c r="O205" s="208"/>
      <c r="P205" s="208"/>
      <c r="Q205" s="208"/>
      <c r="R205" s="208"/>
      <c r="S205" s="208"/>
      <c r="T205" s="209"/>
      <c r="AT205" s="210" t="s">
        <v>192</v>
      </c>
      <c r="AU205" s="210" t="s">
        <v>86</v>
      </c>
      <c r="AV205" s="13" t="s">
        <v>84</v>
      </c>
      <c r="AW205" s="13" t="s">
        <v>37</v>
      </c>
      <c r="AX205" s="13" t="s">
        <v>77</v>
      </c>
      <c r="AY205" s="210" t="s">
        <v>179</v>
      </c>
    </row>
    <row r="206" spans="1:65" s="13" customFormat="1" ht="11.25">
      <c r="B206" s="201"/>
      <c r="C206" s="202"/>
      <c r="D206" s="194" t="s">
        <v>192</v>
      </c>
      <c r="E206" s="203" t="s">
        <v>19</v>
      </c>
      <c r="F206" s="204" t="s">
        <v>1103</v>
      </c>
      <c r="G206" s="202"/>
      <c r="H206" s="203" t="s">
        <v>19</v>
      </c>
      <c r="I206" s="205"/>
      <c r="J206" s="202"/>
      <c r="K206" s="202"/>
      <c r="L206" s="206"/>
      <c r="M206" s="207"/>
      <c r="N206" s="208"/>
      <c r="O206" s="208"/>
      <c r="P206" s="208"/>
      <c r="Q206" s="208"/>
      <c r="R206" s="208"/>
      <c r="S206" s="208"/>
      <c r="T206" s="209"/>
      <c r="AT206" s="210" t="s">
        <v>192</v>
      </c>
      <c r="AU206" s="210" t="s">
        <v>86</v>
      </c>
      <c r="AV206" s="13" t="s">
        <v>84</v>
      </c>
      <c r="AW206" s="13" t="s">
        <v>37</v>
      </c>
      <c r="AX206" s="13" t="s">
        <v>77</v>
      </c>
      <c r="AY206" s="210" t="s">
        <v>179</v>
      </c>
    </row>
    <row r="207" spans="1:65" s="14" customFormat="1" ht="11.25">
      <c r="B207" s="211"/>
      <c r="C207" s="212"/>
      <c r="D207" s="194" t="s">
        <v>192</v>
      </c>
      <c r="E207" s="213" t="s">
        <v>19</v>
      </c>
      <c r="F207" s="214" t="s">
        <v>1550</v>
      </c>
      <c r="G207" s="212"/>
      <c r="H207" s="215">
        <v>28.456</v>
      </c>
      <c r="I207" s="216"/>
      <c r="J207" s="212"/>
      <c r="K207" s="212"/>
      <c r="L207" s="217"/>
      <c r="M207" s="218"/>
      <c r="N207" s="219"/>
      <c r="O207" s="219"/>
      <c r="P207" s="219"/>
      <c r="Q207" s="219"/>
      <c r="R207" s="219"/>
      <c r="S207" s="219"/>
      <c r="T207" s="220"/>
      <c r="AT207" s="221" t="s">
        <v>192</v>
      </c>
      <c r="AU207" s="221" t="s">
        <v>86</v>
      </c>
      <c r="AV207" s="14" t="s">
        <v>86</v>
      </c>
      <c r="AW207" s="14" t="s">
        <v>37</v>
      </c>
      <c r="AX207" s="14" t="s">
        <v>84</v>
      </c>
      <c r="AY207" s="221" t="s">
        <v>179</v>
      </c>
    </row>
    <row r="208" spans="1:65" s="2" customFormat="1" ht="37.9" customHeight="1">
      <c r="A208" s="37"/>
      <c r="B208" s="38"/>
      <c r="C208" s="181" t="s">
        <v>307</v>
      </c>
      <c r="D208" s="181" t="s">
        <v>181</v>
      </c>
      <c r="E208" s="182" t="s">
        <v>300</v>
      </c>
      <c r="F208" s="183" t="s">
        <v>301</v>
      </c>
      <c r="G208" s="184" t="s">
        <v>228</v>
      </c>
      <c r="H208" s="185">
        <v>0.35799999999999998</v>
      </c>
      <c r="I208" s="186"/>
      <c r="J208" s="187">
        <f>ROUND(I208*H208,2)</f>
        <v>0</v>
      </c>
      <c r="K208" s="183" t="s">
        <v>185</v>
      </c>
      <c r="L208" s="42"/>
      <c r="M208" s="188" t="s">
        <v>19</v>
      </c>
      <c r="N208" s="189" t="s">
        <v>48</v>
      </c>
      <c r="O208" s="67"/>
      <c r="P208" s="190">
        <f>O208*H208</f>
        <v>0</v>
      </c>
      <c r="Q208" s="190">
        <v>0</v>
      </c>
      <c r="R208" s="190">
        <f>Q208*H208</f>
        <v>0</v>
      </c>
      <c r="S208" s="190">
        <v>0</v>
      </c>
      <c r="T208" s="191">
        <f>S208*H208</f>
        <v>0</v>
      </c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R208" s="192" t="s">
        <v>186</v>
      </c>
      <c r="AT208" s="192" t="s">
        <v>181</v>
      </c>
      <c r="AU208" s="192" t="s">
        <v>86</v>
      </c>
      <c r="AY208" s="20" t="s">
        <v>179</v>
      </c>
      <c r="BE208" s="193">
        <f>IF(N208="základní",J208,0)</f>
        <v>0</v>
      </c>
      <c r="BF208" s="193">
        <f>IF(N208="snížená",J208,0)</f>
        <v>0</v>
      </c>
      <c r="BG208" s="193">
        <f>IF(N208="zákl. přenesená",J208,0)</f>
        <v>0</v>
      </c>
      <c r="BH208" s="193">
        <f>IF(N208="sníž. přenesená",J208,0)</f>
        <v>0</v>
      </c>
      <c r="BI208" s="193">
        <f>IF(N208="nulová",J208,0)</f>
        <v>0</v>
      </c>
      <c r="BJ208" s="20" t="s">
        <v>84</v>
      </c>
      <c r="BK208" s="193">
        <f>ROUND(I208*H208,2)</f>
        <v>0</v>
      </c>
      <c r="BL208" s="20" t="s">
        <v>186</v>
      </c>
      <c r="BM208" s="192" t="s">
        <v>302</v>
      </c>
    </row>
    <row r="209" spans="1:65" s="2" customFormat="1" ht="39">
      <c r="A209" s="37"/>
      <c r="B209" s="38"/>
      <c r="C209" s="39"/>
      <c r="D209" s="194" t="s">
        <v>188</v>
      </c>
      <c r="E209" s="39"/>
      <c r="F209" s="195" t="s">
        <v>303</v>
      </c>
      <c r="G209" s="39"/>
      <c r="H209" s="39"/>
      <c r="I209" s="196"/>
      <c r="J209" s="39"/>
      <c r="K209" s="39"/>
      <c r="L209" s="42"/>
      <c r="M209" s="197"/>
      <c r="N209" s="198"/>
      <c r="O209" s="67"/>
      <c r="P209" s="67"/>
      <c r="Q209" s="67"/>
      <c r="R209" s="67"/>
      <c r="S209" s="67"/>
      <c r="T209" s="68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T209" s="20" t="s">
        <v>188</v>
      </c>
      <c r="AU209" s="20" t="s">
        <v>86</v>
      </c>
    </row>
    <row r="210" spans="1:65" s="2" customFormat="1" ht="11.25">
      <c r="A210" s="37"/>
      <c r="B210" s="38"/>
      <c r="C210" s="39"/>
      <c r="D210" s="199" t="s">
        <v>190</v>
      </c>
      <c r="E210" s="39"/>
      <c r="F210" s="200" t="s">
        <v>304</v>
      </c>
      <c r="G210" s="39"/>
      <c r="H210" s="39"/>
      <c r="I210" s="196"/>
      <c r="J210" s="39"/>
      <c r="K210" s="39"/>
      <c r="L210" s="42"/>
      <c r="M210" s="197"/>
      <c r="N210" s="198"/>
      <c r="O210" s="67"/>
      <c r="P210" s="67"/>
      <c r="Q210" s="67"/>
      <c r="R210" s="67"/>
      <c r="S210" s="67"/>
      <c r="T210" s="68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20" t="s">
        <v>190</v>
      </c>
      <c r="AU210" s="20" t="s">
        <v>86</v>
      </c>
    </row>
    <row r="211" spans="1:65" s="13" customFormat="1" ht="22.5">
      <c r="B211" s="201"/>
      <c r="C211" s="202"/>
      <c r="D211" s="194" t="s">
        <v>192</v>
      </c>
      <c r="E211" s="203" t="s">
        <v>19</v>
      </c>
      <c r="F211" s="204" t="s">
        <v>305</v>
      </c>
      <c r="G211" s="202"/>
      <c r="H211" s="203" t="s">
        <v>19</v>
      </c>
      <c r="I211" s="205"/>
      <c r="J211" s="202"/>
      <c r="K211" s="202"/>
      <c r="L211" s="206"/>
      <c r="M211" s="207"/>
      <c r="N211" s="208"/>
      <c r="O211" s="208"/>
      <c r="P211" s="208"/>
      <c r="Q211" s="208"/>
      <c r="R211" s="208"/>
      <c r="S211" s="208"/>
      <c r="T211" s="209"/>
      <c r="AT211" s="210" t="s">
        <v>192</v>
      </c>
      <c r="AU211" s="210" t="s">
        <v>86</v>
      </c>
      <c r="AV211" s="13" t="s">
        <v>84</v>
      </c>
      <c r="AW211" s="13" t="s">
        <v>37</v>
      </c>
      <c r="AX211" s="13" t="s">
        <v>77</v>
      </c>
      <c r="AY211" s="210" t="s">
        <v>179</v>
      </c>
    </row>
    <row r="212" spans="1:65" s="14" customFormat="1" ht="11.25">
      <c r="B212" s="211"/>
      <c r="C212" s="212"/>
      <c r="D212" s="194" t="s">
        <v>192</v>
      </c>
      <c r="E212" s="213" t="s">
        <v>19</v>
      </c>
      <c r="F212" s="214" t="s">
        <v>878</v>
      </c>
      <c r="G212" s="212"/>
      <c r="H212" s="215">
        <v>0.35799999999999998</v>
      </c>
      <c r="I212" s="216"/>
      <c r="J212" s="212"/>
      <c r="K212" s="212"/>
      <c r="L212" s="217"/>
      <c r="M212" s="218"/>
      <c r="N212" s="219"/>
      <c r="O212" s="219"/>
      <c r="P212" s="219"/>
      <c r="Q212" s="219"/>
      <c r="R212" s="219"/>
      <c r="S212" s="219"/>
      <c r="T212" s="220"/>
      <c r="AT212" s="221" t="s">
        <v>192</v>
      </c>
      <c r="AU212" s="221" t="s">
        <v>86</v>
      </c>
      <c r="AV212" s="14" t="s">
        <v>86</v>
      </c>
      <c r="AW212" s="14" t="s">
        <v>37</v>
      </c>
      <c r="AX212" s="14" t="s">
        <v>84</v>
      </c>
      <c r="AY212" s="221" t="s">
        <v>179</v>
      </c>
    </row>
    <row r="213" spans="1:65" s="2" customFormat="1" ht="37.9" customHeight="1">
      <c r="A213" s="37"/>
      <c r="B213" s="38"/>
      <c r="C213" s="181" t="s">
        <v>315</v>
      </c>
      <c r="D213" s="181" t="s">
        <v>181</v>
      </c>
      <c r="E213" s="182" t="s">
        <v>308</v>
      </c>
      <c r="F213" s="183" t="s">
        <v>309</v>
      </c>
      <c r="G213" s="184" t="s">
        <v>228</v>
      </c>
      <c r="H213" s="185">
        <v>1.4319999999999999</v>
      </c>
      <c r="I213" s="186"/>
      <c r="J213" s="187">
        <f>ROUND(I213*H213,2)</f>
        <v>0</v>
      </c>
      <c r="K213" s="183" t="s">
        <v>185</v>
      </c>
      <c r="L213" s="42"/>
      <c r="M213" s="188" t="s">
        <v>19</v>
      </c>
      <c r="N213" s="189" t="s">
        <v>48</v>
      </c>
      <c r="O213" s="67"/>
      <c r="P213" s="190">
        <f>O213*H213</f>
        <v>0</v>
      </c>
      <c r="Q213" s="190">
        <v>0</v>
      </c>
      <c r="R213" s="190">
        <f>Q213*H213</f>
        <v>0</v>
      </c>
      <c r="S213" s="190">
        <v>0</v>
      </c>
      <c r="T213" s="191">
        <f>S213*H213</f>
        <v>0</v>
      </c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R213" s="192" t="s">
        <v>186</v>
      </c>
      <c r="AT213" s="192" t="s">
        <v>181</v>
      </c>
      <c r="AU213" s="192" t="s">
        <v>86</v>
      </c>
      <c r="AY213" s="20" t="s">
        <v>179</v>
      </c>
      <c r="BE213" s="193">
        <f>IF(N213="základní",J213,0)</f>
        <v>0</v>
      </c>
      <c r="BF213" s="193">
        <f>IF(N213="snížená",J213,0)</f>
        <v>0</v>
      </c>
      <c r="BG213" s="193">
        <f>IF(N213="zákl. přenesená",J213,0)</f>
        <v>0</v>
      </c>
      <c r="BH213" s="193">
        <f>IF(N213="sníž. přenesená",J213,0)</f>
        <v>0</v>
      </c>
      <c r="BI213" s="193">
        <f>IF(N213="nulová",J213,0)</f>
        <v>0</v>
      </c>
      <c r="BJ213" s="20" t="s">
        <v>84</v>
      </c>
      <c r="BK213" s="193">
        <f>ROUND(I213*H213,2)</f>
        <v>0</v>
      </c>
      <c r="BL213" s="20" t="s">
        <v>186</v>
      </c>
      <c r="BM213" s="192" t="s">
        <v>310</v>
      </c>
    </row>
    <row r="214" spans="1:65" s="2" customFormat="1" ht="48.75">
      <c r="A214" s="37"/>
      <c r="B214" s="38"/>
      <c r="C214" s="39"/>
      <c r="D214" s="194" t="s">
        <v>188</v>
      </c>
      <c r="E214" s="39"/>
      <c r="F214" s="195" t="s">
        <v>311</v>
      </c>
      <c r="G214" s="39"/>
      <c r="H214" s="39"/>
      <c r="I214" s="196"/>
      <c r="J214" s="39"/>
      <c r="K214" s="39"/>
      <c r="L214" s="42"/>
      <c r="M214" s="197"/>
      <c r="N214" s="198"/>
      <c r="O214" s="67"/>
      <c r="P214" s="67"/>
      <c r="Q214" s="67"/>
      <c r="R214" s="67"/>
      <c r="S214" s="67"/>
      <c r="T214" s="68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20" t="s">
        <v>188</v>
      </c>
      <c r="AU214" s="20" t="s">
        <v>86</v>
      </c>
    </row>
    <row r="215" spans="1:65" s="2" customFormat="1" ht="11.25">
      <c r="A215" s="37"/>
      <c r="B215" s="38"/>
      <c r="C215" s="39"/>
      <c r="D215" s="199" t="s">
        <v>190</v>
      </c>
      <c r="E215" s="39"/>
      <c r="F215" s="200" t="s">
        <v>312</v>
      </c>
      <c r="G215" s="39"/>
      <c r="H215" s="39"/>
      <c r="I215" s="196"/>
      <c r="J215" s="39"/>
      <c r="K215" s="39"/>
      <c r="L215" s="42"/>
      <c r="M215" s="197"/>
      <c r="N215" s="198"/>
      <c r="O215" s="67"/>
      <c r="P215" s="67"/>
      <c r="Q215" s="67"/>
      <c r="R215" s="67"/>
      <c r="S215" s="67"/>
      <c r="T215" s="68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T215" s="20" t="s">
        <v>190</v>
      </c>
      <c r="AU215" s="20" t="s">
        <v>86</v>
      </c>
    </row>
    <row r="216" spans="1:65" s="13" customFormat="1" ht="22.5">
      <c r="B216" s="201"/>
      <c r="C216" s="202"/>
      <c r="D216" s="194" t="s">
        <v>192</v>
      </c>
      <c r="E216" s="203" t="s">
        <v>19</v>
      </c>
      <c r="F216" s="204" t="s">
        <v>1551</v>
      </c>
      <c r="G216" s="202"/>
      <c r="H216" s="203" t="s">
        <v>19</v>
      </c>
      <c r="I216" s="205"/>
      <c r="J216" s="202"/>
      <c r="K216" s="202"/>
      <c r="L216" s="206"/>
      <c r="M216" s="207"/>
      <c r="N216" s="208"/>
      <c r="O216" s="208"/>
      <c r="P216" s="208"/>
      <c r="Q216" s="208"/>
      <c r="R216" s="208"/>
      <c r="S216" s="208"/>
      <c r="T216" s="209"/>
      <c r="AT216" s="210" t="s">
        <v>192</v>
      </c>
      <c r="AU216" s="210" t="s">
        <v>86</v>
      </c>
      <c r="AV216" s="13" t="s">
        <v>84</v>
      </c>
      <c r="AW216" s="13" t="s">
        <v>37</v>
      </c>
      <c r="AX216" s="13" t="s">
        <v>77</v>
      </c>
      <c r="AY216" s="210" t="s">
        <v>179</v>
      </c>
    </row>
    <row r="217" spans="1:65" s="13" customFormat="1" ht="11.25">
      <c r="B217" s="201"/>
      <c r="C217" s="202"/>
      <c r="D217" s="194" t="s">
        <v>192</v>
      </c>
      <c r="E217" s="203" t="s">
        <v>19</v>
      </c>
      <c r="F217" s="204" t="s">
        <v>1103</v>
      </c>
      <c r="G217" s="202"/>
      <c r="H217" s="203" t="s">
        <v>19</v>
      </c>
      <c r="I217" s="205"/>
      <c r="J217" s="202"/>
      <c r="K217" s="202"/>
      <c r="L217" s="206"/>
      <c r="M217" s="207"/>
      <c r="N217" s="208"/>
      <c r="O217" s="208"/>
      <c r="P217" s="208"/>
      <c r="Q217" s="208"/>
      <c r="R217" s="208"/>
      <c r="S217" s="208"/>
      <c r="T217" s="209"/>
      <c r="AT217" s="210" t="s">
        <v>192</v>
      </c>
      <c r="AU217" s="210" t="s">
        <v>86</v>
      </c>
      <c r="AV217" s="13" t="s">
        <v>84</v>
      </c>
      <c r="AW217" s="13" t="s">
        <v>37</v>
      </c>
      <c r="AX217" s="13" t="s">
        <v>77</v>
      </c>
      <c r="AY217" s="210" t="s">
        <v>179</v>
      </c>
    </row>
    <row r="218" spans="1:65" s="14" customFormat="1" ht="11.25">
      <c r="B218" s="211"/>
      <c r="C218" s="212"/>
      <c r="D218" s="194" t="s">
        <v>192</v>
      </c>
      <c r="E218" s="213" t="s">
        <v>19</v>
      </c>
      <c r="F218" s="214" t="s">
        <v>1552</v>
      </c>
      <c r="G218" s="212"/>
      <c r="H218" s="215">
        <v>1.4319999999999999</v>
      </c>
      <c r="I218" s="216"/>
      <c r="J218" s="212"/>
      <c r="K218" s="212"/>
      <c r="L218" s="217"/>
      <c r="M218" s="218"/>
      <c r="N218" s="219"/>
      <c r="O218" s="219"/>
      <c r="P218" s="219"/>
      <c r="Q218" s="219"/>
      <c r="R218" s="219"/>
      <c r="S218" s="219"/>
      <c r="T218" s="220"/>
      <c r="AT218" s="221" t="s">
        <v>192</v>
      </c>
      <c r="AU218" s="221" t="s">
        <v>86</v>
      </c>
      <c r="AV218" s="14" t="s">
        <v>86</v>
      </c>
      <c r="AW218" s="14" t="s">
        <v>37</v>
      </c>
      <c r="AX218" s="14" t="s">
        <v>84</v>
      </c>
      <c r="AY218" s="221" t="s">
        <v>179</v>
      </c>
    </row>
    <row r="219" spans="1:65" s="2" customFormat="1" ht="24.2" customHeight="1">
      <c r="A219" s="37"/>
      <c r="B219" s="38"/>
      <c r="C219" s="181" t="s">
        <v>322</v>
      </c>
      <c r="D219" s="181" t="s">
        <v>181</v>
      </c>
      <c r="E219" s="182" t="s">
        <v>316</v>
      </c>
      <c r="F219" s="183" t="s">
        <v>317</v>
      </c>
      <c r="G219" s="184" t="s">
        <v>228</v>
      </c>
      <c r="H219" s="185">
        <v>7.1139999999999999</v>
      </c>
      <c r="I219" s="186"/>
      <c r="J219" s="187">
        <f>ROUND(I219*H219,2)</f>
        <v>0</v>
      </c>
      <c r="K219" s="183" t="s">
        <v>185</v>
      </c>
      <c r="L219" s="42"/>
      <c r="M219" s="188" t="s">
        <v>19</v>
      </c>
      <c r="N219" s="189" t="s">
        <v>48</v>
      </c>
      <c r="O219" s="67"/>
      <c r="P219" s="190">
        <f>O219*H219</f>
        <v>0</v>
      </c>
      <c r="Q219" s="190">
        <v>0</v>
      </c>
      <c r="R219" s="190">
        <f>Q219*H219</f>
        <v>0</v>
      </c>
      <c r="S219" s="190">
        <v>0</v>
      </c>
      <c r="T219" s="191">
        <f>S219*H219</f>
        <v>0</v>
      </c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R219" s="192" t="s">
        <v>186</v>
      </c>
      <c r="AT219" s="192" t="s">
        <v>181</v>
      </c>
      <c r="AU219" s="192" t="s">
        <v>86</v>
      </c>
      <c r="AY219" s="20" t="s">
        <v>179</v>
      </c>
      <c r="BE219" s="193">
        <f>IF(N219="základní",J219,0)</f>
        <v>0</v>
      </c>
      <c r="BF219" s="193">
        <f>IF(N219="snížená",J219,0)</f>
        <v>0</v>
      </c>
      <c r="BG219" s="193">
        <f>IF(N219="zákl. přenesená",J219,0)</f>
        <v>0</v>
      </c>
      <c r="BH219" s="193">
        <f>IF(N219="sníž. přenesená",J219,0)</f>
        <v>0</v>
      </c>
      <c r="BI219" s="193">
        <f>IF(N219="nulová",J219,0)</f>
        <v>0</v>
      </c>
      <c r="BJ219" s="20" t="s">
        <v>84</v>
      </c>
      <c r="BK219" s="193">
        <f>ROUND(I219*H219,2)</f>
        <v>0</v>
      </c>
      <c r="BL219" s="20" t="s">
        <v>186</v>
      </c>
      <c r="BM219" s="192" t="s">
        <v>318</v>
      </c>
    </row>
    <row r="220" spans="1:65" s="2" customFormat="1" ht="29.25">
      <c r="A220" s="37"/>
      <c r="B220" s="38"/>
      <c r="C220" s="39"/>
      <c r="D220" s="194" t="s">
        <v>188</v>
      </c>
      <c r="E220" s="39"/>
      <c r="F220" s="195" t="s">
        <v>319</v>
      </c>
      <c r="G220" s="39"/>
      <c r="H220" s="39"/>
      <c r="I220" s="196"/>
      <c r="J220" s="39"/>
      <c r="K220" s="39"/>
      <c r="L220" s="42"/>
      <c r="M220" s="197"/>
      <c r="N220" s="198"/>
      <c r="O220" s="67"/>
      <c r="P220" s="67"/>
      <c r="Q220" s="67"/>
      <c r="R220" s="67"/>
      <c r="S220" s="67"/>
      <c r="T220" s="68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T220" s="20" t="s">
        <v>188</v>
      </c>
      <c r="AU220" s="20" t="s">
        <v>86</v>
      </c>
    </row>
    <row r="221" spans="1:65" s="2" customFormat="1" ht="11.25">
      <c r="A221" s="37"/>
      <c r="B221" s="38"/>
      <c r="C221" s="39"/>
      <c r="D221" s="199" t="s">
        <v>190</v>
      </c>
      <c r="E221" s="39"/>
      <c r="F221" s="200" t="s">
        <v>320</v>
      </c>
      <c r="G221" s="39"/>
      <c r="H221" s="39"/>
      <c r="I221" s="196"/>
      <c r="J221" s="39"/>
      <c r="K221" s="39"/>
      <c r="L221" s="42"/>
      <c r="M221" s="197"/>
      <c r="N221" s="198"/>
      <c r="O221" s="67"/>
      <c r="P221" s="67"/>
      <c r="Q221" s="67"/>
      <c r="R221" s="67"/>
      <c r="S221" s="67"/>
      <c r="T221" s="68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T221" s="20" t="s">
        <v>190</v>
      </c>
      <c r="AU221" s="20" t="s">
        <v>86</v>
      </c>
    </row>
    <row r="222" spans="1:65" s="13" customFormat="1" ht="11.25">
      <c r="B222" s="201"/>
      <c r="C222" s="202"/>
      <c r="D222" s="194" t="s">
        <v>192</v>
      </c>
      <c r="E222" s="203" t="s">
        <v>19</v>
      </c>
      <c r="F222" s="204" t="s">
        <v>321</v>
      </c>
      <c r="G222" s="202"/>
      <c r="H222" s="203" t="s">
        <v>19</v>
      </c>
      <c r="I222" s="205"/>
      <c r="J222" s="202"/>
      <c r="K222" s="202"/>
      <c r="L222" s="206"/>
      <c r="M222" s="207"/>
      <c r="N222" s="208"/>
      <c r="O222" s="208"/>
      <c r="P222" s="208"/>
      <c r="Q222" s="208"/>
      <c r="R222" s="208"/>
      <c r="S222" s="208"/>
      <c r="T222" s="209"/>
      <c r="AT222" s="210" t="s">
        <v>192</v>
      </c>
      <c r="AU222" s="210" t="s">
        <v>86</v>
      </c>
      <c r="AV222" s="13" t="s">
        <v>84</v>
      </c>
      <c r="AW222" s="13" t="s">
        <v>37</v>
      </c>
      <c r="AX222" s="13" t="s">
        <v>77</v>
      </c>
      <c r="AY222" s="210" t="s">
        <v>179</v>
      </c>
    </row>
    <row r="223" spans="1:65" s="14" customFormat="1" ht="11.25">
      <c r="B223" s="211"/>
      <c r="C223" s="212"/>
      <c r="D223" s="194" t="s">
        <v>192</v>
      </c>
      <c r="E223" s="213" t="s">
        <v>19</v>
      </c>
      <c r="F223" s="214" t="s">
        <v>1548</v>
      </c>
      <c r="G223" s="212"/>
      <c r="H223" s="215">
        <v>7.1139999999999999</v>
      </c>
      <c r="I223" s="216"/>
      <c r="J223" s="212"/>
      <c r="K223" s="212"/>
      <c r="L223" s="217"/>
      <c r="M223" s="218"/>
      <c r="N223" s="219"/>
      <c r="O223" s="219"/>
      <c r="P223" s="219"/>
      <c r="Q223" s="219"/>
      <c r="R223" s="219"/>
      <c r="S223" s="219"/>
      <c r="T223" s="220"/>
      <c r="AT223" s="221" t="s">
        <v>192</v>
      </c>
      <c r="AU223" s="221" t="s">
        <v>86</v>
      </c>
      <c r="AV223" s="14" t="s">
        <v>86</v>
      </c>
      <c r="AW223" s="14" t="s">
        <v>37</v>
      </c>
      <c r="AX223" s="14" t="s">
        <v>84</v>
      </c>
      <c r="AY223" s="221" t="s">
        <v>179</v>
      </c>
    </row>
    <row r="224" spans="1:65" s="2" customFormat="1" ht="24.2" customHeight="1">
      <c r="A224" s="37"/>
      <c r="B224" s="38"/>
      <c r="C224" s="181" t="s">
        <v>329</v>
      </c>
      <c r="D224" s="181" t="s">
        <v>181</v>
      </c>
      <c r="E224" s="182" t="s">
        <v>323</v>
      </c>
      <c r="F224" s="183" t="s">
        <v>324</v>
      </c>
      <c r="G224" s="184" t="s">
        <v>228</v>
      </c>
      <c r="H224" s="185">
        <v>0.35799999999999998</v>
      </c>
      <c r="I224" s="186"/>
      <c r="J224" s="187">
        <f>ROUND(I224*H224,2)</f>
        <v>0</v>
      </c>
      <c r="K224" s="183" t="s">
        <v>185</v>
      </c>
      <c r="L224" s="42"/>
      <c r="M224" s="188" t="s">
        <v>19</v>
      </c>
      <c r="N224" s="189" t="s">
        <v>48</v>
      </c>
      <c r="O224" s="67"/>
      <c r="P224" s="190">
        <f>O224*H224</f>
        <v>0</v>
      </c>
      <c r="Q224" s="190">
        <v>0</v>
      </c>
      <c r="R224" s="190">
        <f>Q224*H224</f>
        <v>0</v>
      </c>
      <c r="S224" s="190">
        <v>0</v>
      </c>
      <c r="T224" s="191">
        <f>S224*H224</f>
        <v>0</v>
      </c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R224" s="192" t="s">
        <v>186</v>
      </c>
      <c r="AT224" s="192" t="s">
        <v>181</v>
      </c>
      <c r="AU224" s="192" t="s">
        <v>86</v>
      </c>
      <c r="AY224" s="20" t="s">
        <v>179</v>
      </c>
      <c r="BE224" s="193">
        <f>IF(N224="základní",J224,0)</f>
        <v>0</v>
      </c>
      <c r="BF224" s="193">
        <f>IF(N224="snížená",J224,0)</f>
        <v>0</v>
      </c>
      <c r="BG224" s="193">
        <f>IF(N224="zákl. přenesená",J224,0)</f>
        <v>0</v>
      </c>
      <c r="BH224" s="193">
        <f>IF(N224="sníž. přenesená",J224,0)</f>
        <v>0</v>
      </c>
      <c r="BI224" s="193">
        <f>IF(N224="nulová",J224,0)</f>
        <v>0</v>
      </c>
      <c r="BJ224" s="20" t="s">
        <v>84</v>
      </c>
      <c r="BK224" s="193">
        <f>ROUND(I224*H224,2)</f>
        <v>0</v>
      </c>
      <c r="BL224" s="20" t="s">
        <v>186</v>
      </c>
      <c r="BM224" s="192" t="s">
        <v>325</v>
      </c>
    </row>
    <row r="225" spans="1:65" s="2" customFormat="1" ht="29.25">
      <c r="A225" s="37"/>
      <c r="B225" s="38"/>
      <c r="C225" s="39"/>
      <c r="D225" s="194" t="s">
        <v>188</v>
      </c>
      <c r="E225" s="39"/>
      <c r="F225" s="195" t="s">
        <v>326</v>
      </c>
      <c r="G225" s="39"/>
      <c r="H225" s="39"/>
      <c r="I225" s="196"/>
      <c r="J225" s="39"/>
      <c r="K225" s="39"/>
      <c r="L225" s="42"/>
      <c r="M225" s="197"/>
      <c r="N225" s="198"/>
      <c r="O225" s="67"/>
      <c r="P225" s="67"/>
      <c r="Q225" s="67"/>
      <c r="R225" s="67"/>
      <c r="S225" s="67"/>
      <c r="T225" s="68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20" t="s">
        <v>188</v>
      </c>
      <c r="AU225" s="20" t="s">
        <v>86</v>
      </c>
    </row>
    <row r="226" spans="1:65" s="2" customFormat="1" ht="11.25">
      <c r="A226" s="37"/>
      <c r="B226" s="38"/>
      <c r="C226" s="39"/>
      <c r="D226" s="199" t="s">
        <v>190</v>
      </c>
      <c r="E226" s="39"/>
      <c r="F226" s="200" t="s">
        <v>327</v>
      </c>
      <c r="G226" s="39"/>
      <c r="H226" s="39"/>
      <c r="I226" s="196"/>
      <c r="J226" s="39"/>
      <c r="K226" s="39"/>
      <c r="L226" s="42"/>
      <c r="M226" s="197"/>
      <c r="N226" s="198"/>
      <c r="O226" s="67"/>
      <c r="P226" s="67"/>
      <c r="Q226" s="67"/>
      <c r="R226" s="67"/>
      <c r="S226" s="67"/>
      <c r="T226" s="68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T226" s="20" t="s">
        <v>190</v>
      </c>
      <c r="AU226" s="20" t="s">
        <v>86</v>
      </c>
    </row>
    <row r="227" spans="1:65" s="13" customFormat="1" ht="22.5">
      <c r="B227" s="201"/>
      <c r="C227" s="202"/>
      <c r="D227" s="194" t="s">
        <v>192</v>
      </c>
      <c r="E227" s="203" t="s">
        <v>19</v>
      </c>
      <c r="F227" s="204" t="s">
        <v>328</v>
      </c>
      <c r="G227" s="202"/>
      <c r="H227" s="203" t="s">
        <v>19</v>
      </c>
      <c r="I227" s="205"/>
      <c r="J227" s="202"/>
      <c r="K227" s="202"/>
      <c r="L227" s="206"/>
      <c r="M227" s="207"/>
      <c r="N227" s="208"/>
      <c r="O227" s="208"/>
      <c r="P227" s="208"/>
      <c r="Q227" s="208"/>
      <c r="R227" s="208"/>
      <c r="S227" s="208"/>
      <c r="T227" s="209"/>
      <c r="AT227" s="210" t="s">
        <v>192</v>
      </c>
      <c r="AU227" s="210" t="s">
        <v>86</v>
      </c>
      <c r="AV227" s="13" t="s">
        <v>84</v>
      </c>
      <c r="AW227" s="13" t="s">
        <v>37</v>
      </c>
      <c r="AX227" s="13" t="s">
        <v>77</v>
      </c>
      <c r="AY227" s="210" t="s">
        <v>179</v>
      </c>
    </row>
    <row r="228" spans="1:65" s="14" customFormat="1" ht="11.25">
      <c r="B228" s="211"/>
      <c r="C228" s="212"/>
      <c r="D228" s="194" t="s">
        <v>192</v>
      </c>
      <c r="E228" s="213" t="s">
        <v>19</v>
      </c>
      <c r="F228" s="214" t="s">
        <v>878</v>
      </c>
      <c r="G228" s="212"/>
      <c r="H228" s="215">
        <v>0.35799999999999998</v>
      </c>
      <c r="I228" s="216"/>
      <c r="J228" s="212"/>
      <c r="K228" s="212"/>
      <c r="L228" s="217"/>
      <c r="M228" s="218"/>
      <c r="N228" s="219"/>
      <c r="O228" s="219"/>
      <c r="P228" s="219"/>
      <c r="Q228" s="219"/>
      <c r="R228" s="219"/>
      <c r="S228" s="219"/>
      <c r="T228" s="220"/>
      <c r="AT228" s="221" t="s">
        <v>192</v>
      </c>
      <c r="AU228" s="221" t="s">
        <v>86</v>
      </c>
      <c r="AV228" s="14" t="s">
        <v>86</v>
      </c>
      <c r="AW228" s="14" t="s">
        <v>37</v>
      </c>
      <c r="AX228" s="14" t="s">
        <v>84</v>
      </c>
      <c r="AY228" s="221" t="s">
        <v>179</v>
      </c>
    </row>
    <row r="229" spans="1:65" s="2" customFormat="1" ht="33" customHeight="1">
      <c r="A229" s="37"/>
      <c r="B229" s="38"/>
      <c r="C229" s="181" t="s">
        <v>339</v>
      </c>
      <c r="D229" s="181" t="s">
        <v>181</v>
      </c>
      <c r="E229" s="182" t="s">
        <v>330</v>
      </c>
      <c r="F229" s="183" t="s">
        <v>331</v>
      </c>
      <c r="G229" s="184" t="s">
        <v>332</v>
      </c>
      <c r="H229" s="185">
        <v>12.702999999999999</v>
      </c>
      <c r="I229" s="186"/>
      <c r="J229" s="187">
        <f>ROUND(I229*H229,2)</f>
        <v>0</v>
      </c>
      <c r="K229" s="183" t="s">
        <v>185</v>
      </c>
      <c r="L229" s="42"/>
      <c r="M229" s="188" t="s">
        <v>19</v>
      </c>
      <c r="N229" s="189" t="s">
        <v>48</v>
      </c>
      <c r="O229" s="67"/>
      <c r="P229" s="190">
        <f>O229*H229</f>
        <v>0</v>
      </c>
      <c r="Q229" s="190">
        <v>0</v>
      </c>
      <c r="R229" s="190">
        <f>Q229*H229</f>
        <v>0</v>
      </c>
      <c r="S229" s="190">
        <v>0</v>
      </c>
      <c r="T229" s="191">
        <f>S229*H229</f>
        <v>0</v>
      </c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R229" s="192" t="s">
        <v>186</v>
      </c>
      <c r="AT229" s="192" t="s">
        <v>181</v>
      </c>
      <c r="AU229" s="192" t="s">
        <v>86</v>
      </c>
      <c r="AY229" s="20" t="s">
        <v>179</v>
      </c>
      <c r="BE229" s="193">
        <f>IF(N229="základní",J229,0)</f>
        <v>0</v>
      </c>
      <c r="BF229" s="193">
        <f>IF(N229="snížená",J229,0)</f>
        <v>0</v>
      </c>
      <c r="BG229" s="193">
        <f>IF(N229="zákl. přenesená",J229,0)</f>
        <v>0</v>
      </c>
      <c r="BH229" s="193">
        <f>IF(N229="sníž. přenesená",J229,0)</f>
        <v>0</v>
      </c>
      <c r="BI229" s="193">
        <f>IF(N229="nulová",J229,0)</f>
        <v>0</v>
      </c>
      <c r="BJ229" s="20" t="s">
        <v>84</v>
      </c>
      <c r="BK229" s="193">
        <f>ROUND(I229*H229,2)</f>
        <v>0</v>
      </c>
      <c r="BL229" s="20" t="s">
        <v>186</v>
      </c>
      <c r="BM229" s="192" t="s">
        <v>333</v>
      </c>
    </row>
    <row r="230" spans="1:65" s="2" customFormat="1" ht="29.25">
      <c r="A230" s="37"/>
      <c r="B230" s="38"/>
      <c r="C230" s="39"/>
      <c r="D230" s="194" t="s">
        <v>188</v>
      </c>
      <c r="E230" s="39"/>
      <c r="F230" s="195" t="s">
        <v>334</v>
      </c>
      <c r="G230" s="39"/>
      <c r="H230" s="39"/>
      <c r="I230" s="196"/>
      <c r="J230" s="39"/>
      <c r="K230" s="39"/>
      <c r="L230" s="42"/>
      <c r="M230" s="197"/>
      <c r="N230" s="198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188</v>
      </c>
      <c r="AU230" s="20" t="s">
        <v>86</v>
      </c>
    </row>
    <row r="231" spans="1:65" s="2" customFormat="1" ht="11.25">
      <c r="A231" s="37"/>
      <c r="B231" s="38"/>
      <c r="C231" s="39"/>
      <c r="D231" s="199" t="s">
        <v>190</v>
      </c>
      <c r="E231" s="39"/>
      <c r="F231" s="200" t="s">
        <v>335</v>
      </c>
      <c r="G231" s="39"/>
      <c r="H231" s="39"/>
      <c r="I231" s="196"/>
      <c r="J231" s="39"/>
      <c r="K231" s="39"/>
      <c r="L231" s="42"/>
      <c r="M231" s="197"/>
      <c r="N231" s="198"/>
      <c r="O231" s="67"/>
      <c r="P231" s="67"/>
      <c r="Q231" s="67"/>
      <c r="R231" s="67"/>
      <c r="S231" s="67"/>
      <c r="T231" s="68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T231" s="20" t="s">
        <v>190</v>
      </c>
      <c r="AU231" s="20" t="s">
        <v>86</v>
      </c>
    </row>
    <row r="232" spans="1:65" s="13" customFormat="1" ht="11.25">
      <c r="B232" s="201"/>
      <c r="C232" s="202"/>
      <c r="D232" s="194" t="s">
        <v>192</v>
      </c>
      <c r="E232" s="203" t="s">
        <v>19</v>
      </c>
      <c r="F232" s="204" t="s">
        <v>336</v>
      </c>
      <c r="G232" s="202"/>
      <c r="H232" s="203" t="s">
        <v>19</v>
      </c>
      <c r="I232" s="205"/>
      <c r="J232" s="202"/>
      <c r="K232" s="202"/>
      <c r="L232" s="206"/>
      <c r="M232" s="207"/>
      <c r="N232" s="208"/>
      <c r="O232" s="208"/>
      <c r="P232" s="208"/>
      <c r="Q232" s="208"/>
      <c r="R232" s="208"/>
      <c r="S232" s="208"/>
      <c r="T232" s="209"/>
      <c r="AT232" s="210" t="s">
        <v>192</v>
      </c>
      <c r="AU232" s="210" t="s">
        <v>86</v>
      </c>
      <c r="AV232" s="13" t="s">
        <v>84</v>
      </c>
      <c r="AW232" s="13" t="s">
        <v>37</v>
      </c>
      <c r="AX232" s="13" t="s">
        <v>77</v>
      </c>
      <c r="AY232" s="210" t="s">
        <v>179</v>
      </c>
    </row>
    <row r="233" spans="1:65" s="14" customFormat="1" ht="11.25">
      <c r="B233" s="211"/>
      <c r="C233" s="212"/>
      <c r="D233" s="194" t="s">
        <v>192</v>
      </c>
      <c r="E233" s="213" t="s">
        <v>19</v>
      </c>
      <c r="F233" s="214" t="s">
        <v>1553</v>
      </c>
      <c r="G233" s="212"/>
      <c r="H233" s="215">
        <v>12.093999999999999</v>
      </c>
      <c r="I233" s="216"/>
      <c r="J233" s="212"/>
      <c r="K233" s="212"/>
      <c r="L233" s="217"/>
      <c r="M233" s="218"/>
      <c r="N233" s="219"/>
      <c r="O233" s="219"/>
      <c r="P233" s="219"/>
      <c r="Q233" s="219"/>
      <c r="R233" s="219"/>
      <c r="S233" s="219"/>
      <c r="T233" s="220"/>
      <c r="AT233" s="221" t="s">
        <v>192</v>
      </c>
      <c r="AU233" s="221" t="s">
        <v>86</v>
      </c>
      <c r="AV233" s="14" t="s">
        <v>86</v>
      </c>
      <c r="AW233" s="14" t="s">
        <v>37</v>
      </c>
      <c r="AX233" s="14" t="s">
        <v>77</v>
      </c>
      <c r="AY233" s="221" t="s">
        <v>179</v>
      </c>
    </row>
    <row r="234" spans="1:65" s="14" customFormat="1" ht="11.25">
      <c r="B234" s="211"/>
      <c r="C234" s="212"/>
      <c r="D234" s="194" t="s">
        <v>192</v>
      </c>
      <c r="E234" s="213" t="s">
        <v>19</v>
      </c>
      <c r="F234" s="214" t="s">
        <v>881</v>
      </c>
      <c r="G234" s="212"/>
      <c r="H234" s="215">
        <v>0.60899999999999999</v>
      </c>
      <c r="I234" s="216"/>
      <c r="J234" s="212"/>
      <c r="K234" s="212"/>
      <c r="L234" s="217"/>
      <c r="M234" s="218"/>
      <c r="N234" s="219"/>
      <c r="O234" s="219"/>
      <c r="P234" s="219"/>
      <c r="Q234" s="219"/>
      <c r="R234" s="219"/>
      <c r="S234" s="219"/>
      <c r="T234" s="220"/>
      <c r="AT234" s="221" t="s">
        <v>192</v>
      </c>
      <c r="AU234" s="221" t="s">
        <v>86</v>
      </c>
      <c r="AV234" s="14" t="s">
        <v>86</v>
      </c>
      <c r="AW234" s="14" t="s">
        <v>37</v>
      </c>
      <c r="AX234" s="14" t="s">
        <v>77</v>
      </c>
      <c r="AY234" s="221" t="s">
        <v>179</v>
      </c>
    </row>
    <row r="235" spans="1:65" s="15" customFormat="1" ht="11.25">
      <c r="B235" s="222"/>
      <c r="C235" s="223"/>
      <c r="D235" s="194" t="s">
        <v>192</v>
      </c>
      <c r="E235" s="224" t="s">
        <v>19</v>
      </c>
      <c r="F235" s="225" t="s">
        <v>205</v>
      </c>
      <c r="G235" s="223"/>
      <c r="H235" s="226">
        <v>12.702999999999999</v>
      </c>
      <c r="I235" s="227"/>
      <c r="J235" s="223"/>
      <c r="K235" s="223"/>
      <c r="L235" s="228"/>
      <c r="M235" s="229"/>
      <c r="N235" s="230"/>
      <c r="O235" s="230"/>
      <c r="P235" s="230"/>
      <c r="Q235" s="230"/>
      <c r="R235" s="230"/>
      <c r="S235" s="230"/>
      <c r="T235" s="231"/>
      <c r="AT235" s="232" t="s">
        <v>192</v>
      </c>
      <c r="AU235" s="232" t="s">
        <v>86</v>
      </c>
      <c r="AV235" s="15" t="s">
        <v>186</v>
      </c>
      <c r="AW235" s="15" t="s">
        <v>37</v>
      </c>
      <c r="AX235" s="15" t="s">
        <v>84</v>
      </c>
      <c r="AY235" s="232" t="s">
        <v>179</v>
      </c>
    </row>
    <row r="236" spans="1:65" s="2" customFormat="1" ht="16.5" customHeight="1">
      <c r="A236" s="37"/>
      <c r="B236" s="38"/>
      <c r="C236" s="181" t="s">
        <v>346</v>
      </c>
      <c r="D236" s="181" t="s">
        <v>181</v>
      </c>
      <c r="E236" s="182" t="s">
        <v>340</v>
      </c>
      <c r="F236" s="183" t="s">
        <v>341</v>
      </c>
      <c r="G236" s="184" t="s">
        <v>228</v>
      </c>
      <c r="H236" s="185">
        <v>7.4720000000000004</v>
      </c>
      <c r="I236" s="186"/>
      <c r="J236" s="187">
        <f>ROUND(I236*H236,2)</f>
        <v>0</v>
      </c>
      <c r="K236" s="183" t="s">
        <v>185</v>
      </c>
      <c r="L236" s="42"/>
      <c r="M236" s="188" t="s">
        <v>19</v>
      </c>
      <c r="N236" s="189" t="s">
        <v>48</v>
      </c>
      <c r="O236" s="67"/>
      <c r="P236" s="190">
        <f>O236*H236</f>
        <v>0</v>
      </c>
      <c r="Q236" s="190">
        <v>0</v>
      </c>
      <c r="R236" s="190">
        <f>Q236*H236</f>
        <v>0</v>
      </c>
      <c r="S236" s="190">
        <v>0</v>
      </c>
      <c r="T236" s="191">
        <f>S236*H236</f>
        <v>0</v>
      </c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R236" s="192" t="s">
        <v>186</v>
      </c>
      <c r="AT236" s="192" t="s">
        <v>181</v>
      </c>
      <c r="AU236" s="192" t="s">
        <v>86</v>
      </c>
      <c r="AY236" s="20" t="s">
        <v>179</v>
      </c>
      <c r="BE236" s="193">
        <f>IF(N236="základní",J236,0)</f>
        <v>0</v>
      </c>
      <c r="BF236" s="193">
        <f>IF(N236="snížená",J236,0)</f>
        <v>0</v>
      </c>
      <c r="BG236" s="193">
        <f>IF(N236="zákl. přenesená",J236,0)</f>
        <v>0</v>
      </c>
      <c r="BH236" s="193">
        <f>IF(N236="sníž. přenesená",J236,0)</f>
        <v>0</v>
      </c>
      <c r="BI236" s="193">
        <f>IF(N236="nulová",J236,0)</f>
        <v>0</v>
      </c>
      <c r="BJ236" s="20" t="s">
        <v>84</v>
      </c>
      <c r="BK236" s="193">
        <f>ROUND(I236*H236,2)</f>
        <v>0</v>
      </c>
      <c r="BL236" s="20" t="s">
        <v>186</v>
      </c>
      <c r="BM236" s="192" t="s">
        <v>342</v>
      </c>
    </row>
    <row r="237" spans="1:65" s="2" customFormat="1" ht="19.5">
      <c r="A237" s="37"/>
      <c r="B237" s="38"/>
      <c r="C237" s="39"/>
      <c r="D237" s="194" t="s">
        <v>188</v>
      </c>
      <c r="E237" s="39"/>
      <c r="F237" s="195" t="s">
        <v>343</v>
      </c>
      <c r="G237" s="39"/>
      <c r="H237" s="39"/>
      <c r="I237" s="196"/>
      <c r="J237" s="39"/>
      <c r="K237" s="39"/>
      <c r="L237" s="42"/>
      <c r="M237" s="197"/>
      <c r="N237" s="198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188</v>
      </c>
      <c r="AU237" s="20" t="s">
        <v>86</v>
      </c>
    </row>
    <row r="238" spans="1:65" s="2" customFormat="1" ht="11.25">
      <c r="A238" s="37"/>
      <c r="B238" s="38"/>
      <c r="C238" s="39"/>
      <c r="D238" s="199" t="s">
        <v>190</v>
      </c>
      <c r="E238" s="39"/>
      <c r="F238" s="200" t="s">
        <v>344</v>
      </c>
      <c r="G238" s="39"/>
      <c r="H238" s="39"/>
      <c r="I238" s="196"/>
      <c r="J238" s="39"/>
      <c r="K238" s="39"/>
      <c r="L238" s="42"/>
      <c r="M238" s="197"/>
      <c r="N238" s="198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190</v>
      </c>
      <c r="AU238" s="20" t="s">
        <v>86</v>
      </c>
    </row>
    <row r="239" spans="1:65" s="14" customFormat="1" ht="11.25">
      <c r="B239" s="211"/>
      <c r="C239" s="212"/>
      <c r="D239" s="194" t="s">
        <v>192</v>
      </c>
      <c r="E239" s="213" t="s">
        <v>19</v>
      </c>
      <c r="F239" s="214" t="s">
        <v>1548</v>
      </c>
      <c r="G239" s="212"/>
      <c r="H239" s="215">
        <v>7.1139999999999999</v>
      </c>
      <c r="I239" s="216"/>
      <c r="J239" s="212"/>
      <c r="K239" s="212"/>
      <c r="L239" s="217"/>
      <c r="M239" s="218"/>
      <c r="N239" s="219"/>
      <c r="O239" s="219"/>
      <c r="P239" s="219"/>
      <c r="Q239" s="219"/>
      <c r="R239" s="219"/>
      <c r="S239" s="219"/>
      <c r="T239" s="220"/>
      <c r="AT239" s="221" t="s">
        <v>192</v>
      </c>
      <c r="AU239" s="221" t="s">
        <v>86</v>
      </c>
      <c r="AV239" s="14" t="s">
        <v>86</v>
      </c>
      <c r="AW239" s="14" t="s">
        <v>37</v>
      </c>
      <c r="AX239" s="14" t="s">
        <v>77</v>
      </c>
      <c r="AY239" s="221" t="s">
        <v>179</v>
      </c>
    </row>
    <row r="240" spans="1:65" s="14" customFormat="1" ht="11.25">
      <c r="B240" s="211"/>
      <c r="C240" s="212"/>
      <c r="D240" s="194" t="s">
        <v>192</v>
      </c>
      <c r="E240" s="213" t="s">
        <v>19</v>
      </c>
      <c r="F240" s="214" t="s">
        <v>882</v>
      </c>
      <c r="G240" s="212"/>
      <c r="H240" s="215">
        <v>0.35799999999999998</v>
      </c>
      <c r="I240" s="216"/>
      <c r="J240" s="212"/>
      <c r="K240" s="212"/>
      <c r="L240" s="217"/>
      <c r="M240" s="218"/>
      <c r="N240" s="219"/>
      <c r="O240" s="219"/>
      <c r="P240" s="219"/>
      <c r="Q240" s="219"/>
      <c r="R240" s="219"/>
      <c r="S240" s="219"/>
      <c r="T240" s="220"/>
      <c r="AT240" s="221" t="s">
        <v>192</v>
      </c>
      <c r="AU240" s="221" t="s">
        <v>86</v>
      </c>
      <c r="AV240" s="14" t="s">
        <v>86</v>
      </c>
      <c r="AW240" s="14" t="s">
        <v>37</v>
      </c>
      <c r="AX240" s="14" t="s">
        <v>77</v>
      </c>
      <c r="AY240" s="221" t="s">
        <v>179</v>
      </c>
    </row>
    <row r="241" spans="1:65" s="15" customFormat="1" ht="11.25">
      <c r="B241" s="222"/>
      <c r="C241" s="223"/>
      <c r="D241" s="194" t="s">
        <v>192</v>
      </c>
      <c r="E241" s="224" t="s">
        <v>19</v>
      </c>
      <c r="F241" s="225" t="s">
        <v>205</v>
      </c>
      <c r="G241" s="223"/>
      <c r="H241" s="226">
        <v>7.4720000000000004</v>
      </c>
      <c r="I241" s="227"/>
      <c r="J241" s="223"/>
      <c r="K241" s="223"/>
      <c r="L241" s="228"/>
      <c r="M241" s="229"/>
      <c r="N241" s="230"/>
      <c r="O241" s="230"/>
      <c r="P241" s="230"/>
      <c r="Q241" s="230"/>
      <c r="R241" s="230"/>
      <c r="S241" s="230"/>
      <c r="T241" s="231"/>
      <c r="AT241" s="232" t="s">
        <v>192</v>
      </c>
      <c r="AU241" s="232" t="s">
        <v>86</v>
      </c>
      <c r="AV241" s="15" t="s">
        <v>186</v>
      </c>
      <c r="AW241" s="15" t="s">
        <v>37</v>
      </c>
      <c r="AX241" s="15" t="s">
        <v>84</v>
      </c>
      <c r="AY241" s="232" t="s">
        <v>179</v>
      </c>
    </row>
    <row r="242" spans="1:65" s="2" customFormat="1" ht="24.2" customHeight="1">
      <c r="A242" s="37"/>
      <c r="B242" s="38"/>
      <c r="C242" s="181" t="s">
        <v>358</v>
      </c>
      <c r="D242" s="181" t="s">
        <v>181</v>
      </c>
      <c r="E242" s="182" t="s">
        <v>347</v>
      </c>
      <c r="F242" s="183" t="s">
        <v>348</v>
      </c>
      <c r="G242" s="184" t="s">
        <v>228</v>
      </c>
      <c r="H242" s="185">
        <v>27.692</v>
      </c>
      <c r="I242" s="186"/>
      <c r="J242" s="187">
        <f>ROUND(I242*H242,2)</f>
        <v>0</v>
      </c>
      <c r="K242" s="183" t="s">
        <v>185</v>
      </c>
      <c r="L242" s="42"/>
      <c r="M242" s="188" t="s">
        <v>19</v>
      </c>
      <c r="N242" s="189" t="s">
        <v>48</v>
      </c>
      <c r="O242" s="67"/>
      <c r="P242" s="190">
        <f>O242*H242</f>
        <v>0</v>
      </c>
      <c r="Q242" s="190">
        <v>0</v>
      </c>
      <c r="R242" s="190">
        <f>Q242*H242</f>
        <v>0</v>
      </c>
      <c r="S242" s="190">
        <v>0</v>
      </c>
      <c r="T242" s="191">
        <f>S242*H242</f>
        <v>0</v>
      </c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R242" s="192" t="s">
        <v>186</v>
      </c>
      <c r="AT242" s="192" t="s">
        <v>181</v>
      </c>
      <c r="AU242" s="192" t="s">
        <v>86</v>
      </c>
      <c r="AY242" s="20" t="s">
        <v>179</v>
      </c>
      <c r="BE242" s="193">
        <f>IF(N242="základní",J242,0)</f>
        <v>0</v>
      </c>
      <c r="BF242" s="193">
        <f>IF(N242="snížená",J242,0)</f>
        <v>0</v>
      </c>
      <c r="BG242" s="193">
        <f>IF(N242="zákl. přenesená",J242,0)</f>
        <v>0</v>
      </c>
      <c r="BH242" s="193">
        <f>IF(N242="sníž. přenesená",J242,0)</f>
        <v>0</v>
      </c>
      <c r="BI242" s="193">
        <f>IF(N242="nulová",J242,0)</f>
        <v>0</v>
      </c>
      <c r="BJ242" s="20" t="s">
        <v>84</v>
      </c>
      <c r="BK242" s="193">
        <f>ROUND(I242*H242,2)</f>
        <v>0</v>
      </c>
      <c r="BL242" s="20" t="s">
        <v>186</v>
      </c>
      <c r="BM242" s="192" t="s">
        <v>349</v>
      </c>
    </row>
    <row r="243" spans="1:65" s="2" customFormat="1" ht="29.25">
      <c r="A243" s="37"/>
      <c r="B243" s="38"/>
      <c r="C243" s="39"/>
      <c r="D243" s="194" t="s">
        <v>188</v>
      </c>
      <c r="E243" s="39"/>
      <c r="F243" s="195" t="s">
        <v>350</v>
      </c>
      <c r="G243" s="39"/>
      <c r="H243" s="39"/>
      <c r="I243" s="196"/>
      <c r="J243" s="39"/>
      <c r="K243" s="39"/>
      <c r="L243" s="42"/>
      <c r="M243" s="197"/>
      <c r="N243" s="198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188</v>
      </c>
      <c r="AU243" s="20" t="s">
        <v>86</v>
      </c>
    </row>
    <row r="244" spans="1:65" s="2" customFormat="1" ht="11.25">
      <c r="A244" s="37"/>
      <c r="B244" s="38"/>
      <c r="C244" s="39"/>
      <c r="D244" s="199" t="s">
        <v>190</v>
      </c>
      <c r="E244" s="39"/>
      <c r="F244" s="200" t="s">
        <v>351</v>
      </c>
      <c r="G244" s="39"/>
      <c r="H244" s="39"/>
      <c r="I244" s="196"/>
      <c r="J244" s="39"/>
      <c r="K244" s="39"/>
      <c r="L244" s="42"/>
      <c r="M244" s="197"/>
      <c r="N244" s="198"/>
      <c r="O244" s="67"/>
      <c r="P244" s="67"/>
      <c r="Q244" s="67"/>
      <c r="R244" s="67"/>
      <c r="S244" s="67"/>
      <c r="T244" s="68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T244" s="20" t="s">
        <v>190</v>
      </c>
      <c r="AU244" s="20" t="s">
        <v>86</v>
      </c>
    </row>
    <row r="245" spans="1:65" s="13" customFormat="1" ht="22.5">
      <c r="B245" s="201"/>
      <c r="C245" s="202"/>
      <c r="D245" s="194" t="s">
        <v>192</v>
      </c>
      <c r="E245" s="203" t="s">
        <v>19</v>
      </c>
      <c r="F245" s="204" t="s">
        <v>1554</v>
      </c>
      <c r="G245" s="202"/>
      <c r="H245" s="203" t="s">
        <v>19</v>
      </c>
      <c r="I245" s="205"/>
      <c r="J245" s="202"/>
      <c r="K245" s="202"/>
      <c r="L245" s="206"/>
      <c r="M245" s="207"/>
      <c r="N245" s="208"/>
      <c r="O245" s="208"/>
      <c r="P245" s="208"/>
      <c r="Q245" s="208"/>
      <c r="R245" s="208"/>
      <c r="S245" s="208"/>
      <c r="T245" s="209"/>
      <c r="AT245" s="210" t="s">
        <v>192</v>
      </c>
      <c r="AU245" s="210" t="s">
        <v>86</v>
      </c>
      <c r="AV245" s="13" t="s">
        <v>84</v>
      </c>
      <c r="AW245" s="13" t="s">
        <v>37</v>
      </c>
      <c r="AX245" s="13" t="s">
        <v>77</v>
      </c>
      <c r="AY245" s="210" t="s">
        <v>179</v>
      </c>
    </row>
    <row r="246" spans="1:65" s="13" customFormat="1" ht="22.5">
      <c r="B246" s="201"/>
      <c r="C246" s="202"/>
      <c r="D246" s="194" t="s">
        <v>192</v>
      </c>
      <c r="E246" s="203" t="s">
        <v>19</v>
      </c>
      <c r="F246" s="204" t="s">
        <v>353</v>
      </c>
      <c r="G246" s="202"/>
      <c r="H246" s="203" t="s">
        <v>19</v>
      </c>
      <c r="I246" s="205"/>
      <c r="J246" s="202"/>
      <c r="K246" s="202"/>
      <c r="L246" s="206"/>
      <c r="M246" s="207"/>
      <c r="N246" s="208"/>
      <c r="O246" s="208"/>
      <c r="P246" s="208"/>
      <c r="Q246" s="208"/>
      <c r="R246" s="208"/>
      <c r="S246" s="208"/>
      <c r="T246" s="209"/>
      <c r="AT246" s="210" t="s">
        <v>192</v>
      </c>
      <c r="AU246" s="210" t="s">
        <v>86</v>
      </c>
      <c r="AV246" s="13" t="s">
        <v>84</v>
      </c>
      <c r="AW246" s="13" t="s">
        <v>37</v>
      </c>
      <c r="AX246" s="13" t="s">
        <v>77</v>
      </c>
      <c r="AY246" s="210" t="s">
        <v>179</v>
      </c>
    </row>
    <row r="247" spans="1:65" s="14" customFormat="1" ht="22.5">
      <c r="B247" s="211"/>
      <c r="C247" s="212"/>
      <c r="D247" s="194" t="s">
        <v>192</v>
      </c>
      <c r="E247" s="213" t="s">
        <v>19</v>
      </c>
      <c r="F247" s="214" t="s">
        <v>1555</v>
      </c>
      <c r="G247" s="212"/>
      <c r="H247" s="215">
        <v>1.76</v>
      </c>
      <c r="I247" s="216"/>
      <c r="J247" s="212"/>
      <c r="K247" s="212"/>
      <c r="L247" s="217"/>
      <c r="M247" s="218"/>
      <c r="N247" s="219"/>
      <c r="O247" s="219"/>
      <c r="P247" s="219"/>
      <c r="Q247" s="219"/>
      <c r="R247" s="219"/>
      <c r="S247" s="219"/>
      <c r="T247" s="220"/>
      <c r="AT247" s="221" t="s">
        <v>192</v>
      </c>
      <c r="AU247" s="221" t="s">
        <v>86</v>
      </c>
      <c r="AV247" s="14" t="s">
        <v>86</v>
      </c>
      <c r="AW247" s="14" t="s">
        <v>37</v>
      </c>
      <c r="AX247" s="14" t="s">
        <v>77</v>
      </c>
      <c r="AY247" s="221" t="s">
        <v>179</v>
      </c>
    </row>
    <row r="248" spans="1:65" s="14" customFormat="1" ht="22.5">
      <c r="B248" s="211"/>
      <c r="C248" s="212"/>
      <c r="D248" s="194" t="s">
        <v>192</v>
      </c>
      <c r="E248" s="213" t="s">
        <v>19</v>
      </c>
      <c r="F248" s="214" t="s">
        <v>1556</v>
      </c>
      <c r="G248" s="212"/>
      <c r="H248" s="215">
        <v>0.99</v>
      </c>
      <c r="I248" s="216"/>
      <c r="J248" s="212"/>
      <c r="K248" s="212"/>
      <c r="L248" s="217"/>
      <c r="M248" s="218"/>
      <c r="N248" s="219"/>
      <c r="O248" s="219"/>
      <c r="P248" s="219"/>
      <c r="Q248" s="219"/>
      <c r="R248" s="219"/>
      <c r="S248" s="219"/>
      <c r="T248" s="220"/>
      <c r="AT248" s="221" t="s">
        <v>192</v>
      </c>
      <c r="AU248" s="221" t="s">
        <v>86</v>
      </c>
      <c r="AV248" s="14" t="s">
        <v>86</v>
      </c>
      <c r="AW248" s="14" t="s">
        <v>37</v>
      </c>
      <c r="AX248" s="14" t="s">
        <v>77</v>
      </c>
      <c r="AY248" s="221" t="s">
        <v>179</v>
      </c>
    </row>
    <row r="249" spans="1:65" s="14" customFormat="1" ht="22.5">
      <c r="B249" s="211"/>
      <c r="C249" s="212"/>
      <c r="D249" s="194" t="s">
        <v>192</v>
      </c>
      <c r="E249" s="213" t="s">
        <v>19</v>
      </c>
      <c r="F249" s="214" t="s">
        <v>1557</v>
      </c>
      <c r="G249" s="212"/>
      <c r="H249" s="215">
        <v>1.6719999999999999</v>
      </c>
      <c r="I249" s="216"/>
      <c r="J249" s="212"/>
      <c r="K249" s="212"/>
      <c r="L249" s="217"/>
      <c r="M249" s="218"/>
      <c r="N249" s="219"/>
      <c r="O249" s="219"/>
      <c r="P249" s="219"/>
      <c r="Q249" s="219"/>
      <c r="R249" s="219"/>
      <c r="S249" s="219"/>
      <c r="T249" s="220"/>
      <c r="AT249" s="221" t="s">
        <v>192</v>
      </c>
      <c r="AU249" s="221" t="s">
        <v>86</v>
      </c>
      <c r="AV249" s="14" t="s">
        <v>86</v>
      </c>
      <c r="AW249" s="14" t="s">
        <v>37</v>
      </c>
      <c r="AX249" s="14" t="s">
        <v>77</v>
      </c>
      <c r="AY249" s="221" t="s">
        <v>179</v>
      </c>
    </row>
    <row r="250" spans="1:65" s="16" customFormat="1" ht="11.25">
      <c r="B250" s="233"/>
      <c r="C250" s="234"/>
      <c r="D250" s="194" t="s">
        <v>192</v>
      </c>
      <c r="E250" s="235" t="s">
        <v>19</v>
      </c>
      <c r="F250" s="236" t="s">
        <v>273</v>
      </c>
      <c r="G250" s="234"/>
      <c r="H250" s="237">
        <v>4.4219999999999997</v>
      </c>
      <c r="I250" s="238"/>
      <c r="J250" s="234"/>
      <c r="K250" s="234"/>
      <c r="L250" s="239"/>
      <c r="M250" s="240"/>
      <c r="N250" s="241"/>
      <c r="O250" s="241"/>
      <c r="P250" s="241"/>
      <c r="Q250" s="241"/>
      <c r="R250" s="241"/>
      <c r="S250" s="241"/>
      <c r="T250" s="242"/>
      <c r="AT250" s="243" t="s">
        <v>192</v>
      </c>
      <c r="AU250" s="243" t="s">
        <v>86</v>
      </c>
      <c r="AV250" s="16" t="s">
        <v>94</v>
      </c>
      <c r="AW250" s="16" t="s">
        <v>37</v>
      </c>
      <c r="AX250" s="16" t="s">
        <v>77</v>
      </c>
      <c r="AY250" s="243" t="s">
        <v>179</v>
      </c>
    </row>
    <row r="251" spans="1:65" s="13" customFormat="1" ht="11.25">
      <c r="B251" s="201"/>
      <c r="C251" s="202"/>
      <c r="D251" s="194" t="s">
        <v>192</v>
      </c>
      <c r="E251" s="203" t="s">
        <v>19</v>
      </c>
      <c r="F251" s="204" t="s">
        <v>1558</v>
      </c>
      <c r="G251" s="202"/>
      <c r="H251" s="203" t="s">
        <v>19</v>
      </c>
      <c r="I251" s="205"/>
      <c r="J251" s="202"/>
      <c r="K251" s="202"/>
      <c r="L251" s="206"/>
      <c r="M251" s="207"/>
      <c r="N251" s="208"/>
      <c r="O251" s="208"/>
      <c r="P251" s="208"/>
      <c r="Q251" s="208"/>
      <c r="R251" s="208"/>
      <c r="S251" s="208"/>
      <c r="T251" s="209"/>
      <c r="AT251" s="210" t="s">
        <v>192</v>
      </c>
      <c r="AU251" s="210" t="s">
        <v>86</v>
      </c>
      <c r="AV251" s="13" t="s">
        <v>84</v>
      </c>
      <c r="AW251" s="13" t="s">
        <v>37</v>
      </c>
      <c r="AX251" s="13" t="s">
        <v>77</v>
      </c>
      <c r="AY251" s="210" t="s">
        <v>179</v>
      </c>
    </row>
    <row r="252" spans="1:65" s="13" customFormat="1" ht="22.5">
      <c r="B252" s="201"/>
      <c r="C252" s="202"/>
      <c r="D252" s="194" t="s">
        <v>192</v>
      </c>
      <c r="E252" s="203" t="s">
        <v>19</v>
      </c>
      <c r="F252" s="204" t="s">
        <v>356</v>
      </c>
      <c r="G252" s="202"/>
      <c r="H252" s="203" t="s">
        <v>19</v>
      </c>
      <c r="I252" s="205"/>
      <c r="J252" s="202"/>
      <c r="K252" s="202"/>
      <c r="L252" s="206"/>
      <c r="M252" s="207"/>
      <c r="N252" s="208"/>
      <c r="O252" s="208"/>
      <c r="P252" s="208"/>
      <c r="Q252" s="208"/>
      <c r="R252" s="208"/>
      <c r="S252" s="208"/>
      <c r="T252" s="209"/>
      <c r="AT252" s="210" t="s">
        <v>192</v>
      </c>
      <c r="AU252" s="210" t="s">
        <v>86</v>
      </c>
      <c r="AV252" s="13" t="s">
        <v>84</v>
      </c>
      <c r="AW252" s="13" t="s">
        <v>37</v>
      </c>
      <c r="AX252" s="13" t="s">
        <v>77</v>
      </c>
      <c r="AY252" s="210" t="s">
        <v>179</v>
      </c>
    </row>
    <row r="253" spans="1:65" s="14" customFormat="1" ht="11.25">
      <c r="B253" s="211"/>
      <c r="C253" s="212"/>
      <c r="D253" s="194" t="s">
        <v>192</v>
      </c>
      <c r="E253" s="213" t="s">
        <v>19</v>
      </c>
      <c r="F253" s="214" t="s">
        <v>1559</v>
      </c>
      <c r="G253" s="212"/>
      <c r="H253" s="215">
        <v>22.75</v>
      </c>
      <c r="I253" s="216"/>
      <c r="J253" s="212"/>
      <c r="K253" s="212"/>
      <c r="L253" s="217"/>
      <c r="M253" s="218"/>
      <c r="N253" s="219"/>
      <c r="O253" s="219"/>
      <c r="P253" s="219"/>
      <c r="Q253" s="219"/>
      <c r="R253" s="219"/>
      <c r="S253" s="219"/>
      <c r="T253" s="220"/>
      <c r="AT253" s="221" t="s">
        <v>192</v>
      </c>
      <c r="AU253" s="221" t="s">
        <v>86</v>
      </c>
      <c r="AV253" s="14" t="s">
        <v>86</v>
      </c>
      <c r="AW253" s="14" t="s">
        <v>37</v>
      </c>
      <c r="AX253" s="14" t="s">
        <v>77</v>
      </c>
      <c r="AY253" s="221" t="s">
        <v>179</v>
      </c>
    </row>
    <row r="254" spans="1:65" s="14" customFormat="1" ht="22.5">
      <c r="B254" s="211"/>
      <c r="C254" s="212"/>
      <c r="D254" s="194" t="s">
        <v>192</v>
      </c>
      <c r="E254" s="213" t="s">
        <v>19</v>
      </c>
      <c r="F254" s="214" t="s">
        <v>955</v>
      </c>
      <c r="G254" s="212"/>
      <c r="H254" s="215">
        <v>0.52</v>
      </c>
      <c r="I254" s="216"/>
      <c r="J254" s="212"/>
      <c r="K254" s="212"/>
      <c r="L254" s="217"/>
      <c r="M254" s="218"/>
      <c r="N254" s="219"/>
      <c r="O254" s="219"/>
      <c r="P254" s="219"/>
      <c r="Q254" s="219"/>
      <c r="R254" s="219"/>
      <c r="S254" s="219"/>
      <c r="T254" s="220"/>
      <c r="AT254" s="221" t="s">
        <v>192</v>
      </c>
      <c r="AU254" s="221" t="s">
        <v>86</v>
      </c>
      <c r="AV254" s="14" t="s">
        <v>86</v>
      </c>
      <c r="AW254" s="14" t="s">
        <v>37</v>
      </c>
      <c r="AX254" s="14" t="s">
        <v>77</v>
      </c>
      <c r="AY254" s="221" t="s">
        <v>179</v>
      </c>
    </row>
    <row r="255" spans="1:65" s="16" customFormat="1" ht="11.25">
      <c r="B255" s="233"/>
      <c r="C255" s="234"/>
      <c r="D255" s="194" t="s">
        <v>192</v>
      </c>
      <c r="E255" s="235" t="s">
        <v>19</v>
      </c>
      <c r="F255" s="236" t="s">
        <v>273</v>
      </c>
      <c r="G255" s="234"/>
      <c r="H255" s="237">
        <v>23.27</v>
      </c>
      <c r="I255" s="238"/>
      <c r="J255" s="234"/>
      <c r="K255" s="234"/>
      <c r="L255" s="239"/>
      <c r="M255" s="240"/>
      <c r="N255" s="241"/>
      <c r="O255" s="241"/>
      <c r="P255" s="241"/>
      <c r="Q255" s="241"/>
      <c r="R255" s="241"/>
      <c r="S255" s="241"/>
      <c r="T255" s="242"/>
      <c r="AT255" s="243" t="s">
        <v>192</v>
      </c>
      <c r="AU255" s="243" t="s">
        <v>86</v>
      </c>
      <c r="AV255" s="16" t="s">
        <v>94</v>
      </c>
      <c r="AW255" s="16" t="s">
        <v>37</v>
      </c>
      <c r="AX255" s="16" t="s">
        <v>77</v>
      </c>
      <c r="AY255" s="243" t="s">
        <v>179</v>
      </c>
    </row>
    <row r="256" spans="1:65" s="15" customFormat="1" ht="11.25">
      <c r="B256" s="222"/>
      <c r="C256" s="223"/>
      <c r="D256" s="194" t="s">
        <v>192</v>
      </c>
      <c r="E256" s="224" t="s">
        <v>19</v>
      </c>
      <c r="F256" s="225" t="s">
        <v>205</v>
      </c>
      <c r="G256" s="223"/>
      <c r="H256" s="226">
        <v>27.692</v>
      </c>
      <c r="I256" s="227"/>
      <c r="J256" s="223"/>
      <c r="K256" s="223"/>
      <c r="L256" s="228"/>
      <c r="M256" s="229"/>
      <c r="N256" s="230"/>
      <c r="O256" s="230"/>
      <c r="P256" s="230"/>
      <c r="Q256" s="230"/>
      <c r="R256" s="230"/>
      <c r="S256" s="230"/>
      <c r="T256" s="231"/>
      <c r="AT256" s="232" t="s">
        <v>192</v>
      </c>
      <c r="AU256" s="232" t="s">
        <v>86</v>
      </c>
      <c r="AV256" s="15" t="s">
        <v>186</v>
      </c>
      <c r="AW256" s="15" t="s">
        <v>37</v>
      </c>
      <c r="AX256" s="15" t="s">
        <v>84</v>
      </c>
      <c r="AY256" s="232" t="s">
        <v>179</v>
      </c>
    </row>
    <row r="257" spans="1:65" s="2" customFormat="1" ht="21.75" customHeight="1">
      <c r="A257" s="37"/>
      <c r="B257" s="38"/>
      <c r="C257" s="181" t="s">
        <v>7</v>
      </c>
      <c r="D257" s="181" t="s">
        <v>181</v>
      </c>
      <c r="E257" s="182" t="s">
        <v>359</v>
      </c>
      <c r="F257" s="183" t="s">
        <v>360</v>
      </c>
      <c r="G257" s="184" t="s">
        <v>228</v>
      </c>
      <c r="H257" s="185">
        <v>12.96</v>
      </c>
      <c r="I257" s="186"/>
      <c r="J257" s="187">
        <f>ROUND(I257*H257,2)</f>
        <v>0</v>
      </c>
      <c r="K257" s="183" t="s">
        <v>185</v>
      </c>
      <c r="L257" s="42"/>
      <c r="M257" s="188" t="s">
        <v>19</v>
      </c>
      <c r="N257" s="189" t="s">
        <v>48</v>
      </c>
      <c r="O257" s="67"/>
      <c r="P257" s="190">
        <f>O257*H257</f>
        <v>0</v>
      </c>
      <c r="Q257" s="190">
        <v>0</v>
      </c>
      <c r="R257" s="190">
        <f>Q257*H257</f>
        <v>0</v>
      </c>
      <c r="S257" s="190">
        <v>0</v>
      </c>
      <c r="T257" s="191">
        <f>S257*H257</f>
        <v>0</v>
      </c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R257" s="192" t="s">
        <v>186</v>
      </c>
      <c r="AT257" s="192" t="s">
        <v>181</v>
      </c>
      <c r="AU257" s="192" t="s">
        <v>86</v>
      </c>
      <c r="AY257" s="20" t="s">
        <v>179</v>
      </c>
      <c r="BE257" s="193">
        <f>IF(N257="základní",J257,0)</f>
        <v>0</v>
      </c>
      <c r="BF257" s="193">
        <f>IF(N257="snížená",J257,0)</f>
        <v>0</v>
      </c>
      <c r="BG257" s="193">
        <f>IF(N257="zákl. přenesená",J257,0)</f>
        <v>0</v>
      </c>
      <c r="BH257" s="193">
        <f>IF(N257="sníž. přenesená",J257,0)</f>
        <v>0</v>
      </c>
      <c r="BI257" s="193">
        <f>IF(N257="nulová",J257,0)</f>
        <v>0</v>
      </c>
      <c r="BJ257" s="20" t="s">
        <v>84</v>
      </c>
      <c r="BK257" s="193">
        <f>ROUND(I257*H257,2)</f>
        <v>0</v>
      </c>
      <c r="BL257" s="20" t="s">
        <v>186</v>
      </c>
      <c r="BM257" s="192" t="s">
        <v>361</v>
      </c>
    </row>
    <row r="258" spans="1:65" s="2" customFormat="1" ht="19.5">
      <c r="A258" s="37"/>
      <c r="B258" s="38"/>
      <c r="C258" s="39"/>
      <c r="D258" s="194" t="s">
        <v>188</v>
      </c>
      <c r="E258" s="39"/>
      <c r="F258" s="195" t="s">
        <v>362</v>
      </c>
      <c r="G258" s="39"/>
      <c r="H258" s="39"/>
      <c r="I258" s="196"/>
      <c r="J258" s="39"/>
      <c r="K258" s="39"/>
      <c r="L258" s="42"/>
      <c r="M258" s="197"/>
      <c r="N258" s="198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188</v>
      </c>
      <c r="AU258" s="20" t="s">
        <v>86</v>
      </c>
    </row>
    <row r="259" spans="1:65" s="2" customFormat="1" ht="11.25">
      <c r="A259" s="37"/>
      <c r="B259" s="38"/>
      <c r="C259" s="39"/>
      <c r="D259" s="199" t="s">
        <v>190</v>
      </c>
      <c r="E259" s="39"/>
      <c r="F259" s="200" t="s">
        <v>363</v>
      </c>
      <c r="G259" s="39"/>
      <c r="H259" s="39"/>
      <c r="I259" s="196"/>
      <c r="J259" s="39"/>
      <c r="K259" s="39"/>
      <c r="L259" s="42"/>
      <c r="M259" s="197"/>
      <c r="N259" s="198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190</v>
      </c>
      <c r="AU259" s="20" t="s">
        <v>86</v>
      </c>
    </row>
    <row r="260" spans="1:65" s="13" customFormat="1" ht="22.5">
      <c r="B260" s="201"/>
      <c r="C260" s="202"/>
      <c r="D260" s="194" t="s">
        <v>192</v>
      </c>
      <c r="E260" s="203" t="s">
        <v>19</v>
      </c>
      <c r="F260" s="204" t="s">
        <v>364</v>
      </c>
      <c r="G260" s="202"/>
      <c r="H260" s="203" t="s">
        <v>19</v>
      </c>
      <c r="I260" s="205"/>
      <c r="J260" s="202"/>
      <c r="K260" s="202"/>
      <c r="L260" s="206"/>
      <c r="M260" s="207"/>
      <c r="N260" s="208"/>
      <c r="O260" s="208"/>
      <c r="P260" s="208"/>
      <c r="Q260" s="208"/>
      <c r="R260" s="208"/>
      <c r="S260" s="208"/>
      <c r="T260" s="209"/>
      <c r="AT260" s="210" t="s">
        <v>192</v>
      </c>
      <c r="AU260" s="210" t="s">
        <v>86</v>
      </c>
      <c r="AV260" s="13" t="s">
        <v>84</v>
      </c>
      <c r="AW260" s="13" t="s">
        <v>37</v>
      </c>
      <c r="AX260" s="13" t="s">
        <v>77</v>
      </c>
      <c r="AY260" s="210" t="s">
        <v>179</v>
      </c>
    </row>
    <row r="261" spans="1:65" s="14" customFormat="1" ht="11.25">
      <c r="B261" s="211"/>
      <c r="C261" s="212"/>
      <c r="D261" s="194" t="s">
        <v>192</v>
      </c>
      <c r="E261" s="213" t="s">
        <v>19</v>
      </c>
      <c r="F261" s="214" t="s">
        <v>1560</v>
      </c>
      <c r="G261" s="212"/>
      <c r="H261" s="215">
        <v>12.96</v>
      </c>
      <c r="I261" s="216"/>
      <c r="J261" s="212"/>
      <c r="K261" s="212"/>
      <c r="L261" s="217"/>
      <c r="M261" s="218"/>
      <c r="N261" s="219"/>
      <c r="O261" s="219"/>
      <c r="P261" s="219"/>
      <c r="Q261" s="219"/>
      <c r="R261" s="219"/>
      <c r="S261" s="219"/>
      <c r="T261" s="220"/>
      <c r="AT261" s="221" t="s">
        <v>192</v>
      </c>
      <c r="AU261" s="221" t="s">
        <v>86</v>
      </c>
      <c r="AV261" s="14" t="s">
        <v>86</v>
      </c>
      <c r="AW261" s="14" t="s">
        <v>37</v>
      </c>
      <c r="AX261" s="14" t="s">
        <v>84</v>
      </c>
      <c r="AY261" s="221" t="s">
        <v>179</v>
      </c>
    </row>
    <row r="262" spans="1:65" s="2" customFormat="1" ht="24.2" customHeight="1">
      <c r="A262" s="37"/>
      <c r="B262" s="38"/>
      <c r="C262" s="181" t="s">
        <v>373</v>
      </c>
      <c r="D262" s="181" t="s">
        <v>181</v>
      </c>
      <c r="E262" s="182" t="s">
        <v>366</v>
      </c>
      <c r="F262" s="183" t="s">
        <v>367</v>
      </c>
      <c r="G262" s="184" t="s">
        <v>228</v>
      </c>
      <c r="H262" s="185">
        <v>7.7</v>
      </c>
      <c r="I262" s="186"/>
      <c r="J262" s="187">
        <f>ROUND(I262*H262,2)</f>
        <v>0</v>
      </c>
      <c r="K262" s="183" t="s">
        <v>185</v>
      </c>
      <c r="L262" s="42"/>
      <c r="M262" s="188" t="s">
        <v>19</v>
      </c>
      <c r="N262" s="189" t="s">
        <v>48</v>
      </c>
      <c r="O262" s="67"/>
      <c r="P262" s="190">
        <f>O262*H262</f>
        <v>0</v>
      </c>
      <c r="Q262" s="190">
        <v>0</v>
      </c>
      <c r="R262" s="190">
        <f>Q262*H262</f>
        <v>0</v>
      </c>
      <c r="S262" s="190">
        <v>0</v>
      </c>
      <c r="T262" s="191">
        <f>S262*H262</f>
        <v>0</v>
      </c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R262" s="192" t="s">
        <v>186</v>
      </c>
      <c r="AT262" s="192" t="s">
        <v>181</v>
      </c>
      <c r="AU262" s="192" t="s">
        <v>86</v>
      </c>
      <c r="AY262" s="20" t="s">
        <v>179</v>
      </c>
      <c r="BE262" s="193">
        <f>IF(N262="základní",J262,0)</f>
        <v>0</v>
      </c>
      <c r="BF262" s="193">
        <f>IF(N262="snížená",J262,0)</f>
        <v>0</v>
      </c>
      <c r="BG262" s="193">
        <f>IF(N262="zákl. přenesená",J262,0)</f>
        <v>0</v>
      </c>
      <c r="BH262" s="193">
        <f>IF(N262="sníž. přenesená",J262,0)</f>
        <v>0</v>
      </c>
      <c r="BI262" s="193">
        <f>IF(N262="nulová",J262,0)</f>
        <v>0</v>
      </c>
      <c r="BJ262" s="20" t="s">
        <v>84</v>
      </c>
      <c r="BK262" s="193">
        <f>ROUND(I262*H262,2)</f>
        <v>0</v>
      </c>
      <c r="BL262" s="20" t="s">
        <v>186</v>
      </c>
      <c r="BM262" s="192" t="s">
        <v>368</v>
      </c>
    </row>
    <row r="263" spans="1:65" s="2" customFormat="1" ht="39">
      <c r="A263" s="37"/>
      <c r="B263" s="38"/>
      <c r="C263" s="39"/>
      <c r="D263" s="194" t="s">
        <v>188</v>
      </c>
      <c r="E263" s="39"/>
      <c r="F263" s="195" t="s">
        <v>369</v>
      </c>
      <c r="G263" s="39"/>
      <c r="H263" s="39"/>
      <c r="I263" s="196"/>
      <c r="J263" s="39"/>
      <c r="K263" s="39"/>
      <c r="L263" s="42"/>
      <c r="M263" s="197"/>
      <c r="N263" s="198"/>
      <c r="O263" s="67"/>
      <c r="P263" s="67"/>
      <c r="Q263" s="67"/>
      <c r="R263" s="67"/>
      <c r="S263" s="67"/>
      <c r="T263" s="68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T263" s="20" t="s">
        <v>188</v>
      </c>
      <c r="AU263" s="20" t="s">
        <v>86</v>
      </c>
    </row>
    <row r="264" spans="1:65" s="2" customFormat="1" ht="11.25">
      <c r="A264" s="37"/>
      <c r="B264" s="38"/>
      <c r="C264" s="39"/>
      <c r="D264" s="199" t="s">
        <v>190</v>
      </c>
      <c r="E264" s="39"/>
      <c r="F264" s="200" t="s">
        <v>370</v>
      </c>
      <c r="G264" s="39"/>
      <c r="H264" s="39"/>
      <c r="I264" s="196"/>
      <c r="J264" s="39"/>
      <c r="K264" s="39"/>
      <c r="L264" s="42"/>
      <c r="M264" s="197"/>
      <c r="N264" s="198"/>
      <c r="O264" s="67"/>
      <c r="P264" s="67"/>
      <c r="Q264" s="67"/>
      <c r="R264" s="67"/>
      <c r="S264" s="67"/>
      <c r="T264" s="68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T264" s="20" t="s">
        <v>190</v>
      </c>
      <c r="AU264" s="20" t="s">
        <v>86</v>
      </c>
    </row>
    <row r="265" spans="1:65" s="13" customFormat="1" ht="22.5">
      <c r="B265" s="201"/>
      <c r="C265" s="202"/>
      <c r="D265" s="194" t="s">
        <v>192</v>
      </c>
      <c r="E265" s="203" t="s">
        <v>19</v>
      </c>
      <c r="F265" s="204" t="s">
        <v>1561</v>
      </c>
      <c r="G265" s="202"/>
      <c r="H265" s="203" t="s">
        <v>19</v>
      </c>
      <c r="I265" s="205"/>
      <c r="J265" s="202"/>
      <c r="K265" s="202"/>
      <c r="L265" s="206"/>
      <c r="M265" s="207"/>
      <c r="N265" s="208"/>
      <c r="O265" s="208"/>
      <c r="P265" s="208"/>
      <c r="Q265" s="208"/>
      <c r="R265" s="208"/>
      <c r="S265" s="208"/>
      <c r="T265" s="209"/>
      <c r="AT265" s="210" t="s">
        <v>192</v>
      </c>
      <c r="AU265" s="210" t="s">
        <v>86</v>
      </c>
      <c r="AV265" s="13" t="s">
        <v>84</v>
      </c>
      <c r="AW265" s="13" t="s">
        <v>37</v>
      </c>
      <c r="AX265" s="13" t="s">
        <v>77</v>
      </c>
      <c r="AY265" s="210" t="s">
        <v>179</v>
      </c>
    </row>
    <row r="266" spans="1:65" s="14" customFormat="1" ht="11.25">
      <c r="B266" s="211"/>
      <c r="C266" s="212"/>
      <c r="D266" s="194" t="s">
        <v>192</v>
      </c>
      <c r="E266" s="213" t="s">
        <v>19</v>
      </c>
      <c r="F266" s="214" t="s">
        <v>1562</v>
      </c>
      <c r="G266" s="212"/>
      <c r="H266" s="215">
        <v>7.56</v>
      </c>
      <c r="I266" s="216"/>
      <c r="J266" s="212"/>
      <c r="K266" s="212"/>
      <c r="L266" s="217"/>
      <c r="M266" s="218"/>
      <c r="N266" s="219"/>
      <c r="O266" s="219"/>
      <c r="P266" s="219"/>
      <c r="Q266" s="219"/>
      <c r="R266" s="219"/>
      <c r="S266" s="219"/>
      <c r="T266" s="220"/>
      <c r="AT266" s="221" t="s">
        <v>192</v>
      </c>
      <c r="AU266" s="221" t="s">
        <v>86</v>
      </c>
      <c r="AV266" s="14" t="s">
        <v>86</v>
      </c>
      <c r="AW266" s="14" t="s">
        <v>37</v>
      </c>
      <c r="AX266" s="14" t="s">
        <v>77</v>
      </c>
      <c r="AY266" s="221" t="s">
        <v>179</v>
      </c>
    </row>
    <row r="267" spans="1:65" s="14" customFormat="1" ht="11.25">
      <c r="B267" s="211"/>
      <c r="C267" s="212"/>
      <c r="D267" s="194" t="s">
        <v>192</v>
      </c>
      <c r="E267" s="213" t="s">
        <v>19</v>
      </c>
      <c r="F267" s="214" t="s">
        <v>1563</v>
      </c>
      <c r="G267" s="212"/>
      <c r="H267" s="215">
        <v>0.14000000000000001</v>
      </c>
      <c r="I267" s="216"/>
      <c r="J267" s="212"/>
      <c r="K267" s="212"/>
      <c r="L267" s="217"/>
      <c r="M267" s="218"/>
      <c r="N267" s="219"/>
      <c r="O267" s="219"/>
      <c r="P267" s="219"/>
      <c r="Q267" s="219"/>
      <c r="R267" s="219"/>
      <c r="S267" s="219"/>
      <c r="T267" s="220"/>
      <c r="AT267" s="221" t="s">
        <v>192</v>
      </c>
      <c r="AU267" s="221" t="s">
        <v>86</v>
      </c>
      <c r="AV267" s="14" t="s">
        <v>86</v>
      </c>
      <c r="AW267" s="14" t="s">
        <v>37</v>
      </c>
      <c r="AX267" s="14" t="s">
        <v>77</v>
      </c>
      <c r="AY267" s="221" t="s">
        <v>179</v>
      </c>
    </row>
    <row r="268" spans="1:65" s="15" customFormat="1" ht="11.25">
      <c r="B268" s="222"/>
      <c r="C268" s="223"/>
      <c r="D268" s="194" t="s">
        <v>192</v>
      </c>
      <c r="E268" s="224" t="s">
        <v>19</v>
      </c>
      <c r="F268" s="225" t="s">
        <v>205</v>
      </c>
      <c r="G268" s="223"/>
      <c r="H268" s="226">
        <v>7.7</v>
      </c>
      <c r="I268" s="227"/>
      <c r="J268" s="223"/>
      <c r="K268" s="223"/>
      <c r="L268" s="228"/>
      <c r="M268" s="229"/>
      <c r="N268" s="230"/>
      <c r="O268" s="230"/>
      <c r="P268" s="230"/>
      <c r="Q268" s="230"/>
      <c r="R268" s="230"/>
      <c r="S268" s="230"/>
      <c r="T268" s="231"/>
      <c r="AT268" s="232" t="s">
        <v>192</v>
      </c>
      <c r="AU268" s="232" t="s">
        <v>86</v>
      </c>
      <c r="AV268" s="15" t="s">
        <v>186</v>
      </c>
      <c r="AW268" s="15" t="s">
        <v>37</v>
      </c>
      <c r="AX268" s="15" t="s">
        <v>84</v>
      </c>
      <c r="AY268" s="232" t="s">
        <v>179</v>
      </c>
    </row>
    <row r="269" spans="1:65" s="2" customFormat="1" ht="16.5" customHeight="1">
      <c r="A269" s="37"/>
      <c r="B269" s="38"/>
      <c r="C269" s="244" t="s">
        <v>379</v>
      </c>
      <c r="D269" s="244" t="s">
        <v>374</v>
      </c>
      <c r="E269" s="245" t="s">
        <v>375</v>
      </c>
      <c r="F269" s="246" t="s">
        <v>376</v>
      </c>
      <c r="G269" s="247" t="s">
        <v>332</v>
      </c>
      <c r="H269" s="248">
        <v>15.4</v>
      </c>
      <c r="I269" s="249"/>
      <c r="J269" s="250">
        <f>ROUND(I269*H269,2)</f>
        <v>0</v>
      </c>
      <c r="K269" s="246" t="s">
        <v>185</v>
      </c>
      <c r="L269" s="251"/>
      <c r="M269" s="252" t="s">
        <v>19</v>
      </c>
      <c r="N269" s="253" t="s">
        <v>48</v>
      </c>
      <c r="O269" s="67"/>
      <c r="P269" s="190">
        <f>O269*H269</f>
        <v>0</v>
      </c>
      <c r="Q269" s="190">
        <v>1</v>
      </c>
      <c r="R269" s="190">
        <f>Q269*H269</f>
        <v>15.4</v>
      </c>
      <c r="S269" s="190">
        <v>0</v>
      </c>
      <c r="T269" s="191">
        <f>S269*H269</f>
        <v>0</v>
      </c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R269" s="192" t="s">
        <v>253</v>
      </c>
      <c r="AT269" s="192" t="s">
        <v>374</v>
      </c>
      <c r="AU269" s="192" t="s">
        <v>86</v>
      </c>
      <c r="AY269" s="20" t="s">
        <v>179</v>
      </c>
      <c r="BE269" s="193">
        <f>IF(N269="základní",J269,0)</f>
        <v>0</v>
      </c>
      <c r="BF269" s="193">
        <f>IF(N269="snížená",J269,0)</f>
        <v>0</v>
      </c>
      <c r="BG269" s="193">
        <f>IF(N269="zákl. přenesená",J269,0)</f>
        <v>0</v>
      </c>
      <c r="BH269" s="193">
        <f>IF(N269="sníž. přenesená",J269,0)</f>
        <v>0</v>
      </c>
      <c r="BI269" s="193">
        <f>IF(N269="nulová",J269,0)</f>
        <v>0</v>
      </c>
      <c r="BJ269" s="20" t="s">
        <v>84</v>
      </c>
      <c r="BK269" s="193">
        <f>ROUND(I269*H269,2)</f>
        <v>0</v>
      </c>
      <c r="BL269" s="20" t="s">
        <v>186</v>
      </c>
      <c r="BM269" s="192" t="s">
        <v>377</v>
      </c>
    </row>
    <row r="270" spans="1:65" s="2" customFormat="1" ht="11.25">
      <c r="A270" s="37"/>
      <c r="B270" s="38"/>
      <c r="C270" s="39"/>
      <c r="D270" s="194" t="s">
        <v>188</v>
      </c>
      <c r="E270" s="39"/>
      <c r="F270" s="195" t="s">
        <v>376</v>
      </c>
      <c r="G270" s="39"/>
      <c r="H270" s="39"/>
      <c r="I270" s="196"/>
      <c r="J270" s="39"/>
      <c r="K270" s="39"/>
      <c r="L270" s="42"/>
      <c r="M270" s="197"/>
      <c r="N270" s="198"/>
      <c r="O270" s="67"/>
      <c r="P270" s="67"/>
      <c r="Q270" s="67"/>
      <c r="R270" s="67"/>
      <c r="S270" s="67"/>
      <c r="T270" s="68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T270" s="20" t="s">
        <v>188</v>
      </c>
      <c r="AU270" s="20" t="s">
        <v>86</v>
      </c>
    </row>
    <row r="271" spans="1:65" s="14" customFormat="1" ht="11.25">
      <c r="B271" s="211"/>
      <c r="C271" s="212"/>
      <c r="D271" s="194" t="s">
        <v>192</v>
      </c>
      <c r="E271" s="212"/>
      <c r="F271" s="214" t="s">
        <v>1564</v>
      </c>
      <c r="G271" s="212"/>
      <c r="H271" s="215">
        <v>15.4</v>
      </c>
      <c r="I271" s="216"/>
      <c r="J271" s="212"/>
      <c r="K271" s="212"/>
      <c r="L271" s="217"/>
      <c r="M271" s="218"/>
      <c r="N271" s="219"/>
      <c r="O271" s="219"/>
      <c r="P271" s="219"/>
      <c r="Q271" s="219"/>
      <c r="R271" s="219"/>
      <c r="S271" s="219"/>
      <c r="T271" s="220"/>
      <c r="AT271" s="221" t="s">
        <v>192</v>
      </c>
      <c r="AU271" s="221" t="s">
        <v>86</v>
      </c>
      <c r="AV271" s="14" t="s">
        <v>86</v>
      </c>
      <c r="AW271" s="14" t="s">
        <v>4</v>
      </c>
      <c r="AX271" s="14" t="s">
        <v>84</v>
      </c>
      <c r="AY271" s="221" t="s">
        <v>179</v>
      </c>
    </row>
    <row r="272" spans="1:65" s="2" customFormat="1" ht="16.5" customHeight="1">
      <c r="A272" s="37"/>
      <c r="B272" s="38"/>
      <c r="C272" s="181" t="s">
        <v>388</v>
      </c>
      <c r="D272" s="181" t="s">
        <v>181</v>
      </c>
      <c r="E272" s="182" t="s">
        <v>1369</v>
      </c>
      <c r="F272" s="183" t="s">
        <v>1370</v>
      </c>
      <c r="G272" s="184" t="s">
        <v>228</v>
      </c>
      <c r="H272" s="185">
        <v>7.52</v>
      </c>
      <c r="I272" s="186"/>
      <c r="J272" s="187">
        <f>ROUND(I272*H272,2)</f>
        <v>0</v>
      </c>
      <c r="K272" s="183" t="s">
        <v>185</v>
      </c>
      <c r="L272" s="42"/>
      <c r="M272" s="188" t="s">
        <v>19</v>
      </c>
      <c r="N272" s="189" t="s">
        <v>48</v>
      </c>
      <c r="O272" s="67"/>
      <c r="P272" s="190">
        <f>O272*H272</f>
        <v>0</v>
      </c>
      <c r="Q272" s="190">
        <v>0</v>
      </c>
      <c r="R272" s="190">
        <f>Q272*H272</f>
        <v>0</v>
      </c>
      <c r="S272" s="190">
        <v>0</v>
      </c>
      <c r="T272" s="191">
        <f>S272*H272</f>
        <v>0</v>
      </c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R272" s="192" t="s">
        <v>186</v>
      </c>
      <c r="AT272" s="192" t="s">
        <v>181</v>
      </c>
      <c r="AU272" s="192" t="s">
        <v>86</v>
      </c>
      <c r="AY272" s="20" t="s">
        <v>179</v>
      </c>
      <c r="BE272" s="193">
        <f>IF(N272="základní",J272,0)</f>
        <v>0</v>
      </c>
      <c r="BF272" s="193">
        <f>IF(N272="snížená",J272,0)</f>
        <v>0</v>
      </c>
      <c r="BG272" s="193">
        <f>IF(N272="zákl. přenesená",J272,0)</f>
        <v>0</v>
      </c>
      <c r="BH272" s="193">
        <f>IF(N272="sníž. přenesená",J272,0)</f>
        <v>0</v>
      </c>
      <c r="BI272" s="193">
        <f>IF(N272="nulová",J272,0)</f>
        <v>0</v>
      </c>
      <c r="BJ272" s="20" t="s">
        <v>84</v>
      </c>
      <c r="BK272" s="193">
        <f>ROUND(I272*H272,2)</f>
        <v>0</v>
      </c>
      <c r="BL272" s="20" t="s">
        <v>186</v>
      </c>
      <c r="BM272" s="192" t="s">
        <v>1565</v>
      </c>
    </row>
    <row r="273" spans="1:65" s="2" customFormat="1" ht="11.25">
      <c r="A273" s="37"/>
      <c r="B273" s="38"/>
      <c r="C273" s="39"/>
      <c r="D273" s="194" t="s">
        <v>188</v>
      </c>
      <c r="E273" s="39"/>
      <c r="F273" s="195" t="s">
        <v>1370</v>
      </c>
      <c r="G273" s="39"/>
      <c r="H273" s="39"/>
      <c r="I273" s="196"/>
      <c r="J273" s="39"/>
      <c r="K273" s="39"/>
      <c r="L273" s="42"/>
      <c r="M273" s="197"/>
      <c r="N273" s="198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188</v>
      </c>
      <c r="AU273" s="20" t="s">
        <v>86</v>
      </c>
    </row>
    <row r="274" spans="1:65" s="2" customFormat="1" ht="11.25">
      <c r="A274" s="37"/>
      <c r="B274" s="38"/>
      <c r="C274" s="39"/>
      <c r="D274" s="199" t="s">
        <v>190</v>
      </c>
      <c r="E274" s="39"/>
      <c r="F274" s="200" t="s">
        <v>1372</v>
      </c>
      <c r="G274" s="39"/>
      <c r="H274" s="39"/>
      <c r="I274" s="196"/>
      <c r="J274" s="39"/>
      <c r="K274" s="39"/>
      <c r="L274" s="42"/>
      <c r="M274" s="197"/>
      <c r="N274" s="198"/>
      <c r="O274" s="67"/>
      <c r="P274" s="67"/>
      <c r="Q274" s="67"/>
      <c r="R274" s="67"/>
      <c r="S274" s="67"/>
      <c r="T274" s="68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T274" s="20" t="s">
        <v>190</v>
      </c>
      <c r="AU274" s="20" t="s">
        <v>86</v>
      </c>
    </row>
    <row r="275" spans="1:65" s="13" customFormat="1" ht="11.25">
      <c r="B275" s="201"/>
      <c r="C275" s="202"/>
      <c r="D275" s="194" t="s">
        <v>192</v>
      </c>
      <c r="E275" s="203" t="s">
        <v>19</v>
      </c>
      <c r="F275" s="204" t="s">
        <v>1373</v>
      </c>
      <c r="G275" s="202"/>
      <c r="H275" s="203" t="s">
        <v>19</v>
      </c>
      <c r="I275" s="205"/>
      <c r="J275" s="202"/>
      <c r="K275" s="202"/>
      <c r="L275" s="206"/>
      <c r="M275" s="207"/>
      <c r="N275" s="208"/>
      <c r="O275" s="208"/>
      <c r="P275" s="208"/>
      <c r="Q275" s="208"/>
      <c r="R275" s="208"/>
      <c r="S275" s="208"/>
      <c r="T275" s="209"/>
      <c r="AT275" s="210" t="s">
        <v>192</v>
      </c>
      <c r="AU275" s="210" t="s">
        <v>86</v>
      </c>
      <c r="AV275" s="13" t="s">
        <v>84</v>
      </c>
      <c r="AW275" s="13" t="s">
        <v>37</v>
      </c>
      <c r="AX275" s="13" t="s">
        <v>77</v>
      </c>
      <c r="AY275" s="210" t="s">
        <v>179</v>
      </c>
    </row>
    <row r="276" spans="1:65" s="14" customFormat="1" ht="11.25">
      <c r="B276" s="211"/>
      <c r="C276" s="212"/>
      <c r="D276" s="194" t="s">
        <v>192</v>
      </c>
      <c r="E276" s="213" t="s">
        <v>19</v>
      </c>
      <c r="F276" s="214" t="s">
        <v>1566</v>
      </c>
      <c r="G276" s="212"/>
      <c r="H276" s="215">
        <v>7.52</v>
      </c>
      <c r="I276" s="216"/>
      <c r="J276" s="212"/>
      <c r="K276" s="212"/>
      <c r="L276" s="217"/>
      <c r="M276" s="218"/>
      <c r="N276" s="219"/>
      <c r="O276" s="219"/>
      <c r="P276" s="219"/>
      <c r="Q276" s="219"/>
      <c r="R276" s="219"/>
      <c r="S276" s="219"/>
      <c r="T276" s="220"/>
      <c r="AT276" s="221" t="s">
        <v>192</v>
      </c>
      <c r="AU276" s="221" t="s">
        <v>86</v>
      </c>
      <c r="AV276" s="14" t="s">
        <v>86</v>
      </c>
      <c r="AW276" s="14" t="s">
        <v>37</v>
      </c>
      <c r="AX276" s="14" t="s">
        <v>84</v>
      </c>
      <c r="AY276" s="221" t="s">
        <v>179</v>
      </c>
    </row>
    <row r="277" spans="1:65" s="2" customFormat="1" ht="24.2" customHeight="1">
      <c r="A277" s="37"/>
      <c r="B277" s="38"/>
      <c r="C277" s="181" t="s">
        <v>393</v>
      </c>
      <c r="D277" s="181" t="s">
        <v>181</v>
      </c>
      <c r="E277" s="182" t="s">
        <v>380</v>
      </c>
      <c r="F277" s="183" t="s">
        <v>381</v>
      </c>
      <c r="G277" s="184" t="s">
        <v>184</v>
      </c>
      <c r="H277" s="185">
        <v>15.8</v>
      </c>
      <c r="I277" s="186"/>
      <c r="J277" s="187">
        <f>ROUND(I277*H277,2)</f>
        <v>0</v>
      </c>
      <c r="K277" s="183" t="s">
        <v>185</v>
      </c>
      <c r="L277" s="42"/>
      <c r="M277" s="188" t="s">
        <v>19</v>
      </c>
      <c r="N277" s="189" t="s">
        <v>48</v>
      </c>
      <c r="O277" s="67"/>
      <c r="P277" s="190">
        <f>O277*H277</f>
        <v>0</v>
      </c>
      <c r="Q277" s="190">
        <v>0</v>
      </c>
      <c r="R277" s="190">
        <f>Q277*H277</f>
        <v>0</v>
      </c>
      <c r="S277" s="190">
        <v>0</v>
      </c>
      <c r="T277" s="191">
        <f>S277*H277</f>
        <v>0</v>
      </c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R277" s="192" t="s">
        <v>186</v>
      </c>
      <c r="AT277" s="192" t="s">
        <v>181</v>
      </c>
      <c r="AU277" s="192" t="s">
        <v>86</v>
      </c>
      <c r="AY277" s="20" t="s">
        <v>179</v>
      </c>
      <c r="BE277" s="193">
        <f>IF(N277="základní",J277,0)</f>
        <v>0</v>
      </c>
      <c r="BF277" s="193">
        <f>IF(N277="snížená",J277,0)</f>
        <v>0</v>
      </c>
      <c r="BG277" s="193">
        <f>IF(N277="zákl. přenesená",J277,0)</f>
        <v>0</v>
      </c>
      <c r="BH277" s="193">
        <f>IF(N277="sníž. přenesená",J277,0)</f>
        <v>0</v>
      </c>
      <c r="BI277" s="193">
        <f>IF(N277="nulová",J277,0)</f>
        <v>0</v>
      </c>
      <c r="BJ277" s="20" t="s">
        <v>84</v>
      </c>
      <c r="BK277" s="193">
        <f>ROUND(I277*H277,2)</f>
        <v>0</v>
      </c>
      <c r="BL277" s="20" t="s">
        <v>186</v>
      </c>
      <c r="BM277" s="192" t="s">
        <v>382</v>
      </c>
    </row>
    <row r="278" spans="1:65" s="2" customFormat="1" ht="19.5">
      <c r="A278" s="37"/>
      <c r="B278" s="38"/>
      <c r="C278" s="39"/>
      <c r="D278" s="194" t="s">
        <v>188</v>
      </c>
      <c r="E278" s="39"/>
      <c r="F278" s="195" t="s">
        <v>383</v>
      </c>
      <c r="G278" s="39"/>
      <c r="H278" s="39"/>
      <c r="I278" s="196"/>
      <c r="J278" s="39"/>
      <c r="K278" s="39"/>
      <c r="L278" s="42"/>
      <c r="M278" s="197"/>
      <c r="N278" s="198"/>
      <c r="O278" s="67"/>
      <c r="P278" s="67"/>
      <c r="Q278" s="67"/>
      <c r="R278" s="67"/>
      <c r="S278" s="67"/>
      <c r="T278" s="68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T278" s="20" t="s">
        <v>188</v>
      </c>
      <c r="AU278" s="20" t="s">
        <v>86</v>
      </c>
    </row>
    <row r="279" spans="1:65" s="2" customFormat="1" ht="11.25">
      <c r="A279" s="37"/>
      <c r="B279" s="38"/>
      <c r="C279" s="39"/>
      <c r="D279" s="199" t="s">
        <v>190</v>
      </c>
      <c r="E279" s="39"/>
      <c r="F279" s="200" t="s">
        <v>384</v>
      </c>
      <c r="G279" s="39"/>
      <c r="H279" s="39"/>
      <c r="I279" s="196"/>
      <c r="J279" s="39"/>
      <c r="K279" s="39"/>
      <c r="L279" s="42"/>
      <c r="M279" s="197"/>
      <c r="N279" s="198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190</v>
      </c>
      <c r="AU279" s="20" t="s">
        <v>86</v>
      </c>
    </row>
    <row r="280" spans="1:65" s="13" customFormat="1" ht="22.5">
      <c r="B280" s="201"/>
      <c r="C280" s="202"/>
      <c r="D280" s="194" t="s">
        <v>192</v>
      </c>
      <c r="E280" s="203" t="s">
        <v>19</v>
      </c>
      <c r="F280" s="204" t="s">
        <v>1567</v>
      </c>
      <c r="G280" s="202"/>
      <c r="H280" s="203" t="s">
        <v>19</v>
      </c>
      <c r="I280" s="205"/>
      <c r="J280" s="202"/>
      <c r="K280" s="202"/>
      <c r="L280" s="206"/>
      <c r="M280" s="207"/>
      <c r="N280" s="208"/>
      <c r="O280" s="208"/>
      <c r="P280" s="208"/>
      <c r="Q280" s="208"/>
      <c r="R280" s="208"/>
      <c r="S280" s="208"/>
      <c r="T280" s="209"/>
      <c r="AT280" s="210" t="s">
        <v>192</v>
      </c>
      <c r="AU280" s="210" t="s">
        <v>86</v>
      </c>
      <c r="AV280" s="13" t="s">
        <v>84</v>
      </c>
      <c r="AW280" s="13" t="s">
        <v>37</v>
      </c>
      <c r="AX280" s="13" t="s">
        <v>77</v>
      </c>
      <c r="AY280" s="210" t="s">
        <v>179</v>
      </c>
    </row>
    <row r="281" spans="1:65" s="13" customFormat="1" ht="11.25">
      <c r="B281" s="201"/>
      <c r="C281" s="202"/>
      <c r="D281" s="194" t="s">
        <v>192</v>
      </c>
      <c r="E281" s="203" t="s">
        <v>19</v>
      </c>
      <c r="F281" s="204" t="s">
        <v>1513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4" customFormat="1" ht="11.25">
      <c r="B282" s="211"/>
      <c r="C282" s="212"/>
      <c r="D282" s="194" t="s">
        <v>192</v>
      </c>
      <c r="E282" s="213" t="s">
        <v>19</v>
      </c>
      <c r="F282" s="214" t="s">
        <v>1514</v>
      </c>
      <c r="G282" s="212"/>
      <c r="H282" s="215">
        <v>6.4</v>
      </c>
      <c r="I282" s="216"/>
      <c r="J282" s="212"/>
      <c r="K282" s="212"/>
      <c r="L282" s="217"/>
      <c r="M282" s="218"/>
      <c r="N282" s="219"/>
      <c r="O282" s="219"/>
      <c r="P282" s="219"/>
      <c r="Q282" s="219"/>
      <c r="R282" s="219"/>
      <c r="S282" s="219"/>
      <c r="T282" s="220"/>
      <c r="AT282" s="221" t="s">
        <v>192</v>
      </c>
      <c r="AU282" s="221" t="s">
        <v>86</v>
      </c>
      <c r="AV282" s="14" t="s">
        <v>86</v>
      </c>
      <c r="AW282" s="14" t="s">
        <v>37</v>
      </c>
      <c r="AX282" s="14" t="s">
        <v>77</v>
      </c>
      <c r="AY282" s="221" t="s">
        <v>179</v>
      </c>
    </row>
    <row r="283" spans="1:65" s="13" customFormat="1" ht="11.25">
      <c r="B283" s="201"/>
      <c r="C283" s="202"/>
      <c r="D283" s="194" t="s">
        <v>192</v>
      </c>
      <c r="E283" s="203" t="s">
        <v>19</v>
      </c>
      <c r="F283" s="204" t="s">
        <v>864</v>
      </c>
      <c r="G283" s="202"/>
      <c r="H283" s="203" t="s">
        <v>19</v>
      </c>
      <c r="I283" s="205"/>
      <c r="J283" s="202"/>
      <c r="K283" s="202"/>
      <c r="L283" s="206"/>
      <c r="M283" s="207"/>
      <c r="N283" s="208"/>
      <c r="O283" s="208"/>
      <c r="P283" s="208"/>
      <c r="Q283" s="208"/>
      <c r="R283" s="208"/>
      <c r="S283" s="208"/>
      <c r="T283" s="209"/>
      <c r="AT283" s="210" t="s">
        <v>192</v>
      </c>
      <c r="AU283" s="210" t="s">
        <v>86</v>
      </c>
      <c r="AV283" s="13" t="s">
        <v>84</v>
      </c>
      <c r="AW283" s="13" t="s">
        <v>37</v>
      </c>
      <c r="AX283" s="13" t="s">
        <v>77</v>
      </c>
      <c r="AY283" s="210" t="s">
        <v>179</v>
      </c>
    </row>
    <row r="284" spans="1:65" s="14" customFormat="1" ht="11.25">
      <c r="B284" s="211"/>
      <c r="C284" s="212"/>
      <c r="D284" s="194" t="s">
        <v>192</v>
      </c>
      <c r="E284" s="213" t="s">
        <v>19</v>
      </c>
      <c r="F284" s="214" t="s">
        <v>222</v>
      </c>
      <c r="G284" s="212"/>
      <c r="H284" s="215">
        <v>2</v>
      </c>
      <c r="I284" s="216"/>
      <c r="J284" s="212"/>
      <c r="K284" s="212"/>
      <c r="L284" s="217"/>
      <c r="M284" s="218"/>
      <c r="N284" s="219"/>
      <c r="O284" s="219"/>
      <c r="P284" s="219"/>
      <c r="Q284" s="219"/>
      <c r="R284" s="219"/>
      <c r="S284" s="219"/>
      <c r="T284" s="220"/>
      <c r="AT284" s="221" t="s">
        <v>192</v>
      </c>
      <c r="AU284" s="221" t="s">
        <v>86</v>
      </c>
      <c r="AV284" s="14" t="s">
        <v>86</v>
      </c>
      <c r="AW284" s="14" t="s">
        <v>37</v>
      </c>
      <c r="AX284" s="14" t="s">
        <v>77</v>
      </c>
      <c r="AY284" s="221" t="s">
        <v>179</v>
      </c>
    </row>
    <row r="285" spans="1:65" s="16" customFormat="1" ht="11.25">
      <c r="B285" s="233"/>
      <c r="C285" s="234"/>
      <c r="D285" s="194" t="s">
        <v>192</v>
      </c>
      <c r="E285" s="235" t="s">
        <v>19</v>
      </c>
      <c r="F285" s="236" t="s">
        <v>273</v>
      </c>
      <c r="G285" s="234"/>
      <c r="H285" s="237">
        <v>8.4</v>
      </c>
      <c r="I285" s="238"/>
      <c r="J285" s="234"/>
      <c r="K285" s="234"/>
      <c r="L285" s="239"/>
      <c r="M285" s="240"/>
      <c r="N285" s="241"/>
      <c r="O285" s="241"/>
      <c r="P285" s="241"/>
      <c r="Q285" s="241"/>
      <c r="R285" s="241"/>
      <c r="S285" s="241"/>
      <c r="T285" s="242"/>
      <c r="AT285" s="243" t="s">
        <v>192</v>
      </c>
      <c r="AU285" s="243" t="s">
        <v>86</v>
      </c>
      <c r="AV285" s="16" t="s">
        <v>94</v>
      </c>
      <c r="AW285" s="16" t="s">
        <v>37</v>
      </c>
      <c r="AX285" s="16" t="s">
        <v>77</v>
      </c>
      <c r="AY285" s="243" t="s">
        <v>179</v>
      </c>
    </row>
    <row r="286" spans="1:65" s="13" customFormat="1" ht="22.5">
      <c r="B286" s="201"/>
      <c r="C286" s="202"/>
      <c r="D286" s="194" t="s">
        <v>192</v>
      </c>
      <c r="E286" s="203" t="s">
        <v>19</v>
      </c>
      <c r="F286" s="204" t="s">
        <v>1568</v>
      </c>
      <c r="G286" s="202"/>
      <c r="H286" s="203" t="s">
        <v>19</v>
      </c>
      <c r="I286" s="205"/>
      <c r="J286" s="202"/>
      <c r="K286" s="202"/>
      <c r="L286" s="206"/>
      <c r="M286" s="207"/>
      <c r="N286" s="208"/>
      <c r="O286" s="208"/>
      <c r="P286" s="208"/>
      <c r="Q286" s="208"/>
      <c r="R286" s="208"/>
      <c r="S286" s="208"/>
      <c r="T286" s="209"/>
      <c r="AT286" s="210" t="s">
        <v>192</v>
      </c>
      <c r="AU286" s="210" t="s">
        <v>86</v>
      </c>
      <c r="AV286" s="13" t="s">
        <v>84</v>
      </c>
      <c r="AW286" s="13" t="s">
        <v>37</v>
      </c>
      <c r="AX286" s="13" t="s">
        <v>77</v>
      </c>
      <c r="AY286" s="210" t="s">
        <v>179</v>
      </c>
    </row>
    <row r="287" spans="1:65" s="13" customFormat="1" ht="11.25">
      <c r="B287" s="201"/>
      <c r="C287" s="202"/>
      <c r="D287" s="194" t="s">
        <v>192</v>
      </c>
      <c r="E287" s="203" t="s">
        <v>19</v>
      </c>
      <c r="F287" s="204" t="s">
        <v>1517</v>
      </c>
      <c r="G287" s="202"/>
      <c r="H287" s="203" t="s">
        <v>19</v>
      </c>
      <c r="I287" s="205"/>
      <c r="J287" s="202"/>
      <c r="K287" s="202"/>
      <c r="L287" s="206"/>
      <c r="M287" s="207"/>
      <c r="N287" s="208"/>
      <c r="O287" s="208"/>
      <c r="P287" s="208"/>
      <c r="Q287" s="208"/>
      <c r="R287" s="208"/>
      <c r="S287" s="208"/>
      <c r="T287" s="209"/>
      <c r="AT287" s="210" t="s">
        <v>192</v>
      </c>
      <c r="AU287" s="210" t="s">
        <v>86</v>
      </c>
      <c r="AV287" s="13" t="s">
        <v>84</v>
      </c>
      <c r="AW287" s="13" t="s">
        <v>37</v>
      </c>
      <c r="AX287" s="13" t="s">
        <v>77</v>
      </c>
      <c r="AY287" s="210" t="s">
        <v>179</v>
      </c>
    </row>
    <row r="288" spans="1:65" s="14" customFormat="1" ht="11.25">
      <c r="B288" s="211"/>
      <c r="C288" s="212"/>
      <c r="D288" s="194" t="s">
        <v>192</v>
      </c>
      <c r="E288" s="213" t="s">
        <v>19</v>
      </c>
      <c r="F288" s="214" t="s">
        <v>1518</v>
      </c>
      <c r="G288" s="212"/>
      <c r="H288" s="215">
        <v>3.6</v>
      </c>
      <c r="I288" s="216"/>
      <c r="J288" s="212"/>
      <c r="K288" s="212"/>
      <c r="L288" s="217"/>
      <c r="M288" s="218"/>
      <c r="N288" s="219"/>
      <c r="O288" s="219"/>
      <c r="P288" s="219"/>
      <c r="Q288" s="219"/>
      <c r="R288" s="219"/>
      <c r="S288" s="219"/>
      <c r="T288" s="220"/>
      <c r="AT288" s="221" t="s">
        <v>192</v>
      </c>
      <c r="AU288" s="221" t="s">
        <v>86</v>
      </c>
      <c r="AV288" s="14" t="s">
        <v>86</v>
      </c>
      <c r="AW288" s="14" t="s">
        <v>37</v>
      </c>
      <c r="AX288" s="14" t="s">
        <v>77</v>
      </c>
      <c r="AY288" s="221" t="s">
        <v>179</v>
      </c>
    </row>
    <row r="289" spans="1:65" s="13" customFormat="1" ht="22.5">
      <c r="B289" s="201"/>
      <c r="C289" s="202"/>
      <c r="D289" s="194" t="s">
        <v>192</v>
      </c>
      <c r="E289" s="203" t="s">
        <v>19</v>
      </c>
      <c r="F289" s="204" t="s">
        <v>1569</v>
      </c>
      <c r="G289" s="202"/>
      <c r="H289" s="203" t="s">
        <v>19</v>
      </c>
      <c r="I289" s="205"/>
      <c r="J289" s="202"/>
      <c r="K289" s="202"/>
      <c r="L289" s="206"/>
      <c r="M289" s="207"/>
      <c r="N289" s="208"/>
      <c r="O289" s="208"/>
      <c r="P289" s="208"/>
      <c r="Q289" s="208"/>
      <c r="R289" s="208"/>
      <c r="S289" s="208"/>
      <c r="T289" s="209"/>
      <c r="AT289" s="210" t="s">
        <v>192</v>
      </c>
      <c r="AU289" s="210" t="s">
        <v>86</v>
      </c>
      <c r="AV289" s="13" t="s">
        <v>84</v>
      </c>
      <c r="AW289" s="13" t="s">
        <v>37</v>
      </c>
      <c r="AX289" s="13" t="s">
        <v>77</v>
      </c>
      <c r="AY289" s="210" t="s">
        <v>179</v>
      </c>
    </row>
    <row r="290" spans="1:65" s="13" customFormat="1" ht="22.5">
      <c r="B290" s="201"/>
      <c r="C290" s="202"/>
      <c r="D290" s="194" t="s">
        <v>192</v>
      </c>
      <c r="E290" s="203" t="s">
        <v>19</v>
      </c>
      <c r="F290" s="204" t="s">
        <v>1570</v>
      </c>
      <c r="G290" s="202"/>
      <c r="H290" s="203" t="s">
        <v>19</v>
      </c>
      <c r="I290" s="205"/>
      <c r="J290" s="202"/>
      <c r="K290" s="202"/>
      <c r="L290" s="206"/>
      <c r="M290" s="207"/>
      <c r="N290" s="208"/>
      <c r="O290" s="208"/>
      <c r="P290" s="208"/>
      <c r="Q290" s="208"/>
      <c r="R290" s="208"/>
      <c r="S290" s="208"/>
      <c r="T290" s="209"/>
      <c r="AT290" s="210" t="s">
        <v>192</v>
      </c>
      <c r="AU290" s="210" t="s">
        <v>86</v>
      </c>
      <c r="AV290" s="13" t="s">
        <v>84</v>
      </c>
      <c r="AW290" s="13" t="s">
        <v>37</v>
      </c>
      <c r="AX290" s="13" t="s">
        <v>77</v>
      </c>
      <c r="AY290" s="210" t="s">
        <v>179</v>
      </c>
    </row>
    <row r="291" spans="1:65" s="14" customFormat="1" ht="11.25">
      <c r="B291" s="211"/>
      <c r="C291" s="212"/>
      <c r="D291" s="194" t="s">
        <v>192</v>
      </c>
      <c r="E291" s="213" t="s">
        <v>19</v>
      </c>
      <c r="F291" s="214" t="s">
        <v>1522</v>
      </c>
      <c r="G291" s="212"/>
      <c r="H291" s="215">
        <v>3.8</v>
      </c>
      <c r="I291" s="216"/>
      <c r="J291" s="212"/>
      <c r="K291" s="212"/>
      <c r="L291" s="217"/>
      <c r="M291" s="218"/>
      <c r="N291" s="219"/>
      <c r="O291" s="219"/>
      <c r="P291" s="219"/>
      <c r="Q291" s="219"/>
      <c r="R291" s="219"/>
      <c r="S291" s="219"/>
      <c r="T291" s="220"/>
      <c r="AT291" s="221" t="s">
        <v>192</v>
      </c>
      <c r="AU291" s="221" t="s">
        <v>86</v>
      </c>
      <c r="AV291" s="14" t="s">
        <v>86</v>
      </c>
      <c r="AW291" s="14" t="s">
        <v>37</v>
      </c>
      <c r="AX291" s="14" t="s">
        <v>77</v>
      </c>
      <c r="AY291" s="221" t="s">
        <v>179</v>
      </c>
    </row>
    <row r="292" spans="1:65" s="15" customFormat="1" ht="11.25">
      <c r="B292" s="222"/>
      <c r="C292" s="223"/>
      <c r="D292" s="194" t="s">
        <v>192</v>
      </c>
      <c r="E292" s="224" t="s">
        <v>19</v>
      </c>
      <c r="F292" s="225" t="s">
        <v>205</v>
      </c>
      <c r="G292" s="223"/>
      <c r="H292" s="226">
        <v>15.8</v>
      </c>
      <c r="I292" s="227"/>
      <c r="J292" s="223"/>
      <c r="K292" s="223"/>
      <c r="L292" s="228"/>
      <c r="M292" s="229"/>
      <c r="N292" s="230"/>
      <c r="O292" s="230"/>
      <c r="P292" s="230"/>
      <c r="Q292" s="230"/>
      <c r="R292" s="230"/>
      <c r="S292" s="230"/>
      <c r="T292" s="231"/>
      <c r="AT292" s="232" t="s">
        <v>192</v>
      </c>
      <c r="AU292" s="232" t="s">
        <v>86</v>
      </c>
      <c r="AV292" s="15" t="s">
        <v>186</v>
      </c>
      <c r="AW292" s="15" t="s">
        <v>37</v>
      </c>
      <c r="AX292" s="15" t="s">
        <v>84</v>
      </c>
      <c r="AY292" s="232" t="s">
        <v>179</v>
      </c>
    </row>
    <row r="293" spans="1:65" s="2" customFormat="1" ht="24.2" customHeight="1">
      <c r="A293" s="37"/>
      <c r="B293" s="38"/>
      <c r="C293" s="181" t="s">
        <v>402</v>
      </c>
      <c r="D293" s="181" t="s">
        <v>181</v>
      </c>
      <c r="E293" s="182" t="s">
        <v>380</v>
      </c>
      <c r="F293" s="183" t="s">
        <v>381</v>
      </c>
      <c r="G293" s="184" t="s">
        <v>184</v>
      </c>
      <c r="H293" s="185">
        <v>37.6</v>
      </c>
      <c r="I293" s="186"/>
      <c r="J293" s="187">
        <f>ROUND(I293*H293,2)</f>
        <v>0</v>
      </c>
      <c r="K293" s="183" t="s">
        <v>185</v>
      </c>
      <c r="L293" s="42"/>
      <c r="M293" s="188" t="s">
        <v>19</v>
      </c>
      <c r="N293" s="189" t="s">
        <v>48</v>
      </c>
      <c r="O293" s="67"/>
      <c r="P293" s="190">
        <f>O293*H293</f>
        <v>0</v>
      </c>
      <c r="Q293" s="190">
        <v>0</v>
      </c>
      <c r="R293" s="190">
        <f>Q293*H293</f>
        <v>0</v>
      </c>
      <c r="S293" s="190">
        <v>0</v>
      </c>
      <c r="T293" s="191">
        <f>S293*H293</f>
        <v>0</v>
      </c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R293" s="192" t="s">
        <v>186</v>
      </c>
      <c r="AT293" s="192" t="s">
        <v>181</v>
      </c>
      <c r="AU293" s="192" t="s">
        <v>86</v>
      </c>
      <c r="AY293" s="20" t="s">
        <v>179</v>
      </c>
      <c r="BE293" s="193">
        <f>IF(N293="základní",J293,0)</f>
        <v>0</v>
      </c>
      <c r="BF293" s="193">
        <f>IF(N293="snížená",J293,0)</f>
        <v>0</v>
      </c>
      <c r="BG293" s="193">
        <f>IF(N293="zákl. přenesená",J293,0)</f>
        <v>0</v>
      </c>
      <c r="BH293" s="193">
        <f>IF(N293="sníž. přenesená",J293,0)</f>
        <v>0</v>
      </c>
      <c r="BI293" s="193">
        <f>IF(N293="nulová",J293,0)</f>
        <v>0</v>
      </c>
      <c r="BJ293" s="20" t="s">
        <v>84</v>
      </c>
      <c r="BK293" s="193">
        <f>ROUND(I293*H293,2)</f>
        <v>0</v>
      </c>
      <c r="BL293" s="20" t="s">
        <v>186</v>
      </c>
      <c r="BM293" s="192" t="s">
        <v>694</v>
      </c>
    </row>
    <row r="294" spans="1:65" s="2" customFormat="1" ht="19.5">
      <c r="A294" s="37"/>
      <c r="B294" s="38"/>
      <c r="C294" s="39"/>
      <c r="D294" s="194" t="s">
        <v>188</v>
      </c>
      <c r="E294" s="39"/>
      <c r="F294" s="195" t="s">
        <v>383</v>
      </c>
      <c r="G294" s="39"/>
      <c r="H294" s="39"/>
      <c r="I294" s="196"/>
      <c r="J294" s="39"/>
      <c r="K294" s="39"/>
      <c r="L294" s="42"/>
      <c r="M294" s="197"/>
      <c r="N294" s="198"/>
      <c r="O294" s="67"/>
      <c r="P294" s="67"/>
      <c r="Q294" s="67"/>
      <c r="R294" s="67"/>
      <c r="S294" s="67"/>
      <c r="T294" s="68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T294" s="20" t="s">
        <v>188</v>
      </c>
      <c r="AU294" s="20" t="s">
        <v>86</v>
      </c>
    </row>
    <row r="295" spans="1:65" s="2" customFormat="1" ht="11.25">
      <c r="A295" s="37"/>
      <c r="B295" s="38"/>
      <c r="C295" s="39"/>
      <c r="D295" s="199" t="s">
        <v>190</v>
      </c>
      <c r="E295" s="39"/>
      <c r="F295" s="200" t="s">
        <v>384</v>
      </c>
      <c r="G295" s="39"/>
      <c r="H295" s="39"/>
      <c r="I295" s="196"/>
      <c r="J295" s="39"/>
      <c r="K295" s="39"/>
      <c r="L295" s="42"/>
      <c r="M295" s="197"/>
      <c r="N295" s="198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190</v>
      </c>
      <c r="AU295" s="20" t="s">
        <v>86</v>
      </c>
    </row>
    <row r="296" spans="1:65" s="13" customFormat="1" ht="22.5">
      <c r="B296" s="201"/>
      <c r="C296" s="202"/>
      <c r="D296" s="194" t="s">
        <v>192</v>
      </c>
      <c r="E296" s="203" t="s">
        <v>19</v>
      </c>
      <c r="F296" s="204" t="s">
        <v>1571</v>
      </c>
      <c r="G296" s="202"/>
      <c r="H296" s="203" t="s">
        <v>19</v>
      </c>
      <c r="I296" s="205"/>
      <c r="J296" s="202"/>
      <c r="K296" s="202"/>
      <c r="L296" s="206"/>
      <c r="M296" s="207"/>
      <c r="N296" s="208"/>
      <c r="O296" s="208"/>
      <c r="P296" s="208"/>
      <c r="Q296" s="208"/>
      <c r="R296" s="208"/>
      <c r="S296" s="208"/>
      <c r="T296" s="209"/>
      <c r="AT296" s="210" t="s">
        <v>192</v>
      </c>
      <c r="AU296" s="210" t="s">
        <v>86</v>
      </c>
      <c r="AV296" s="13" t="s">
        <v>84</v>
      </c>
      <c r="AW296" s="13" t="s">
        <v>37</v>
      </c>
      <c r="AX296" s="13" t="s">
        <v>77</v>
      </c>
      <c r="AY296" s="210" t="s">
        <v>179</v>
      </c>
    </row>
    <row r="297" spans="1:65" s="14" customFormat="1" ht="11.25">
      <c r="B297" s="211"/>
      <c r="C297" s="212"/>
      <c r="D297" s="194" t="s">
        <v>192</v>
      </c>
      <c r="E297" s="213" t="s">
        <v>19</v>
      </c>
      <c r="F297" s="214" t="s">
        <v>1572</v>
      </c>
      <c r="G297" s="212"/>
      <c r="H297" s="215">
        <v>36.799999999999997</v>
      </c>
      <c r="I297" s="216"/>
      <c r="J297" s="212"/>
      <c r="K297" s="212"/>
      <c r="L297" s="217"/>
      <c r="M297" s="218"/>
      <c r="N297" s="219"/>
      <c r="O297" s="219"/>
      <c r="P297" s="219"/>
      <c r="Q297" s="219"/>
      <c r="R297" s="219"/>
      <c r="S297" s="219"/>
      <c r="T297" s="220"/>
      <c r="AT297" s="221" t="s">
        <v>192</v>
      </c>
      <c r="AU297" s="221" t="s">
        <v>86</v>
      </c>
      <c r="AV297" s="14" t="s">
        <v>86</v>
      </c>
      <c r="AW297" s="14" t="s">
        <v>37</v>
      </c>
      <c r="AX297" s="14" t="s">
        <v>77</v>
      </c>
      <c r="AY297" s="221" t="s">
        <v>179</v>
      </c>
    </row>
    <row r="298" spans="1:65" s="14" customFormat="1" ht="11.25">
      <c r="B298" s="211"/>
      <c r="C298" s="212"/>
      <c r="D298" s="194" t="s">
        <v>192</v>
      </c>
      <c r="E298" s="213" t="s">
        <v>19</v>
      </c>
      <c r="F298" s="214" t="s">
        <v>1573</v>
      </c>
      <c r="G298" s="212"/>
      <c r="H298" s="215">
        <v>0.8</v>
      </c>
      <c r="I298" s="216"/>
      <c r="J298" s="212"/>
      <c r="K298" s="212"/>
      <c r="L298" s="217"/>
      <c r="M298" s="218"/>
      <c r="N298" s="219"/>
      <c r="O298" s="219"/>
      <c r="P298" s="219"/>
      <c r="Q298" s="219"/>
      <c r="R298" s="219"/>
      <c r="S298" s="219"/>
      <c r="T298" s="220"/>
      <c r="AT298" s="221" t="s">
        <v>192</v>
      </c>
      <c r="AU298" s="221" t="s">
        <v>86</v>
      </c>
      <c r="AV298" s="14" t="s">
        <v>86</v>
      </c>
      <c r="AW298" s="14" t="s">
        <v>37</v>
      </c>
      <c r="AX298" s="14" t="s">
        <v>77</v>
      </c>
      <c r="AY298" s="221" t="s">
        <v>179</v>
      </c>
    </row>
    <row r="299" spans="1:65" s="15" customFormat="1" ht="11.25">
      <c r="B299" s="222"/>
      <c r="C299" s="223"/>
      <c r="D299" s="194" t="s">
        <v>192</v>
      </c>
      <c r="E299" s="224" t="s">
        <v>19</v>
      </c>
      <c r="F299" s="225" t="s">
        <v>205</v>
      </c>
      <c r="G299" s="223"/>
      <c r="H299" s="226">
        <v>37.6</v>
      </c>
      <c r="I299" s="227"/>
      <c r="J299" s="223"/>
      <c r="K299" s="223"/>
      <c r="L299" s="228"/>
      <c r="M299" s="229"/>
      <c r="N299" s="230"/>
      <c r="O299" s="230"/>
      <c r="P299" s="230"/>
      <c r="Q299" s="230"/>
      <c r="R299" s="230"/>
      <c r="S299" s="230"/>
      <c r="T299" s="231"/>
      <c r="AT299" s="232" t="s">
        <v>192</v>
      </c>
      <c r="AU299" s="232" t="s">
        <v>86</v>
      </c>
      <c r="AV299" s="15" t="s">
        <v>186</v>
      </c>
      <c r="AW299" s="15" t="s">
        <v>37</v>
      </c>
      <c r="AX299" s="15" t="s">
        <v>84</v>
      </c>
      <c r="AY299" s="232" t="s">
        <v>179</v>
      </c>
    </row>
    <row r="300" spans="1:65" s="12" customFormat="1" ht="22.9" customHeight="1">
      <c r="B300" s="165"/>
      <c r="C300" s="166"/>
      <c r="D300" s="167" t="s">
        <v>76</v>
      </c>
      <c r="E300" s="179" t="s">
        <v>86</v>
      </c>
      <c r="F300" s="179" t="s">
        <v>392</v>
      </c>
      <c r="G300" s="166"/>
      <c r="H300" s="166"/>
      <c r="I300" s="169"/>
      <c r="J300" s="180">
        <f>BK300</f>
        <v>0</v>
      </c>
      <c r="K300" s="166"/>
      <c r="L300" s="171"/>
      <c r="M300" s="172"/>
      <c r="N300" s="173"/>
      <c r="O300" s="173"/>
      <c r="P300" s="174">
        <f>SUM(P301:P315)</f>
        <v>0</v>
      </c>
      <c r="Q300" s="173"/>
      <c r="R300" s="174">
        <f>SUM(R301:R315)</f>
        <v>2.5219300000000002</v>
      </c>
      <c r="S300" s="173"/>
      <c r="T300" s="175">
        <f>SUM(T301:T315)</f>
        <v>0</v>
      </c>
      <c r="AR300" s="176" t="s">
        <v>84</v>
      </c>
      <c r="AT300" s="177" t="s">
        <v>76</v>
      </c>
      <c r="AU300" s="177" t="s">
        <v>84</v>
      </c>
      <c r="AY300" s="176" t="s">
        <v>179</v>
      </c>
      <c r="BK300" s="178">
        <f>SUM(BK301:BK315)</f>
        <v>0</v>
      </c>
    </row>
    <row r="301" spans="1:65" s="2" customFormat="1" ht="24.2" customHeight="1">
      <c r="A301" s="37"/>
      <c r="B301" s="38"/>
      <c r="C301" s="181" t="s">
        <v>410</v>
      </c>
      <c r="D301" s="181" t="s">
        <v>181</v>
      </c>
      <c r="E301" s="182" t="s">
        <v>394</v>
      </c>
      <c r="F301" s="183" t="s">
        <v>395</v>
      </c>
      <c r="G301" s="184" t="s">
        <v>228</v>
      </c>
      <c r="H301" s="185">
        <v>0.75</v>
      </c>
      <c r="I301" s="186"/>
      <c r="J301" s="187">
        <f>ROUND(I301*H301,2)</f>
        <v>0</v>
      </c>
      <c r="K301" s="183" t="s">
        <v>185</v>
      </c>
      <c r="L301" s="42"/>
      <c r="M301" s="188" t="s">
        <v>19</v>
      </c>
      <c r="N301" s="189" t="s">
        <v>48</v>
      </c>
      <c r="O301" s="67"/>
      <c r="P301" s="190">
        <f>O301*H301</f>
        <v>0</v>
      </c>
      <c r="Q301" s="190">
        <v>2.16</v>
      </c>
      <c r="R301" s="190">
        <f>Q301*H301</f>
        <v>1.62</v>
      </c>
      <c r="S301" s="190">
        <v>0</v>
      </c>
      <c r="T301" s="191">
        <f>S301*H301</f>
        <v>0</v>
      </c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R301" s="192" t="s">
        <v>186</v>
      </c>
      <c r="AT301" s="192" t="s">
        <v>181</v>
      </c>
      <c r="AU301" s="192" t="s">
        <v>86</v>
      </c>
      <c r="AY301" s="20" t="s">
        <v>179</v>
      </c>
      <c r="BE301" s="193">
        <f>IF(N301="základní",J301,0)</f>
        <v>0</v>
      </c>
      <c r="BF301" s="193">
        <f>IF(N301="snížená",J301,0)</f>
        <v>0</v>
      </c>
      <c r="BG301" s="193">
        <f>IF(N301="zákl. přenesená",J301,0)</f>
        <v>0</v>
      </c>
      <c r="BH301" s="193">
        <f>IF(N301="sníž. přenesená",J301,0)</f>
        <v>0</v>
      </c>
      <c r="BI301" s="193">
        <f>IF(N301="nulová",J301,0)</f>
        <v>0</v>
      </c>
      <c r="BJ301" s="20" t="s">
        <v>84</v>
      </c>
      <c r="BK301" s="193">
        <f>ROUND(I301*H301,2)</f>
        <v>0</v>
      </c>
      <c r="BL301" s="20" t="s">
        <v>186</v>
      </c>
      <c r="BM301" s="192" t="s">
        <v>1574</v>
      </c>
    </row>
    <row r="302" spans="1:65" s="2" customFormat="1" ht="19.5">
      <c r="A302" s="37"/>
      <c r="B302" s="38"/>
      <c r="C302" s="39"/>
      <c r="D302" s="194" t="s">
        <v>188</v>
      </c>
      <c r="E302" s="39"/>
      <c r="F302" s="195" t="s">
        <v>397</v>
      </c>
      <c r="G302" s="39"/>
      <c r="H302" s="39"/>
      <c r="I302" s="196"/>
      <c r="J302" s="39"/>
      <c r="K302" s="39"/>
      <c r="L302" s="42"/>
      <c r="M302" s="197"/>
      <c r="N302" s="198"/>
      <c r="O302" s="67"/>
      <c r="P302" s="67"/>
      <c r="Q302" s="67"/>
      <c r="R302" s="67"/>
      <c r="S302" s="67"/>
      <c r="T302" s="68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T302" s="20" t="s">
        <v>188</v>
      </c>
      <c r="AU302" s="20" t="s">
        <v>86</v>
      </c>
    </row>
    <row r="303" spans="1:65" s="2" customFormat="1" ht="11.25">
      <c r="A303" s="37"/>
      <c r="B303" s="38"/>
      <c r="C303" s="39"/>
      <c r="D303" s="199" t="s">
        <v>190</v>
      </c>
      <c r="E303" s="39"/>
      <c r="F303" s="200" t="s">
        <v>398</v>
      </c>
      <c r="G303" s="39"/>
      <c r="H303" s="39"/>
      <c r="I303" s="196"/>
      <c r="J303" s="39"/>
      <c r="K303" s="39"/>
      <c r="L303" s="42"/>
      <c r="M303" s="197"/>
      <c r="N303" s="198"/>
      <c r="O303" s="67"/>
      <c r="P303" s="67"/>
      <c r="Q303" s="67"/>
      <c r="R303" s="67"/>
      <c r="S303" s="67"/>
      <c r="T303" s="68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T303" s="20" t="s">
        <v>190</v>
      </c>
      <c r="AU303" s="20" t="s">
        <v>86</v>
      </c>
    </row>
    <row r="304" spans="1:65" s="13" customFormat="1" ht="22.5">
      <c r="B304" s="201"/>
      <c r="C304" s="202"/>
      <c r="D304" s="194" t="s">
        <v>192</v>
      </c>
      <c r="E304" s="203" t="s">
        <v>19</v>
      </c>
      <c r="F304" s="204" t="s">
        <v>399</v>
      </c>
      <c r="G304" s="202"/>
      <c r="H304" s="203" t="s">
        <v>19</v>
      </c>
      <c r="I304" s="205"/>
      <c r="J304" s="202"/>
      <c r="K304" s="202"/>
      <c r="L304" s="206"/>
      <c r="M304" s="207"/>
      <c r="N304" s="208"/>
      <c r="O304" s="208"/>
      <c r="P304" s="208"/>
      <c r="Q304" s="208"/>
      <c r="R304" s="208"/>
      <c r="S304" s="208"/>
      <c r="T304" s="209"/>
      <c r="AT304" s="210" t="s">
        <v>192</v>
      </c>
      <c r="AU304" s="210" t="s">
        <v>86</v>
      </c>
      <c r="AV304" s="13" t="s">
        <v>84</v>
      </c>
      <c r="AW304" s="13" t="s">
        <v>37</v>
      </c>
      <c r="AX304" s="13" t="s">
        <v>77</v>
      </c>
      <c r="AY304" s="210" t="s">
        <v>179</v>
      </c>
    </row>
    <row r="305" spans="1:65" s="13" customFormat="1" ht="22.5">
      <c r="B305" s="201"/>
      <c r="C305" s="202"/>
      <c r="D305" s="194" t="s">
        <v>192</v>
      </c>
      <c r="E305" s="203" t="s">
        <v>19</v>
      </c>
      <c r="F305" s="204" t="s">
        <v>894</v>
      </c>
      <c r="G305" s="202"/>
      <c r="H305" s="203" t="s">
        <v>19</v>
      </c>
      <c r="I305" s="205"/>
      <c r="J305" s="202"/>
      <c r="K305" s="202"/>
      <c r="L305" s="206"/>
      <c r="M305" s="207"/>
      <c r="N305" s="208"/>
      <c r="O305" s="208"/>
      <c r="P305" s="208"/>
      <c r="Q305" s="208"/>
      <c r="R305" s="208"/>
      <c r="S305" s="208"/>
      <c r="T305" s="209"/>
      <c r="AT305" s="210" t="s">
        <v>192</v>
      </c>
      <c r="AU305" s="210" t="s">
        <v>86</v>
      </c>
      <c r="AV305" s="13" t="s">
        <v>84</v>
      </c>
      <c r="AW305" s="13" t="s">
        <v>37</v>
      </c>
      <c r="AX305" s="13" t="s">
        <v>77</v>
      </c>
      <c r="AY305" s="210" t="s">
        <v>179</v>
      </c>
    </row>
    <row r="306" spans="1:65" s="14" customFormat="1" ht="11.25">
      <c r="B306" s="211"/>
      <c r="C306" s="212"/>
      <c r="D306" s="194" t="s">
        <v>192</v>
      </c>
      <c r="E306" s="213" t="s">
        <v>19</v>
      </c>
      <c r="F306" s="214" t="s">
        <v>895</v>
      </c>
      <c r="G306" s="212"/>
      <c r="H306" s="215">
        <v>0.75</v>
      </c>
      <c r="I306" s="216"/>
      <c r="J306" s="212"/>
      <c r="K306" s="212"/>
      <c r="L306" s="217"/>
      <c r="M306" s="218"/>
      <c r="N306" s="219"/>
      <c r="O306" s="219"/>
      <c r="P306" s="219"/>
      <c r="Q306" s="219"/>
      <c r="R306" s="219"/>
      <c r="S306" s="219"/>
      <c r="T306" s="220"/>
      <c r="AT306" s="221" t="s">
        <v>192</v>
      </c>
      <c r="AU306" s="221" t="s">
        <v>86</v>
      </c>
      <c r="AV306" s="14" t="s">
        <v>86</v>
      </c>
      <c r="AW306" s="14" t="s">
        <v>37</v>
      </c>
      <c r="AX306" s="14" t="s">
        <v>84</v>
      </c>
      <c r="AY306" s="221" t="s">
        <v>179</v>
      </c>
    </row>
    <row r="307" spans="1:65" s="2" customFormat="1" ht="16.5" customHeight="1">
      <c r="A307" s="37"/>
      <c r="B307" s="38"/>
      <c r="C307" s="181" t="s">
        <v>418</v>
      </c>
      <c r="D307" s="181" t="s">
        <v>181</v>
      </c>
      <c r="E307" s="182" t="s">
        <v>403</v>
      </c>
      <c r="F307" s="183" t="s">
        <v>404</v>
      </c>
      <c r="G307" s="184" t="s">
        <v>405</v>
      </c>
      <c r="H307" s="185">
        <v>1</v>
      </c>
      <c r="I307" s="186"/>
      <c r="J307" s="187">
        <f>ROUND(I307*H307,2)</f>
        <v>0</v>
      </c>
      <c r="K307" s="183" t="s">
        <v>185</v>
      </c>
      <c r="L307" s="42"/>
      <c r="M307" s="188" t="s">
        <v>19</v>
      </c>
      <c r="N307" s="189" t="s">
        <v>48</v>
      </c>
      <c r="O307" s="67"/>
      <c r="P307" s="190">
        <f>O307*H307</f>
        <v>0</v>
      </c>
      <c r="Q307" s="190">
        <v>0.22353000000000001</v>
      </c>
      <c r="R307" s="190">
        <f>Q307*H307</f>
        <v>0.22353000000000001</v>
      </c>
      <c r="S307" s="190">
        <v>0</v>
      </c>
      <c r="T307" s="191">
        <f>S307*H307</f>
        <v>0</v>
      </c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R307" s="192" t="s">
        <v>186</v>
      </c>
      <c r="AT307" s="192" t="s">
        <v>181</v>
      </c>
      <c r="AU307" s="192" t="s">
        <v>86</v>
      </c>
      <c r="AY307" s="20" t="s">
        <v>179</v>
      </c>
      <c r="BE307" s="193">
        <f>IF(N307="základní",J307,0)</f>
        <v>0</v>
      </c>
      <c r="BF307" s="193">
        <f>IF(N307="snížená",J307,0)</f>
        <v>0</v>
      </c>
      <c r="BG307" s="193">
        <f>IF(N307="zákl. přenesená",J307,0)</f>
        <v>0</v>
      </c>
      <c r="BH307" s="193">
        <f>IF(N307="sníž. přenesená",J307,0)</f>
        <v>0</v>
      </c>
      <c r="BI307" s="193">
        <f>IF(N307="nulová",J307,0)</f>
        <v>0</v>
      </c>
      <c r="BJ307" s="20" t="s">
        <v>84</v>
      </c>
      <c r="BK307" s="193">
        <f>ROUND(I307*H307,2)</f>
        <v>0</v>
      </c>
      <c r="BL307" s="20" t="s">
        <v>186</v>
      </c>
      <c r="BM307" s="192" t="s">
        <v>1575</v>
      </c>
    </row>
    <row r="308" spans="1:65" s="2" customFormat="1" ht="11.25">
      <c r="A308" s="37"/>
      <c r="B308" s="38"/>
      <c r="C308" s="39"/>
      <c r="D308" s="194" t="s">
        <v>188</v>
      </c>
      <c r="E308" s="39"/>
      <c r="F308" s="195" t="s">
        <v>407</v>
      </c>
      <c r="G308" s="39"/>
      <c r="H308" s="39"/>
      <c r="I308" s="196"/>
      <c r="J308" s="39"/>
      <c r="K308" s="39"/>
      <c r="L308" s="42"/>
      <c r="M308" s="197"/>
      <c r="N308" s="198"/>
      <c r="O308" s="67"/>
      <c r="P308" s="67"/>
      <c r="Q308" s="67"/>
      <c r="R308" s="67"/>
      <c r="S308" s="67"/>
      <c r="T308" s="68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T308" s="20" t="s">
        <v>188</v>
      </c>
      <c r="AU308" s="20" t="s">
        <v>86</v>
      </c>
    </row>
    <row r="309" spans="1:65" s="2" customFormat="1" ht="11.25">
      <c r="A309" s="37"/>
      <c r="B309" s="38"/>
      <c r="C309" s="39"/>
      <c r="D309" s="199" t="s">
        <v>190</v>
      </c>
      <c r="E309" s="39"/>
      <c r="F309" s="200" t="s">
        <v>408</v>
      </c>
      <c r="G309" s="39"/>
      <c r="H309" s="39"/>
      <c r="I309" s="196"/>
      <c r="J309" s="39"/>
      <c r="K309" s="39"/>
      <c r="L309" s="42"/>
      <c r="M309" s="197"/>
      <c r="N309" s="198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190</v>
      </c>
      <c r="AU309" s="20" t="s">
        <v>86</v>
      </c>
    </row>
    <row r="310" spans="1:65" s="13" customFormat="1" ht="11.25">
      <c r="B310" s="201"/>
      <c r="C310" s="202"/>
      <c r="D310" s="194" t="s">
        <v>192</v>
      </c>
      <c r="E310" s="203" t="s">
        <v>19</v>
      </c>
      <c r="F310" s="204" t="s">
        <v>409</v>
      </c>
      <c r="G310" s="202"/>
      <c r="H310" s="203" t="s">
        <v>19</v>
      </c>
      <c r="I310" s="205"/>
      <c r="J310" s="202"/>
      <c r="K310" s="202"/>
      <c r="L310" s="206"/>
      <c r="M310" s="207"/>
      <c r="N310" s="208"/>
      <c r="O310" s="208"/>
      <c r="P310" s="208"/>
      <c r="Q310" s="208"/>
      <c r="R310" s="208"/>
      <c r="S310" s="208"/>
      <c r="T310" s="209"/>
      <c r="AT310" s="210" t="s">
        <v>192</v>
      </c>
      <c r="AU310" s="210" t="s">
        <v>86</v>
      </c>
      <c r="AV310" s="13" t="s">
        <v>84</v>
      </c>
      <c r="AW310" s="13" t="s">
        <v>37</v>
      </c>
      <c r="AX310" s="13" t="s">
        <v>77</v>
      </c>
      <c r="AY310" s="210" t="s">
        <v>179</v>
      </c>
    </row>
    <row r="311" spans="1:65" s="14" customFormat="1" ht="11.25">
      <c r="B311" s="211"/>
      <c r="C311" s="212"/>
      <c r="D311" s="194" t="s">
        <v>192</v>
      </c>
      <c r="E311" s="213" t="s">
        <v>19</v>
      </c>
      <c r="F311" s="214" t="s">
        <v>84</v>
      </c>
      <c r="G311" s="212"/>
      <c r="H311" s="215">
        <v>1</v>
      </c>
      <c r="I311" s="216"/>
      <c r="J311" s="212"/>
      <c r="K311" s="212"/>
      <c r="L311" s="217"/>
      <c r="M311" s="218"/>
      <c r="N311" s="219"/>
      <c r="O311" s="219"/>
      <c r="P311" s="219"/>
      <c r="Q311" s="219"/>
      <c r="R311" s="219"/>
      <c r="S311" s="219"/>
      <c r="T311" s="220"/>
      <c r="AT311" s="221" t="s">
        <v>192</v>
      </c>
      <c r="AU311" s="221" t="s">
        <v>86</v>
      </c>
      <c r="AV311" s="14" t="s">
        <v>86</v>
      </c>
      <c r="AW311" s="14" t="s">
        <v>37</v>
      </c>
      <c r="AX311" s="14" t="s">
        <v>84</v>
      </c>
      <c r="AY311" s="221" t="s">
        <v>179</v>
      </c>
    </row>
    <row r="312" spans="1:65" s="2" customFormat="1" ht="33" customHeight="1">
      <c r="A312" s="37"/>
      <c r="B312" s="38"/>
      <c r="C312" s="244" t="s">
        <v>427</v>
      </c>
      <c r="D312" s="244" t="s">
        <v>374</v>
      </c>
      <c r="E312" s="245" t="s">
        <v>411</v>
      </c>
      <c r="F312" s="246" t="s">
        <v>412</v>
      </c>
      <c r="G312" s="247" t="s">
        <v>228</v>
      </c>
      <c r="H312" s="248">
        <v>0.25600000000000001</v>
      </c>
      <c r="I312" s="249"/>
      <c r="J312" s="250">
        <f>ROUND(I312*H312,2)</f>
        <v>0</v>
      </c>
      <c r="K312" s="246" t="s">
        <v>413</v>
      </c>
      <c r="L312" s="251"/>
      <c r="M312" s="252" t="s">
        <v>19</v>
      </c>
      <c r="N312" s="253" t="s">
        <v>48</v>
      </c>
      <c r="O312" s="67"/>
      <c r="P312" s="190">
        <f>O312*H312</f>
        <v>0</v>
      </c>
      <c r="Q312" s="190">
        <v>2.65</v>
      </c>
      <c r="R312" s="190">
        <f>Q312*H312</f>
        <v>0.6784</v>
      </c>
      <c r="S312" s="190">
        <v>0</v>
      </c>
      <c r="T312" s="191">
        <f>S312*H312</f>
        <v>0</v>
      </c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R312" s="192" t="s">
        <v>253</v>
      </c>
      <c r="AT312" s="192" t="s">
        <v>374</v>
      </c>
      <c r="AU312" s="192" t="s">
        <v>86</v>
      </c>
      <c r="AY312" s="20" t="s">
        <v>179</v>
      </c>
      <c r="BE312" s="193">
        <f>IF(N312="základní",J312,0)</f>
        <v>0</v>
      </c>
      <c r="BF312" s="193">
        <f>IF(N312="snížená",J312,0)</f>
        <v>0</v>
      </c>
      <c r="BG312" s="193">
        <f>IF(N312="zákl. přenesená",J312,0)</f>
        <v>0</v>
      </c>
      <c r="BH312" s="193">
        <f>IF(N312="sníž. přenesená",J312,0)</f>
        <v>0</v>
      </c>
      <c r="BI312" s="193">
        <f>IF(N312="nulová",J312,0)</f>
        <v>0</v>
      </c>
      <c r="BJ312" s="20" t="s">
        <v>84</v>
      </c>
      <c r="BK312" s="193">
        <f>ROUND(I312*H312,2)</f>
        <v>0</v>
      </c>
      <c r="BL312" s="20" t="s">
        <v>186</v>
      </c>
      <c r="BM312" s="192" t="s">
        <v>1576</v>
      </c>
    </row>
    <row r="313" spans="1:65" s="2" customFormat="1" ht="19.5">
      <c r="A313" s="37"/>
      <c r="B313" s="38"/>
      <c r="C313" s="39"/>
      <c r="D313" s="194" t="s">
        <v>188</v>
      </c>
      <c r="E313" s="39"/>
      <c r="F313" s="195" t="s">
        <v>412</v>
      </c>
      <c r="G313" s="39"/>
      <c r="H313" s="39"/>
      <c r="I313" s="196"/>
      <c r="J313" s="39"/>
      <c r="K313" s="39"/>
      <c r="L313" s="42"/>
      <c r="M313" s="197"/>
      <c r="N313" s="198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188</v>
      </c>
      <c r="AU313" s="20" t="s">
        <v>86</v>
      </c>
    </row>
    <row r="314" spans="1:65" s="13" customFormat="1" ht="22.5">
      <c r="B314" s="201"/>
      <c r="C314" s="202"/>
      <c r="D314" s="194" t="s">
        <v>192</v>
      </c>
      <c r="E314" s="203" t="s">
        <v>19</v>
      </c>
      <c r="F314" s="204" t="s">
        <v>415</v>
      </c>
      <c r="G314" s="202"/>
      <c r="H314" s="203" t="s">
        <v>19</v>
      </c>
      <c r="I314" s="205"/>
      <c r="J314" s="202"/>
      <c r="K314" s="202"/>
      <c r="L314" s="206"/>
      <c r="M314" s="207"/>
      <c r="N314" s="208"/>
      <c r="O314" s="208"/>
      <c r="P314" s="208"/>
      <c r="Q314" s="208"/>
      <c r="R314" s="208"/>
      <c r="S314" s="208"/>
      <c r="T314" s="209"/>
      <c r="AT314" s="210" t="s">
        <v>192</v>
      </c>
      <c r="AU314" s="210" t="s">
        <v>86</v>
      </c>
      <c r="AV314" s="13" t="s">
        <v>84</v>
      </c>
      <c r="AW314" s="13" t="s">
        <v>37</v>
      </c>
      <c r="AX314" s="13" t="s">
        <v>77</v>
      </c>
      <c r="AY314" s="210" t="s">
        <v>179</v>
      </c>
    </row>
    <row r="315" spans="1:65" s="14" customFormat="1" ht="11.25">
      <c r="B315" s="211"/>
      <c r="C315" s="212"/>
      <c r="D315" s="194" t="s">
        <v>192</v>
      </c>
      <c r="E315" s="213" t="s">
        <v>19</v>
      </c>
      <c r="F315" s="214" t="s">
        <v>416</v>
      </c>
      <c r="G315" s="212"/>
      <c r="H315" s="215">
        <v>0.25600000000000001</v>
      </c>
      <c r="I315" s="216"/>
      <c r="J315" s="212"/>
      <c r="K315" s="212"/>
      <c r="L315" s="217"/>
      <c r="M315" s="218"/>
      <c r="N315" s="219"/>
      <c r="O315" s="219"/>
      <c r="P315" s="219"/>
      <c r="Q315" s="219"/>
      <c r="R315" s="219"/>
      <c r="S315" s="219"/>
      <c r="T315" s="220"/>
      <c r="AT315" s="221" t="s">
        <v>192</v>
      </c>
      <c r="AU315" s="221" t="s">
        <v>86</v>
      </c>
      <c r="AV315" s="14" t="s">
        <v>86</v>
      </c>
      <c r="AW315" s="14" t="s">
        <v>37</v>
      </c>
      <c r="AX315" s="14" t="s">
        <v>84</v>
      </c>
      <c r="AY315" s="221" t="s">
        <v>179</v>
      </c>
    </row>
    <row r="316" spans="1:65" s="12" customFormat="1" ht="22.9" customHeight="1">
      <c r="B316" s="165"/>
      <c r="C316" s="166"/>
      <c r="D316" s="167" t="s">
        <v>76</v>
      </c>
      <c r="E316" s="179" t="s">
        <v>225</v>
      </c>
      <c r="F316" s="179" t="s">
        <v>417</v>
      </c>
      <c r="G316" s="166"/>
      <c r="H316" s="166"/>
      <c r="I316" s="169"/>
      <c r="J316" s="180">
        <f>BK316</f>
        <v>0</v>
      </c>
      <c r="K316" s="166"/>
      <c r="L316" s="171"/>
      <c r="M316" s="172"/>
      <c r="N316" s="173"/>
      <c r="O316" s="173"/>
      <c r="P316" s="174">
        <f>SUM(P317:P379)</f>
        <v>0</v>
      </c>
      <c r="Q316" s="173"/>
      <c r="R316" s="174">
        <f>SUM(R317:R379)</f>
        <v>12.048307999999999</v>
      </c>
      <c r="S316" s="173"/>
      <c r="T316" s="175">
        <f>SUM(T317:T379)</f>
        <v>0</v>
      </c>
      <c r="AR316" s="176" t="s">
        <v>84</v>
      </c>
      <c r="AT316" s="177" t="s">
        <v>76</v>
      </c>
      <c r="AU316" s="177" t="s">
        <v>84</v>
      </c>
      <c r="AY316" s="176" t="s">
        <v>179</v>
      </c>
      <c r="BK316" s="178">
        <f>SUM(BK317:BK379)</f>
        <v>0</v>
      </c>
    </row>
    <row r="317" spans="1:65" s="2" customFormat="1" ht="24.2" customHeight="1">
      <c r="A317" s="37"/>
      <c r="B317" s="38"/>
      <c r="C317" s="181" t="s">
        <v>438</v>
      </c>
      <c r="D317" s="181" t="s">
        <v>181</v>
      </c>
      <c r="E317" s="182" t="s">
        <v>419</v>
      </c>
      <c r="F317" s="183" t="s">
        <v>420</v>
      </c>
      <c r="G317" s="184" t="s">
        <v>184</v>
      </c>
      <c r="H317" s="185">
        <v>15.8</v>
      </c>
      <c r="I317" s="186"/>
      <c r="J317" s="187">
        <f>ROUND(I317*H317,2)</f>
        <v>0</v>
      </c>
      <c r="K317" s="183" t="s">
        <v>185</v>
      </c>
      <c r="L317" s="42"/>
      <c r="M317" s="188" t="s">
        <v>19</v>
      </c>
      <c r="N317" s="189" t="s">
        <v>48</v>
      </c>
      <c r="O317" s="67"/>
      <c r="P317" s="190">
        <f>O317*H317</f>
        <v>0</v>
      </c>
      <c r="Q317" s="190">
        <v>0.46</v>
      </c>
      <c r="R317" s="190">
        <f>Q317*H317</f>
        <v>7.2680000000000007</v>
      </c>
      <c r="S317" s="190">
        <v>0</v>
      </c>
      <c r="T317" s="191">
        <f>S317*H317</f>
        <v>0</v>
      </c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R317" s="192" t="s">
        <v>186</v>
      </c>
      <c r="AT317" s="192" t="s">
        <v>181</v>
      </c>
      <c r="AU317" s="192" t="s">
        <v>86</v>
      </c>
      <c r="AY317" s="20" t="s">
        <v>179</v>
      </c>
      <c r="BE317" s="193">
        <f>IF(N317="základní",J317,0)</f>
        <v>0</v>
      </c>
      <c r="BF317" s="193">
        <f>IF(N317="snížená",J317,0)</f>
        <v>0</v>
      </c>
      <c r="BG317" s="193">
        <f>IF(N317="zákl. přenesená",J317,0)</f>
        <v>0</v>
      </c>
      <c r="BH317" s="193">
        <f>IF(N317="sníž. přenesená",J317,0)</f>
        <v>0</v>
      </c>
      <c r="BI317" s="193">
        <f>IF(N317="nulová",J317,0)</f>
        <v>0</v>
      </c>
      <c r="BJ317" s="20" t="s">
        <v>84</v>
      </c>
      <c r="BK317" s="193">
        <f>ROUND(I317*H317,2)</f>
        <v>0</v>
      </c>
      <c r="BL317" s="20" t="s">
        <v>186</v>
      </c>
      <c r="BM317" s="192" t="s">
        <v>421</v>
      </c>
    </row>
    <row r="318" spans="1:65" s="2" customFormat="1" ht="19.5">
      <c r="A318" s="37"/>
      <c r="B318" s="38"/>
      <c r="C318" s="39"/>
      <c r="D318" s="194" t="s">
        <v>188</v>
      </c>
      <c r="E318" s="39"/>
      <c r="F318" s="195" t="s">
        <v>422</v>
      </c>
      <c r="G318" s="39"/>
      <c r="H318" s="39"/>
      <c r="I318" s="196"/>
      <c r="J318" s="39"/>
      <c r="K318" s="39"/>
      <c r="L318" s="42"/>
      <c r="M318" s="197"/>
      <c r="N318" s="198"/>
      <c r="O318" s="67"/>
      <c r="P318" s="67"/>
      <c r="Q318" s="67"/>
      <c r="R318" s="67"/>
      <c r="S318" s="67"/>
      <c r="T318" s="68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T318" s="20" t="s">
        <v>188</v>
      </c>
      <c r="AU318" s="20" t="s">
        <v>86</v>
      </c>
    </row>
    <row r="319" spans="1:65" s="2" customFormat="1" ht="11.25">
      <c r="A319" s="37"/>
      <c r="B319" s="38"/>
      <c r="C319" s="39"/>
      <c r="D319" s="199" t="s">
        <v>190</v>
      </c>
      <c r="E319" s="39"/>
      <c r="F319" s="200" t="s">
        <v>423</v>
      </c>
      <c r="G319" s="39"/>
      <c r="H319" s="39"/>
      <c r="I319" s="196"/>
      <c r="J319" s="39"/>
      <c r="K319" s="39"/>
      <c r="L319" s="42"/>
      <c r="M319" s="197"/>
      <c r="N319" s="198"/>
      <c r="O319" s="67"/>
      <c r="P319" s="67"/>
      <c r="Q319" s="67"/>
      <c r="R319" s="67"/>
      <c r="S319" s="67"/>
      <c r="T319" s="68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T319" s="20" t="s">
        <v>190</v>
      </c>
      <c r="AU319" s="20" t="s">
        <v>86</v>
      </c>
    </row>
    <row r="320" spans="1:65" s="13" customFormat="1" ht="11.25">
      <c r="B320" s="201"/>
      <c r="C320" s="202"/>
      <c r="D320" s="194" t="s">
        <v>192</v>
      </c>
      <c r="E320" s="203" t="s">
        <v>19</v>
      </c>
      <c r="F320" s="204" t="s">
        <v>424</v>
      </c>
      <c r="G320" s="202"/>
      <c r="H320" s="203" t="s">
        <v>19</v>
      </c>
      <c r="I320" s="205"/>
      <c r="J320" s="202"/>
      <c r="K320" s="202"/>
      <c r="L320" s="206"/>
      <c r="M320" s="207"/>
      <c r="N320" s="208"/>
      <c r="O320" s="208"/>
      <c r="P320" s="208"/>
      <c r="Q320" s="208"/>
      <c r="R320" s="208"/>
      <c r="S320" s="208"/>
      <c r="T320" s="209"/>
      <c r="AT320" s="210" t="s">
        <v>192</v>
      </c>
      <c r="AU320" s="210" t="s">
        <v>86</v>
      </c>
      <c r="AV320" s="13" t="s">
        <v>84</v>
      </c>
      <c r="AW320" s="13" t="s">
        <v>37</v>
      </c>
      <c r="AX320" s="13" t="s">
        <v>77</v>
      </c>
      <c r="AY320" s="210" t="s">
        <v>179</v>
      </c>
    </row>
    <row r="321" spans="1:65" s="13" customFormat="1" ht="22.5">
      <c r="B321" s="201"/>
      <c r="C321" s="202"/>
      <c r="D321" s="194" t="s">
        <v>192</v>
      </c>
      <c r="E321" s="203" t="s">
        <v>19</v>
      </c>
      <c r="F321" s="204" t="s">
        <v>1577</v>
      </c>
      <c r="G321" s="202"/>
      <c r="H321" s="203" t="s">
        <v>19</v>
      </c>
      <c r="I321" s="205"/>
      <c r="J321" s="202"/>
      <c r="K321" s="202"/>
      <c r="L321" s="206"/>
      <c r="M321" s="207"/>
      <c r="N321" s="208"/>
      <c r="O321" s="208"/>
      <c r="P321" s="208"/>
      <c r="Q321" s="208"/>
      <c r="R321" s="208"/>
      <c r="S321" s="208"/>
      <c r="T321" s="209"/>
      <c r="AT321" s="210" t="s">
        <v>192</v>
      </c>
      <c r="AU321" s="210" t="s">
        <v>86</v>
      </c>
      <c r="AV321" s="13" t="s">
        <v>84</v>
      </c>
      <c r="AW321" s="13" t="s">
        <v>37</v>
      </c>
      <c r="AX321" s="13" t="s">
        <v>77</v>
      </c>
      <c r="AY321" s="210" t="s">
        <v>179</v>
      </c>
    </row>
    <row r="322" spans="1:65" s="13" customFormat="1" ht="11.25">
      <c r="B322" s="201"/>
      <c r="C322" s="202"/>
      <c r="D322" s="194" t="s">
        <v>192</v>
      </c>
      <c r="E322" s="203" t="s">
        <v>19</v>
      </c>
      <c r="F322" s="204" t="s">
        <v>1513</v>
      </c>
      <c r="G322" s="202"/>
      <c r="H322" s="203" t="s">
        <v>19</v>
      </c>
      <c r="I322" s="205"/>
      <c r="J322" s="202"/>
      <c r="K322" s="202"/>
      <c r="L322" s="206"/>
      <c r="M322" s="207"/>
      <c r="N322" s="208"/>
      <c r="O322" s="208"/>
      <c r="P322" s="208"/>
      <c r="Q322" s="208"/>
      <c r="R322" s="208"/>
      <c r="S322" s="208"/>
      <c r="T322" s="209"/>
      <c r="AT322" s="210" t="s">
        <v>192</v>
      </c>
      <c r="AU322" s="210" t="s">
        <v>86</v>
      </c>
      <c r="AV322" s="13" t="s">
        <v>84</v>
      </c>
      <c r="AW322" s="13" t="s">
        <v>37</v>
      </c>
      <c r="AX322" s="13" t="s">
        <v>77</v>
      </c>
      <c r="AY322" s="210" t="s">
        <v>179</v>
      </c>
    </row>
    <row r="323" spans="1:65" s="14" customFormat="1" ht="11.25">
      <c r="B323" s="211"/>
      <c r="C323" s="212"/>
      <c r="D323" s="194" t="s">
        <v>192</v>
      </c>
      <c r="E323" s="213" t="s">
        <v>19</v>
      </c>
      <c r="F323" s="214" t="s">
        <v>1514</v>
      </c>
      <c r="G323" s="212"/>
      <c r="H323" s="215">
        <v>6.4</v>
      </c>
      <c r="I323" s="216"/>
      <c r="J323" s="212"/>
      <c r="K323" s="212"/>
      <c r="L323" s="217"/>
      <c r="M323" s="218"/>
      <c r="N323" s="219"/>
      <c r="O323" s="219"/>
      <c r="P323" s="219"/>
      <c r="Q323" s="219"/>
      <c r="R323" s="219"/>
      <c r="S323" s="219"/>
      <c r="T323" s="220"/>
      <c r="AT323" s="221" t="s">
        <v>192</v>
      </c>
      <c r="AU323" s="221" t="s">
        <v>86</v>
      </c>
      <c r="AV323" s="14" t="s">
        <v>86</v>
      </c>
      <c r="AW323" s="14" t="s">
        <v>37</v>
      </c>
      <c r="AX323" s="14" t="s">
        <v>77</v>
      </c>
      <c r="AY323" s="221" t="s">
        <v>179</v>
      </c>
    </row>
    <row r="324" spans="1:65" s="13" customFormat="1" ht="11.25">
      <c r="B324" s="201"/>
      <c r="C324" s="202"/>
      <c r="D324" s="194" t="s">
        <v>192</v>
      </c>
      <c r="E324" s="203" t="s">
        <v>19</v>
      </c>
      <c r="F324" s="204" t="s">
        <v>864</v>
      </c>
      <c r="G324" s="202"/>
      <c r="H324" s="203" t="s">
        <v>19</v>
      </c>
      <c r="I324" s="205"/>
      <c r="J324" s="202"/>
      <c r="K324" s="202"/>
      <c r="L324" s="206"/>
      <c r="M324" s="207"/>
      <c r="N324" s="208"/>
      <c r="O324" s="208"/>
      <c r="P324" s="208"/>
      <c r="Q324" s="208"/>
      <c r="R324" s="208"/>
      <c r="S324" s="208"/>
      <c r="T324" s="209"/>
      <c r="AT324" s="210" t="s">
        <v>192</v>
      </c>
      <c r="AU324" s="210" t="s">
        <v>86</v>
      </c>
      <c r="AV324" s="13" t="s">
        <v>84</v>
      </c>
      <c r="AW324" s="13" t="s">
        <v>37</v>
      </c>
      <c r="AX324" s="13" t="s">
        <v>77</v>
      </c>
      <c r="AY324" s="210" t="s">
        <v>179</v>
      </c>
    </row>
    <row r="325" spans="1:65" s="14" customFormat="1" ht="11.25">
      <c r="B325" s="211"/>
      <c r="C325" s="212"/>
      <c r="D325" s="194" t="s">
        <v>192</v>
      </c>
      <c r="E325" s="213" t="s">
        <v>19</v>
      </c>
      <c r="F325" s="214" t="s">
        <v>222</v>
      </c>
      <c r="G325" s="212"/>
      <c r="H325" s="215">
        <v>2</v>
      </c>
      <c r="I325" s="216"/>
      <c r="J325" s="212"/>
      <c r="K325" s="212"/>
      <c r="L325" s="217"/>
      <c r="M325" s="218"/>
      <c r="N325" s="219"/>
      <c r="O325" s="219"/>
      <c r="P325" s="219"/>
      <c r="Q325" s="219"/>
      <c r="R325" s="219"/>
      <c r="S325" s="219"/>
      <c r="T325" s="220"/>
      <c r="AT325" s="221" t="s">
        <v>192</v>
      </c>
      <c r="AU325" s="221" t="s">
        <v>86</v>
      </c>
      <c r="AV325" s="14" t="s">
        <v>86</v>
      </c>
      <c r="AW325" s="14" t="s">
        <v>37</v>
      </c>
      <c r="AX325" s="14" t="s">
        <v>77</v>
      </c>
      <c r="AY325" s="221" t="s">
        <v>179</v>
      </c>
    </row>
    <row r="326" spans="1:65" s="16" customFormat="1" ht="11.25">
      <c r="B326" s="233"/>
      <c r="C326" s="234"/>
      <c r="D326" s="194" t="s">
        <v>192</v>
      </c>
      <c r="E326" s="235" t="s">
        <v>19</v>
      </c>
      <c r="F326" s="236" t="s">
        <v>273</v>
      </c>
      <c r="G326" s="234"/>
      <c r="H326" s="237">
        <v>8.4</v>
      </c>
      <c r="I326" s="238"/>
      <c r="J326" s="234"/>
      <c r="K326" s="234"/>
      <c r="L326" s="239"/>
      <c r="M326" s="240"/>
      <c r="N326" s="241"/>
      <c r="O326" s="241"/>
      <c r="P326" s="241"/>
      <c r="Q326" s="241"/>
      <c r="R326" s="241"/>
      <c r="S326" s="241"/>
      <c r="T326" s="242"/>
      <c r="AT326" s="243" t="s">
        <v>192</v>
      </c>
      <c r="AU326" s="243" t="s">
        <v>86</v>
      </c>
      <c r="AV326" s="16" t="s">
        <v>94</v>
      </c>
      <c r="AW326" s="16" t="s">
        <v>37</v>
      </c>
      <c r="AX326" s="16" t="s">
        <v>77</v>
      </c>
      <c r="AY326" s="243" t="s">
        <v>179</v>
      </c>
    </row>
    <row r="327" spans="1:65" s="13" customFormat="1" ht="22.5">
      <c r="B327" s="201"/>
      <c r="C327" s="202"/>
      <c r="D327" s="194" t="s">
        <v>192</v>
      </c>
      <c r="E327" s="203" t="s">
        <v>19</v>
      </c>
      <c r="F327" s="204" t="s">
        <v>1578</v>
      </c>
      <c r="G327" s="202"/>
      <c r="H327" s="203" t="s">
        <v>19</v>
      </c>
      <c r="I327" s="205"/>
      <c r="J327" s="202"/>
      <c r="K327" s="202"/>
      <c r="L327" s="206"/>
      <c r="M327" s="207"/>
      <c r="N327" s="208"/>
      <c r="O327" s="208"/>
      <c r="P327" s="208"/>
      <c r="Q327" s="208"/>
      <c r="R327" s="208"/>
      <c r="S327" s="208"/>
      <c r="T327" s="209"/>
      <c r="AT327" s="210" t="s">
        <v>192</v>
      </c>
      <c r="AU327" s="210" t="s">
        <v>86</v>
      </c>
      <c r="AV327" s="13" t="s">
        <v>84</v>
      </c>
      <c r="AW327" s="13" t="s">
        <v>37</v>
      </c>
      <c r="AX327" s="13" t="s">
        <v>77</v>
      </c>
      <c r="AY327" s="210" t="s">
        <v>179</v>
      </c>
    </row>
    <row r="328" spans="1:65" s="13" customFormat="1" ht="11.25">
      <c r="B328" s="201"/>
      <c r="C328" s="202"/>
      <c r="D328" s="194" t="s">
        <v>192</v>
      </c>
      <c r="E328" s="203" t="s">
        <v>19</v>
      </c>
      <c r="F328" s="204" t="s">
        <v>1517</v>
      </c>
      <c r="G328" s="202"/>
      <c r="H328" s="203" t="s">
        <v>19</v>
      </c>
      <c r="I328" s="205"/>
      <c r="J328" s="202"/>
      <c r="K328" s="202"/>
      <c r="L328" s="206"/>
      <c r="M328" s="207"/>
      <c r="N328" s="208"/>
      <c r="O328" s="208"/>
      <c r="P328" s="208"/>
      <c r="Q328" s="208"/>
      <c r="R328" s="208"/>
      <c r="S328" s="208"/>
      <c r="T328" s="209"/>
      <c r="AT328" s="210" t="s">
        <v>192</v>
      </c>
      <c r="AU328" s="210" t="s">
        <v>86</v>
      </c>
      <c r="AV328" s="13" t="s">
        <v>84</v>
      </c>
      <c r="AW328" s="13" t="s">
        <v>37</v>
      </c>
      <c r="AX328" s="13" t="s">
        <v>77</v>
      </c>
      <c r="AY328" s="210" t="s">
        <v>179</v>
      </c>
    </row>
    <row r="329" spans="1:65" s="14" customFormat="1" ht="11.25">
      <c r="B329" s="211"/>
      <c r="C329" s="212"/>
      <c r="D329" s="194" t="s">
        <v>192</v>
      </c>
      <c r="E329" s="213" t="s">
        <v>19</v>
      </c>
      <c r="F329" s="214" t="s">
        <v>1518</v>
      </c>
      <c r="G329" s="212"/>
      <c r="H329" s="215">
        <v>3.6</v>
      </c>
      <c r="I329" s="216"/>
      <c r="J329" s="212"/>
      <c r="K329" s="212"/>
      <c r="L329" s="217"/>
      <c r="M329" s="218"/>
      <c r="N329" s="219"/>
      <c r="O329" s="219"/>
      <c r="P329" s="219"/>
      <c r="Q329" s="219"/>
      <c r="R329" s="219"/>
      <c r="S329" s="219"/>
      <c r="T329" s="220"/>
      <c r="AT329" s="221" t="s">
        <v>192</v>
      </c>
      <c r="AU329" s="221" t="s">
        <v>86</v>
      </c>
      <c r="AV329" s="14" t="s">
        <v>86</v>
      </c>
      <c r="AW329" s="14" t="s">
        <v>37</v>
      </c>
      <c r="AX329" s="14" t="s">
        <v>77</v>
      </c>
      <c r="AY329" s="221" t="s">
        <v>179</v>
      </c>
    </row>
    <row r="330" spans="1:65" s="13" customFormat="1" ht="22.5">
      <c r="B330" s="201"/>
      <c r="C330" s="202"/>
      <c r="D330" s="194" t="s">
        <v>192</v>
      </c>
      <c r="E330" s="203" t="s">
        <v>19</v>
      </c>
      <c r="F330" s="204" t="s">
        <v>1579</v>
      </c>
      <c r="G330" s="202"/>
      <c r="H330" s="203" t="s">
        <v>19</v>
      </c>
      <c r="I330" s="205"/>
      <c r="J330" s="202"/>
      <c r="K330" s="202"/>
      <c r="L330" s="206"/>
      <c r="M330" s="207"/>
      <c r="N330" s="208"/>
      <c r="O330" s="208"/>
      <c r="P330" s="208"/>
      <c r="Q330" s="208"/>
      <c r="R330" s="208"/>
      <c r="S330" s="208"/>
      <c r="T330" s="209"/>
      <c r="AT330" s="210" t="s">
        <v>192</v>
      </c>
      <c r="AU330" s="210" t="s">
        <v>86</v>
      </c>
      <c r="AV330" s="13" t="s">
        <v>84</v>
      </c>
      <c r="AW330" s="13" t="s">
        <v>37</v>
      </c>
      <c r="AX330" s="13" t="s">
        <v>77</v>
      </c>
      <c r="AY330" s="210" t="s">
        <v>179</v>
      </c>
    </row>
    <row r="331" spans="1:65" s="13" customFormat="1" ht="11.25">
      <c r="B331" s="201"/>
      <c r="C331" s="202"/>
      <c r="D331" s="194" t="s">
        <v>192</v>
      </c>
      <c r="E331" s="203" t="s">
        <v>19</v>
      </c>
      <c r="F331" s="204" t="s">
        <v>1521</v>
      </c>
      <c r="G331" s="202"/>
      <c r="H331" s="203" t="s">
        <v>19</v>
      </c>
      <c r="I331" s="205"/>
      <c r="J331" s="202"/>
      <c r="K331" s="202"/>
      <c r="L331" s="206"/>
      <c r="M331" s="207"/>
      <c r="N331" s="208"/>
      <c r="O331" s="208"/>
      <c r="P331" s="208"/>
      <c r="Q331" s="208"/>
      <c r="R331" s="208"/>
      <c r="S331" s="208"/>
      <c r="T331" s="209"/>
      <c r="AT331" s="210" t="s">
        <v>192</v>
      </c>
      <c r="AU331" s="210" t="s">
        <v>86</v>
      </c>
      <c r="AV331" s="13" t="s">
        <v>84</v>
      </c>
      <c r="AW331" s="13" t="s">
        <v>37</v>
      </c>
      <c r="AX331" s="13" t="s">
        <v>77</v>
      </c>
      <c r="AY331" s="210" t="s">
        <v>179</v>
      </c>
    </row>
    <row r="332" spans="1:65" s="14" customFormat="1" ht="11.25">
      <c r="B332" s="211"/>
      <c r="C332" s="212"/>
      <c r="D332" s="194" t="s">
        <v>192</v>
      </c>
      <c r="E332" s="213" t="s">
        <v>19</v>
      </c>
      <c r="F332" s="214" t="s">
        <v>1522</v>
      </c>
      <c r="G332" s="212"/>
      <c r="H332" s="215">
        <v>3.8</v>
      </c>
      <c r="I332" s="216"/>
      <c r="J332" s="212"/>
      <c r="K332" s="212"/>
      <c r="L332" s="217"/>
      <c r="M332" s="218"/>
      <c r="N332" s="219"/>
      <c r="O332" s="219"/>
      <c r="P332" s="219"/>
      <c r="Q332" s="219"/>
      <c r="R332" s="219"/>
      <c r="S332" s="219"/>
      <c r="T332" s="220"/>
      <c r="AT332" s="221" t="s">
        <v>192</v>
      </c>
      <c r="AU332" s="221" t="s">
        <v>86</v>
      </c>
      <c r="AV332" s="14" t="s">
        <v>86</v>
      </c>
      <c r="AW332" s="14" t="s">
        <v>37</v>
      </c>
      <c r="AX332" s="14" t="s">
        <v>77</v>
      </c>
      <c r="AY332" s="221" t="s">
        <v>179</v>
      </c>
    </row>
    <row r="333" spans="1:65" s="15" customFormat="1" ht="11.25">
      <c r="B333" s="222"/>
      <c r="C333" s="223"/>
      <c r="D333" s="194" t="s">
        <v>192</v>
      </c>
      <c r="E333" s="224" t="s">
        <v>19</v>
      </c>
      <c r="F333" s="225" t="s">
        <v>205</v>
      </c>
      <c r="G333" s="223"/>
      <c r="H333" s="226">
        <v>15.8</v>
      </c>
      <c r="I333" s="227"/>
      <c r="J333" s="223"/>
      <c r="K333" s="223"/>
      <c r="L333" s="228"/>
      <c r="M333" s="229"/>
      <c r="N333" s="230"/>
      <c r="O333" s="230"/>
      <c r="P333" s="230"/>
      <c r="Q333" s="230"/>
      <c r="R333" s="230"/>
      <c r="S333" s="230"/>
      <c r="T333" s="231"/>
      <c r="AT333" s="232" t="s">
        <v>192</v>
      </c>
      <c r="AU333" s="232" t="s">
        <v>86</v>
      </c>
      <c r="AV333" s="15" t="s">
        <v>186</v>
      </c>
      <c r="AW333" s="15" t="s">
        <v>37</v>
      </c>
      <c r="AX333" s="15" t="s">
        <v>84</v>
      </c>
      <c r="AY333" s="232" t="s">
        <v>179</v>
      </c>
    </row>
    <row r="334" spans="1:65" s="2" customFormat="1" ht="37.9" customHeight="1">
      <c r="A334" s="37"/>
      <c r="B334" s="38"/>
      <c r="C334" s="181" t="s">
        <v>446</v>
      </c>
      <c r="D334" s="181" t="s">
        <v>181</v>
      </c>
      <c r="E334" s="182" t="s">
        <v>1580</v>
      </c>
      <c r="F334" s="183" t="s">
        <v>1581</v>
      </c>
      <c r="G334" s="184" t="s">
        <v>184</v>
      </c>
      <c r="H334" s="185">
        <v>3.8</v>
      </c>
      <c r="I334" s="186"/>
      <c r="J334" s="187">
        <f>ROUND(I334*H334,2)</f>
        <v>0</v>
      </c>
      <c r="K334" s="183" t="s">
        <v>185</v>
      </c>
      <c r="L334" s="42"/>
      <c r="M334" s="188" t="s">
        <v>19</v>
      </c>
      <c r="N334" s="189" t="s">
        <v>48</v>
      </c>
      <c r="O334" s="67"/>
      <c r="P334" s="190">
        <f>O334*H334</f>
        <v>0</v>
      </c>
      <c r="Q334" s="190">
        <v>0.37536000000000003</v>
      </c>
      <c r="R334" s="190">
        <f>Q334*H334</f>
        <v>1.4263680000000001</v>
      </c>
      <c r="S334" s="190">
        <v>0</v>
      </c>
      <c r="T334" s="191">
        <f>S334*H334</f>
        <v>0</v>
      </c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R334" s="192" t="s">
        <v>186</v>
      </c>
      <c r="AT334" s="192" t="s">
        <v>181</v>
      </c>
      <c r="AU334" s="192" t="s">
        <v>86</v>
      </c>
      <c r="AY334" s="20" t="s">
        <v>179</v>
      </c>
      <c r="BE334" s="193">
        <f>IF(N334="základní",J334,0)</f>
        <v>0</v>
      </c>
      <c r="BF334" s="193">
        <f>IF(N334="snížená",J334,0)</f>
        <v>0</v>
      </c>
      <c r="BG334" s="193">
        <f>IF(N334="zákl. přenesená",J334,0)</f>
        <v>0</v>
      </c>
      <c r="BH334" s="193">
        <f>IF(N334="sníž. přenesená",J334,0)</f>
        <v>0</v>
      </c>
      <c r="BI334" s="193">
        <f>IF(N334="nulová",J334,0)</f>
        <v>0</v>
      </c>
      <c r="BJ334" s="20" t="s">
        <v>84</v>
      </c>
      <c r="BK334" s="193">
        <f>ROUND(I334*H334,2)</f>
        <v>0</v>
      </c>
      <c r="BL334" s="20" t="s">
        <v>186</v>
      </c>
      <c r="BM334" s="192" t="s">
        <v>1582</v>
      </c>
    </row>
    <row r="335" spans="1:65" s="2" customFormat="1" ht="29.25">
      <c r="A335" s="37"/>
      <c r="B335" s="38"/>
      <c r="C335" s="39"/>
      <c r="D335" s="194" t="s">
        <v>188</v>
      </c>
      <c r="E335" s="39"/>
      <c r="F335" s="195" t="s">
        <v>1583</v>
      </c>
      <c r="G335" s="39"/>
      <c r="H335" s="39"/>
      <c r="I335" s="196"/>
      <c r="J335" s="39"/>
      <c r="K335" s="39"/>
      <c r="L335" s="42"/>
      <c r="M335" s="197"/>
      <c r="N335" s="198"/>
      <c r="O335" s="67"/>
      <c r="P335" s="67"/>
      <c r="Q335" s="67"/>
      <c r="R335" s="67"/>
      <c r="S335" s="67"/>
      <c r="T335" s="68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T335" s="20" t="s">
        <v>188</v>
      </c>
      <c r="AU335" s="20" t="s">
        <v>86</v>
      </c>
    </row>
    <row r="336" spans="1:65" s="2" customFormat="1" ht="11.25">
      <c r="A336" s="37"/>
      <c r="B336" s="38"/>
      <c r="C336" s="39"/>
      <c r="D336" s="199" t="s">
        <v>190</v>
      </c>
      <c r="E336" s="39"/>
      <c r="F336" s="200" t="s">
        <v>1584</v>
      </c>
      <c r="G336" s="39"/>
      <c r="H336" s="39"/>
      <c r="I336" s="196"/>
      <c r="J336" s="39"/>
      <c r="K336" s="39"/>
      <c r="L336" s="42"/>
      <c r="M336" s="197"/>
      <c r="N336" s="198"/>
      <c r="O336" s="67"/>
      <c r="P336" s="67"/>
      <c r="Q336" s="67"/>
      <c r="R336" s="67"/>
      <c r="S336" s="67"/>
      <c r="T336" s="68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T336" s="20" t="s">
        <v>190</v>
      </c>
      <c r="AU336" s="20" t="s">
        <v>86</v>
      </c>
    </row>
    <row r="337" spans="1:65" s="13" customFormat="1" ht="11.25">
      <c r="B337" s="201"/>
      <c r="C337" s="202"/>
      <c r="D337" s="194" t="s">
        <v>192</v>
      </c>
      <c r="E337" s="203" t="s">
        <v>19</v>
      </c>
      <c r="F337" s="204" t="s">
        <v>424</v>
      </c>
      <c r="G337" s="202"/>
      <c r="H337" s="203" t="s">
        <v>19</v>
      </c>
      <c r="I337" s="205"/>
      <c r="J337" s="202"/>
      <c r="K337" s="202"/>
      <c r="L337" s="206"/>
      <c r="M337" s="207"/>
      <c r="N337" s="208"/>
      <c r="O337" s="208"/>
      <c r="P337" s="208"/>
      <c r="Q337" s="208"/>
      <c r="R337" s="208"/>
      <c r="S337" s="208"/>
      <c r="T337" s="209"/>
      <c r="AT337" s="210" t="s">
        <v>192</v>
      </c>
      <c r="AU337" s="210" t="s">
        <v>86</v>
      </c>
      <c r="AV337" s="13" t="s">
        <v>84</v>
      </c>
      <c r="AW337" s="13" t="s">
        <v>37</v>
      </c>
      <c r="AX337" s="13" t="s">
        <v>77</v>
      </c>
      <c r="AY337" s="210" t="s">
        <v>179</v>
      </c>
    </row>
    <row r="338" spans="1:65" s="13" customFormat="1" ht="22.5">
      <c r="B338" s="201"/>
      <c r="C338" s="202"/>
      <c r="D338" s="194" t="s">
        <v>192</v>
      </c>
      <c r="E338" s="203" t="s">
        <v>19</v>
      </c>
      <c r="F338" s="204" t="s">
        <v>1585</v>
      </c>
      <c r="G338" s="202"/>
      <c r="H338" s="203" t="s">
        <v>19</v>
      </c>
      <c r="I338" s="205"/>
      <c r="J338" s="202"/>
      <c r="K338" s="202"/>
      <c r="L338" s="206"/>
      <c r="M338" s="207"/>
      <c r="N338" s="208"/>
      <c r="O338" s="208"/>
      <c r="P338" s="208"/>
      <c r="Q338" s="208"/>
      <c r="R338" s="208"/>
      <c r="S338" s="208"/>
      <c r="T338" s="209"/>
      <c r="AT338" s="210" t="s">
        <v>192</v>
      </c>
      <c r="AU338" s="210" t="s">
        <v>86</v>
      </c>
      <c r="AV338" s="13" t="s">
        <v>84</v>
      </c>
      <c r="AW338" s="13" t="s">
        <v>37</v>
      </c>
      <c r="AX338" s="13" t="s">
        <v>77</v>
      </c>
      <c r="AY338" s="210" t="s">
        <v>179</v>
      </c>
    </row>
    <row r="339" spans="1:65" s="13" customFormat="1" ht="11.25">
      <c r="B339" s="201"/>
      <c r="C339" s="202"/>
      <c r="D339" s="194" t="s">
        <v>192</v>
      </c>
      <c r="E339" s="203" t="s">
        <v>19</v>
      </c>
      <c r="F339" s="204" t="s">
        <v>1521</v>
      </c>
      <c r="G339" s="202"/>
      <c r="H339" s="203" t="s">
        <v>19</v>
      </c>
      <c r="I339" s="205"/>
      <c r="J339" s="202"/>
      <c r="K339" s="202"/>
      <c r="L339" s="206"/>
      <c r="M339" s="207"/>
      <c r="N339" s="208"/>
      <c r="O339" s="208"/>
      <c r="P339" s="208"/>
      <c r="Q339" s="208"/>
      <c r="R339" s="208"/>
      <c r="S339" s="208"/>
      <c r="T339" s="209"/>
      <c r="AT339" s="210" t="s">
        <v>192</v>
      </c>
      <c r="AU339" s="210" t="s">
        <v>86</v>
      </c>
      <c r="AV339" s="13" t="s">
        <v>84</v>
      </c>
      <c r="AW339" s="13" t="s">
        <v>37</v>
      </c>
      <c r="AX339" s="13" t="s">
        <v>77</v>
      </c>
      <c r="AY339" s="210" t="s">
        <v>179</v>
      </c>
    </row>
    <row r="340" spans="1:65" s="14" customFormat="1" ht="11.25">
      <c r="B340" s="211"/>
      <c r="C340" s="212"/>
      <c r="D340" s="194" t="s">
        <v>192</v>
      </c>
      <c r="E340" s="213" t="s">
        <v>19</v>
      </c>
      <c r="F340" s="214" t="s">
        <v>1522</v>
      </c>
      <c r="G340" s="212"/>
      <c r="H340" s="215">
        <v>3.8</v>
      </c>
      <c r="I340" s="216"/>
      <c r="J340" s="212"/>
      <c r="K340" s="212"/>
      <c r="L340" s="217"/>
      <c r="M340" s="218"/>
      <c r="N340" s="219"/>
      <c r="O340" s="219"/>
      <c r="P340" s="219"/>
      <c r="Q340" s="219"/>
      <c r="R340" s="219"/>
      <c r="S340" s="219"/>
      <c r="T340" s="220"/>
      <c r="AT340" s="221" t="s">
        <v>192</v>
      </c>
      <c r="AU340" s="221" t="s">
        <v>86</v>
      </c>
      <c r="AV340" s="14" t="s">
        <v>86</v>
      </c>
      <c r="AW340" s="14" t="s">
        <v>37</v>
      </c>
      <c r="AX340" s="14" t="s">
        <v>84</v>
      </c>
      <c r="AY340" s="221" t="s">
        <v>179</v>
      </c>
    </row>
    <row r="341" spans="1:65" s="2" customFormat="1" ht="24.2" customHeight="1">
      <c r="A341" s="37"/>
      <c r="B341" s="38"/>
      <c r="C341" s="181" t="s">
        <v>451</v>
      </c>
      <c r="D341" s="181" t="s">
        <v>181</v>
      </c>
      <c r="E341" s="182" t="s">
        <v>428</v>
      </c>
      <c r="F341" s="183" t="s">
        <v>429</v>
      </c>
      <c r="G341" s="184" t="s">
        <v>184</v>
      </c>
      <c r="H341" s="185">
        <v>8.4</v>
      </c>
      <c r="I341" s="186"/>
      <c r="J341" s="187">
        <f>ROUND(I341*H341,2)</f>
        <v>0</v>
      </c>
      <c r="K341" s="183" t="s">
        <v>185</v>
      </c>
      <c r="L341" s="42"/>
      <c r="M341" s="188" t="s">
        <v>19</v>
      </c>
      <c r="N341" s="189" t="s">
        <v>48</v>
      </c>
      <c r="O341" s="67"/>
      <c r="P341" s="190">
        <f>O341*H341</f>
        <v>0</v>
      </c>
      <c r="Q341" s="190">
        <v>9.0620000000000006E-2</v>
      </c>
      <c r="R341" s="190">
        <f>Q341*H341</f>
        <v>0.76120800000000011</v>
      </c>
      <c r="S341" s="190">
        <v>0</v>
      </c>
      <c r="T341" s="191">
        <f>S341*H341</f>
        <v>0</v>
      </c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R341" s="192" t="s">
        <v>186</v>
      </c>
      <c r="AT341" s="192" t="s">
        <v>181</v>
      </c>
      <c r="AU341" s="192" t="s">
        <v>86</v>
      </c>
      <c r="AY341" s="20" t="s">
        <v>179</v>
      </c>
      <c r="BE341" s="193">
        <f>IF(N341="základní",J341,0)</f>
        <v>0</v>
      </c>
      <c r="BF341" s="193">
        <f>IF(N341="snížená",J341,0)</f>
        <v>0</v>
      </c>
      <c r="BG341" s="193">
        <f>IF(N341="zákl. přenesená",J341,0)</f>
        <v>0</v>
      </c>
      <c r="BH341" s="193">
        <f>IF(N341="sníž. přenesená",J341,0)</f>
        <v>0</v>
      </c>
      <c r="BI341" s="193">
        <f>IF(N341="nulová",J341,0)</f>
        <v>0</v>
      </c>
      <c r="BJ341" s="20" t="s">
        <v>84</v>
      </c>
      <c r="BK341" s="193">
        <f>ROUND(I341*H341,2)</f>
        <v>0</v>
      </c>
      <c r="BL341" s="20" t="s">
        <v>186</v>
      </c>
      <c r="BM341" s="192" t="s">
        <v>430</v>
      </c>
    </row>
    <row r="342" spans="1:65" s="2" customFormat="1" ht="48.75">
      <c r="A342" s="37"/>
      <c r="B342" s="38"/>
      <c r="C342" s="39"/>
      <c r="D342" s="194" t="s">
        <v>188</v>
      </c>
      <c r="E342" s="39"/>
      <c r="F342" s="195" t="s">
        <v>431</v>
      </c>
      <c r="G342" s="39"/>
      <c r="H342" s="39"/>
      <c r="I342" s="196"/>
      <c r="J342" s="39"/>
      <c r="K342" s="39"/>
      <c r="L342" s="42"/>
      <c r="M342" s="197"/>
      <c r="N342" s="198"/>
      <c r="O342" s="67"/>
      <c r="P342" s="67"/>
      <c r="Q342" s="67"/>
      <c r="R342" s="67"/>
      <c r="S342" s="67"/>
      <c r="T342" s="68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T342" s="20" t="s">
        <v>188</v>
      </c>
      <c r="AU342" s="20" t="s">
        <v>86</v>
      </c>
    </row>
    <row r="343" spans="1:65" s="2" customFormat="1" ht="11.25">
      <c r="A343" s="37"/>
      <c r="B343" s="38"/>
      <c r="C343" s="39"/>
      <c r="D343" s="199" t="s">
        <v>190</v>
      </c>
      <c r="E343" s="39"/>
      <c r="F343" s="200" t="s">
        <v>432</v>
      </c>
      <c r="G343" s="39"/>
      <c r="H343" s="39"/>
      <c r="I343" s="196"/>
      <c r="J343" s="39"/>
      <c r="K343" s="39"/>
      <c r="L343" s="42"/>
      <c r="M343" s="197"/>
      <c r="N343" s="198"/>
      <c r="O343" s="67"/>
      <c r="P343" s="67"/>
      <c r="Q343" s="67"/>
      <c r="R343" s="67"/>
      <c r="S343" s="67"/>
      <c r="T343" s="68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T343" s="20" t="s">
        <v>190</v>
      </c>
      <c r="AU343" s="20" t="s">
        <v>86</v>
      </c>
    </row>
    <row r="344" spans="1:65" s="2" customFormat="1" ht="39">
      <c r="A344" s="37"/>
      <c r="B344" s="38"/>
      <c r="C344" s="39"/>
      <c r="D344" s="194" t="s">
        <v>433</v>
      </c>
      <c r="E344" s="39"/>
      <c r="F344" s="254" t="s">
        <v>434</v>
      </c>
      <c r="G344" s="39"/>
      <c r="H344" s="39"/>
      <c r="I344" s="196"/>
      <c r="J344" s="39"/>
      <c r="K344" s="39"/>
      <c r="L344" s="42"/>
      <c r="M344" s="197"/>
      <c r="N344" s="198"/>
      <c r="O344" s="67"/>
      <c r="P344" s="67"/>
      <c r="Q344" s="67"/>
      <c r="R344" s="67"/>
      <c r="S344" s="67"/>
      <c r="T344" s="68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T344" s="20" t="s">
        <v>433</v>
      </c>
      <c r="AU344" s="20" t="s">
        <v>86</v>
      </c>
    </row>
    <row r="345" spans="1:65" s="13" customFormat="1" ht="11.25">
      <c r="B345" s="201"/>
      <c r="C345" s="202"/>
      <c r="D345" s="194" t="s">
        <v>192</v>
      </c>
      <c r="E345" s="203" t="s">
        <v>19</v>
      </c>
      <c r="F345" s="204" t="s">
        <v>424</v>
      </c>
      <c r="G345" s="202"/>
      <c r="H345" s="203" t="s">
        <v>19</v>
      </c>
      <c r="I345" s="205"/>
      <c r="J345" s="202"/>
      <c r="K345" s="202"/>
      <c r="L345" s="206"/>
      <c r="M345" s="207"/>
      <c r="N345" s="208"/>
      <c r="O345" s="208"/>
      <c r="P345" s="208"/>
      <c r="Q345" s="208"/>
      <c r="R345" s="208"/>
      <c r="S345" s="208"/>
      <c r="T345" s="209"/>
      <c r="AT345" s="210" t="s">
        <v>192</v>
      </c>
      <c r="AU345" s="210" t="s">
        <v>86</v>
      </c>
      <c r="AV345" s="13" t="s">
        <v>84</v>
      </c>
      <c r="AW345" s="13" t="s">
        <v>37</v>
      </c>
      <c r="AX345" s="13" t="s">
        <v>77</v>
      </c>
      <c r="AY345" s="210" t="s">
        <v>179</v>
      </c>
    </row>
    <row r="346" spans="1:65" s="13" customFormat="1" ht="33.75">
      <c r="B346" s="201"/>
      <c r="C346" s="202"/>
      <c r="D346" s="194" t="s">
        <v>192</v>
      </c>
      <c r="E346" s="203" t="s">
        <v>19</v>
      </c>
      <c r="F346" s="204" t="s">
        <v>902</v>
      </c>
      <c r="G346" s="202"/>
      <c r="H346" s="203" t="s">
        <v>19</v>
      </c>
      <c r="I346" s="205"/>
      <c r="J346" s="202"/>
      <c r="K346" s="202"/>
      <c r="L346" s="206"/>
      <c r="M346" s="207"/>
      <c r="N346" s="208"/>
      <c r="O346" s="208"/>
      <c r="P346" s="208"/>
      <c r="Q346" s="208"/>
      <c r="R346" s="208"/>
      <c r="S346" s="208"/>
      <c r="T346" s="209"/>
      <c r="AT346" s="210" t="s">
        <v>192</v>
      </c>
      <c r="AU346" s="210" t="s">
        <v>86</v>
      </c>
      <c r="AV346" s="13" t="s">
        <v>84</v>
      </c>
      <c r="AW346" s="13" t="s">
        <v>37</v>
      </c>
      <c r="AX346" s="13" t="s">
        <v>77</v>
      </c>
      <c r="AY346" s="210" t="s">
        <v>179</v>
      </c>
    </row>
    <row r="347" spans="1:65" s="13" customFormat="1" ht="11.25">
      <c r="B347" s="201"/>
      <c r="C347" s="202"/>
      <c r="D347" s="194" t="s">
        <v>192</v>
      </c>
      <c r="E347" s="203" t="s">
        <v>19</v>
      </c>
      <c r="F347" s="204" t="s">
        <v>1513</v>
      </c>
      <c r="G347" s="202"/>
      <c r="H347" s="203" t="s">
        <v>19</v>
      </c>
      <c r="I347" s="205"/>
      <c r="J347" s="202"/>
      <c r="K347" s="202"/>
      <c r="L347" s="206"/>
      <c r="M347" s="207"/>
      <c r="N347" s="208"/>
      <c r="O347" s="208"/>
      <c r="P347" s="208"/>
      <c r="Q347" s="208"/>
      <c r="R347" s="208"/>
      <c r="S347" s="208"/>
      <c r="T347" s="209"/>
      <c r="AT347" s="210" t="s">
        <v>192</v>
      </c>
      <c r="AU347" s="210" t="s">
        <v>86</v>
      </c>
      <c r="AV347" s="13" t="s">
        <v>84</v>
      </c>
      <c r="AW347" s="13" t="s">
        <v>37</v>
      </c>
      <c r="AX347" s="13" t="s">
        <v>77</v>
      </c>
      <c r="AY347" s="210" t="s">
        <v>179</v>
      </c>
    </row>
    <row r="348" spans="1:65" s="14" customFormat="1" ht="11.25">
      <c r="B348" s="211"/>
      <c r="C348" s="212"/>
      <c r="D348" s="194" t="s">
        <v>192</v>
      </c>
      <c r="E348" s="213" t="s">
        <v>19</v>
      </c>
      <c r="F348" s="214" t="s">
        <v>1514</v>
      </c>
      <c r="G348" s="212"/>
      <c r="H348" s="215">
        <v>6.4</v>
      </c>
      <c r="I348" s="216"/>
      <c r="J348" s="212"/>
      <c r="K348" s="212"/>
      <c r="L348" s="217"/>
      <c r="M348" s="218"/>
      <c r="N348" s="219"/>
      <c r="O348" s="219"/>
      <c r="P348" s="219"/>
      <c r="Q348" s="219"/>
      <c r="R348" s="219"/>
      <c r="S348" s="219"/>
      <c r="T348" s="220"/>
      <c r="AT348" s="221" t="s">
        <v>192</v>
      </c>
      <c r="AU348" s="221" t="s">
        <v>86</v>
      </c>
      <c r="AV348" s="14" t="s">
        <v>86</v>
      </c>
      <c r="AW348" s="14" t="s">
        <v>37</v>
      </c>
      <c r="AX348" s="14" t="s">
        <v>77</v>
      </c>
      <c r="AY348" s="221" t="s">
        <v>179</v>
      </c>
    </row>
    <row r="349" spans="1:65" s="13" customFormat="1" ht="11.25">
      <c r="B349" s="201"/>
      <c r="C349" s="202"/>
      <c r="D349" s="194" t="s">
        <v>192</v>
      </c>
      <c r="E349" s="203" t="s">
        <v>19</v>
      </c>
      <c r="F349" s="204" t="s">
        <v>864</v>
      </c>
      <c r="G349" s="202"/>
      <c r="H349" s="203" t="s">
        <v>19</v>
      </c>
      <c r="I349" s="205"/>
      <c r="J349" s="202"/>
      <c r="K349" s="202"/>
      <c r="L349" s="206"/>
      <c r="M349" s="207"/>
      <c r="N349" s="208"/>
      <c r="O349" s="208"/>
      <c r="P349" s="208"/>
      <c r="Q349" s="208"/>
      <c r="R349" s="208"/>
      <c r="S349" s="208"/>
      <c r="T349" s="209"/>
      <c r="AT349" s="210" t="s">
        <v>192</v>
      </c>
      <c r="AU349" s="210" t="s">
        <v>86</v>
      </c>
      <c r="AV349" s="13" t="s">
        <v>84</v>
      </c>
      <c r="AW349" s="13" t="s">
        <v>37</v>
      </c>
      <c r="AX349" s="13" t="s">
        <v>77</v>
      </c>
      <c r="AY349" s="210" t="s">
        <v>179</v>
      </c>
    </row>
    <row r="350" spans="1:65" s="14" customFormat="1" ht="11.25">
      <c r="B350" s="211"/>
      <c r="C350" s="212"/>
      <c r="D350" s="194" t="s">
        <v>192</v>
      </c>
      <c r="E350" s="213" t="s">
        <v>19</v>
      </c>
      <c r="F350" s="214" t="s">
        <v>222</v>
      </c>
      <c r="G350" s="212"/>
      <c r="H350" s="215">
        <v>2</v>
      </c>
      <c r="I350" s="216"/>
      <c r="J350" s="212"/>
      <c r="K350" s="212"/>
      <c r="L350" s="217"/>
      <c r="M350" s="218"/>
      <c r="N350" s="219"/>
      <c r="O350" s="219"/>
      <c r="P350" s="219"/>
      <c r="Q350" s="219"/>
      <c r="R350" s="219"/>
      <c r="S350" s="219"/>
      <c r="T350" s="220"/>
      <c r="AT350" s="221" t="s">
        <v>192</v>
      </c>
      <c r="AU350" s="221" t="s">
        <v>86</v>
      </c>
      <c r="AV350" s="14" t="s">
        <v>86</v>
      </c>
      <c r="AW350" s="14" t="s">
        <v>37</v>
      </c>
      <c r="AX350" s="14" t="s">
        <v>77</v>
      </c>
      <c r="AY350" s="221" t="s">
        <v>179</v>
      </c>
    </row>
    <row r="351" spans="1:65" s="15" customFormat="1" ht="11.25">
      <c r="B351" s="222"/>
      <c r="C351" s="223"/>
      <c r="D351" s="194" t="s">
        <v>192</v>
      </c>
      <c r="E351" s="224" t="s">
        <v>19</v>
      </c>
      <c r="F351" s="225" t="s">
        <v>205</v>
      </c>
      <c r="G351" s="223"/>
      <c r="H351" s="226">
        <v>8.4</v>
      </c>
      <c r="I351" s="227"/>
      <c r="J351" s="223"/>
      <c r="K351" s="223"/>
      <c r="L351" s="228"/>
      <c r="M351" s="229"/>
      <c r="N351" s="230"/>
      <c r="O351" s="230"/>
      <c r="P351" s="230"/>
      <c r="Q351" s="230"/>
      <c r="R351" s="230"/>
      <c r="S351" s="230"/>
      <c r="T351" s="231"/>
      <c r="AT351" s="232" t="s">
        <v>192</v>
      </c>
      <c r="AU351" s="232" t="s">
        <v>86</v>
      </c>
      <c r="AV351" s="15" t="s">
        <v>186</v>
      </c>
      <c r="AW351" s="15" t="s">
        <v>37</v>
      </c>
      <c r="AX351" s="15" t="s">
        <v>84</v>
      </c>
      <c r="AY351" s="232" t="s">
        <v>179</v>
      </c>
    </row>
    <row r="352" spans="1:65" s="2" customFormat="1" ht="24.2" customHeight="1">
      <c r="A352" s="37"/>
      <c r="B352" s="38"/>
      <c r="C352" s="244" t="s">
        <v>459</v>
      </c>
      <c r="D352" s="244" t="s">
        <v>374</v>
      </c>
      <c r="E352" s="245" t="s">
        <v>439</v>
      </c>
      <c r="F352" s="246" t="s">
        <v>440</v>
      </c>
      <c r="G352" s="247" t="s">
        <v>184</v>
      </c>
      <c r="H352" s="248">
        <v>8</v>
      </c>
      <c r="I352" s="249"/>
      <c r="J352" s="250">
        <f>ROUND(I352*H352,2)</f>
        <v>0</v>
      </c>
      <c r="K352" s="246" t="s">
        <v>441</v>
      </c>
      <c r="L352" s="251"/>
      <c r="M352" s="252" t="s">
        <v>19</v>
      </c>
      <c r="N352" s="253" t="s">
        <v>48</v>
      </c>
      <c r="O352" s="67"/>
      <c r="P352" s="190">
        <f>O352*H352</f>
        <v>0</v>
      </c>
      <c r="Q352" s="190">
        <v>0.17599999999999999</v>
      </c>
      <c r="R352" s="190">
        <f>Q352*H352</f>
        <v>1.4079999999999999</v>
      </c>
      <c r="S352" s="190">
        <v>0</v>
      </c>
      <c r="T352" s="191">
        <f>S352*H352</f>
        <v>0</v>
      </c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R352" s="192" t="s">
        <v>253</v>
      </c>
      <c r="AT352" s="192" t="s">
        <v>374</v>
      </c>
      <c r="AU352" s="192" t="s">
        <v>86</v>
      </c>
      <c r="AY352" s="20" t="s">
        <v>179</v>
      </c>
      <c r="BE352" s="193">
        <f>IF(N352="základní",J352,0)</f>
        <v>0</v>
      </c>
      <c r="BF352" s="193">
        <f>IF(N352="snížená",J352,0)</f>
        <v>0</v>
      </c>
      <c r="BG352" s="193">
        <f>IF(N352="zákl. přenesená",J352,0)</f>
        <v>0</v>
      </c>
      <c r="BH352" s="193">
        <f>IF(N352="sníž. přenesená",J352,0)</f>
        <v>0</v>
      </c>
      <c r="BI352" s="193">
        <f>IF(N352="nulová",J352,0)</f>
        <v>0</v>
      </c>
      <c r="BJ352" s="20" t="s">
        <v>84</v>
      </c>
      <c r="BK352" s="193">
        <f>ROUND(I352*H352,2)</f>
        <v>0</v>
      </c>
      <c r="BL352" s="20" t="s">
        <v>186</v>
      </c>
      <c r="BM352" s="192" t="s">
        <v>442</v>
      </c>
    </row>
    <row r="353" spans="1:65" s="2" customFormat="1" ht="11.25">
      <c r="A353" s="37"/>
      <c r="B353" s="38"/>
      <c r="C353" s="39"/>
      <c r="D353" s="194" t="s">
        <v>188</v>
      </c>
      <c r="E353" s="39"/>
      <c r="F353" s="195" t="s">
        <v>440</v>
      </c>
      <c r="G353" s="39"/>
      <c r="H353" s="39"/>
      <c r="I353" s="196"/>
      <c r="J353" s="39"/>
      <c r="K353" s="39"/>
      <c r="L353" s="42"/>
      <c r="M353" s="197"/>
      <c r="N353" s="198"/>
      <c r="O353" s="67"/>
      <c r="P353" s="67"/>
      <c r="Q353" s="67"/>
      <c r="R353" s="67"/>
      <c r="S353" s="67"/>
      <c r="T353" s="68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T353" s="20" t="s">
        <v>188</v>
      </c>
      <c r="AU353" s="20" t="s">
        <v>86</v>
      </c>
    </row>
    <row r="354" spans="1:65" s="13" customFormat="1" ht="11.25">
      <c r="B354" s="201"/>
      <c r="C354" s="202"/>
      <c r="D354" s="194" t="s">
        <v>192</v>
      </c>
      <c r="E354" s="203" t="s">
        <v>19</v>
      </c>
      <c r="F354" s="204" t="s">
        <v>443</v>
      </c>
      <c r="G354" s="202"/>
      <c r="H354" s="203" t="s">
        <v>19</v>
      </c>
      <c r="I354" s="205"/>
      <c r="J354" s="202"/>
      <c r="K354" s="202"/>
      <c r="L354" s="206"/>
      <c r="M354" s="207"/>
      <c r="N354" s="208"/>
      <c r="O354" s="208"/>
      <c r="P354" s="208"/>
      <c r="Q354" s="208"/>
      <c r="R354" s="208"/>
      <c r="S354" s="208"/>
      <c r="T354" s="209"/>
      <c r="AT354" s="210" t="s">
        <v>192</v>
      </c>
      <c r="AU354" s="210" t="s">
        <v>86</v>
      </c>
      <c r="AV354" s="13" t="s">
        <v>84</v>
      </c>
      <c r="AW354" s="13" t="s">
        <v>37</v>
      </c>
      <c r="AX354" s="13" t="s">
        <v>77</v>
      </c>
      <c r="AY354" s="210" t="s">
        <v>179</v>
      </c>
    </row>
    <row r="355" spans="1:65" s="13" customFormat="1" ht="33.75">
      <c r="B355" s="201"/>
      <c r="C355" s="202"/>
      <c r="D355" s="194" t="s">
        <v>192</v>
      </c>
      <c r="E355" s="203" t="s">
        <v>19</v>
      </c>
      <c r="F355" s="204" t="s">
        <v>444</v>
      </c>
      <c r="G355" s="202"/>
      <c r="H355" s="203" t="s">
        <v>19</v>
      </c>
      <c r="I355" s="205"/>
      <c r="J355" s="202"/>
      <c r="K355" s="202"/>
      <c r="L355" s="206"/>
      <c r="M355" s="207"/>
      <c r="N355" s="208"/>
      <c r="O355" s="208"/>
      <c r="P355" s="208"/>
      <c r="Q355" s="208"/>
      <c r="R355" s="208"/>
      <c r="S355" s="208"/>
      <c r="T355" s="209"/>
      <c r="AT355" s="210" t="s">
        <v>192</v>
      </c>
      <c r="AU355" s="210" t="s">
        <v>86</v>
      </c>
      <c r="AV355" s="13" t="s">
        <v>84</v>
      </c>
      <c r="AW355" s="13" t="s">
        <v>37</v>
      </c>
      <c r="AX355" s="13" t="s">
        <v>77</v>
      </c>
      <c r="AY355" s="210" t="s">
        <v>179</v>
      </c>
    </row>
    <row r="356" spans="1:65" s="14" customFormat="1" ht="11.25">
      <c r="B356" s="211"/>
      <c r="C356" s="212"/>
      <c r="D356" s="194" t="s">
        <v>192</v>
      </c>
      <c r="E356" s="213" t="s">
        <v>19</v>
      </c>
      <c r="F356" s="214" t="s">
        <v>1531</v>
      </c>
      <c r="G356" s="212"/>
      <c r="H356" s="215">
        <v>8</v>
      </c>
      <c r="I356" s="216"/>
      <c r="J356" s="212"/>
      <c r="K356" s="212"/>
      <c r="L356" s="217"/>
      <c r="M356" s="218"/>
      <c r="N356" s="219"/>
      <c r="O356" s="219"/>
      <c r="P356" s="219"/>
      <c r="Q356" s="219"/>
      <c r="R356" s="219"/>
      <c r="S356" s="219"/>
      <c r="T356" s="220"/>
      <c r="AT356" s="221" t="s">
        <v>192</v>
      </c>
      <c r="AU356" s="221" t="s">
        <v>86</v>
      </c>
      <c r="AV356" s="14" t="s">
        <v>86</v>
      </c>
      <c r="AW356" s="14" t="s">
        <v>37</v>
      </c>
      <c r="AX356" s="14" t="s">
        <v>84</v>
      </c>
      <c r="AY356" s="221" t="s">
        <v>179</v>
      </c>
    </row>
    <row r="357" spans="1:65" s="2" customFormat="1" ht="24.2" customHeight="1">
      <c r="A357" s="37"/>
      <c r="B357" s="38"/>
      <c r="C357" s="244" t="s">
        <v>464</v>
      </c>
      <c r="D357" s="244" t="s">
        <v>374</v>
      </c>
      <c r="E357" s="245" t="s">
        <v>447</v>
      </c>
      <c r="F357" s="246" t="s">
        <v>440</v>
      </c>
      <c r="G357" s="247" t="s">
        <v>184</v>
      </c>
      <c r="H357" s="248">
        <v>1.5</v>
      </c>
      <c r="I357" s="249"/>
      <c r="J357" s="250">
        <f>ROUND(I357*H357,2)</f>
        <v>0</v>
      </c>
      <c r="K357" s="246" t="s">
        <v>185</v>
      </c>
      <c r="L357" s="251"/>
      <c r="M357" s="252" t="s">
        <v>19</v>
      </c>
      <c r="N357" s="253" t="s">
        <v>48</v>
      </c>
      <c r="O357" s="67"/>
      <c r="P357" s="190">
        <f>O357*H357</f>
        <v>0</v>
      </c>
      <c r="Q357" s="190">
        <v>0.17599999999999999</v>
      </c>
      <c r="R357" s="190">
        <f>Q357*H357</f>
        <v>0.26400000000000001</v>
      </c>
      <c r="S357" s="190">
        <v>0</v>
      </c>
      <c r="T357" s="191">
        <f>S357*H357</f>
        <v>0</v>
      </c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R357" s="192" t="s">
        <v>253</v>
      </c>
      <c r="AT357" s="192" t="s">
        <v>374</v>
      </c>
      <c r="AU357" s="192" t="s">
        <v>86</v>
      </c>
      <c r="AY357" s="20" t="s">
        <v>179</v>
      </c>
      <c r="BE357" s="193">
        <f>IF(N357="základní",J357,0)</f>
        <v>0</v>
      </c>
      <c r="BF357" s="193">
        <f>IF(N357="snížená",J357,0)</f>
        <v>0</v>
      </c>
      <c r="BG357" s="193">
        <f>IF(N357="zákl. přenesená",J357,0)</f>
        <v>0</v>
      </c>
      <c r="BH357" s="193">
        <f>IF(N357="sníž. přenesená",J357,0)</f>
        <v>0</v>
      </c>
      <c r="BI357" s="193">
        <f>IF(N357="nulová",J357,0)</f>
        <v>0</v>
      </c>
      <c r="BJ357" s="20" t="s">
        <v>84</v>
      </c>
      <c r="BK357" s="193">
        <f>ROUND(I357*H357,2)</f>
        <v>0</v>
      </c>
      <c r="BL357" s="20" t="s">
        <v>186</v>
      </c>
      <c r="BM357" s="192" t="s">
        <v>448</v>
      </c>
    </row>
    <row r="358" spans="1:65" s="2" customFormat="1" ht="11.25">
      <c r="A358" s="37"/>
      <c r="B358" s="38"/>
      <c r="C358" s="39"/>
      <c r="D358" s="194" t="s">
        <v>188</v>
      </c>
      <c r="E358" s="39"/>
      <c r="F358" s="195" t="s">
        <v>440</v>
      </c>
      <c r="G358" s="39"/>
      <c r="H358" s="39"/>
      <c r="I358" s="196"/>
      <c r="J358" s="39"/>
      <c r="K358" s="39"/>
      <c r="L358" s="42"/>
      <c r="M358" s="197"/>
      <c r="N358" s="198"/>
      <c r="O358" s="67"/>
      <c r="P358" s="67"/>
      <c r="Q358" s="67"/>
      <c r="R358" s="67"/>
      <c r="S358" s="67"/>
      <c r="T358" s="68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T358" s="20" t="s">
        <v>188</v>
      </c>
      <c r="AU358" s="20" t="s">
        <v>86</v>
      </c>
    </row>
    <row r="359" spans="1:65" s="13" customFormat="1" ht="22.5">
      <c r="B359" s="201"/>
      <c r="C359" s="202"/>
      <c r="D359" s="194" t="s">
        <v>192</v>
      </c>
      <c r="E359" s="203" t="s">
        <v>19</v>
      </c>
      <c r="F359" s="204" t="s">
        <v>449</v>
      </c>
      <c r="G359" s="202"/>
      <c r="H359" s="203" t="s">
        <v>19</v>
      </c>
      <c r="I359" s="205"/>
      <c r="J359" s="202"/>
      <c r="K359" s="202"/>
      <c r="L359" s="206"/>
      <c r="M359" s="207"/>
      <c r="N359" s="208"/>
      <c r="O359" s="208"/>
      <c r="P359" s="208"/>
      <c r="Q359" s="208"/>
      <c r="R359" s="208"/>
      <c r="S359" s="208"/>
      <c r="T359" s="209"/>
      <c r="AT359" s="210" t="s">
        <v>192</v>
      </c>
      <c r="AU359" s="210" t="s">
        <v>86</v>
      </c>
      <c r="AV359" s="13" t="s">
        <v>84</v>
      </c>
      <c r="AW359" s="13" t="s">
        <v>37</v>
      </c>
      <c r="AX359" s="13" t="s">
        <v>77</v>
      </c>
      <c r="AY359" s="210" t="s">
        <v>179</v>
      </c>
    </row>
    <row r="360" spans="1:65" s="13" customFormat="1" ht="22.5">
      <c r="B360" s="201"/>
      <c r="C360" s="202"/>
      <c r="D360" s="194" t="s">
        <v>192</v>
      </c>
      <c r="E360" s="203" t="s">
        <v>19</v>
      </c>
      <c r="F360" s="204" t="s">
        <v>1586</v>
      </c>
      <c r="G360" s="202"/>
      <c r="H360" s="203" t="s">
        <v>19</v>
      </c>
      <c r="I360" s="205"/>
      <c r="J360" s="202"/>
      <c r="K360" s="202"/>
      <c r="L360" s="206"/>
      <c r="M360" s="207"/>
      <c r="N360" s="208"/>
      <c r="O360" s="208"/>
      <c r="P360" s="208"/>
      <c r="Q360" s="208"/>
      <c r="R360" s="208"/>
      <c r="S360" s="208"/>
      <c r="T360" s="209"/>
      <c r="AT360" s="210" t="s">
        <v>192</v>
      </c>
      <c r="AU360" s="210" t="s">
        <v>86</v>
      </c>
      <c r="AV360" s="13" t="s">
        <v>84</v>
      </c>
      <c r="AW360" s="13" t="s">
        <v>37</v>
      </c>
      <c r="AX360" s="13" t="s">
        <v>77</v>
      </c>
      <c r="AY360" s="210" t="s">
        <v>179</v>
      </c>
    </row>
    <row r="361" spans="1:65" s="14" customFormat="1" ht="11.25">
      <c r="B361" s="211"/>
      <c r="C361" s="212"/>
      <c r="D361" s="194" t="s">
        <v>192</v>
      </c>
      <c r="E361" s="213" t="s">
        <v>19</v>
      </c>
      <c r="F361" s="214" t="s">
        <v>1174</v>
      </c>
      <c r="G361" s="212"/>
      <c r="H361" s="215">
        <v>1.5</v>
      </c>
      <c r="I361" s="216"/>
      <c r="J361" s="212"/>
      <c r="K361" s="212"/>
      <c r="L361" s="217"/>
      <c r="M361" s="218"/>
      <c r="N361" s="219"/>
      <c r="O361" s="219"/>
      <c r="P361" s="219"/>
      <c r="Q361" s="219"/>
      <c r="R361" s="219"/>
      <c r="S361" s="219"/>
      <c r="T361" s="220"/>
      <c r="AT361" s="221" t="s">
        <v>192</v>
      </c>
      <c r="AU361" s="221" t="s">
        <v>86</v>
      </c>
      <c r="AV361" s="14" t="s">
        <v>86</v>
      </c>
      <c r="AW361" s="14" t="s">
        <v>37</v>
      </c>
      <c r="AX361" s="14" t="s">
        <v>84</v>
      </c>
      <c r="AY361" s="221" t="s">
        <v>179</v>
      </c>
    </row>
    <row r="362" spans="1:65" s="2" customFormat="1" ht="24.2" customHeight="1">
      <c r="A362" s="37"/>
      <c r="B362" s="38"/>
      <c r="C362" s="181" t="s">
        <v>471</v>
      </c>
      <c r="D362" s="181" t="s">
        <v>181</v>
      </c>
      <c r="E362" s="182" t="s">
        <v>428</v>
      </c>
      <c r="F362" s="183" t="s">
        <v>429</v>
      </c>
      <c r="G362" s="184" t="s">
        <v>184</v>
      </c>
      <c r="H362" s="185">
        <v>3.6</v>
      </c>
      <c r="I362" s="186"/>
      <c r="J362" s="187">
        <f>ROUND(I362*H362,2)</f>
        <v>0</v>
      </c>
      <c r="K362" s="183" t="s">
        <v>185</v>
      </c>
      <c r="L362" s="42"/>
      <c r="M362" s="188" t="s">
        <v>19</v>
      </c>
      <c r="N362" s="189" t="s">
        <v>48</v>
      </c>
      <c r="O362" s="67"/>
      <c r="P362" s="190">
        <f>O362*H362</f>
        <v>0</v>
      </c>
      <c r="Q362" s="190">
        <v>9.0620000000000006E-2</v>
      </c>
      <c r="R362" s="190">
        <f>Q362*H362</f>
        <v>0.32623200000000002</v>
      </c>
      <c r="S362" s="190">
        <v>0</v>
      </c>
      <c r="T362" s="191">
        <f>S362*H362</f>
        <v>0</v>
      </c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R362" s="192" t="s">
        <v>186</v>
      </c>
      <c r="AT362" s="192" t="s">
        <v>181</v>
      </c>
      <c r="AU362" s="192" t="s">
        <v>86</v>
      </c>
      <c r="AY362" s="20" t="s">
        <v>179</v>
      </c>
      <c r="BE362" s="193">
        <f>IF(N362="základní",J362,0)</f>
        <v>0</v>
      </c>
      <c r="BF362" s="193">
        <f>IF(N362="snížená",J362,0)</f>
        <v>0</v>
      </c>
      <c r="BG362" s="193">
        <f>IF(N362="zákl. přenesená",J362,0)</f>
        <v>0</v>
      </c>
      <c r="BH362" s="193">
        <f>IF(N362="sníž. přenesená",J362,0)</f>
        <v>0</v>
      </c>
      <c r="BI362" s="193">
        <f>IF(N362="nulová",J362,0)</f>
        <v>0</v>
      </c>
      <c r="BJ362" s="20" t="s">
        <v>84</v>
      </c>
      <c r="BK362" s="193">
        <f>ROUND(I362*H362,2)</f>
        <v>0</v>
      </c>
      <c r="BL362" s="20" t="s">
        <v>186</v>
      </c>
      <c r="BM362" s="192" t="s">
        <v>1587</v>
      </c>
    </row>
    <row r="363" spans="1:65" s="2" customFormat="1" ht="48.75">
      <c r="A363" s="37"/>
      <c r="B363" s="38"/>
      <c r="C363" s="39"/>
      <c r="D363" s="194" t="s">
        <v>188</v>
      </c>
      <c r="E363" s="39"/>
      <c r="F363" s="195" t="s">
        <v>431</v>
      </c>
      <c r="G363" s="39"/>
      <c r="H363" s="39"/>
      <c r="I363" s="196"/>
      <c r="J363" s="39"/>
      <c r="K363" s="39"/>
      <c r="L363" s="42"/>
      <c r="M363" s="197"/>
      <c r="N363" s="198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188</v>
      </c>
      <c r="AU363" s="20" t="s">
        <v>86</v>
      </c>
    </row>
    <row r="364" spans="1:65" s="2" customFormat="1" ht="11.25">
      <c r="A364" s="37"/>
      <c r="B364" s="38"/>
      <c r="C364" s="39"/>
      <c r="D364" s="199" t="s">
        <v>190</v>
      </c>
      <c r="E364" s="39"/>
      <c r="F364" s="200" t="s">
        <v>432</v>
      </c>
      <c r="G364" s="39"/>
      <c r="H364" s="39"/>
      <c r="I364" s="196"/>
      <c r="J364" s="39"/>
      <c r="K364" s="39"/>
      <c r="L364" s="42"/>
      <c r="M364" s="197"/>
      <c r="N364" s="198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190</v>
      </c>
      <c r="AU364" s="20" t="s">
        <v>86</v>
      </c>
    </row>
    <row r="365" spans="1:65" s="2" customFormat="1" ht="39">
      <c r="A365" s="37"/>
      <c r="B365" s="38"/>
      <c r="C365" s="39"/>
      <c r="D365" s="194" t="s">
        <v>433</v>
      </c>
      <c r="E365" s="39"/>
      <c r="F365" s="254" t="s">
        <v>434</v>
      </c>
      <c r="G365" s="39"/>
      <c r="H365" s="39"/>
      <c r="I365" s="196"/>
      <c r="J365" s="39"/>
      <c r="K365" s="39"/>
      <c r="L365" s="42"/>
      <c r="M365" s="197"/>
      <c r="N365" s="198"/>
      <c r="O365" s="67"/>
      <c r="P365" s="67"/>
      <c r="Q365" s="67"/>
      <c r="R365" s="67"/>
      <c r="S365" s="67"/>
      <c r="T365" s="68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T365" s="20" t="s">
        <v>433</v>
      </c>
      <c r="AU365" s="20" t="s">
        <v>86</v>
      </c>
    </row>
    <row r="366" spans="1:65" s="13" customFormat="1" ht="11.25">
      <c r="B366" s="201"/>
      <c r="C366" s="202"/>
      <c r="D366" s="194" t="s">
        <v>192</v>
      </c>
      <c r="E366" s="203" t="s">
        <v>19</v>
      </c>
      <c r="F366" s="204" t="s">
        <v>424</v>
      </c>
      <c r="G366" s="202"/>
      <c r="H366" s="203" t="s">
        <v>19</v>
      </c>
      <c r="I366" s="205"/>
      <c r="J366" s="202"/>
      <c r="K366" s="202"/>
      <c r="L366" s="206"/>
      <c r="M366" s="207"/>
      <c r="N366" s="208"/>
      <c r="O366" s="208"/>
      <c r="P366" s="208"/>
      <c r="Q366" s="208"/>
      <c r="R366" s="208"/>
      <c r="S366" s="208"/>
      <c r="T366" s="209"/>
      <c r="AT366" s="210" t="s">
        <v>192</v>
      </c>
      <c r="AU366" s="210" t="s">
        <v>86</v>
      </c>
      <c r="AV366" s="13" t="s">
        <v>84</v>
      </c>
      <c r="AW366" s="13" t="s">
        <v>37</v>
      </c>
      <c r="AX366" s="13" t="s">
        <v>77</v>
      </c>
      <c r="AY366" s="210" t="s">
        <v>179</v>
      </c>
    </row>
    <row r="367" spans="1:65" s="13" customFormat="1" ht="33.75">
      <c r="B367" s="201"/>
      <c r="C367" s="202"/>
      <c r="D367" s="194" t="s">
        <v>192</v>
      </c>
      <c r="E367" s="203" t="s">
        <v>19</v>
      </c>
      <c r="F367" s="204" t="s">
        <v>1588</v>
      </c>
      <c r="G367" s="202"/>
      <c r="H367" s="203" t="s">
        <v>19</v>
      </c>
      <c r="I367" s="205"/>
      <c r="J367" s="202"/>
      <c r="K367" s="202"/>
      <c r="L367" s="206"/>
      <c r="M367" s="207"/>
      <c r="N367" s="208"/>
      <c r="O367" s="208"/>
      <c r="P367" s="208"/>
      <c r="Q367" s="208"/>
      <c r="R367" s="208"/>
      <c r="S367" s="208"/>
      <c r="T367" s="209"/>
      <c r="AT367" s="210" t="s">
        <v>192</v>
      </c>
      <c r="AU367" s="210" t="s">
        <v>86</v>
      </c>
      <c r="AV367" s="13" t="s">
        <v>84</v>
      </c>
      <c r="AW367" s="13" t="s">
        <v>37</v>
      </c>
      <c r="AX367" s="13" t="s">
        <v>77</v>
      </c>
      <c r="AY367" s="210" t="s">
        <v>179</v>
      </c>
    </row>
    <row r="368" spans="1:65" s="13" customFormat="1" ht="22.5">
      <c r="B368" s="201"/>
      <c r="C368" s="202"/>
      <c r="D368" s="194" t="s">
        <v>192</v>
      </c>
      <c r="E368" s="203" t="s">
        <v>19</v>
      </c>
      <c r="F368" s="204" t="s">
        <v>1589</v>
      </c>
      <c r="G368" s="202"/>
      <c r="H368" s="203" t="s">
        <v>19</v>
      </c>
      <c r="I368" s="205"/>
      <c r="J368" s="202"/>
      <c r="K368" s="202"/>
      <c r="L368" s="206"/>
      <c r="M368" s="207"/>
      <c r="N368" s="208"/>
      <c r="O368" s="208"/>
      <c r="P368" s="208"/>
      <c r="Q368" s="208"/>
      <c r="R368" s="208"/>
      <c r="S368" s="208"/>
      <c r="T368" s="209"/>
      <c r="AT368" s="210" t="s">
        <v>192</v>
      </c>
      <c r="AU368" s="210" t="s">
        <v>86</v>
      </c>
      <c r="AV368" s="13" t="s">
        <v>84</v>
      </c>
      <c r="AW368" s="13" t="s">
        <v>37</v>
      </c>
      <c r="AX368" s="13" t="s">
        <v>77</v>
      </c>
      <c r="AY368" s="210" t="s">
        <v>179</v>
      </c>
    </row>
    <row r="369" spans="1:65" s="14" customFormat="1" ht="11.25">
      <c r="B369" s="211"/>
      <c r="C369" s="212"/>
      <c r="D369" s="194" t="s">
        <v>192</v>
      </c>
      <c r="E369" s="213" t="s">
        <v>19</v>
      </c>
      <c r="F369" s="214" t="s">
        <v>1518</v>
      </c>
      <c r="G369" s="212"/>
      <c r="H369" s="215">
        <v>3.6</v>
      </c>
      <c r="I369" s="216"/>
      <c r="J369" s="212"/>
      <c r="K369" s="212"/>
      <c r="L369" s="217"/>
      <c r="M369" s="218"/>
      <c r="N369" s="219"/>
      <c r="O369" s="219"/>
      <c r="P369" s="219"/>
      <c r="Q369" s="219"/>
      <c r="R369" s="219"/>
      <c r="S369" s="219"/>
      <c r="T369" s="220"/>
      <c r="AT369" s="221" t="s">
        <v>192</v>
      </c>
      <c r="AU369" s="221" t="s">
        <v>86</v>
      </c>
      <c r="AV369" s="14" t="s">
        <v>86</v>
      </c>
      <c r="AW369" s="14" t="s">
        <v>37</v>
      </c>
      <c r="AX369" s="14" t="s">
        <v>84</v>
      </c>
      <c r="AY369" s="221" t="s">
        <v>179</v>
      </c>
    </row>
    <row r="370" spans="1:65" s="2" customFormat="1" ht="24.2" customHeight="1">
      <c r="A370" s="37"/>
      <c r="B370" s="38"/>
      <c r="C370" s="244" t="s">
        <v>478</v>
      </c>
      <c r="D370" s="244" t="s">
        <v>374</v>
      </c>
      <c r="E370" s="245" t="s">
        <v>1590</v>
      </c>
      <c r="F370" s="246" t="s">
        <v>1591</v>
      </c>
      <c r="G370" s="247" t="s">
        <v>184</v>
      </c>
      <c r="H370" s="248">
        <v>3.6</v>
      </c>
      <c r="I370" s="249"/>
      <c r="J370" s="250">
        <f>ROUND(I370*H370,2)</f>
        <v>0</v>
      </c>
      <c r="K370" s="246" t="s">
        <v>441</v>
      </c>
      <c r="L370" s="251"/>
      <c r="M370" s="252" t="s">
        <v>19</v>
      </c>
      <c r="N370" s="253" t="s">
        <v>48</v>
      </c>
      <c r="O370" s="67"/>
      <c r="P370" s="190">
        <f>O370*H370</f>
        <v>0</v>
      </c>
      <c r="Q370" s="190">
        <v>0.14499999999999999</v>
      </c>
      <c r="R370" s="190">
        <f>Q370*H370</f>
        <v>0.52200000000000002</v>
      </c>
      <c r="S370" s="190">
        <v>0</v>
      </c>
      <c r="T370" s="191">
        <f>S370*H370</f>
        <v>0</v>
      </c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R370" s="192" t="s">
        <v>253</v>
      </c>
      <c r="AT370" s="192" t="s">
        <v>374</v>
      </c>
      <c r="AU370" s="192" t="s">
        <v>86</v>
      </c>
      <c r="AY370" s="20" t="s">
        <v>179</v>
      </c>
      <c r="BE370" s="193">
        <f>IF(N370="základní",J370,0)</f>
        <v>0</v>
      </c>
      <c r="BF370" s="193">
        <f>IF(N370="snížená",J370,0)</f>
        <v>0</v>
      </c>
      <c r="BG370" s="193">
        <f>IF(N370="zákl. přenesená",J370,0)</f>
        <v>0</v>
      </c>
      <c r="BH370" s="193">
        <f>IF(N370="sníž. přenesená",J370,0)</f>
        <v>0</v>
      </c>
      <c r="BI370" s="193">
        <f>IF(N370="nulová",J370,0)</f>
        <v>0</v>
      </c>
      <c r="BJ370" s="20" t="s">
        <v>84</v>
      </c>
      <c r="BK370" s="193">
        <f>ROUND(I370*H370,2)</f>
        <v>0</v>
      </c>
      <c r="BL370" s="20" t="s">
        <v>186</v>
      </c>
      <c r="BM370" s="192" t="s">
        <v>1592</v>
      </c>
    </row>
    <row r="371" spans="1:65" s="2" customFormat="1" ht="11.25">
      <c r="A371" s="37"/>
      <c r="B371" s="38"/>
      <c r="C371" s="39"/>
      <c r="D371" s="194" t="s">
        <v>188</v>
      </c>
      <c r="E371" s="39"/>
      <c r="F371" s="195" t="s">
        <v>1591</v>
      </c>
      <c r="G371" s="39"/>
      <c r="H371" s="39"/>
      <c r="I371" s="196"/>
      <c r="J371" s="39"/>
      <c r="K371" s="39"/>
      <c r="L371" s="42"/>
      <c r="M371" s="197"/>
      <c r="N371" s="198"/>
      <c r="O371" s="67"/>
      <c r="P371" s="67"/>
      <c r="Q371" s="67"/>
      <c r="R371" s="67"/>
      <c r="S371" s="67"/>
      <c r="T371" s="68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T371" s="20" t="s">
        <v>188</v>
      </c>
      <c r="AU371" s="20" t="s">
        <v>86</v>
      </c>
    </row>
    <row r="372" spans="1:65" s="13" customFormat="1" ht="11.25">
      <c r="B372" s="201"/>
      <c r="C372" s="202"/>
      <c r="D372" s="194" t="s">
        <v>192</v>
      </c>
      <c r="E372" s="203" t="s">
        <v>19</v>
      </c>
      <c r="F372" s="204" t="s">
        <v>1025</v>
      </c>
      <c r="G372" s="202"/>
      <c r="H372" s="203" t="s">
        <v>19</v>
      </c>
      <c r="I372" s="205"/>
      <c r="J372" s="202"/>
      <c r="K372" s="202"/>
      <c r="L372" s="206"/>
      <c r="M372" s="207"/>
      <c r="N372" s="208"/>
      <c r="O372" s="208"/>
      <c r="P372" s="208"/>
      <c r="Q372" s="208"/>
      <c r="R372" s="208"/>
      <c r="S372" s="208"/>
      <c r="T372" s="209"/>
      <c r="AT372" s="210" t="s">
        <v>192</v>
      </c>
      <c r="AU372" s="210" t="s">
        <v>86</v>
      </c>
      <c r="AV372" s="13" t="s">
        <v>84</v>
      </c>
      <c r="AW372" s="13" t="s">
        <v>37</v>
      </c>
      <c r="AX372" s="13" t="s">
        <v>77</v>
      </c>
      <c r="AY372" s="210" t="s">
        <v>179</v>
      </c>
    </row>
    <row r="373" spans="1:65" s="13" customFormat="1" ht="33.75">
      <c r="B373" s="201"/>
      <c r="C373" s="202"/>
      <c r="D373" s="194" t="s">
        <v>192</v>
      </c>
      <c r="E373" s="203" t="s">
        <v>19</v>
      </c>
      <c r="F373" s="204" t="s">
        <v>444</v>
      </c>
      <c r="G373" s="202"/>
      <c r="H373" s="203" t="s">
        <v>19</v>
      </c>
      <c r="I373" s="205"/>
      <c r="J373" s="202"/>
      <c r="K373" s="202"/>
      <c r="L373" s="206"/>
      <c r="M373" s="207"/>
      <c r="N373" s="208"/>
      <c r="O373" s="208"/>
      <c r="P373" s="208"/>
      <c r="Q373" s="208"/>
      <c r="R373" s="208"/>
      <c r="S373" s="208"/>
      <c r="T373" s="209"/>
      <c r="AT373" s="210" t="s">
        <v>192</v>
      </c>
      <c r="AU373" s="210" t="s">
        <v>86</v>
      </c>
      <c r="AV373" s="13" t="s">
        <v>84</v>
      </c>
      <c r="AW373" s="13" t="s">
        <v>37</v>
      </c>
      <c r="AX373" s="13" t="s">
        <v>77</v>
      </c>
      <c r="AY373" s="210" t="s">
        <v>179</v>
      </c>
    </row>
    <row r="374" spans="1:65" s="14" customFormat="1" ht="11.25">
      <c r="B374" s="211"/>
      <c r="C374" s="212"/>
      <c r="D374" s="194" t="s">
        <v>192</v>
      </c>
      <c r="E374" s="213" t="s">
        <v>19</v>
      </c>
      <c r="F374" s="214" t="s">
        <v>1593</v>
      </c>
      <c r="G374" s="212"/>
      <c r="H374" s="215">
        <v>3.6</v>
      </c>
      <c r="I374" s="216"/>
      <c r="J374" s="212"/>
      <c r="K374" s="212"/>
      <c r="L374" s="217"/>
      <c r="M374" s="218"/>
      <c r="N374" s="219"/>
      <c r="O374" s="219"/>
      <c r="P374" s="219"/>
      <c r="Q374" s="219"/>
      <c r="R374" s="219"/>
      <c r="S374" s="219"/>
      <c r="T374" s="220"/>
      <c r="AT374" s="221" t="s">
        <v>192</v>
      </c>
      <c r="AU374" s="221" t="s">
        <v>86</v>
      </c>
      <c r="AV374" s="14" t="s">
        <v>86</v>
      </c>
      <c r="AW374" s="14" t="s">
        <v>37</v>
      </c>
      <c r="AX374" s="14" t="s">
        <v>84</v>
      </c>
      <c r="AY374" s="221" t="s">
        <v>179</v>
      </c>
    </row>
    <row r="375" spans="1:65" s="2" customFormat="1" ht="24.2" customHeight="1">
      <c r="A375" s="37"/>
      <c r="B375" s="38"/>
      <c r="C375" s="244" t="s">
        <v>486</v>
      </c>
      <c r="D375" s="244" t="s">
        <v>374</v>
      </c>
      <c r="E375" s="245" t="s">
        <v>1594</v>
      </c>
      <c r="F375" s="246" t="s">
        <v>1591</v>
      </c>
      <c r="G375" s="247" t="s">
        <v>184</v>
      </c>
      <c r="H375" s="248">
        <v>0.5</v>
      </c>
      <c r="I375" s="249"/>
      <c r="J375" s="250">
        <f>ROUND(I375*H375,2)</f>
        <v>0</v>
      </c>
      <c r="K375" s="246" t="s">
        <v>185</v>
      </c>
      <c r="L375" s="251"/>
      <c r="M375" s="252" t="s">
        <v>19</v>
      </c>
      <c r="N375" s="253" t="s">
        <v>48</v>
      </c>
      <c r="O375" s="67"/>
      <c r="P375" s="190">
        <f>O375*H375</f>
        <v>0</v>
      </c>
      <c r="Q375" s="190">
        <v>0.14499999999999999</v>
      </c>
      <c r="R375" s="190">
        <f>Q375*H375</f>
        <v>7.2499999999999995E-2</v>
      </c>
      <c r="S375" s="190">
        <v>0</v>
      </c>
      <c r="T375" s="191">
        <f>S375*H375</f>
        <v>0</v>
      </c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R375" s="192" t="s">
        <v>253</v>
      </c>
      <c r="AT375" s="192" t="s">
        <v>374</v>
      </c>
      <c r="AU375" s="192" t="s">
        <v>86</v>
      </c>
      <c r="AY375" s="20" t="s">
        <v>179</v>
      </c>
      <c r="BE375" s="193">
        <f>IF(N375="základní",J375,0)</f>
        <v>0</v>
      </c>
      <c r="BF375" s="193">
        <f>IF(N375="snížená",J375,0)</f>
        <v>0</v>
      </c>
      <c r="BG375" s="193">
        <f>IF(N375="zákl. přenesená",J375,0)</f>
        <v>0</v>
      </c>
      <c r="BH375" s="193">
        <f>IF(N375="sníž. přenesená",J375,0)</f>
        <v>0</v>
      </c>
      <c r="BI375" s="193">
        <f>IF(N375="nulová",J375,0)</f>
        <v>0</v>
      </c>
      <c r="BJ375" s="20" t="s">
        <v>84</v>
      </c>
      <c r="BK375" s="193">
        <f>ROUND(I375*H375,2)</f>
        <v>0</v>
      </c>
      <c r="BL375" s="20" t="s">
        <v>186</v>
      </c>
      <c r="BM375" s="192" t="s">
        <v>1595</v>
      </c>
    </row>
    <row r="376" spans="1:65" s="2" customFormat="1" ht="11.25">
      <c r="A376" s="37"/>
      <c r="B376" s="38"/>
      <c r="C376" s="39"/>
      <c r="D376" s="194" t="s">
        <v>188</v>
      </c>
      <c r="E376" s="39"/>
      <c r="F376" s="195" t="s">
        <v>1591</v>
      </c>
      <c r="G376" s="39"/>
      <c r="H376" s="39"/>
      <c r="I376" s="196"/>
      <c r="J376" s="39"/>
      <c r="K376" s="39"/>
      <c r="L376" s="42"/>
      <c r="M376" s="197"/>
      <c r="N376" s="198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188</v>
      </c>
      <c r="AU376" s="20" t="s">
        <v>86</v>
      </c>
    </row>
    <row r="377" spans="1:65" s="13" customFormat="1" ht="22.5">
      <c r="B377" s="201"/>
      <c r="C377" s="202"/>
      <c r="D377" s="194" t="s">
        <v>192</v>
      </c>
      <c r="E377" s="203" t="s">
        <v>19</v>
      </c>
      <c r="F377" s="204" t="s">
        <v>1028</v>
      </c>
      <c r="G377" s="202"/>
      <c r="H377" s="203" t="s">
        <v>19</v>
      </c>
      <c r="I377" s="205"/>
      <c r="J377" s="202"/>
      <c r="K377" s="202"/>
      <c r="L377" s="206"/>
      <c r="M377" s="207"/>
      <c r="N377" s="208"/>
      <c r="O377" s="208"/>
      <c r="P377" s="208"/>
      <c r="Q377" s="208"/>
      <c r="R377" s="208"/>
      <c r="S377" s="208"/>
      <c r="T377" s="209"/>
      <c r="AT377" s="210" t="s">
        <v>192</v>
      </c>
      <c r="AU377" s="210" t="s">
        <v>86</v>
      </c>
      <c r="AV377" s="13" t="s">
        <v>84</v>
      </c>
      <c r="AW377" s="13" t="s">
        <v>37</v>
      </c>
      <c r="AX377" s="13" t="s">
        <v>77</v>
      </c>
      <c r="AY377" s="210" t="s">
        <v>179</v>
      </c>
    </row>
    <row r="378" spans="1:65" s="13" customFormat="1" ht="22.5">
      <c r="B378" s="201"/>
      <c r="C378" s="202"/>
      <c r="D378" s="194" t="s">
        <v>192</v>
      </c>
      <c r="E378" s="203" t="s">
        <v>19</v>
      </c>
      <c r="F378" s="204" t="s">
        <v>468</v>
      </c>
      <c r="G378" s="202"/>
      <c r="H378" s="203" t="s">
        <v>19</v>
      </c>
      <c r="I378" s="205"/>
      <c r="J378" s="202"/>
      <c r="K378" s="202"/>
      <c r="L378" s="206"/>
      <c r="M378" s="207"/>
      <c r="N378" s="208"/>
      <c r="O378" s="208"/>
      <c r="P378" s="208"/>
      <c r="Q378" s="208"/>
      <c r="R378" s="208"/>
      <c r="S378" s="208"/>
      <c r="T378" s="209"/>
      <c r="AT378" s="210" t="s">
        <v>192</v>
      </c>
      <c r="AU378" s="210" t="s">
        <v>86</v>
      </c>
      <c r="AV378" s="13" t="s">
        <v>84</v>
      </c>
      <c r="AW378" s="13" t="s">
        <v>37</v>
      </c>
      <c r="AX378" s="13" t="s">
        <v>77</v>
      </c>
      <c r="AY378" s="210" t="s">
        <v>179</v>
      </c>
    </row>
    <row r="379" spans="1:65" s="14" customFormat="1" ht="11.25">
      <c r="B379" s="211"/>
      <c r="C379" s="212"/>
      <c r="D379" s="194" t="s">
        <v>192</v>
      </c>
      <c r="E379" s="213" t="s">
        <v>19</v>
      </c>
      <c r="F379" s="214" t="s">
        <v>469</v>
      </c>
      <c r="G379" s="212"/>
      <c r="H379" s="215">
        <v>0.5</v>
      </c>
      <c r="I379" s="216"/>
      <c r="J379" s="212"/>
      <c r="K379" s="212"/>
      <c r="L379" s="217"/>
      <c r="M379" s="218"/>
      <c r="N379" s="219"/>
      <c r="O379" s="219"/>
      <c r="P379" s="219"/>
      <c r="Q379" s="219"/>
      <c r="R379" s="219"/>
      <c r="S379" s="219"/>
      <c r="T379" s="220"/>
      <c r="AT379" s="221" t="s">
        <v>192</v>
      </c>
      <c r="AU379" s="221" t="s">
        <v>86</v>
      </c>
      <c r="AV379" s="14" t="s">
        <v>86</v>
      </c>
      <c r="AW379" s="14" t="s">
        <v>37</v>
      </c>
      <c r="AX379" s="14" t="s">
        <v>84</v>
      </c>
      <c r="AY379" s="221" t="s">
        <v>179</v>
      </c>
    </row>
    <row r="380" spans="1:65" s="12" customFormat="1" ht="22.9" customHeight="1">
      <c r="B380" s="165"/>
      <c r="C380" s="166"/>
      <c r="D380" s="167" t="s">
        <v>76</v>
      </c>
      <c r="E380" s="179" t="s">
        <v>263</v>
      </c>
      <c r="F380" s="179" t="s">
        <v>470</v>
      </c>
      <c r="G380" s="166"/>
      <c r="H380" s="166"/>
      <c r="I380" s="169"/>
      <c r="J380" s="180">
        <f>BK380</f>
        <v>0</v>
      </c>
      <c r="K380" s="166"/>
      <c r="L380" s="171"/>
      <c r="M380" s="172"/>
      <c r="N380" s="173"/>
      <c r="O380" s="173"/>
      <c r="P380" s="174">
        <f>SUM(P381:P425)</f>
        <v>0</v>
      </c>
      <c r="Q380" s="173"/>
      <c r="R380" s="174">
        <f>SUM(R381:R425)</f>
        <v>2.1578559999999998</v>
      </c>
      <c r="S380" s="173"/>
      <c r="T380" s="175">
        <f>SUM(T381:T425)</f>
        <v>8.6999999999999994E-2</v>
      </c>
      <c r="AR380" s="176" t="s">
        <v>84</v>
      </c>
      <c r="AT380" s="177" t="s">
        <v>76</v>
      </c>
      <c r="AU380" s="177" t="s">
        <v>84</v>
      </c>
      <c r="AY380" s="176" t="s">
        <v>179</v>
      </c>
      <c r="BK380" s="178">
        <f>SUM(BK381:BK425)</f>
        <v>0</v>
      </c>
    </row>
    <row r="381" spans="1:65" s="2" customFormat="1" ht="24.2" customHeight="1">
      <c r="A381" s="37"/>
      <c r="B381" s="38"/>
      <c r="C381" s="181" t="s">
        <v>491</v>
      </c>
      <c r="D381" s="181" t="s">
        <v>181</v>
      </c>
      <c r="E381" s="182" t="s">
        <v>472</v>
      </c>
      <c r="F381" s="183" t="s">
        <v>473</v>
      </c>
      <c r="G381" s="184" t="s">
        <v>184</v>
      </c>
      <c r="H381" s="185">
        <v>270</v>
      </c>
      <c r="I381" s="186"/>
      <c r="J381" s="187">
        <f>ROUND(I381*H381,2)</f>
        <v>0</v>
      </c>
      <c r="K381" s="183" t="s">
        <v>474</v>
      </c>
      <c r="L381" s="42"/>
      <c r="M381" s="188" t="s">
        <v>19</v>
      </c>
      <c r="N381" s="189" t="s">
        <v>48</v>
      </c>
      <c r="O381" s="67"/>
      <c r="P381" s="190">
        <f>O381*H381</f>
        <v>0</v>
      </c>
      <c r="Q381" s="190">
        <v>0</v>
      </c>
      <c r="R381" s="190">
        <f>Q381*H381</f>
        <v>0</v>
      </c>
      <c r="S381" s="190">
        <v>0</v>
      </c>
      <c r="T381" s="191">
        <f>S381*H381</f>
        <v>0</v>
      </c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R381" s="192" t="s">
        <v>186</v>
      </c>
      <c r="AT381" s="192" t="s">
        <v>181</v>
      </c>
      <c r="AU381" s="192" t="s">
        <v>86</v>
      </c>
      <c r="AY381" s="20" t="s">
        <v>179</v>
      </c>
      <c r="BE381" s="193">
        <f>IF(N381="základní",J381,0)</f>
        <v>0</v>
      </c>
      <c r="BF381" s="193">
        <f>IF(N381="snížená",J381,0)</f>
        <v>0</v>
      </c>
      <c r="BG381" s="193">
        <f>IF(N381="zákl. přenesená",J381,0)</f>
        <v>0</v>
      </c>
      <c r="BH381" s="193">
        <f>IF(N381="sníž. přenesená",J381,0)</f>
        <v>0</v>
      </c>
      <c r="BI381" s="193">
        <f>IF(N381="nulová",J381,0)</f>
        <v>0</v>
      </c>
      <c r="BJ381" s="20" t="s">
        <v>84</v>
      </c>
      <c r="BK381" s="193">
        <f>ROUND(I381*H381,2)</f>
        <v>0</v>
      </c>
      <c r="BL381" s="20" t="s">
        <v>186</v>
      </c>
      <c r="BM381" s="192" t="s">
        <v>475</v>
      </c>
    </row>
    <row r="382" spans="1:65" s="2" customFormat="1" ht="11.25">
      <c r="A382" s="37"/>
      <c r="B382" s="38"/>
      <c r="C382" s="39"/>
      <c r="D382" s="194" t="s">
        <v>188</v>
      </c>
      <c r="E382" s="39"/>
      <c r="F382" s="195" t="s">
        <v>473</v>
      </c>
      <c r="G382" s="39"/>
      <c r="H382" s="39"/>
      <c r="I382" s="196"/>
      <c r="J382" s="39"/>
      <c r="K382" s="39"/>
      <c r="L382" s="42"/>
      <c r="M382" s="197"/>
      <c r="N382" s="198"/>
      <c r="O382" s="67"/>
      <c r="P382" s="67"/>
      <c r="Q382" s="67"/>
      <c r="R382" s="67"/>
      <c r="S382" s="67"/>
      <c r="T382" s="68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T382" s="20" t="s">
        <v>188</v>
      </c>
      <c r="AU382" s="20" t="s">
        <v>86</v>
      </c>
    </row>
    <row r="383" spans="1:65" s="13" customFormat="1" ht="11.25">
      <c r="B383" s="201"/>
      <c r="C383" s="202"/>
      <c r="D383" s="194" t="s">
        <v>192</v>
      </c>
      <c r="E383" s="203" t="s">
        <v>19</v>
      </c>
      <c r="F383" s="204" t="s">
        <v>476</v>
      </c>
      <c r="G383" s="202"/>
      <c r="H383" s="203" t="s">
        <v>19</v>
      </c>
      <c r="I383" s="205"/>
      <c r="J383" s="202"/>
      <c r="K383" s="202"/>
      <c r="L383" s="206"/>
      <c r="M383" s="207"/>
      <c r="N383" s="208"/>
      <c r="O383" s="208"/>
      <c r="P383" s="208"/>
      <c r="Q383" s="208"/>
      <c r="R383" s="208"/>
      <c r="S383" s="208"/>
      <c r="T383" s="209"/>
      <c r="AT383" s="210" t="s">
        <v>192</v>
      </c>
      <c r="AU383" s="210" t="s">
        <v>86</v>
      </c>
      <c r="AV383" s="13" t="s">
        <v>84</v>
      </c>
      <c r="AW383" s="13" t="s">
        <v>37</v>
      </c>
      <c r="AX383" s="13" t="s">
        <v>77</v>
      </c>
      <c r="AY383" s="210" t="s">
        <v>179</v>
      </c>
    </row>
    <row r="384" spans="1:65" s="14" customFormat="1" ht="11.25">
      <c r="B384" s="211"/>
      <c r="C384" s="212"/>
      <c r="D384" s="194" t="s">
        <v>192</v>
      </c>
      <c r="E384" s="213" t="s">
        <v>19</v>
      </c>
      <c r="F384" s="214" t="s">
        <v>1596</v>
      </c>
      <c r="G384" s="212"/>
      <c r="H384" s="215">
        <v>270</v>
      </c>
      <c r="I384" s="216"/>
      <c r="J384" s="212"/>
      <c r="K384" s="212"/>
      <c r="L384" s="217"/>
      <c r="M384" s="218"/>
      <c r="N384" s="219"/>
      <c r="O384" s="219"/>
      <c r="P384" s="219"/>
      <c r="Q384" s="219"/>
      <c r="R384" s="219"/>
      <c r="S384" s="219"/>
      <c r="T384" s="220"/>
      <c r="AT384" s="221" t="s">
        <v>192</v>
      </c>
      <c r="AU384" s="221" t="s">
        <v>86</v>
      </c>
      <c r="AV384" s="14" t="s">
        <v>86</v>
      </c>
      <c r="AW384" s="14" t="s">
        <v>37</v>
      </c>
      <c r="AX384" s="14" t="s">
        <v>84</v>
      </c>
      <c r="AY384" s="221" t="s">
        <v>179</v>
      </c>
    </row>
    <row r="385" spans="1:65" s="2" customFormat="1" ht="33" customHeight="1">
      <c r="A385" s="37"/>
      <c r="B385" s="38"/>
      <c r="C385" s="181" t="s">
        <v>499</v>
      </c>
      <c r="D385" s="181" t="s">
        <v>181</v>
      </c>
      <c r="E385" s="182" t="s">
        <v>479</v>
      </c>
      <c r="F385" s="183" t="s">
        <v>480</v>
      </c>
      <c r="G385" s="184" t="s">
        <v>216</v>
      </c>
      <c r="H385" s="185">
        <v>10</v>
      </c>
      <c r="I385" s="186"/>
      <c r="J385" s="187">
        <f>ROUND(I385*H385,2)</f>
        <v>0</v>
      </c>
      <c r="K385" s="183" t="s">
        <v>185</v>
      </c>
      <c r="L385" s="42"/>
      <c r="M385" s="188" t="s">
        <v>19</v>
      </c>
      <c r="N385" s="189" t="s">
        <v>48</v>
      </c>
      <c r="O385" s="67"/>
      <c r="P385" s="190">
        <f>O385*H385</f>
        <v>0</v>
      </c>
      <c r="Q385" s="190">
        <v>0.16849</v>
      </c>
      <c r="R385" s="190">
        <f>Q385*H385</f>
        <v>1.6849000000000001</v>
      </c>
      <c r="S385" s="190">
        <v>0</v>
      </c>
      <c r="T385" s="191">
        <f>S385*H385</f>
        <v>0</v>
      </c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R385" s="192" t="s">
        <v>186</v>
      </c>
      <c r="AT385" s="192" t="s">
        <v>181</v>
      </c>
      <c r="AU385" s="192" t="s">
        <v>86</v>
      </c>
      <c r="AY385" s="20" t="s">
        <v>179</v>
      </c>
      <c r="BE385" s="193">
        <f>IF(N385="základní",J385,0)</f>
        <v>0</v>
      </c>
      <c r="BF385" s="193">
        <f>IF(N385="snížená",J385,0)</f>
        <v>0</v>
      </c>
      <c r="BG385" s="193">
        <f>IF(N385="zákl. přenesená",J385,0)</f>
        <v>0</v>
      </c>
      <c r="BH385" s="193">
        <f>IF(N385="sníž. přenesená",J385,0)</f>
        <v>0</v>
      </c>
      <c r="BI385" s="193">
        <f>IF(N385="nulová",J385,0)</f>
        <v>0</v>
      </c>
      <c r="BJ385" s="20" t="s">
        <v>84</v>
      </c>
      <c r="BK385" s="193">
        <f>ROUND(I385*H385,2)</f>
        <v>0</v>
      </c>
      <c r="BL385" s="20" t="s">
        <v>186</v>
      </c>
      <c r="BM385" s="192" t="s">
        <v>481</v>
      </c>
    </row>
    <row r="386" spans="1:65" s="2" customFormat="1" ht="29.25">
      <c r="A386" s="37"/>
      <c r="B386" s="38"/>
      <c r="C386" s="39"/>
      <c r="D386" s="194" t="s">
        <v>188</v>
      </c>
      <c r="E386" s="39"/>
      <c r="F386" s="195" t="s">
        <v>482</v>
      </c>
      <c r="G386" s="39"/>
      <c r="H386" s="39"/>
      <c r="I386" s="196"/>
      <c r="J386" s="39"/>
      <c r="K386" s="39"/>
      <c r="L386" s="42"/>
      <c r="M386" s="197"/>
      <c r="N386" s="198"/>
      <c r="O386" s="67"/>
      <c r="P386" s="67"/>
      <c r="Q386" s="67"/>
      <c r="R386" s="67"/>
      <c r="S386" s="67"/>
      <c r="T386" s="68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T386" s="20" t="s">
        <v>188</v>
      </c>
      <c r="AU386" s="20" t="s">
        <v>86</v>
      </c>
    </row>
    <row r="387" spans="1:65" s="2" customFormat="1" ht="11.25">
      <c r="A387" s="37"/>
      <c r="B387" s="38"/>
      <c r="C387" s="39"/>
      <c r="D387" s="199" t="s">
        <v>190</v>
      </c>
      <c r="E387" s="39"/>
      <c r="F387" s="200" t="s">
        <v>483</v>
      </c>
      <c r="G387" s="39"/>
      <c r="H387" s="39"/>
      <c r="I387" s="196"/>
      <c r="J387" s="39"/>
      <c r="K387" s="39"/>
      <c r="L387" s="42"/>
      <c r="M387" s="197"/>
      <c r="N387" s="198"/>
      <c r="O387" s="67"/>
      <c r="P387" s="67"/>
      <c r="Q387" s="67"/>
      <c r="R387" s="67"/>
      <c r="S387" s="67"/>
      <c r="T387" s="68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T387" s="20" t="s">
        <v>190</v>
      </c>
      <c r="AU387" s="20" t="s">
        <v>86</v>
      </c>
    </row>
    <row r="388" spans="1:65" s="13" customFormat="1" ht="11.25">
      <c r="B388" s="201"/>
      <c r="C388" s="202"/>
      <c r="D388" s="194" t="s">
        <v>192</v>
      </c>
      <c r="E388" s="203" t="s">
        <v>19</v>
      </c>
      <c r="F388" s="204" t="s">
        <v>424</v>
      </c>
      <c r="G388" s="202"/>
      <c r="H388" s="203" t="s">
        <v>19</v>
      </c>
      <c r="I388" s="205"/>
      <c r="J388" s="202"/>
      <c r="K388" s="202"/>
      <c r="L388" s="206"/>
      <c r="M388" s="207"/>
      <c r="N388" s="208"/>
      <c r="O388" s="208"/>
      <c r="P388" s="208"/>
      <c r="Q388" s="208"/>
      <c r="R388" s="208"/>
      <c r="S388" s="208"/>
      <c r="T388" s="209"/>
      <c r="AT388" s="210" t="s">
        <v>192</v>
      </c>
      <c r="AU388" s="210" t="s">
        <v>86</v>
      </c>
      <c r="AV388" s="13" t="s">
        <v>84</v>
      </c>
      <c r="AW388" s="13" t="s">
        <v>37</v>
      </c>
      <c r="AX388" s="13" t="s">
        <v>77</v>
      </c>
      <c r="AY388" s="210" t="s">
        <v>179</v>
      </c>
    </row>
    <row r="389" spans="1:65" s="13" customFormat="1" ht="22.5">
      <c r="B389" s="201"/>
      <c r="C389" s="202"/>
      <c r="D389" s="194" t="s">
        <v>192</v>
      </c>
      <c r="E389" s="203" t="s">
        <v>19</v>
      </c>
      <c r="F389" s="204" t="s">
        <v>1597</v>
      </c>
      <c r="G389" s="202"/>
      <c r="H389" s="203" t="s">
        <v>19</v>
      </c>
      <c r="I389" s="205"/>
      <c r="J389" s="202"/>
      <c r="K389" s="202"/>
      <c r="L389" s="206"/>
      <c r="M389" s="207"/>
      <c r="N389" s="208"/>
      <c r="O389" s="208"/>
      <c r="P389" s="208"/>
      <c r="Q389" s="208"/>
      <c r="R389" s="208"/>
      <c r="S389" s="208"/>
      <c r="T389" s="209"/>
      <c r="AT389" s="210" t="s">
        <v>192</v>
      </c>
      <c r="AU389" s="210" t="s">
        <v>86</v>
      </c>
      <c r="AV389" s="13" t="s">
        <v>84</v>
      </c>
      <c r="AW389" s="13" t="s">
        <v>37</v>
      </c>
      <c r="AX389" s="13" t="s">
        <v>77</v>
      </c>
      <c r="AY389" s="210" t="s">
        <v>179</v>
      </c>
    </row>
    <row r="390" spans="1:65" s="13" customFormat="1" ht="11.25">
      <c r="B390" s="201"/>
      <c r="C390" s="202"/>
      <c r="D390" s="194" t="s">
        <v>192</v>
      </c>
      <c r="E390" s="203" t="s">
        <v>19</v>
      </c>
      <c r="F390" s="204" t="s">
        <v>1530</v>
      </c>
      <c r="G390" s="202"/>
      <c r="H390" s="203" t="s">
        <v>19</v>
      </c>
      <c r="I390" s="205"/>
      <c r="J390" s="202"/>
      <c r="K390" s="202"/>
      <c r="L390" s="206"/>
      <c r="M390" s="207"/>
      <c r="N390" s="208"/>
      <c r="O390" s="208"/>
      <c r="P390" s="208"/>
      <c r="Q390" s="208"/>
      <c r="R390" s="208"/>
      <c r="S390" s="208"/>
      <c r="T390" s="209"/>
      <c r="AT390" s="210" t="s">
        <v>192</v>
      </c>
      <c r="AU390" s="210" t="s">
        <v>86</v>
      </c>
      <c r="AV390" s="13" t="s">
        <v>84</v>
      </c>
      <c r="AW390" s="13" t="s">
        <v>37</v>
      </c>
      <c r="AX390" s="13" t="s">
        <v>77</v>
      </c>
      <c r="AY390" s="210" t="s">
        <v>179</v>
      </c>
    </row>
    <row r="391" spans="1:65" s="14" customFormat="1" ht="11.25">
      <c r="B391" s="211"/>
      <c r="C391" s="212"/>
      <c r="D391" s="194" t="s">
        <v>192</v>
      </c>
      <c r="E391" s="213" t="s">
        <v>19</v>
      </c>
      <c r="F391" s="214" t="s">
        <v>1531</v>
      </c>
      <c r="G391" s="212"/>
      <c r="H391" s="215">
        <v>8</v>
      </c>
      <c r="I391" s="216"/>
      <c r="J391" s="212"/>
      <c r="K391" s="212"/>
      <c r="L391" s="217"/>
      <c r="M391" s="218"/>
      <c r="N391" s="219"/>
      <c r="O391" s="219"/>
      <c r="P391" s="219"/>
      <c r="Q391" s="219"/>
      <c r="R391" s="219"/>
      <c r="S391" s="219"/>
      <c r="T391" s="220"/>
      <c r="AT391" s="221" t="s">
        <v>192</v>
      </c>
      <c r="AU391" s="221" t="s">
        <v>86</v>
      </c>
      <c r="AV391" s="14" t="s">
        <v>86</v>
      </c>
      <c r="AW391" s="14" t="s">
        <v>37</v>
      </c>
      <c r="AX391" s="14" t="s">
        <v>77</v>
      </c>
      <c r="AY391" s="221" t="s">
        <v>179</v>
      </c>
    </row>
    <row r="392" spans="1:65" s="13" customFormat="1" ht="11.25">
      <c r="B392" s="201"/>
      <c r="C392" s="202"/>
      <c r="D392" s="194" t="s">
        <v>192</v>
      </c>
      <c r="E392" s="203" t="s">
        <v>19</v>
      </c>
      <c r="F392" s="204" t="s">
        <v>1598</v>
      </c>
      <c r="G392" s="202"/>
      <c r="H392" s="203" t="s">
        <v>19</v>
      </c>
      <c r="I392" s="205"/>
      <c r="J392" s="202"/>
      <c r="K392" s="202"/>
      <c r="L392" s="206"/>
      <c r="M392" s="207"/>
      <c r="N392" s="208"/>
      <c r="O392" s="208"/>
      <c r="P392" s="208"/>
      <c r="Q392" s="208"/>
      <c r="R392" s="208"/>
      <c r="S392" s="208"/>
      <c r="T392" s="209"/>
      <c r="AT392" s="210" t="s">
        <v>192</v>
      </c>
      <c r="AU392" s="210" t="s">
        <v>86</v>
      </c>
      <c r="AV392" s="13" t="s">
        <v>84</v>
      </c>
      <c r="AW392" s="13" t="s">
        <v>37</v>
      </c>
      <c r="AX392" s="13" t="s">
        <v>77</v>
      </c>
      <c r="AY392" s="210" t="s">
        <v>179</v>
      </c>
    </row>
    <row r="393" spans="1:65" s="14" customFormat="1" ht="11.25">
      <c r="B393" s="211"/>
      <c r="C393" s="212"/>
      <c r="D393" s="194" t="s">
        <v>192</v>
      </c>
      <c r="E393" s="213" t="s">
        <v>19</v>
      </c>
      <c r="F393" s="214" t="s">
        <v>222</v>
      </c>
      <c r="G393" s="212"/>
      <c r="H393" s="215">
        <v>2</v>
      </c>
      <c r="I393" s="216"/>
      <c r="J393" s="212"/>
      <c r="K393" s="212"/>
      <c r="L393" s="217"/>
      <c r="M393" s="218"/>
      <c r="N393" s="219"/>
      <c r="O393" s="219"/>
      <c r="P393" s="219"/>
      <c r="Q393" s="219"/>
      <c r="R393" s="219"/>
      <c r="S393" s="219"/>
      <c r="T393" s="220"/>
      <c r="AT393" s="221" t="s">
        <v>192</v>
      </c>
      <c r="AU393" s="221" t="s">
        <v>86</v>
      </c>
      <c r="AV393" s="14" t="s">
        <v>86</v>
      </c>
      <c r="AW393" s="14" t="s">
        <v>37</v>
      </c>
      <c r="AX393" s="14" t="s">
        <v>77</v>
      </c>
      <c r="AY393" s="221" t="s">
        <v>179</v>
      </c>
    </row>
    <row r="394" spans="1:65" s="15" customFormat="1" ht="11.25">
      <c r="B394" s="222"/>
      <c r="C394" s="223"/>
      <c r="D394" s="194" t="s">
        <v>192</v>
      </c>
      <c r="E394" s="224" t="s">
        <v>19</v>
      </c>
      <c r="F394" s="225" t="s">
        <v>205</v>
      </c>
      <c r="G394" s="223"/>
      <c r="H394" s="226">
        <v>10</v>
      </c>
      <c r="I394" s="227"/>
      <c r="J394" s="223"/>
      <c r="K394" s="223"/>
      <c r="L394" s="228"/>
      <c r="M394" s="229"/>
      <c r="N394" s="230"/>
      <c r="O394" s="230"/>
      <c r="P394" s="230"/>
      <c r="Q394" s="230"/>
      <c r="R394" s="230"/>
      <c r="S394" s="230"/>
      <c r="T394" s="231"/>
      <c r="AT394" s="232" t="s">
        <v>192</v>
      </c>
      <c r="AU394" s="232" t="s">
        <v>86</v>
      </c>
      <c r="AV394" s="15" t="s">
        <v>186</v>
      </c>
      <c r="AW394" s="15" t="s">
        <v>37</v>
      </c>
      <c r="AX394" s="15" t="s">
        <v>84</v>
      </c>
      <c r="AY394" s="232" t="s">
        <v>179</v>
      </c>
    </row>
    <row r="395" spans="1:65" s="2" customFormat="1" ht="16.5" customHeight="1">
      <c r="A395" s="37"/>
      <c r="B395" s="38"/>
      <c r="C395" s="244" t="s">
        <v>509</v>
      </c>
      <c r="D395" s="244" t="s">
        <v>374</v>
      </c>
      <c r="E395" s="245" t="s">
        <v>487</v>
      </c>
      <c r="F395" s="246" t="s">
        <v>488</v>
      </c>
      <c r="G395" s="247" t="s">
        <v>216</v>
      </c>
      <c r="H395" s="248">
        <v>10.5</v>
      </c>
      <c r="I395" s="249"/>
      <c r="J395" s="250">
        <f>ROUND(I395*H395,2)</f>
        <v>0</v>
      </c>
      <c r="K395" s="246" t="s">
        <v>185</v>
      </c>
      <c r="L395" s="251"/>
      <c r="M395" s="252" t="s">
        <v>19</v>
      </c>
      <c r="N395" s="253" t="s">
        <v>48</v>
      </c>
      <c r="O395" s="67"/>
      <c r="P395" s="190">
        <f>O395*H395</f>
        <v>0</v>
      </c>
      <c r="Q395" s="190">
        <v>4.4999999999999998E-2</v>
      </c>
      <c r="R395" s="190">
        <f>Q395*H395</f>
        <v>0.47249999999999998</v>
      </c>
      <c r="S395" s="190">
        <v>0</v>
      </c>
      <c r="T395" s="191">
        <f>S395*H395</f>
        <v>0</v>
      </c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R395" s="192" t="s">
        <v>253</v>
      </c>
      <c r="AT395" s="192" t="s">
        <v>374</v>
      </c>
      <c r="AU395" s="192" t="s">
        <v>86</v>
      </c>
      <c r="AY395" s="20" t="s">
        <v>179</v>
      </c>
      <c r="BE395" s="193">
        <f>IF(N395="základní",J395,0)</f>
        <v>0</v>
      </c>
      <c r="BF395" s="193">
        <f>IF(N395="snížená",J395,0)</f>
        <v>0</v>
      </c>
      <c r="BG395" s="193">
        <f>IF(N395="zákl. přenesená",J395,0)</f>
        <v>0</v>
      </c>
      <c r="BH395" s="193">
        <f>IF(N395="sníž. přenesená",J395,0)</f>
        <v>0</v>
      </c>
      <c r="BI395" s="193">
        <f>IF(N395="nulová",J395,0)</f>
        <v>0</v>
      </c>
      <c r="BJ395" s="20" t="s">
        <v>84</v>
      </c>
      <c r="BK395" s="193">
        <f>ROUND(I395*H395,2)</f>
        <v>0</v>
      </c>
      <c r="BL395" s="20" t="s">
        <v>186</v>
      </c>
      <c r="BM395" s="192" t="s">
        <v>489</v>
      </c>
    </row>
    <row r="396" spans="1:65" s="2" customFormat="1" ht="11.25">
      <c r="A396" s="37"/>
      <c r="B396" s="38"/>
      <c r="C396" s="39"/>
      <c r="D396" s="194" t="s">
        <v>188</v>
      </c>
      <c r="E396" s="39"/>
      <c r="F396" s="195" t="s">
        <v>488</v>
      </c>
      <c r="G396" s="39"/>
      <c r="H396" s="39"/>
      <c r="I396" s="196"/>
      <c r="J396" s="39"/>
      <c r="K396" s="39"/>
      <c r="L396" s="42"/>
      <c r="M396" s="197"/>
      <c r="N396" s="198"/>
      <c r="O396" s="67"/>
      <c r="P396" s="67"/>
      <c r="Q396" s="67"/>
      <c r="R396" s="67"/>
      <c r="S396" s="67"/>
      <c r="T396" s="68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T396" s="20" t="s">
        <v>188</v>
      </c>
      <c r="AU396" s="20" t="s">
        <v>86</v>
      </c>
    </row>
    <row r="397" spans="1:65" s="14" customFormat="1" ht="11.25">
      <c r="B397" s="211"/>
      <c r="C397" s="212"/>
      <c r="D397" s="194" t="s">
        <v>192</v>
      </c>
      <c r="E397" s="212"/>
      <c r="F397" s="214" t="s">
        <v>1599</v>
      </c>
      <c r="G397" s="212"/>
      <c r="H397" s="215">
        <v>10.5</v>
      </c>
      <c r="I397" s="216"/>
      <c r="J397" s="212"/>
      <c r="K397" s="212"/>
      <c r="L397" s="217"/>
      <c r="M397" s="218"/>
      <c r="N397" s="219"/>
      <c r="O397" s="219"/>
      <c r="P397" s="219"/>
      <c r="Q397" s="219"/>
      <c r="R397" s="219"/>
      <c r="S397" s="219"/>
      <c r="T397" s="220"/>
      <c r="AT397" s="221" t="s">
        <v>192</v>
      </c>
      <c r="AU397" s="221" t="s">
        <v>86</v>
      </c>
      <c r="AV397" s="14" t="s">
        <v>86</v>
      </c>
      <c r="AW397" s="14" t="s">
        <v>4</v>
      </c>
      <c r="AX397" s="14" t="s">
        <v>84</v>
      </c>
      <c r="AY397" s="221" t="s">
        <v>179</v>
      </c>
    </row>
    <row r="398" spans="1:65" s="2" customFormat="1" ht="24.2" customHeight="1">
      <c r="A398" s="37"/>
      <c r="B398" s="38"/>
      <c r="C398" s="181" t="s">
        <v>516</v>
      </c>
      <c r="D398" s="181" t="s">
        <v>181</v>
      </c>
      <c r="E398" s="182" t="s">
        <v>1600</v>
      </c>
      <c r="F398" s="183" t="s">
        <v>1601</v>
      </c>
      <c r="G398" s="184" t="s">
        <v>216</v>
      </c>
      <c r="H398" s="185">
        <v>15.2</v>
      </c>
      <c r="I398" s="186"/>
      <c r="J398" s="187">
        <f>ROUND(I398*H398,2)</f>
        <v>0</v>
      </c>
      <c r="K398" s="183" t="s">
        <v>185</v>
      </c>
      <c r="L398" s="42"/>
      <c r="M398" s="188" t="s">
        <v>19</v>
      </c>
      <c r="N398" s="189" t="s">
        <v>48</v>
      </c>
      <c r="O398" s="67"/>
      <c r="P398" s="190">
        <f>O398*H398</f>
        <v>0</v>
      </c>
      <c r="Q398" s="190">
        <v>3.0000000000000001E-5</v>
      </c>
      <c r="R398" s="190">
        <f>Q398*H398</f>
        <v>4.5599999999999997E-4</v>
      </c>
      <c r="S398" s="190">
        <v>0</v>
      </c>
      <c r="T398" s="191">
        <f>S398*H398</f>
        <v>0</v>
      </c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R398" s="192" t="s">
        <v>186</v>
      </c>
      <c r="AT398" s="192" t="s">
        <v>181</v>
      </c>
      <c r="AU398" s="192" t="s">
        <v>86</v>
      </c>
      <c r="AY398" s="20" t="s">
        <v>179</v>
      </c>
      <c r="BE398" s="193">
        <f>IF(N398="základní",J398,0)</f>
        <v>0</v>
      </c>
      <c r="BF398" s="193">
        <f>IF(N398="snížená",J398,0)</f>
        <v>0</v>
      </c>
      <c r="BG398" s="193">
        <f>IF(N398="zákl. přenesená",J398,0)</f>
        <v>0</v>
      </c>
      <c r="BH398" s="193">
        <f>IF(N398="sníž. přenesená",J398,0)</f>
        <v>0</v>
      </c>
      <c r="BI398" s="193">
        <f>IF(N398="nulová",J398,0)</f>
        <v>0</v>
      </c>
      <c r="BJ398" s="20" t="s">
        <v>84</v>
      </c>
      <c r="BK398" s="193">
        <f>ROUND(I398*H398,2)</f>
        <v>0</v>
      </c>
      <c r="BL398" s="20" t="s">
        <v>186</v>
      </c>
      <c r="BM398" s="192" t="s">
        <v>1602</v>
      </c>
    </row>
    <row r="399" spans="1:65" s="2" customFormat="1" ht="19.5">
      <c r="A399" s="37"/>
      <c r="B399" s="38"/>
      <c r="C399" s="39"/>
      <c r="D399" s="194" t="s">
        <v>188</v>
      </c>
      <c r="E399" s="39"/>
      <c r="F399" s="195" t="s">
        <v>1603</v>
      </c>
      <c r="G399" s="39"/>
      <c r="H399" s="39"/>
      <c r="I399" s="196"/>
      <c r="J399" s="39"/>
      <c r="K399" s="39"/>
      <c r="L399" s="42"/>
      <c r="M399" s="197"/>
      <c r="N399" s="198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188</v>
      </c>
      <c r="AU399" s="20" t="s">
        <v>86</v>
      </c>
    </row>
    <row r="400" spans="1:65" s="2" customFormat="1" ht="11.25">
      <c r="A400" s="37"/>
      <c r="B400" s="38"/>
      <c r="C400" s="39"/>
      <c r="D400" s="199" t="s">
        <v>190</v>
      </c>
      <c r="E400" s="39"/>
      <c r="F400" s="200" t="s">
        <v>1604</v>
      </c>
      <c r="G400" s="39"/>
      <c r="H400" s="39"/>
      <c r="I400" s="196"/>
      <c r="J400" s="39"/>
      <c r="K400" s="39"/>
      <c r="L400" s="42"/>
      <c r="M400" s="197"/>
      <c r="N400" s="198"/>
      <c r="O400" s="67"/>
      <c r="P400" s="67"/>
      <c r="Q400" s="67"/>
      <c r="R400" s="67"/>
      <c r="S400" s="67"/>
      <c r="T400" s="68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T400" s="20" t="s">
        <v>190</v>
      </c>
      <c r="AU400" s="20" t="s">
        <v>86</v>
      </c>
    </row>
    <row r="401" spans="1:65" s="13" customFormat="1" ht="22.5">
      <c r="B401" s="201"/>
      <c r="C401" s="202"/>
      <c r="D401" s="194" t="s">
        <v>192</v>
      </c>
      <c r="E401" s="203" t="s">
        <v>19</v>
      </c>
      <c r="F401" s="204" t="s">
        <v>1528</v>
      </c>
      <c r="G401" s="202"/>
      <c r="H401" s="203" t="s">
        <v>19</v>
      </c>
      <c r="I401" s="205"/>
      <c r="J401" s="202"/>
      <c r="K401" s="202"/>
      <c r="L401" s="206"/>
      <c r="M401" s="207"/>
      <c r="N401" s="208"/>
      <c r="O401" s="208"/>
      <c r="P401" s="208"/>
      <c r="Q401" s="208"/>
      <c r="R401" s="208"/>
      <c r="S401" s="208"/>
      <c r="T401" s="209"/>
      <c r="AT401" s="210" t="s">
        <v>192</v>
      </c>
      <c r="AU401" s="210" t="s">
        <v>86</v>
      </c>
      <c r="AV401" s="13" t="s">
        <v>84</v>
      </c>
      <c r="AW401" s="13" t="s">
        <v>37</v>
      </c>
      <c r="AX401" s="13" t="s">
        <v>77</v>
      </c>
      <c r="AY401" s="210" t="s">
        <v>179</v>
      </c>
    </row>
    <row r="402" spans="1:65" s="13" customFormat="1" ht="11.25">
      <c r="B402" s="201"/>
      <c r="C402" s="202"/>
      <c r="D402" s="194" t="s">
        <v>192</v>
      </c>
      <c r="E402" s="203" t="s">
        <v>19</v>
      </c>
      <c r="F402" s="204" t="s">
        <v>1605</v>
      </c>
      <c r="G402" s="202"/>
      <c r="H402" s="203" t="s">
        <v>19</v>
      </c>
      <c r="I402" s="205"/>
      <c r="J402" s="202"/>
      <c r="K402" s="202"/>
      <c r="L402" s="206"/>
      <c r="M402" s="207"/>
      <c r="N402" s="208"/>
      <c r="O402" s="208"/>
      <c r="P402" s="208"/>
      <c r="Q402" s="208"/>
      <c r="R402" s="208"/>
      <c r="S402" s="208"/>
      <c r="T402" s="209"/>
      <c r="AT402" s="210" t="s">
        <v>192</v>
      </c>
      <c r="AU402" s="210" t="s">
        <v>86</v>
      </c>
      <c r="AV402" s="13" t="s">
        <v>84</v>
      </c>
      <c r="AW402" s="13" t="s">
        <v>37</v>
      </c>
      <c r="AX402" s="13" t="s">
        <v>77</v>
      </c>
      <c r="AY402" s="210" t="s">
        <v>179</v>
      </c>
    </row>
    <row r="403" spans="1:65" s="14" customFormat="1" ht="11.25">
      <c r="B403" s="211"/>
      <c r="C403" s="212"/>
      <c r="D403" s="194" t="s">
        <v>192</v>
      </c>
      <c r="E403" s="213" t="s">
        <v>19</v>
      </c>
      <c r="F403" s="214" t="s">
        <v>1606</v>
      </c>
      <c r="G403" s="212"/>
      <c r="H403" s="215">
        <v>15.2</v>
      </c>
      <c r="I403" s="216"/>
      <c r="J403" s="212"/>
      <c r="K403" s="212"/>
      <c r="L403" s="217"/>
      <c r="M403" s="218"/>
      <c r="N403" s="219"/>
      <c r="O403" s="219"/>
      <c r="P403" s="219"/>
      <c r="Q403" s="219"/>
      <c r="R403" s="219"/>
      <c r="S403" s="219"/>
      <c r="T403" s="220"/>
      <c r="AT403" s="221" t="s">
        <v>192</v>
      </c>
      <c r="AU403" s="221" t="s">
        <v>86</v>
      </c>
      <c r="AV403" s="14" t="s">
        <v>86</v>
      </c>
      <c r="AW403" s="14" t="s">
        <v>37</v>
      </c>
      <c r="AX403" s="14" t="s">
        <v>84</v>
      </c>
      <c r="AY403" s="221" t="s">
        <v>179</v>
      </c>
    </row>
    <row r="404" spans="1:65" s="2" customFormat="1" ht="24.2" customHeight="1">
      <c r="A404" s="37"/>
      <c r="B404" s="38"/>
      <c r="C404" s="181" t="s">
        <v>525</v>
      </c>
      <c r="D404" s="181" t="s">
        <v>181</v>
      </c>
      <c r="E404" s="182" t="s">
        <v>1607</v>
      </c>
      <c r="F404" s="183" t="s">
        <v>1608</v>
      </c>
      <c r="G404" s="184" t="s">
        <v>405</v>
      </c>
      <c r="H404" s="185">
        <v>1</v>
      </c>
      <c r="I404" s="186"/>
      <c r="J404" s="187">
        <f>ROUND(I404*H404,2)</f>
        <v>0</v>
      </c>
      <c r="K404" s="183" t="s">
        <v>474</v>
      </c>
      <c r="L404" s="42"/>
      <c r="M404" s="188" t="s">
        <v>19</v>
      </c>
      <c r="N404" s="189" t="s">
        <v>48</v>
      </c>
      <c r="O404" s="67"/>
      <c r="P404" s="190">
        <f>O404*H404</f>
        <v>0</v>
      </c>
      <c r="Q404" s="190">
        <v>0</v>
      </c>
      <c r="R404" s="190">
        <f>Q404*H404</f>
        <v>0</v>
      </c>
      <c r="S404" s="190">
        <v>0</v>
      </c>
      <c r="T404" s="191">
        <f>S404*H404</f>
        <v>0</v>
      </c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R404" s="192" t="s">
        <v>186</v>
      </c>
      <c r="AT404" s="192" t="s">
        <v>181</v>
      </c>
      <c r="AU404" s="192" t="s">
        <v>86</v>
      </c>
      <c r="AY404" s="20" t="s">
        <v>179</v>
      </c>
      <c r="BE404" s="193">
        <f>IF(N404="základní",J404,0)</f>
        <v>0</v>
      </c>
      <c r="BF404" s="193">
        <f>IF(N404="snížená",J404,0)</f>
        <v>0</v>
      </c>
      <c r="BG404" s="193">
        <f>IF(N404="zákl. přenesená",J404,0)</f>
        <v>0</v>
      </c>
      <c r="BH404" s="193">
        <f>IF(N404="sníž. přenesená",J404,0)</f>
        <v>0</v>
      </c>
      <c r="BI404" s="193">
        <f>IF(N404="nulová",J404,0)</f>
        <v>0</v>
      </c>
      <c r="BJ404" s="20" t="s">
        <v>84</v>
      </c>
      <c r="BK404" s="193">
        <f>ROUND(I404*H404,2)</f>
        <v>0</v>
      </c>
      <c r="BL404" s="20" t="s">
        <v>186</v>
      </c>
      <c r="BM404" s="192" t="s">
        <v>1609</v>
      </c>
    </row>
    <row r="405" spans="1:65" s="2" customFormat="1" ht="19.5">
      <c r="A405" s="37"/>
      <c r="B405" s="38"/>
      <c r="C405" s="39"/>
      <c r="D405" s="194" t="s">
        <v>188</v>
      </c>
      <c r="E405" s="39"/>
      <c r="F405" s="195" t="s">
        <v>1608</v>
      </c>
      <c r="G405" s="39"/>
      <c r="H405" s="39"/>
      <c r="I405" s="196"/>
      <c r="J405" s="39"/>
      <c r="K405" s="39"/>
      <c r="L405" s="42"/>
      <c r="M405" s="197"/>
      <c r="N405" s="198"/>
      <c r="O405" s="67"/>
      <c r="P405" s="67"/>
      <c r="Q405" s="67"/>
      <c r="R405" s="67"/>
      <c r="S405" s="67"/>
      <c r="T405" s="68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T405" s="20" t="s">
        <v>188</v>
      </c>
      <c r="AU405" s="20" t="s">
        <v>86</v>
      </c>
    </row>
    <row r="406" spans="1:65" s="13" customFormat="1" ht="22.5">
      <c r="B406" s="201"/>
      <c r="C406" s="202"/>
      <c r="D406" s="194" t="s">
        <v>192</v>
      </c>
      <c r="E406" s="203" t="s">
        <v>19</v>
      </c>
      <c r="F406" s="204" t="s">
        <v>1610</v>
      </c>
      <c r="G406" s="202"/>
      <c r="H406" s="203" t="s">
        <v>19</v>
      </c>
      <c r="I406" s="205"/>
      <c r="J406" s="202"/>
      <c r="K406" s="202"/>
      <c r="L406" s="206"/>
      <c r="M406" s="207"/>
      <c r="N406" s="208"/>
      <c r="O406" s="208"/>
      <c r="P406" s="208"/>
      <c r="Q406" s="208"/>
      <c r="R406" s="208"/>
      <c r="S406" s="208"/>
      <c r="T406" s="209"/>
      <c r="AT406" s="210" t="s">
        <v>192</v>
      </c>
      <c r="AU406" s="210" t="s">
        <v>86</v>
      </c>
      <c r="AV406" s="13" t="s">
        <v>84</v>
      </c>
      <c r="AW406" s="13" t="s">
        <v>37</v>
      </c>
      <c r="AX406" s="13" t="s">
        <v>77</v>
      </c>
      <c r="AY406" s="210" t="s">
        <v>179</v>
      </c>
    </row>
    <row r="407" spans="1:65" s="14" customFormat="1" ht="11.25">
      <c r="B407" s="211"/>
      <c r="C407" s="212"/>
      <c r="D407" s="194" t="s">
        <v>192</v>
      </c>
      <c r="E407" s="213" t="s">
        <v>19</v>
      </c>
      <c r="F407" s="214" t="s">
        <v>84</v>
      </c>
      <c r="G407" s="212"/>
      <c r="H407" s="215">
        <v>1</v>
      </c>
      <c r="I407" s="216"/>
      <c r="J407" s="212"/>
      <c r="K407" s="212"/>
      <c r="L407" s="217"/>
      <c r="M407" s="218"/>
      <c r="N407" s="219"/>
      <c r="O407" s="219"/>
      <c r="P407" s="219"/>
      <c r="Q407" s="219"/>
      <c r="R407" s="219"/>
      <c r="S407" s="219"/>
      <c r="T407" s="220"/>
      <c r="AT407" s="221" t="s">
        <v>192</v>
      </c>
      <c r="AU407" s="221" t="s">
        <v>86</v>
      </c>
      <c r="AV407" s="14" t="s">
        <v>86</v>
      </c>
      <c r="AW407" s="14" t="s">
        <v>37</v>
      </c>
      <c r="AX407" s="14" t="s">
        <v>84</v>
      </c>
      <c r="AY407" s="221" t="s">
        <v>179</v>
      </c>
    </row>
    <row r="408" spans="1:65" s="2" customFormat="1" ht="21.75" customHeight="1">
      <c r="A408" s="37"/>
      <c r="B408" s="38"/>
      <c r="C408" s="181" t="s">
        <v>533</v>
      </c>
      <c r="D408" s="181" t="s">
        <v>181</v>
      </c>
      <c r="E408" s="182" t="s">
        <v>1611</v>
      </c>
      <c r="F408" s="183" t="s">
        <v>1612</v>
      </c>
      <c r="G408" s="184" t="s">
        <v>405</v>
      </c>
      <c r="H408" s="185">
        <v>1</v>
      </c>
      <c r="I408" s="186"/>
      <c r="J408" s="187">
        <f>ROUND(I408*H408,2)</f>
        <v>0</v>
      </c>
      <c r="K408" s="183" t="s">
        <v>185</v>
      </c>
      <c r="L408" s="42"/>
      <c r="M408" s="188" t="s">
        <v>19</v>
      </c>
      <c r="N408" s="189" t="s">
        <v>48</v>
      </c>
      <c r="O408" s="67"/>
      <c r="P408" s="190">
        <f>O408*H408</f>
        <v>0</v>
      </c>
      <c r="Q408" s="190">
        <v>0</v>
      </c>
      <c r="R408" s="190">
        <f>Q408*H408</f>
        <v>0</v>
      </c>
      <c r="S408" s="190">
        <v>8.6999999999999994E-2</v>
      </c>
      <c r="T408" s="191">
        <f>S408*H408</f>
        <v>8.6999999999999994E-2</v>
      </c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R408" s="192" t="s">
        <v>186</v>
      </c>
      <c r="AT408" s="192" t="s">
        <v>181</v>
      </c>
      <c r="AU408" s="192" t="s">
        <v>86</v>
      </c>
      <c r="AY408" s="20" t="s">
        <v>179</v>
      </c>
      <c r="BE408" s="193">
        <f>IF(N408="základní",J408,0)</f>
        <v>0</v>
      </c>
      <c r="BF408" s="193">
        <f>IF(N408="snížená",J408,0)</f>
        <v>0</v>
      </c>
      <c r="BG408" s="193">
        <f>IF(N408="zákl. přenesená",J408,0)</f>
        <v>0</v>
      </c>
      <c r="BH408" s="193">
        <f>IF(N408="sníž. přenesená",J408,0)</f>
        <v>0</v>
      </c>
      <c r="BI408" s="193">
        <f>IF(N408="nulová",J408,0)</f>
        <v>0</v>
      </c>
      <c r="BJ408" s="20" t="s">
        <v>84</v>
      </c>
      <c r="BK408" s="193">
        <f>ROUND(I408*H408,2)</f>
        <v>0</v>
      </c>
      <c r="BL408" s="20" t="s">
        <v>186</v>
      </c>
      <c r="BM408" s="192" t="s">
        <v>1613</v>
      </c>
    </row>
    <row r="409" spans="1:65" s="2" customFormat="1" ht="11.25">
      <c r="A409" s="37"/>
      <c r="B409" s="38"/>
      <c r="C409" s="39"/>
      <c r="D409" s="194" t="s">
        <v>188</v>
      </c>
      <c r="E409" s="39"/>
      <c r="F409" s="195" t="s">
        <v>1612</v>
      </c>
      <c r="G409" s="39"/>
      <c r="H409" s="39"/>
      <c r="I409" s="196"/>
      <c r="J409" s="39"/>
      <c r="K409" s="39"/>
      <c r="L409" s="42"/>
      <c r="M409" s="197"/>
      <c r="N409" s="198"/>
      <c r="O409" s="67"/>
      <c r="P409" s="67"/>
      <c r="Q409" s="67"/>
      <c r="R409" s="67"/>
      <c r="S409" s="67"/>
      <c r="T409" s="68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T409" s="20" t="s">
        <v>188</v>
      </c>
      <c r="AU409" s="20" t="s">
        <v>86</v>
      </c>
    </row>
    <row r="410" spans="1:65" s="2" customFormat="1" ht="11.25">
      <c r="A410" s="37"/>
      <c r="B410" s="38"/>
      <c r="C410" s="39"/>
      <c r="D410" s="199" t="s">
        <v>190</v>
      </c>
      <c r="E410" s="39"/>
      <c r="F410" s="200" t="s">
        <v>1614</v>
      </c>
      <c r="G410" s="39"/>
      <c r="H410" s="39"/>
      <c r="I410" s="196"/>
      <c r="J410" s="39"/>
      <c r="K410" s="39"/>
      <c r="L410" s="42"/>
      <c r="M410" s="197"/>
      <c r="N410" s="198"/>
      <c r="O410" s="67"/>
      <c r="P410" s="67"/>
      <c r="Q410" s="67"/>
      <c r="R410" s="67"/>
      <c r="S410" s="67"/>
      <c r="T410" s="68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T410" s="20" t="s">
        <v>190</v>
      </c>
      <c r="AU410" s="20" t="s">
        <v>86</v>
      </c>
    </row>
    <row r="411" spans="1:65" s="13" customFormat="1" ht="22.5">
      <c r="B411" s="201"/>
      <c r="C411" s="202"/>
      <c r="D411" s="194" t="s">
        <v>192</v>
      </c>
      <c r="E411" s="203" t="s">
        <v>19</v>
      </c>
      <c r="F411" s="204" t="s">
        <v>1615</v>
      </c>
      <c r="G411" s="202"/>
      <c r="H411" s="203" t="s">
        <v>19</v>
      </c>
      <c r="I411" s="205"/>
      <c r="J411" s="202"/>
      <c r="K411" s="202"/>
      <c r="L411" s="206"/>
      <c r="M411" s="207"/>
      <c r="N411" s="208"/>
      <c r="O411" s="208"/>
      <c r="P411" s="208"/>
      <c r="Q411" s="208"/>
      <c r="R411" s="208"/>
      <c r="S411" s="208"/>
      <c r="T411" s="209"/>
      <c r="AT411" s="210" t="s">
        <v>192</v>
      </c>
      <c r="AU411" s="210" t="s">
        <v>86</v>
      </c>
      <c r="AV411" s="13" t="s">
        <v>84</v>
      </c>
      <c r="AW411" s="13" t="s">
        <v>37</v>
      </c>
      <c r="AX411" s="13" t="s">
        <v>77</v>
      </c>
      <c r="AY411" s="210" t="s">
        <v>179</v>
      </c>
    </row>
    <row r="412" spans="1:65" s="14" customFormat="1" ht="11.25">
      <c r="B412" s="211"/>
      <c r="C412" s="212"/>
      <c r="D412" s="194" t="s">
        <v>192</v>
      </c>
      <c r="E412" s="213" t="s">
        <v>19</v>
      </c>
      <c r="F412" s="214" t="s">
        <v>84</v>
      </c>
      <c r="G412" s="212"/>
      <c r="H412" s="215">
        <v>1</v>
      </c>
      <c r="I412" s="216"/>
      <c r="J412" s="212"/>
      <c r="K412" s="212"/>
      <c r="L412" s="217"/>
      <c r="M412" s="218"/>
      <c r="N412" s="219"/>
      <c r="O412" s="219"/>
      <c r="P412" s="219"/>
      <c r="Q412" s="219"/>
      <c r="R412" s="219"/>
      <c r="S412" s="219"/>
      <c r="T412" s="220"/>
      <c r="AT412" s="221" t="s">
        <v>192</v>
      </c>
      <c r="AU412" s="221" t="s">
        <v>86</v>
      </c>
      <c r="AV412" s="14" t="s">
        <v>86</v>
      </c>
      <c r="AW412" s="14" t="s">
        <v>37</v>
      </c>
      <c r="AX412" s="14" t="s">
        <v>84</v>
      </c>
      <c r="AY412" s="221" t="s">
        <v>179</v>
      </c>
    </row>
    <row r="413" spans="1:65" s="2" customFormat="1" ht="33" customHeight="1">
      <c r="A413" s="37"/>
      <c r="B413" s="38"/>
      <c r="C413" s="181" t="s">
        <v>540</v>
      </c>
      <c r="D413" s="181" t="s">
        <v>181</v>
      </c>
      <c r="E413" s="182" t="s">
        <v>500</v>
      </c>
      <c r="F413" s="183" t="s">
        <v>501</v>
      </c>
      <c r="G413" s="184" t="s">
        <v>184</v>
      </c>
      <c r="H413" s="185">
        <v>12</v>
      </c>
      <c r="I413" s="186"/>
      <c r="J413" s="187">
        <f>ROUND(I413*H413,2)</f>
        <v>0</v>
      </c>
      <c r="K413" s="183" t="s">
        <v>185</v>
      </c>
      <c r="L413" s="42"/>
      <c r="M413" s="188" t="s">
        <v>19</v>
      </c>
      <c r="N413" s="189" t="s">
        <v>48</v>
      </c>
      <c r="O413" s="67"/>
      <c r="P413" s="190">
        <f>O413*H413</f>
        <v>0</v>
      </c>
      <c r="Q413" s="190">
        <v>0</v>
      </c>
      <c r="R413" s="190">
        <f>Q413*H413</f>
        <v>0</v>
      </c>
      <c r="S413" s="190">
        <v>0</v>
      </c>
      <c r="T413" s="191">
        <f>S413*H413</f>
        <v>0</v>
      </c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R413" s="192" t="s">
        <v>186</v>
      </c>
      <c r="AT413" s="192" t="s">
        <v>181</v>
      </c>
      <c r="AU413" s="192" t="s">
        <v>86</v>
      </c>
      <c r="AY413" s="20" t="s">
        <v>179</v>
      </c>
      <c r="BE413" s="193">
        <f>IF(N413="základní",J413,0)</f>
        <v>0</v>
      </c>
      <c r="BF413" s="193">
        <f>IF(N413="snížená",J413,0)</f>
        <v>0</v>
      </c>
      <c r="BG413" s="193">
        <f>IF(N413="zákl. přenesená",J413,0)</f>
        <v>0</v>
      </c>
      <c r="BH413" s="193">
        <f>IF(N413="sníž. přenesená",J413,0)</f>
        <v>0</v>
      </c>
      <c r="BI413" s="193">
        <f>IF(N413="nulová",J413,0)</f>
        <v>0</v>
      </c>
      <c r="BJ413" s="20" t="s">
        <v>84</v>
      </c>
      <c r="BK413" s="193">
        <f>ROUND(I413*H413,2)</f>
        <v>0</v>
      </c>
      <c r="BL413" s="20" t="s">
        <v>186</v>
      </c>
      <c r="BM413" s="192" t="s">
        <v>502</v>
      </c>
    </row>
    <row r="414" spans="1:65" s="2" customFormat="1" ht="48.75">
      <c r="A414" s="37"/>
      <c r="B414" s="38"/>
      <c r="C414" s="39"/>
      <c r="D414" s="194" t="s">
        <v>188</v>
      </c>
      <c r="E414" s="39"/>
      <c r="F414" s="195" t="s">
        <v>503</v>
      </c>
      <c r="G414" s="39"/>
      <c r="H414" s="39"/>
      <c r="I414" s="196"/>
      <c r="J414" s="39"/>
      <c r="K414" s="39"/>
      <c r="L414" s="42"/>
      <c r="M414" s="197"/>
      <c r="N414" s="198"/>
      <c r="O414" s="67"/>
      <c r="P414" s="67"/>
      <c r="Q414" s="67"/>
      <c r="R414" s="67"/>
      <c r="S414" s="67"/>
      <c r="T414" s="68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T414" s="20" t="s">
        <v>188</v>
      </c>
      <c r="AU414" s="20" t="s">
        <v>86</v>
      </c>
    </row>
    <row r="415" spans="1:65" s="2" customFormat="1" ht="11.25">
      <c r="A415" s="37"/>
      <c r="B415" s="38"/>
      <c r="C415" s="39"/>
      <c r="D415" s="199" t="s">
        <v>190</v>
      </c>
      <c r="E415" s="39"/>
      <c r="F415" s="200" t="s">
        <v>504</v>
      </c>
      <c r="G415" s="39"/>
      <c r="H415" s="39"/>
      <c r="I415" s="196"/>
      <c r="J415" s="39"/>
      <c r="K415" s="39"/>
      <c r="L415" s="42"/>
      <c r="M415" s="197"/>
      <c r="N415" s="198"/>
      <c r="O415" s="67"/>
      <c r="P415" s="67"/>
      <c r="Q415" s="67"/>
      <c r="R415" s="67"/>
      <c r="S415" s="67"/>
      <c r="T415" s="68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T415" s="20" t="s">
        <v>190</v>
      </c>
      <c r="AU415" s="20" t="s">
        <v>86</v>
      </c>
    </row>
    <row r="416" spans="1:65" s="13" customFormat="1" ht="22.5">
      <c r="B416" s="201"/>
      <c r="C416" s="202"/>
      <c r="D416" s="194" t="s">
        <v>192</v>
      </c>
      <c r="E416" s="203" t="s">
        <v>19</v>
      </c>
      <c r="F416" s="204" t="s">
        <v>505</v>
      </c>
      <c r="G416" s="202"/>
      <c r="H416" s="203" t="s">
        <v>19</v>
      </c>
      <c r="I416" s="205"/>
      <c r="J416" s="202"/>
      <c r="K416" s="202"/>
      <c r="L416" s="206"/>
      <c r="M416" s="207"/>
      <c r="N416" s="208"/>
      <c r="O416" s="208"/>
      <c r="P416" s="208"/>
      <c r="Q416" s="208"/>
      <c r="R416" s="208"/>
      <c r="S416" s="208"/>
      <c r="T416" s="209"/>
      <c r="AT416" s="210" t="s">
        <v>192</v>
      </c>
      <c r="AU416" s="210" t="s">
        <v>86</v>
      </c>
      <c r="AV416" s="13" t="s">
        <v>84</v>
      </c>
      <c r="AW416" s="13" t="s">
        <v>37</v>
      </c>
      <c r="AX416" s="13" t="s">
        <v>77</v>
      </c>
      <c r="AY416" s="210" t="s">
        <v>179</v>
      </c>
    </row>
    <row r="417" spans="1:65" s="13" customFormat="1" ht="11.25">
      <c r="B417" s="201"/>
      <c r="C417" s="202"/>
      <c r="D417" s="194" t="s">
        <v>192</v>
      </c>
      <c r="E417" s="203" t="s">
        <v>19</v>
      </c>
      <c r="F417" s="204" t="s">
        <v>1513</v>
      </c>
      <c r="G417" s="202"/>
      <c r="H417" s="203" t="s">
        <v>19</v>
      </c>
      <c r="I417" s="205"/>
      <c r="J417" s="202"/>
      <c r="K417" s="202"/>
      <c r="L417" s="206"/>
      <c r="M417" s="207"/>
      <c r="N417" s="208"/>
      <c r="O417" s="208"/>
      <c r="P417" s="208"/>
      <c r="Q417" s="208"/>
      <c r="R417" s="208"/>
      <c r="S417" s="208"/>
      <c r="T417" s="209"/>
      <c r="AT417" s="210" t="s">
        <v>192</v>
      </c>
      <c r="AU417" s="210" t="s">
        <v>86</v>
      </c>
      <c r="AV417" s="13" t="s">
        <v>84</v>
      </c>
      <c r="AW417" s="13" t="s">
        <v>37</v>
      </c>
      <c r="AX417" s="13" t="s">
        <v>77</v>
      </c>
      <c r="AY417" s="210" t="s">
        <v>179</v>
      </c>
    </row>
    <row r="418" spans="1:65" s="14" customFormat="1" ht="11.25">
      <c r="B418" s="211"/>
      <c r="C418" s="212"/>
      <c r="D418" s="194" t="s">
        <v>192</v>
      </c>
      <c r="E418" s="213" t="s">
        <v>19</v>
      </c>
      <c r="F418" s="214" t="s">
        <v>1514</v>
      </c>
      <c r="G418" s="212"/>
      <c r="H418" s="215">
        <v>6.4</v>
      </c>
      <c r="I418" s="216"/>
      <c r="J418" s="212"/>
      <c r="K418" s="212"/>
      <c r="L418" s="217"/>
      <c r="M418" s="218"/>
      <c r="N418" s="219"/>
      <c r="O418" s="219"/>
      <c r="P418" s="219"/>
      <c r="Q418" s="219"/>
      <c r="R418" s="219"/>
      <c r="S418" s="219"/>
      <c r="T418" s="220"/>
      <c r="AT418" s="221" t="s">
        <v>192</v>
      </c>
      <c r="AU418" s="221" t="s">
        <v>86</v>
      </c>
      <c r="AV418" s="14" t="s">
        <v>86</v>
      </c>
      <c r="AW418" s="14" t="s">
        <v>37</v>
      </c>
      <c r="AX418" s="14" t="s">
        <v>77</v>
      </c>
      <c r="AY418" s="221" t="s">
        <v>179</v>
      </c>
    </row>
    <row r="419" spans="1:65" s="13" customFormat="1" ht="11.25">
      <c r="B419" s="201"/>
      <c r="C419" s="202"/>
      <c r="D419" s="194" t="s">
        <v>192</v>
      </c>
      <c r="E419" s="203" t="s">
        <v>19</v>
      </c>
      <c r="F419" s="204" t="s">
        <v>864</v>
      </c>
      <c r="G419" s="202"/>
      <c r="H419" s="203" t="s">
        <v>19</v>
      </c>
      <c r="I419" s="205"/>
      <c r="J419" s="202"/>
      <c r="K419" s="202"/>
      <c r="L419" s="206"/>
      <c r="M419" s="207"/>
      <c r="N419" s="208"/>
      <c r="O419" s="208"/>
      <c r="P419" s="208"/>
      <c r="Q419" s="208"/>
      <c r="R419" s="208"/>
      <c r="S419" s="208"/>
      <c r="T419" s="209"/>
      <c r="AT419" s="210" t="s">
        <v>192</v>
      </c>
      <c r="AU419" s="210" t="s">
        <v>86</v>
      </c>
      <c r="AV419" s="13" t="s">
        <v>84</v>
      </c>
      <c r="AW419" s="13" t="s">
        <v>37</v>
      </c>
      <c r="AX419" s="13" t="s">
        <v>77</v>
      </c>
      <c r="AY419" s="210" t="s">
        <v>179</v>
      </c>
    </row>
    <row r="420" spans="1:65" s="14" customFormat="1" ht="11.25">
      <c r="B420" s="211"/>
      <c r="C420" s="212"/>
      <c r="D420" s="194" t="s">
        <v>192</v>
      </c>
      <c r="E420" s="213" t="s">
        <v>19</v>
      </c>
      <c r="F420" s="214" t="s">
        <v>222</v>
      </c>
      <c r="G420" s="212"/>
      <c r="H420" s="215">
        <v>2</v>
      </c>
      <c r="I420" s="216"/>
      <c r="J420" s="212"/>
      <c r="K420" s="212"/>
      <c r="L420" s="217"/>
      <c r="M420" s="218"/>
      <c r="N420" s="219"/>
      <c r="O420" s="219"/>
      <c r="P420" s="219"/>
      <c r="Q420" s="219"/>
      <c r="R420" s="219"/>
      <c r="S420" s="219"/>
      <c r="T420" s="220"/>
      <c r="AT420" s="221" t="s">
        <v>192</v>
      </c>
      <c r="AU420" s="221" t="s">
        <v>86</v>
      </c>
      <c r="AV420" s="14" t="s">
        <v>86</v>
      </c>
      <c r="AW420" s="14" t="s">
        <v>37</v>
      </c>
      <c r="AX420" s="14" t="s">
        <v>77</v>
      </c>
      <c r="AY420" s="221" t="s">
        <v>179</v>
      </c>
    </row>
    <row r="421" spans="1:65" s="16" customFormat="1" ht="11.25">
      <c r="B421" s="233"/>
      <c r="C421" s="234"/>
      <c r="D421" s="194" t="s">
        <v>192</v>
      </c>
      <c r="E421" s="235" t="s">
        <v>19</v>
      </c>
      <c r="F421" s="236" t="s">
        <v>273</v>
      </c>
      <c r="G421" s="234"/>
      <c r="H421" s="237">
        <v>8.4</v>
      </c>
      <c r="I421" s="238"/>
      <c r="J421" s="234"/>
      <c r="K421" s="234"/>
      <c r="L421" s="239"/>
      <c r="M421" s="240"/>
      <c r="N421" s="241"/>
      <c r="O421" s="241"/>
      <c r="P421" s="241"/>
      <c r="Q421" s="241"/>
      <c r="R421" s="241"/>
      <c r="S421" s="241"/>
      <c r="T421" s="242"/>
      <c r="AT421" s="243" t="s">
        <v>192</v>
      </c>
      <c r="AU421" s="243" t="s">
        <v>86</v>
      </c>
      <c r="AV421" s="16" t="s">
        <v>94</v>
      </c>
      <c r="AW421" s="16" t="s">
        <v>37</v>
      </c>
      <c r="AX421" s="16" t="s">
        <v>77</v>
      </c>
      <c r="AY421" s="243" t="s">
        <v>179</v>
      </c>
    </row>
    <row r="422" spans="1:65" s="13" customFormat="1" ht="22.5">
      <c r="B422" s="201"/>
      <c r="C422" s="202"/>
      <c r="D422" s="194" t="s">
        <v>192</v>
      </c>
      <c r="E422" s="203" t="s">
        <v>19</v>
      </c>
      <c r="F422" s="204" t="s">
        <v>1616</v>
      </c>
      <c r="G422" s="202"/>
      <c r="H422" s="203" t="s">
        <v>19</v>
      </c>
      <c r="I422" s="205"/>
      <c r="J422" s="202"/>
      <c r="K422" s="202"/>
      <c r="L422" s="206"/>
      <c r="M422" s="207"/>
      <c r="N422" s="208"/>
      <c r="O422" s="208"/>
      <c r="P422" s="208"/>
      <c r="Q422" s="208"/>
      <c r="R422" s="208"/>
      <c r="S422" s="208"/>
      <c r="T422" s="209"/>
      <c r="AT422" s="210" t="s">
        <v>192</v>
      </c>
      <c r="AU422" s="210" t="s">
        <v>86</v>
      </c>
      <c r="AV422" s="13" t="s">
        <v>84</v>
      </c>
      <c r="AW422" s="13" t="s">
        <v>37</v>
      </c>
      <c r="AX422" s="13" t="s">
        <v>77</v>
      </c>
      <c r="AY422" s="210" t="s">
        <v>179</v>
      </c>
    </row>
    <row r="423" spans="1:65" s="13" customFormat="1" ht="22.5">
      <c r="B423" s="201"/>
      <c r="C423" s="202"/>
      <c r="D423" s="194" t="s">
        <v>192</v>
      </c>
      <c r="E423" s="203" t="s">
        <v>19</v>
      </c>
      <c r="F423" s="204" t="s">
        <v>1589</v>
      </c>
      <c r="G423" s="202"/>
      <c r="H423" s="203" t="s">
        <v>19</v>
      </c>
      <c r="I423" s="205"/>
      <c r="J423" s="202"/>
      <c r="K423" s="202"/>
      <c r="L423" s="206"/>
      <c r="M423" s="207"/>
      <c r="N423" s="208"/>
      <c r="O423" s="208"/>
      <c r="P423" s="208"/>
      <c r="Q423" s="208"/>
      <c r="R423" s="208"/>
      <c r="S423" s="208"/>
      <c r="T423" s="209"/>
      <c r="AT423" s="210" t="s">
        <v>192</v>
      </c>
      <c r="AU423" s="210" t="s">
        <v>86</v>
      </c>
      <c r="AV423" s="13" t="s">
        <v>84</v>
      </c>
      <c r="AW423" s="13" t="s">
        <v>37</v>
      </c>
      <c r="AX423" s="13" t="s">
        <v>77</v>
      </c>
      <c r="AY423" s="210" t="s">
        <v>179</v>
      </c>
    </row>
    <row r="424" spans="1:65" s="14" customFormat="1" ht="11.25">
      <c r="B424" s="211"/>
      <c r="C424" s="212"/>
      <c r="D424" s="194" t="s">
        <v>192</v>
      </c>
      <c r="E424" s="213" t="s">
        <v>19</v>
      </c>
      <c r="F424" s="214" t="s">
        <v>1518</v>
      </c>
      <c r="G424" s="212"/>
      <c r="H424" s="215">
        <v>3.6</v>
      </c>
      <c r="I424" s="216"/>
      <c r="J424" s="212"/>
      <c r="K424" s="212"/>
      <c r="L424" s="217"/>
      <c r="M424" s="218"/>
      <c r="N424" s="219"/>
      <c r="O424" s="219"/>
      <c r="P424" s="219"/>
      <c r="Q424" s="219"/>
      <c r="R424" s="219"/>
      <c r="S424" s="219"/>
      <c r="T424" s="220"/>
      <c r="AT424" s="221" t="s">
        <v>192</v>
      </c>
      <c r="AU424" s="221" t="s">
        <v>86</v>
      </c>
      <c r="AV424" s="14" t="s">
        <v>86</v>
      </c>
      <c r="AW424" s="14" t="s">
        <v>37</v>
      </c>
      <c r="AX424" s="14" t="s">
        <v>77</v>
      </c>
      <c r="AY424" s="221" t="s">
        <v>179</v>
      </c>
    </row>
    <row r="425" spans="1:65" s="15" customFormat="1" ht="11.25">
      <c r="B425" s="222"/>
      <c r="C425" s="223"/>
      <c r="D425" s="194" t="s">
        <v>192</v>
      </c>
      <c r="E425" s="224" t="s">
        <v>19</v>
      </c>
      <c r="F425" s="225" t="s">
        <v>205</v>
      </c>
      <c r="G425" s="223"/>
      <c r="H425" s="226">
        <v>12</v>
      </c>
      <c r="I425" s="227"/>
      <c r="J425" s="223"/>
      <c r="K425" s="223"/>
      <c r="L425" s="228"/>
      <c r="M425" s="229"/>
      <c r="N425" s="230"/>
      <c r="O425" s="230"/>
      <c r="P425" s="230"/>
      <c r="Q425" s="230"/>
      <c r="R425" s="230"/>
      <c r="S425" s="230"/>
      <c r="T425" s="231"/>
      <c r="AT425" s="232" t="s">
        <v>192</v>
      </c>
      <c r="AU425" s="232" t="s">
        <v>86</v>
      </c>
      <c r="AV425" s="15" t="s">
        <v>186</v>
      </c>
      <c r="AW425" s="15" t="s">
        <v>37</v>
      </c>
      <c r="AX425" s="15" t="s">
        <v>84</v>
      </c>
      <c r="AY425" s="232" t="s">
        <v>179</v>
      </c>
    </row>
    <row r="426" spans="1:65" s="12" customFormat="1" ht="22.9" customHeight="1">
      <c r="B426" s="165"/>
      <c r="C426" s="166"/>
      <c r="D426" s="167" t="s">
        <v>76</v>
      </c>
      <c r="E426" s="179" t="s">
        <v>507</v>
      </c>
      <c r="F426" s="179" t="s">
        <v>508</v>
      </c>
      <c r="G426" s="166"/>
      <c r="H426" s="166"/>
      <c r="I426" s="169"/>
      <c r="J426" s="180">
        <f>BK426</f>
        <v>0</v>
      </c>
      <c r="K426" s="166"/>
      <c r="L426" s="171"/>
      <c r="M426" s="172"/>
      <c r="N426" s="173"/>
      <c r="O426" s="173"/>
      <c r="P426" s="174">
        <f>SUM(P427:P468)</f>
        <v>0</v>
      </c>
      <c r="Q426" s="173"/>
      <c r="R426" s="174">
        <f>SUM(R427:R468)</f>
        <v>0</v>
      </c>
      <c r="S426" s="173"/>
      <c r="T426" s="175">
        <f>SUM(T427:T468)</f>
        <v>0</v>
      </c>
      <c r="AR426" s="176" t="s">
        <v>84</v>
      </c>
      <c r="AT426" s="177" t="s">
        <v>76</v>
      </c>
      <c r="AU426" s="177" t="s">
        <v>84</v>
      </c>
      <c r="AY426" s="176" t="s">
        <v>179</v>
      </c>
      <c r="BK426" s="178">
        <f>SUM(BK427:BK468)</f>
        <v>0</v>
      </c>
    </row>
    <row r="427" spans="1:65" s="2" customFormat="1" ht="21.75" customHeight="1">
      <c r="A427" s="37"/>
      <c r="B427" s="38"/>
      <c r="C427" s="181" t="s">
        <v>546</v>
      </c>
      <c r="D427" s="181" t="s">
        <v>181</v>
      </c>
      <c r="E427" s="182" t="s">
        <v>510</v>
      </c>
      <c r="F427" s="183" t="s">
        <v>511</v>
      </c>
      <c r="G427" s="184" t="s">
        <v>332</v>
      </c>
      <c r="H427" s="185">
        <v>5.5759999999999996</v>
      </c>
      <c r="I427" s="186"/>
      <c r="J427" s="187">
        <f>ROUND(I427*H427,2)</f>
        <v>0</v>
      </c>
      <c r="K427" s="183" t="s">
        <v>185</v>
      </c>
      <c r="L427" s="42"/>
      <c r="M427" s="188" t="s">
        <v>19</v>
      </c>
      <c r="N427" s="189" t="s">
        <v>48</v>
      </c>
      <c r="O427" s="67"/>
      <c r="P427" s="190">
        <f>O427*H427</f>
        <v>0</v>
      </c>
      <c r="Q427" s="190">
        <v>0</v>
      </c>
      <c r="R427" s="190">
        <f>Q427*H427</f>
        <v>0</v>
      </c>
      <c r="S427" s="190">
        <v>0</v>
      </c>
      <c r="T427" s="191">
        <f>S427*H427</f>
        <v>0</v>
      </c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R427" s="192" t="s">
        <v>186</v>
      </c>
      <c r="AT427" s="192" t="s">
        <v>181</v>
      </c>
      <c r="AU427" s="192" t="s">
        <v>86</v>
      </c>
      <c r="AY427" s="20" t="s">
        <v>179</v>
      </c>
      <c r="BE427" s="193">
        <f>IF(N427="základní",J427,0)</f>
        <v>0</v>
      </c>
      <c r="BF427" s="193">
        <f>IF(N427="snížená",J427,0)</f>
        <v>0</v>
      </c>
      <c r="BG427" s="193">
        <f>IF(N427="zákl. přenesená",J427,0)</f>
        <v>0</v>
      </c>
      <c r="BH427" s="193">
        <f>IF(N427="sníž. přenesená",J427,0)</f>
        <v>0</v>
      </c>
      <c r="BI427" s="193">
        <f>IF(N427="nulová",J427,0)</f>
        <v>0</v>
      </c>
      <c r="BJ427" s="20" t="s">
        <v>84</v>
      </c>
      <c r="BK427" s="193">
        <f>ROUND(I427*H427,2)</f>
        <v>0</v>
      </c>
      <c r="BL427" s="20" t="s">
        <v>186</v>
      </c>
      <c r="BM427" s="192" t="s">
        <v>512</v>
      </c>
    </row>
    <row r="428" spans="1:65" s="2" customFormat="1" ht="19.5">
      <c r="A428" s="37"/>
      <c r="B428" s="38"/>
      <c r="C428" s="39"/>
      <c r="D428" s="194" t="s">
        <v>188</v>
      </c>
      <c r="E428" s="39"/>
      <c r="F428" s="195" t="s">
        <v>513</v>
      </c>
      <c r="G428" s="39"/>
      <c r="H428" s="39"/>
      <c r="I428" s="196"/>
      <c r="J428" s="39"/>
      <c r="K428" s="39"/>
      <c r="L428" s="42"/>
      <c r="M428" s="197"/>
      <c r="N428" s="198"/>
      <c r="O428" s="67"/>
      <c r="P428" s="67"/>
      <c r="Q428" s="67"/>
      <c r="R428" s="67"/>
      <c r="S428" s="67"/>
      <c r="T428" s="68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T428" s="20" t="s">
        <v>188</v>
      </c>
      <c r="AU428" s="20" t="s">
        <v>86</v>
      </c>
    </row>
    <row r="429" spans="1:65" s="2" customFormat="1" ht="11.25">
      <c r="A429" s="37"/>
      <c r="B429" s="38"/>
      <c r="C429" s="39"/>
      <c r="D429" s="199" t="s">
        <v>190</v>
      </c>
      <c r="E429" s="39"/>
      <c r="F429" s="200" t="s">
        <v>514</v>
      </c>
      <c r="G429" s="39"/>
      <c r="H429" s="39"/>
      <c r="I429" s="196"/>
      <c r="J429" s="39"/>
      <c r="K429" s="39"/>
      <c r="L429" s="42"/>
      <c r="M429" s="197"/>
      <c r="N429" s="198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190</v>
      </c>
      <c r="AU429" s="20" t="s">
        <v>86</v>
      </c>
    </row>
    <row r="430" spans="1:65" s="14" customFormat="1" ht="11.25">
      <c r="B430" s="211"/>
      <c r="C430" s="212"/>
      <c r="D430" s="194" t="s">
        <v>192</v>
      </c>
      <c r="E430" s="213" t="s">
        <v>19</v>
      </c>
      <c r="F430" s="214" t="s">
        <v>1617</v>
      </c>
      <c r="G430" s="212"/>
      <c r="H430" s="215">
        <v>5.5759999999999996</v>
      </c>
      <c r="I430" s="216"/>
      <c r="J430" s="212"/>
      <c r="K430" s="212"/>
      <c r="L430" s="217"/>
      <c r="M430" s="218"/>
      <c r="N430" s="219"/>
      <c r="O430" s="219"/>
      <c r="P430" s="219"/>
      <c r="Q430" s="219"/>
      <c r="R430" s="219"/>
      <c r="S430" s="219"/>
      <c r="T430" s="220"/>
      <c r="AT430" s="221" t="s">
        <v>192</v>
      </c>
      <c r="AU430" s="221" t="s">
        <v>86</v>
      </c>
      <c r="AV430" s="14" t="s">
        <v>86</v>
      </c>
      <c r="AW430" s="14" t="s">
        <v>37</v>
      </c>
      <c r="AX430" s="14" t="s">
        <v>84</v>
      </c>
      <c r="AY430" s="221" t="s">
        <v>179</v>
      </c>
    </row>
    <row r="431" spans="1:65" s="2" customFormat="1" ht="24.2" customHeight="1">
      <c r="A431" s="37"/>
      <c r="B431" s="38"/>
      <c r="C431" s="181" t="s">
        <v>552</v>
      </c>
      <c r="D431" s="181" t="s">
        <v>181</v>
      </c>
      <c r="E431" s="182" t="s">
        <v>517</v>
      </c>
      <c r="F431" s="183" t="s">
        <v>518</v>
      </c>
      <c r="G431" s="184" t="s">
        <v>332</v>
      </c>
      <c r="H431" s="185">
        <v>72.488</v>
      </c>
      <c r="I431" s="186"/>
      <c r="J431" s="187">
        <f>ROUND(I431*H431,2)</f>
        <v>0</v>
      </c>
      <c r="K431" s="183" t="s">
        <v>185</v>
      </c>
      <c r="L431" s="42"/>
      <c r="M431" s="188" t="s">
        <v>19</v>
      </c>
      <c r="N431" s="189" t="s">
        <v>48</v>
      </c>
      <c r="O431" s="67"/>
      <c r="P431" s="190">
        <f>O431*H431</f>
        <v>0</v>
      </c>
      <c r="Q431" s="190">
        <v>0</v>
      </c>
      <c r="R431" s="190">
        <f>Q431*H431</f>
        <v>0</v>
      </c>
      <c r="S431" s="190">
        <v>0</v>
      </c>
      <c r="T431" s="191">
        <f>S431*H431</f>
        <v>0</v>
      </c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R431" s="192" t="s">
        <v>186</v>
      </c>
      <c r="AT431" s="192" t="s">
        <v>181</v>
      </c>
      <c r="AU431" s="192" t="s">
        <v>86</v>
      </c>
      <c r="AY431" s="20" t="s">
        <v>179</v>
      </c>
      <c r="BE431" s="193">
        <f>IF(N431="základní",J431,0)</f>
        <v>0</v>
      </c>
      <c r="BF431" s="193">
        <f>IF(N431="snížená",J431,0)</f>
        <v>0</v>
      </c>
      <c r="BG431" s="193">
        <f>IF(N431="zákl. přenesená",J431,0)</f>
        <v>0</v>
      </c>
      <c r="BH431" s="193">
        <f>IF(N431="sníž. přenesená",J431,0)</f>
        <v>0</v>
      </c>
      <c r="BI431" s="193">
        <f>IF(N431="nulová",J431,0)</f>
        <v>0</v>
      </c>
      <c r="BJ431" s="20" t="s">
        <v>84</v>
      </c>
      <c r="BK431" s="193">
        <f>ROUND(I431*H431,2)</f>
        <v>0</v>
      </c>
      <c r="BL431" s="20" t="s">
        <v>186</v>
      </c>
      <c r="BM431" s="192" t="s">
        <v>519</v>
      </c>
    </row>
    <row r="432" spans="1:65" s="2" customFormat="1" ht="19.5">
      <c r="A432" s="37"/>
      <c r="B432" s="38"/>
      <c r="C432" s="39"/>
      <c r="D432" s="194" t="s">
        <v>188</v>
      </c>
      <c r="E432" s="39"/>
      <c r="F432" s="195" t="s">
        <v>520</v>
      </c>
      <c r="G432" s="39"/>
      <c r="H432" s="39"/>
      <c r="I432" s="196"/>
      <c r="J432" s="39"/>
      <c r="K432" s="39"/>
      <c r="L432" s="42"/>
      <c r="M432" s="197"/>
      <c r="N432" s="198"/>
      <c r="O432" s="67"/>
      <c r="P432" s="67"/>
      <c r="Q432" s="67"/>
      <c r="R432" s="67"/>
      <c r="S432" s="67"/>
      <c r="T432" s="68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T432" s="20" t="s">
        <v>188</v>
      </c>
      <c r="AU432" s="20" t="s">
        <v>86</v>
      </c>
    </row>
    <row r="433" spans="1:65" s="2" customFormat="1" ht="11.25">
      <c r="A433" s="37"/>
      <c r="B433" s="38"/>
      <c r="C433" s="39"/>
      <c r="D433" s="199" t="s">
        <v>190</v>
      </c>
      <c r="E433" s="39"/>
      <c r="F433" s="200" t="s">
        <v>521</v>
      </c>
      <c r="G433" s="39"/>
      <c r="H433" s="39"/>
      <c r="I433" s="196"/>
      <c r="J433" s="39"/>
      <c r="K433" s="39"/>
      <c r="L433" s="42"/>
      <c r="M433" s="197"/>
      <c r="N433" s="198"/>
      <c r="O433" s="67"/>
      <c r="P433" s="67"/>
      <c r="Q433" s="67"/>
      <c r="R433" s="67"/>
      <c r="S433" s="67"/>
      <c r="T433" s="68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T433" s="20" t="s">
        <v>190</v>
      </c>
      <c r="AU433" s="20" t="s">
        <v>86</v>
      </c>
    </row>
    <row r="434" spans="1:65" s="13" customFormat="1" ht="22.5">
      <c r="B434" s="201"/>
      <c r="C434" s="202"/>
      <c r="D434" s="194" t="s">
        <v>192</v>
      </c>
      <c r="E434" s="203" t="s">
        <v>19</v>
      </c>
      <c r="F434" s="204" t="s">
        <v>1618</v>
      </c>
      <c r="G434" s="202"/>
      <c r="H434" s="203" t="s">
        <v>19</v>
      </c>
      <c r="I434" s="205"/>
      <c r="J434" s="202"/>
      <c r="K434" s="202"/>
      <c r="L434" s="206"/>
      <c r="M434" s="207"/>
      <c r="N434" s="208"/>
      <c r="O434" s="208"/>
      <c r="P434" s="208"/>
      <c r="Q434" s="208"/>
      <c r="R434" s="208"/>
      <c r="S434" s="208"/>
      <c r="T434" s="209"/>
      <c r="AT434" s="210" t="s">
        <v>192</v>
      </c>
      <c r="AU434" s="210" t="s">
        <v>86</v>
      </c>
      <c r="AV434" s="13" t="s">
        <v>84</v>
      </c>
      <c r="AW434" s="13" t="s">
        <v>37</v>
      </c>
      <c r="AX434" s="13" t="s">
        <v>77</v>
      </c>
      <c r="AY434" s="210" t="s">
        <v>179</v>
      </c>
    </row>
    <row r="435" spans="1:65" s="13" customFormat="1" ht="11.25">
      <c r="B435" s="201"/>
      <c r="C435" s="202"/>
      <c r="D435" s="194" t="s">
        <v>192</v>
      </c>
      <c r="E435" s="203" t="s">
        <v>19</v>
      </c>
      <c r="F435" s="204" t="s">
        <v>1619</v>
      </c>
      <c r="G435" s="202"/>
      <c r="H435" s="203" t="s">
        <v>19</v>
      </c>
      <c r="I435" s="205"/>
      <c r="J435" s="202"/>
      <c r="K435" s="202"/>
      <c r="L435" s="206"/>
      <c r="M435" s="207"/>
      <c r="N435" s="208"/>
      <c r="O435" s="208"/>
      <c r="P435" s="208"/>
      <c r="Q435" s="208"/>
      <c r="R435" s="208"/>
      <c r="S435" s="208"/>
      <c r="T435" s="209"/>
      <c r="AT435" s="210" t="s">
        <v>192</v>
      </c>
      <c r="AU435" s="210" t="s">
        <v>86</v>
      </c>
      <c r="AV435" s="13" t="s">
        <v>84</v>
      </c>
      <c r="AW435" s="13" t="s">
        <v>37</v>
      </c>
      <c r="AX435" s="13" t="s">
        <v>77</v>
      </c>
      <c r="AY435" s="210" t="s">
        <v>179</v>
      </c>
    </row>
    <row r="436" spans="1:65" s="14" customFormat="1" ht="11.25">
      <c r="B436" s="211"/>
      <c r="C436" s="212"/>
      <c r="D436" s="194" t="s">
        <v>192</v>
      </c>
      <c r="E436" s="213" t="s">
        <v>19</v>
      </c>
      <c r="F436" s="214" t="s">
        <v>1620</v>
      </c>
      <c r="G436" s="212"/>
      <c r="H436" s="215">
        <v>72.488</v>
      </c>
      <c r="I436" s="216"/>
      <c r="J436" s="212"/>
      <c r="K436" s="212"/>
      <c r="L436" s="217"/>
      <c r="M436" s="218"/>
      <c r="N436" s="219"/>
      <c r="O436" s="219"/>
      <c r="P436" s="219"/>
      <c r="Q436" s="219"/>
      <c r="R436" s="219"/>
      <c r="S436" s="219"/>
      <c r="T436" s="220"/>
      <c r="AT436" s="221" t="s">
        <v>192</v>
      </c>
      <c r="AU436" s="221" t="s">
        <v>86</v>
      </c>
      <c r="AV436" s="14" t="s">
        <v>86</v>
      </c>
      <c r="AW436" s="14" t="s">
        <v>37</v>
      </c>
      <c r="AX436" s="14" t="s">
        <v>84</v>
      </c>
      <c r="AY436" s="221" t="s">
        <v>179</v>
      </c>
    </row>
    <row r="437" spans="1:65" s="2" customFormat="1" ht="21.75" customHeight="1">
      <c r="A437" s="37"/>
      <c r="B437" s="38"/>
      <c r="C437" s="181" t="s">
        <v>559</v>
      </c>
      <c r="D437" s="181" t="s">
        <v>181</v>
      </c>
      <c r="E437" s="182" t="s">
        <v>526</v>
      </c>
      <c r="F437" s="183" t="s">
        <v>527</v>
      </c>
      <c r="G437" s="184" t="s">
        <v>332</v>
      </c>
      <c r="H437" s="185">
        <v>5.391</v>
      </c>
      <c r="I437" s="186"/>
      <c r="J437" s="187">
        <f>ROUND(I437*H437,2)</f>
        <v>0</v>
      </c>
      <c r="K437" s="183" t="s">
        <v>185</v>
      </c>
      <c r="L437" s="42"/>
      <c r="M437" s="188" t="s">
        <v>19</v>
      </c>
      <c r="N437" s="189" t="s">
        <v>48</v>
      </c>
      <c r="O437" s="67"/>
      <c r="P437" s="190">
        <f>O437*H437</f>
        <v>0</v>
      </c>
      <c r="Q437" s="190">
        <v>0</v>
      </c>
      <c r="R437" s="190">
        <f>Q437*H437</f>
        <v>0</v>
      </c>
      <c r="S437" s="190">
        <v>0</v>
      </c>
      <c r="T437" s="191">
        <f>S437*H437</f>
        <v>0</v>
      </c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R437" s="192" t="s">
        <v>186</v>
      </c>
      <c r="AT437" s="192" t="s">
        <v>181</v>
      </c>
      <c r="AU437" s="192" t="s">
        <v>86</v>
      </c>
      <c r="AY437" s="20" t="s">
        <v>179</v>
      </c>
      <c r="BE437" s="193">
        <f>IF(N437="základní",J437,0)</f>
        <v>0</v>
      </c>
      <c r="BF437" s="193">
        <f>IF(N437="snížená",J437,0)</f>
        <v>0</v>
      </c>
      <c r="BG437" s="193">
        <f>IF(N437="zákl. přenesená",J437,0)</f>
        <v>0</v>
      </c>
      <c r="BH437" s="193">
        <f>IF(N437="sníž. přenesená",J437,0)</f>
        <v>0</v>
      </c>
      <c r="BI437" s="193">
        <f>IF(N437="nulová",J437,0)</f>
        <v>0</v>
      </c>
      <c r="BJ437" s="20" t="s">
        <v>84</v>
      </c>
      <c r="BK437" s="193">
        <f>ROUND(I437*H437,2)</f>
        <v>0</v>
      </c>
      <c r="BL437" s="20" t="s">
        <v>186</v>
      </c>
      <c r="BM437" s="192" t="s">
        <v>528</v>
      </c>
    </row>
    <row r="438" spans="1:65" s="2" customFormat="1" ht="19.5">
      <c r="A438" s="37"/>
      <c r="B438" s="38"/>
      <c r="C438" s="39"/>
      <c r="D438" s="194" t="s">
        <v>188</v>
      </c>
      <c r="E438" s="39"/>
      <c r="F438" s="195" t="s">
        <v>529</v>
      </c>
      <c r="G438" s="39"/>
      <c r="H438" s="39"/>
      <c r="I438" s="196"/>
      <c r="J438" s="39"/>
      <c r="K438" s="39"/>
      <c r="L438" s="42"/>
      <c r="M438" s="197"/>
      <c r="N438" s="198"/>
      <c r="O438" s="67"/>
      <c r="P438" s="67"/>
      <c r="Q438" s="67"/>
      <c r="R438" s="67"/>
      <c r="S438" s="67"/>
      <c r="T438" s="68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T438" s="20" t="s">
        <v>188</v>
      </c>
      <c r="AU438" s="20" t="s">
        <v>86</v>
      </c>
    </row>
    <row r="439" spans="1:65" s="2" customFormat="1" ht="11.25">
      <c r="A439" s="37"/>
      <c r="B439" s="38"/>
      <c r="C439" s="39"/>
      <c r="D439" s="199" t="s">
        <v>190</v>
      </c>
      <c r="E439" s="39"/>
      <c r="F439" s="200" t="s">
        <v>530</v>
      </c>
      <c r="G439" s="39"/>
      <c r="H439" s="39"/>
      <c r="I439" s="196"/>
      <c r="J439" s="39"/>
      <c r="K439" s="39"/>
      <c r="L439" s="42"/>
      <c r="M439" s="197"/>
      <c r="N439" s="198"/>
      <c r="O439" s="67"/>
      <c r="P439" s="67"/>
      <c r="Q439" s="67"/>
      <c r="R439" s="67"/>
      <c r="S439" s="67"/>
      <c r="T439" s="68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T439" s="20" t="s">
        <v>190</v>
      </c>
      <c r="AU439" s="20" t="s">
        <v>86</v>
      </c>
    </row>
    <row r="440" spans="1:65" s="14" customFormat="1" ht="22.5">
      <c r="B440" s="211"/>
      <c r="C440" s="212"/>
      <c r="D440" s="194" t="s">
        <v>192</v>
      </c>
      <c r="E440" s="213" t="s">
        <v>19</v>
      </c>
      <c r="F440" s="214" t="s">
        <v>1621</v>
      </c>
      <c r="G440" s="212"/>
      <c r="H440" s="215">
        <v>3.3039999999999998</v>
      </c>
      <c r="I440" s="216"/>
      <c r="J440" s="212"/>
      <c r="K440" s="212"/>
      <c r="L440" s="217"/>
      <c r="M440" s="218"/>
      <c r="N440" s="219"/>
      <c r="O440" s="219"/>
      <c r="P440" s="219"/>
      <c r="Q440" s="219"/>
      <c r="R440" s="219"/>
      <c r="S440" s="219"/>
      <c r="T440" s="220"/>
      <c r="AT440" s="221" t="s">
        <v>192</v>
      </c>
      <c r="AU440" s="221" t="s">
        <v>86</v>
      </c>
      <c r="AV440" s="14" t="s">
        <v>86</v>
      </c>
      <c r="AW440" s="14" t="s">
        <v>37</v>
      </c>
      <c r="AX440" s="14" t="s">
        <v>77</v>
      </c>
      <c r="AY440" s="221" t="s">
        <v>179</v>
      </c>
    </row>
    <row r="441" spans="1:65" s="14" customFormat="1" ht="22.5">
      <c r="B441" s="211"/>
      <c r="C441" s="212"/>
      <c r="D441" s="194" t="s">
        <v>192</v>
      </c>
      <c r="E441" s="213" t="s">
        <v>19</v>
      </c>
      <c r="F441" s="214" t="s">
        <v>1622</v>
      </c>
      <c r="G441" s="212"/>
      <c r="H441" s="215">
        <v>2</v>
      </c>
      <c r="I441" s="216"/>
      <c r="J441" s="212"/>
      <c r="K441" s="212"/>
      <c r="L441" s="217"/>
      <c r="M441" s="218"/>
      <c r="N441" s="219"/>
      <c r="O441" s="219"/>
      <c r="P441" s="219"/>
      <c r="Q441" s="219"/>
      <c r="R441" s="219"/>
      <c r="S441" s="219"/>
      <c r="T441" s="220"/>
      <c r="AT441" s="221" t="s">
        <v>192</v>
      </c>
      <c r="AU441" s="221" t="s">
        <v>86</v>
      </c>
      <c r="AV441" s="14" t="s">
        <v>86</v>
      </c>
      <c r="AW441" s="14" t="s">
        <v>37</v>
      </c>
      <c r="AX441" s="14" t="s">
        <v>77</v>
      </c>
      <c r="AY441" s="221" t="s">
        <v>179</v>
      </c>
    </row>
    <row r="442" spans="1:65" s="14" customFormat="1" ht="11.25">
      <c r="B442" s="211"/>
      <c r="C442" s="212"/>
      <c r="D442" s="194" t="s">
        <v>192</v>
      </c>
      <c r="E442" s="213" t="s">
        <v>19</v>
      </c>
      <c r="F442" s="214" t="s">
        <v>1623</v>
      </c>
      <c r="G442" s="212"/>
      <c r="H442" s="215">
        <v>8.6999999999999994E-2</v>
      </c>
      <c r="I442" s="216"/>
      <c r="J442" s="212"/>
      <c r="K442" s="212"/>
      <c r="L442" s="217"/>
      <c r="M442" s="218"/>
      <c r="N442" s="219"/>
      <c r="O442" s="219"/>
      <c r="P442" s="219"/>
      <c r="Q442" s="219"/>
      <c r="R442" s="219"/>
      <c r="S442" s="219"/>
      <c r="T442" s="220"/>
      <c r="AT442" s="221" t="s">
        <v>192</v>
      </c>
      <c r="AU442" s="221" t="s">
        <v>86</v>
      </c>
      <c r="AV442" s="14" t="s">
        <v>86</v>
      </c>
      <c r="AW442" s="14" t="s">
        <v>37</v>
      </c>
      <c r="AX442" s="14" t="s">
        <v>77</v>
      </c>
      <c r="AY442" s="221" t="s">
        <v>179</v>
      </c>
    </row>
    <row r="443" spans="1:65" s="15" customFormat="1" ht="11.25">
      <c r="B443" s="222"/>
      <c r="C443" s="223"/>
      <c r="D443" s="194" t="s">
        <v>192</v>
      </c>
      <c r="E443" s="224" t="s">
        <v>19</v>
      </c>
      <c r="F443" s="225" t="s">
        <v>205</v>
      </c>
      <c r="G443" s="223"/>
      <c r="H443" s="226">
        <v>5.391</v>
      </c>
      <c r="I443" s="227"/>
      <c r="J443" s="223"/>
      <c r="K443" s="223"/>
      <c r="L443" s="228"/>
      <c r="M443" s="229"/>
      <c r="N443" s="230"/>
      <c r="O443" s="230"/>
      <c r="P443" s="230"/>
      <c r="Q443" s="230"/>
      <c r="R443" s="230"/>
      <c r="S443" s="230"/>
      <c r="T443" s="231"/>
      <c r="AT443" s="232" t="s">
        <v>192</v>
      </c>
      <c r="AU443" s="232" t="s">
        <v>86</v>
      </c>
      <c r="AV443" s="15" t="s">
        <v>186</v>
      </c>
      <c r="AW443" s="15" t="s">
        <v>37</v>
      </c>
      <c r="AX443" s="15" t="s">
        <v>84</v>
      </c>
      <c r="AY443" s="232" t="s">
        <v>179</v>
      </c>
    </row>
    <row r="444" spans="1:65" s="2" customFormat="1" ht="24.2" customHeight="1">
      <c r="A444" s="37"/>
      <c r="B444" s="38"/>
      <c r="C444" s="181" t="s">
        <v>568</v>
      </c>
      <c r="D444" s="181" t="s">
        <v>181</v>
      </c>
      <c r="E444" s="182" t="s">
        <v>534</v>
      </c>
      <c r="F444" s="183" t="s">
        <v>535</v>
      </c>
      <c r="G444" s="184" t="s">
        <v>332</v>
      </c>
      <c r="H444" s="185">
        <v>43.648000000000003</v>
      </c>
      <c r="I444" s="186"/>
      <c r="J444" s="187">
        <f>ROUND(I444*H444,2)</f>
        <v>0</v>
      </c>
      <c r="K444" s="183" t="s">
        <v>185</v>
      </c>
      <c r="L444" s="42"/>
      <c r="M444" s="188" t="s">
        <v>19</v>
      </c>
      <c r="N444" s="189" t="s">
        <v>48</v>
      </c>
      <c r="O444" s="67"/>
      <c r="P444" s="190">
        <f>O444*H444</f>
        <v>0</v>
      </c>
      <c r="Q444" s="190">
        <v>0</v>
      </c>
      <c r="R444" s="190">
        <f>Q444*H444</f>
        <v>0</v>
      </c>
      <c r="S444" s="190">
        <v>0</v>
      </c>
      <c r="T444" s="191">
        <f>S444*H444</f>
        <v>0</v>
      </c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R444" s="192" t="s">
        <v>186</v>
      </c>
      <c r="AT444" s="192" t="s">
        <v>181</v>
      </c>
      <c r="AU444" s="192" t="s">
        <v>86</v>
      </c>
      <c r="AY444" s="20" t="s">
        <v>179</v>
      </c>
      <c r="BE444" s="193">
        <f>IF(N444="základní",J444,0)</f>
        <v>0</v>
      </c>
      <c r="BF444" s="193">
        <f>IF(N444="snížená",J444,0)</f>
        <v>0</v>
      </c>
      <c r="BG444" s="193">
        <f>IF(N444="zákl. přenesená",J444,0)</f>
        <v>0</v>
      </c>
      <c r="BH444" s="193">
        <f>IF(N444="sníž. přenesená",J444,0)</f>
        <v>0</v>
      </c>
      <c r="BI444" s="193">
        <f>IF(N444="nulová",J444,0)</f>
        <v>0</v>
      </c>
      <c r="BJ444" s="20" t="s">
        <v>84</v>
      </c>
      <c r="BK444" s="193">
        <f>ROUND(I444*H444,2)</f>
        <v>0</v>
      </c>
      <c r="BL444" s="20" t="s">
        <v>186</v>
      </c>
      <c r="BM444" s="192" t="s">
        <v>536</v>
      </c>
    </row>
    <row r="445" spans="1:65" s="2" customFormat="1" ht="19.5">
      <c r="A445" s="37"/>
      <c r="B445" s="38"/>
      <c r="C445" s="39"/>
      <c r="D445" s="194" t="s">
        <v>188</v>
      </c>
      <c r="E445" s="39"/>
      <c r="F445" s="195" t="s">
        <v>520</v>
      </c>
      <c r="G445" s="39"/>
      <c r="H445" s="39"/>
      <c r="I445" s="196"/>
      <c r="J445" s="39"/>
      <c r="K445" s="39"/>
      <c r="L445" s="42"/>
      <c r="M445" s="197"/>
      <c r="N445" s="198"/>
      <c r="O445" s="67"/>
      <c r="P445" s="67"/>
      <c r="Q445" s="67"/>
      <c r="R445" s="67"/>
      <c r="S445" s="67"/>
      <c r="T445" s="68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T445" s="20" t="s">
        <v>188</v>
      </c>
      <c r="AU445" s="20" t="s">
        <v>86</v>
      </c>
    </row>
    <row r="446" spans="1:65" s="2" customFormat="1" ht="11.25">
      <c r="A446" s="37"/>
      <c r="B446" s="38"/>
      <c r="C446" s="39"/>
      <c r="D446" s="199" t="s">
        <v>190</v>
      </c>
      <c r="E446" s="39"/>
      <c r="F446" s="200" t="s">
        <v>537</v>
      </c>
      <c r="G446" s="39"/>
      <c r="H446" s="39"/>
      <c r="I446" s="196"/>
      <c r="J446" s="39"/>
      <c r="K446" s="39"/>
      <c r="L446" s="42"/>
      <c r="M446" s="197"/>
      <c r="N446" s="198"/>
      <c r="O446" s="67"/>
      <c r="P446" s="67"/>
      <c r="Q446" s="67"/>
      <c r="R446" s="67"/>
      <c r="S446" s="67"/>
      <c r="T446" s="68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T446" s="20" t="s">
        <v>190</v>
      </c>
      <c r="AU446" s="20" t="s">
        <v>86</v>
      </c>
    </row>
    <row r="447" spans="1:65" s="13" customFormat="1" ht="22.5">
      <c r="B447" s="201"/>
      <c r="C447" s="202"/>
      <c r="D447" s="194" t="s">
        <v>192</v>
      </c>
      <c r="E447" s="203" t="s">
        <v>19</v>
      </c>
      <c r="F447" s="204" t="s">
        <v>1624</v>
      </c>
      <c r="G447" s="202"/>
      <c r="H447" s="203" t="s">
        <v>19</v>
      </c>
      <c r="I447" s="205"/>
      <c r="J447" s="202"/>
      <c r="K447" s="202"/>
      <c r="L447" s="206"/>
      <c r="M447" s="207"/>
      <c r="N447" s="208"/>
      <c r="O447" s="208"/>
      <c r="P447" s="208"/>
      <c r="Q447" s="208"/>
      <c r="R447" s="208"/>
      <c r="S447" s="208"/>
      <c r="T447" s="209"/>
      <c r="AT447" s="210" t="s">
        <v>192</v>
      </c>
      <c r="AU447" s="210" t="s">
        <v>86</v>
      </c>
      <c r="AV447" s="13" t="s">
        <v>84</v>
      </c>
      <c r="AW447" s="13" t="s">
        <v>37</v>
      </c>
      <c r="AX447" s="13" t="s">
        <v>77</v>
      </c>
      <c r="AY447" s="210" t="s">
        <v>179</v>
      </c>
    </row>
    <row r="448" spans="1:65" s="13" customFormat="1" ht="11.25">
      <c r="B448" s="201"/>
      <c r="C448" s="202"/>
      <c r="D448" s="194" t="s">
        <v>192</v>
      </c>
      <c r="E448" s="203" t="s">
        <v>19</v>
      </c>
      <c r="F448" s="204" t="s">
        <v>1619</v>
      </c>
      <c r="G448" s="202"/>
      <c r="H448" s="203" t="s">
        <v>19</v>
      </c>
      <c r="I448" s="205"/>
      <c r="J448" s="202"/>
      <c r="K448" s="202"/>
      <c r="L448" s="206"/>
      <c r="M448" s="207"/>
      <c r="N448" s="208"/>
      <c r="O448" s="208"/>
      <c r="P448" s="208"/>
      <c r="Q448" s="208"/>
      <c r="R448" s="208"/>
      <c r="S448" s="208"/>
      <c r="T448" s="209"/>
      <c r="AT448" s="210" t="s">
        <v>192</v>
      </c>
      <c r="AU448" s="210" t="s">
        <v>86</v>
      </c>
      <c r="AV448" s="13" t="s">
        <v>84</v>
      </c>
      <c r="AW448" s="13" t="s">
        <v>37</v>
      </c>
      <c r="AX448" s="13" t="s">
        <v>77</v>
      </c>
      <c r="AY448" s="210" t="s">
        <v>179</v>
      </c>
    </row>
    <row r="449" spans="1:65" s="14" customFormat="1" ht="11.25">
      <c r="B449" s="211"/>
      <c r="C449" s="212"/>
      <c r="D449" s="194" t="s">
        <v>192</v>
      </c>
      <c r="E449" s="213" t="s">
        <v>19</v>
      </c>
      <c r="F449" s="214" t="s">
        <v>1625</v>
      </c>
      <c r="G449" s="212"/>
      <c r="H449" s="215">
        <v>42.951999999999998</v>
      </c>
      <c r="I449" s="216"/>
      <c r="J449" s="212"/>
      <c r="K449" s="212"/>
      <c r="L449" s="217"/>
      <c r="M449" s="218"/>
      <c r="N449" s="219"/>
      <c r="O449" s="219"/>
      <c r="P449" s="219"/>
      <c r="Q449" s="219"/>
      <c r="R449" s="219"/>
      <c r="S449" s="219"/>
      <c r="T449" s="220"/>
      <c r="AT449" s="221" t="s">
        <v>192</v>
      </c>
      <c r="AU449" s="221" t="s">
        <v>86</v>
      </c>
      <c r="AV449" s="14" t="s">
        <v>86</v>
      </c>
      <c r="AW449" s="14" t="s">
        <v>37</v>
      </c>
      <c r="AX449" s="14" t="s">
        <v>77</v>
      </c>
      <c r="AY449" s="221" t="s">
        <v>179</v>
      </c>
    </row>
    <row r="450" spans="1:65" s="13" customFormat="1" ht="11.25">
      <c r="B450" s="201"/>
      <c r="C450" s="202"/>
      <c r="D450" s="194" t="s">
        <v>192</v>
      </c>
      <c r="E450" s="203" t="s">
        <v>19</v>
      </c>
      <c r="F450" s="204" t="s">
        <v>1626</v>
      </c>
      <c r="G450" s="202"/>
      <c r="H450" s="203" t="s">
        <v>19</v>
      </c>
      <c r="I450" s="205"/>
      <c r="J450" s="202"/>
      <c r="K450" s="202"/>
      <c r="L450" s="206"/>
      <c r="M450" s="207"/>
      <c r="N450" s="208"/>
      <c r="O450" s="208"/>
      <c r="P450" s="208"/>
      <c r="Q450" s="208"/>
      <c r="R450" s="208"/>
      <c r="S450" s="208"/>
      <c r="T450" s="209"/>
      <c r="AT450" s="210" t="s">
        <v>192</v>
      </c>
      <c r="AU450" s="210" t="s">
        <v>86</v>
      </c>
      <c r="AV450" s="13" t="s">
        <v>84</v>
      </c>
      <c r="AW450" s="13" t="s">
        <v>37</v>
      </c>
      <c r="AX450" s="13" t="s">
        <v>77</v>
      </c>
      <c r="AY450" s="210" t="s">
        <v>179</v>
      </c>
    </row>
    <row r="451" spans="1:65" s="13" customFormat="1" ht="11.25">
      <c r="B451" s="201"/>
      <c r="C451" s="202"/>
      <c r="D451" s="194" t="s">
        <v>192</v>
      </c>
      <c r="E451" s="203" t="s">
        <v>19</v>
      </c>
      <c r="F451" s="204" t="s">
        <v>1627</v>
      </c>
      <c r="G451" s="202"/>
      <c r="H451" s="203" t="s">
        <v>19</v>
      </c>
      <c r="I451" s="205"/>
      <c r="J451" s="202"/>
      <c r="K451" s="202"/>
      <c r="L451" s="206"/>
      <c r="M451" s="207"/>
      <c r="N451" s="208"/>
      <c r="O451" s="208"/>
      <c r="P451" s="208"/>
      <c r="Q451" s="208"/>
      <c r="R451" s="208"/>
      <c r="S451" s="208"/>
      <c r="T451" s="209"/>
      <c r="AT451" s="210" t="s">
        <v>192</v>
      </c>
      <c r="AU451" s="210" t="s">
        <v>86</v>
      </c>
      <c r="AV451" s="13" t="s">
        <v>84</v>
      </c>
      <c r="AW451" s="13" t="s">
        <v>37</v>
      </c>
      <c r="AX451" s="13" t="s">
        <v>77</v>
      </c>
      <c r="AY451" s="210" t="s">
        <v>179</v>
      </c>
    </row>
    <row r="452" spans="1:65" s="14" customFormat="1" ht="11.25">
      <c r="B452" s="211"/>
      <c r="C452" s="212"/>
      <c r="D452" s="194" t="s">
        <v>192</v>
      </c>
      <c r="E452" s="213" t="s">
        <v>19</v>
      </c>
      <c r="F452" s="214" t="s">
        <v>1628</v>
      </c>
      <c r="G452" s="212"/>
      <c r="H452" s="215">
        <v>0.69599999999999995</v>
      </c>
      <c r="I452" s="216"/>
      <c r="J452" s="212"/>
      <c r="K452" s="212"/>
      <c r="L452" s="217"/>
      <c r="M452" s="218"/>
      <c r="N452" s="219"/>
      <c r="O452" s="219"/>
      <c r="P452" s="219"/>
      <c r="Q452" s="219"/>
      <c r="R452" s="219"/>
      <c r="S452" s="219"/>
      <c r="T452" s="220"/>
      <c r="AT452" s="221" t="s">
        <v>192</v>
      </c>
      <c r="AU452" s="221" t="s">
        <v>86</v>
      </c>
      <c r="AV452" s="14" t="s">
        <v>86</v>
      </c>
      <c r="AW452" s="14" t="s">
        <v>37</v>
      </c>
      <c r="AX452" s="14" t="s">
        <v>77</v>
      </c>
      <c r="AY452" s="221" t="s">
        <v>179</v>
      </c>
    </row>
    <row r="453" spans="1:65" s="15" customFormat="1" ht="11.25">
      <c r="B453" s="222"/>
      <c r="C453" s="223"/>
      <c r="D453" s="194" t="s">
        <v>192</v>
      </c>
      <c r="E453" s="224" t="s">
        <v>19</v>
      </c>
      <c r="F453" s="225" t="s">
        <v>205</v>
      </c>
      <c r="G453" s="223"/>
      <c r="H453" s="226">
        <v>43.648000000000003</v>
      </c>
      <c r="I453" s="227"/>
      <c r="J453" s="223"/>
      <c r="K453" s="223"/>
      <c r="L453" s="228"/>
      <c r="M453" s="229"/>
      <c r="N453" s="230"/>
      <c r="O453" s="230"/>
      <c r="P453" s="230"/>
      <c r="Q453" s="230"/>
      <c r="R453" s="230"/>
      <c r="S453" s="230"/>
      <c r="T453" s="231"/>
      <c r="AT453" s="232" t="s">
        <v>192</v>
      </c>
      <c r="AU453" s="232" t="s">
        <v>86</v>
      </c>
      <c r="AV453" s="15" t="s">
        <v>186</v>
      </c>
      <c r="AW453" s="15" t="s">
        <v>37</v>
      </c>
      <c r="AX453" s="15" t="s">
        <v>84</v>
      </c>
      <c r="AY453" s="232" t="s">
        <v>179</v>
      </c>
    </row>
    <row r="454" spans="1:65" s="2" customFormat="1" ht="24.2" customHeight="1">
      <c r="A454" s="37"/>
      <c r="B454" s="38"/>
      <c r="C454" s="181" t="s">
        <v>578</v>
      </c>
      <c r="D454" s="181" t="s">
        <v>181</v>
      </c>
      <c r="E454" s="182" t="s">
        <v>541</v>
      </c>
      <c r="F454" s="183" t="s">
        <v>542</v>
      </c>
      <c r="G454" s="184" t="s">
        <v>332</v>
      </c>
      <c r="H454" s="185">
        <v>10.967000000000001</v>
      </c>
      <c r="I454" s="186"/>
      <c r="J454" s="187">
        <f>ROUND(I454*H454,2)</f>
        <v>0</v>
      </c>
      <c r="K454" s="183" t="s">
        <v>185</v>
      </c>
      <c r="L454" s="42"/>
      <c r="M454" s="188" t="s">
        <v>19</v>
      </c>
      <c r="N454" s="189" t="s">
        <v>48</v>
      </c>
      <c r="O454" s="67"/>
      <c r="P454" s="190">
        <f>O454*H454</f>
        <v>0</v>
      </c>
      <c r="Q454" s="190">
        <v>0</v>
      </c>
      <c r="R454" s="190">
        <f>Q454*H454</f>
        <v>0</v>
      </c>
      <c r="S454" s="190">
        <v>0</v>
      </c>
      <c r="T454" s="191">
        <f>S454*H454</f>
        <v>0</v>
      </c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R454" s="192" t="s">
        <v>186</v>
      </c>
      <c r="AT454" s="192" t="s">
        <v>181</v>
      </c>
      <c r="AU454" s="192" t="s">
        <v>86</v>
      </c>
      <c r="AY454" s="20" t="s">
        <v>179</v>
      </c>
      <c r="BE454" s="193">
        <f>IF(N454="základní",J454,0)</f>
        <v>0</v>
      </c>
      <c r="BF454" s="193">
        <f>IF(N454="snížená",J454,0)</f>
        <v>0</v>
      </c>
      <c r="BG454" s="193">
        <f>IF(N454="zákl. přenesená",J454,0)</f>
        <v>0</v>
      </c>
      <c r="BH454" s="193">
        <f>IF(N454="sníž. přenesená",J454,0)</f>
        <v>0</v>
      </c>
      <c r="BI454" s="193">
        <f>IF(N454="nulová",J454,0)</f>
        <v>0</v>
      </c>
      <c r="BJ454" s="20" t="s">
        <v>84</v>
      </c>
      <c r="BK454" s="193">
        <f>ROUND(I454*H454,2)</f>
        <v>0</v>
      </c>
      <c r="BL454" s="20" t="s">
        <v>186</v>
      </c>
      <c r="BM454" s="192" t="s">
        <v>543</v>
      </c>
    </row>
    <row r="455" spans="1:65" s="2" customFormat="1" ht="11.25">
      <c r="A455" s="37"/>
      <c r="B455" s="38"/>
      <c r="C455" s="39"/>
      <c r="D455" s="194" t="s">
        <v>188</v>
      </c>
      <c r="E455" s="39"/>
      <c r="F455" s="195" t="s">
        <v>544</v>
      </c>
      <c r="G455" s="39"/>
      <c r="H455" s="39"/>
      <c r="I455" s="196"/>
      <c r="J455" s="39"/>
      <c r="K455" s="39"/>
      <c r="L455" s="42"/>
      <c r="M455" s="197"/>
      <c r="N455" s="198"/>
      <c r="O455" s="67"/>
      <c r="P455" s="67"/>
      <c r="Q455" s="67"/>
      <c r="R455" s="67"/>
      <c r="S455" s="67"/>
      <c r="T455" s="68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T455" s="20" t="s">
        <v>188</v>
      </c>
      <c r="AU455" s="20" t="s">
        <v>86</v>
      </c>
    </row>
    <row r="456" spans="1:65" s="2" customFormat="1" ht="11.25">
      <c r="A456" s="37"/>
      <c r="B456" s="38"/>
      <c r="C456" s="39"/>
      <c r="D456" s="199" t="s">
        <v>190</v>
      </c>
      <c r="E456" s="39"/>
      <c r="F456" s="200" t="s">
        <v>545</v>
      </c>
      <c r="G456" s="39"/>
      <c r="H456" s="39"/>
      <c r="I456" s="196"/>
      <c r="J456" s="39"/>
      <c r="K456" s="39"/>
      <c r="L456" s="42"/>
      <c r="M456" s="197"/>
      <c r="N456" s="198"/>
      <c r="O456" s="67"/>
      <c r="P456" s="67"/>
      <c r="Q456" s="67"/>
      <c r="R456" s="67"/>
      <c r="S456" s="67"/>
      <c r="T456" s="68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T456" s="20" t="s">
        <v>190</v>
      </c>
      <c r="AU456" s="20" t="s">
        <v>86</v>
      </c>
    </row>
    <row r="457" spans="1:65" s="2" customFormat="1" ht="33" customHeight="1">
      <c r="A457" s="37"/>
      <c r="B457" s="38"/>
      <c r="C457" s="181" t="s">
        <v>586</v>
      </c>
      <c r="D457" s="181" t="s">
        <v>181</v>
      </c>
      <c r="E457" s="182" t="s">
        <v>1629</v>
      </c>
      <c r="F457" s="183" t="s">
        <v>1205</v>
      </c>
      <c r="G457" s="184" t="s">
        <v>332</v>
      </c>
      <c r="H457" s="185">
        <v>8.6999999999999994E-2</v>
      </c>
      <c r="I457" s="186"/>
      <c r="J457" s="187">
        <f>ROUND(I457*H457,2)</f>
        <v>0</v>
      </c>
      <c r="K457" s="183" t="s">
        <v>185</v>
      </c>
      <c r="L457" s="42"/>
      <c r="M457" s="188" t="s">
        <v>19</v>
      </c>
      <c r="N457" s="189" t="s">
        <v>48</v>
      </c>
      <c r="O457" s="67"/>
      <c r="P457" s="190">
        <f>O457*H457</f>
        <v>0</v>
      </c>
      <c r="Q457" s="190">
        <v>0</v>
      </c>
      <c r="R457" s="190">
        <f>Q457*H457</f>
        <v>0</v>
      </c>
      <c r="S457" s="190">
        <v>0</v>
      </c>
      <c r="T457" s="191">
        <f>S457*H457</f>
        <v>0</v>
      </c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R457" s="192" t="s">
        <v>186</v>
      </c>
      <c r="AT457" s="192" t="s">
        <v>181</v>
      </c>
      <c r="AU457" s="192" t="s">
        <v>86</v>
      </c>
      <c r="AY457" s="20" t="s">
        <v>179</v>
      </c>
      <c r="BE457" s="193">
        <f>IF(N457="základní",J457,0)</f>
        <v>0</v>
      </c>
      <c r="BF457" s="193">
        <f>IF(N457="snížená",J457,0)</f>
        <v>0</v>
      </c>
      <c r="BG457" s="193">
        <f>IF(N457="zákl. přenesená",J457,0)</f>
        <v>0</v>
      </c>
      <c r="BH457" s="193">
        <f>IF(N457="sníž. přenesená",J457,0)</f>
        <v>0</v>
      </c>
      <c r="BI457" s="193">
        <f>IF(N457="nulová",J457,0)</f>
        <v>0</v>
      </c>
      <c r="BJ457" s="20" t="s">
        <v>84</v>
      </c>
      <c r="BK457" s="193">
        <f>ROUND(I457*H457,2)</f>
        <v>0</v>
      </c>
      <c r="BL457" s="20" t="s">
        <v>186</v>
      </c>
      <c r="BM457" s="192" t="s">
        <v>1630</v>
      </c>
    </row>
    <row r="458" spans="1:65" s="2" customFormat="1" ht="29.25">
      <c r="A458" s="37"/>
      <c r="B458" s="38"/>
      <c r="C458" s="39"/>
      <c r="D458" s="194" t="s">
        <v>188</v>
      </c>
      <c r="E458" s="39"/>
      <c r="F458" s="195" t="s">
        <v>1631</v>
      </c>
      <c r="G458" s="39"/>
      <c r="H458" s="39"/>
      <c r="I458" s="196"/>
      <c r="J458" s="39"/>
      <c r="K458" s="39"/>
      <c r="L458" s="42"/>
      <c r="M458" s="197"/>
      <c r="N458" s="198"/>
      <c r="O458" s="67"/>
      <c r="P458" s="67"/>
      <c r="Q458" s="67"/>
      <c r="R458" s="67"/>
      <c r="S458" s="67"/>
      <c r="T458" s="68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T458" s="20" t="s">
        <v>188</v>
      </c>
      <c r="AU458" s="20" t="s">
        <v>86</v>
      </c>
    </row>
    <row r="459" spans="1:65" s="2" customFormat="1" ht="11.25">
      <c r="A459" s="37"/>
      <c r="B459" s="38"/>
      <c r="C459" s="39"/>
      <c r="D459" s="199" t="s">
        <v>190</v>
      </c>
      <c r="E459" s="39"/>
      <c r="F459" s="200" t="s">
        <v>1632</v>
      </c>
      <c r="G459" s="39"/>
      <c r="H459" s="39"/>
      <c r="I459" s="196"/>
      <c r="J459" s="39"/>
      <c r="K459" s="39"/>
      <c r="L459" s="42"/>
      <c r="M459" s="197"/>
      <c r="N459" s="198"/>
      <c r="O459" s="67"/>
      <c r="P459" s="67"/>
      <c r="Q459" s="67"/>
      <c r="R459" s="67"/>
      <c r="S459" s="67"/>
      <c r="T459" s="68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T459" s="20" t="s">
        <v>190</v>
      </c>
      <c r="AU459" s="20" t="s">
        <v>86</v>
      </c>
    </row>
    <row r="460" spans="1:65" s="14" customFormat="1" ht="11.25">
      <c r="B460" s="211"/>
      <c r="C460" s="212"/>
      <c r="D460" s="194" t="s">
        <v>192</v>
      </c>
      <c r="E460" s="213" t="s">
        <v>19</v>
      </c>
      <c r="F460" s="214" t="s">
        <v>1623</v>
      </c>
      <c r="G460" s="212"/>
      <c r="H460" s="215">
        <v>8.6999999999999994E-2</v>
      </c>
      <c r="I460" s="216"/>
      <c r="J460" s="212"/>
      <c r="K460" s="212"/>
      <c r="L460" s="217"/>
      <c r="M460" s="218"/>
      <c r="N460" s="219"/>
      <c r="O460" s="219"/>
      <c r="P460" s="219"/>
      <c r="Q460" s="219"/>
      <c r="R460" s="219"/>
      <c r="S460" s="219"/>
      <c r="T460" s="220"/>
      <c r="AT460" s="221" t="s">
        <v>192</v>
      </c>
      <c r="AU460" s="221" t="s">
        <v>86</v>
      </c>
      <c r="AV460" s="14" t="s">
        <v>86</v>
      </c>
      <c r="AW460" s="14" t="s">
        <v>37</v>
      </c>
      <c r="AX460" s="14" t="s">
        <v>84</v>
      </c>
      <c r="AY460" s="221" t="s">
        <v>179</v>
      </c>
    </row>
    <row r="461" spans="1:65" s="2" customFormat="1" ht="37.9" customHeight="1">
      <c r="A461" s="37"/>
      <c r="B461" s="38"/>
      <c r="C461" s="181" t="s">
        <v>594</v>
      </c>
      <c r="D461" s="181" t="s">
        <v>181</v>
      </c>
      <c r="E461" s="182" t="s">
        <v>547</v>
      </c>
      <c r="F461" s="183" t="s">
        <v>548</v>
      </c>
      <c r="G461" s="184" t="s">
        <v>332</v>
      </c>
      <c r="H461" s="185">
        <v>3.3039999999999998</v>
      </c>
      <c r="I461" s="186"/>
      <c r="J461" s="187">
        <f>ROUND(I461*H461,2)</f>
        <v>0</v>
      </c>
      <c r="K461" s="183" t="s">
        <v>185</v>
      </c>
      <c r="L461" s="42"/>
      <c r="M461" s="188" t="s">
        <v>19</v>
      </c>
      <c r="N461" s="189" t="s">
        <v>48</v>
      </c>
      <c r="O461" s="67"/>
      <c r="P461" s="190">
        <f>O461*H461</f>
        <v>0</v>
      </c>
      <c r="Q461" s="190">
        <v>0</v>
      </c>
      <c r="R461" s="190">
        <f>Q461*H461</f>
        <v>0</v>
      </c>
      <c r="S461" s="190">
        <v>0</v>
      </c>
      <c r="T461" s="191">
        <f>S461*H461</f>
        <v>0</v>
      </c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R461" s="192" t="s">
        <v>186</v>
      </c>
      <c r="AT461" s="192" t="s">
        <v>181</v>
      </c>
      <c r="AU461" s="192" t="s">
        <v>86</v>
      </c>
      <c r="AY461" s="20" t="s">
        <v>179</v>
      </c>
      <c r="BE461" s="193">
        <f>IF(N461="základní",J461,0)</f>
        <v>0</v>
      </c>
      <c r="BF461" s="193">
        <f>IF(N461="snížená",J461,0)</f>
        <v>0</v>
      </c>
      <c r="BG461" s="193">
        <f>IF(N461="zákl. přenesená",J461,0)</f>
        <v>0</v>
      </c>
      <c r="BH461" s="193">
        <f>IF(N461="sníž. přenesená",J461,0)</f>
        <v>0</v>
      </c>
      <c r="BI461" s="193">
        <f>IF(N461="nulová",J461,0)</f>
        <v>0</v>
      </c>
      <c r="BJ461" s="20" t="s">
        <v>84</v>
      </c>
      <c r="BK461" s="193">
        <f>ROUND(I461*H461,2)</f>
        <v>0</v>
      </c>
      <c r="BL461" s="20" t="s">
        <v>186</v>
      </c>
      <c r="BM461" s="192" t="s">
        <v>549</v>
      </c>
    </row>
    <row r="462" spans="1:65" s="2" customFormat="1" ht="29.25">
      <c r="A462" s="37"/>
      <c r="B462" s="38"/>
      <c r="C462" s="39"/>
      <c r="D462" s="194" t="s">
        <v>188</v>
      </c>
      <c r="E462" s="39"/>
      <c r="F462" s="195" t="s">
        <v>550</v>
      </c>
      <c r="G462" s="39"/>
      <c r="H462" s="39"/>
      <c r="I462" s="196"/>
      <c r="J462" s="39"/>
      <c r="K462" s="39"/>
      <c r="L462" s="42"/>
      <c r="M462" s="197"/>
      <c r="N462" s="198"/>
      <c r="O462" s="67"/>
      <c r="P462" s="67"/>
      <c r="Q462" s="67"/>
      <c r="R462" s="67"/>
      <c r="S462" s="67"/>
      <c r="T462" s="68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T462" s="20" t="s">
        <v>188</v>
      </c>
      <c r="AU462" s="20" t="s">
        <v>86</v>
      </c>
    </row>
    <row r="463" spans="1:65" s="2" customFormat="1" ht="11.25">
      <c r="A463" s="37"/>
      <c r="B463" s="38"/>
      <c r="C463" s="39"/>
      <c r="D463" s="199" t="s">
        <v>190</v>
      </c>
      <c r="E463" s="39"/>
      <c r="F463" s="200" t="s">
        <v>551</v>
      </c>
      <c r="G463" s="39"/>
      <c r="H463" s="39"/>
      <c r="I463" s="196"/>
      <c r="J463" s="39"/>
      <c r="K463" s="39"/>
      <c r="L463" s="42"/>
      <c r="M463" s="197"/>
      <c r="N463" s="198"/>
      <c r="O463" s="67"/>
      <c r="P463" s="67"/>
      <c r="Q463" s="67"/>
      <c r="R463" s="67"/>
      <c r="S463" s="67"/>
      <c r="T463" s="68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T463" s="20" t="s">
        <v>190</v>
      </c>
      <c r="AU463" s="20" t="s">
        <v>86</v>
      </c>
    </row>
    <row r="464" spans="1:65" s="14" customFormat="1" ht="22.5">
      <c r="B464" s="211"/>
      <c r="C464" s="212"/>
      <c r="D464" s="194" t="s">
        <v>192</v>
      </c>
      <c r="E464" s="213" t="s">
        <v>19</v>
      </c>
      <c r="F464" s="214" t="s">
        <v>1621</v>
      </c>
      <c r="G464" s="212"/>
      <c r="H464" s="215">
        <v>3.3039999999999998</v>
      </c>
      <c r="I464" s="216"/>
      <c r="J464" s="212"/>
      <c r="K464" s="212"/>
      <c r="L464" s="217"/>
      <c r="M464" s="218"/>
      <c r="N464" s="219"/>
      <c r="O464" s="219"/>
      <c r="P464" s="219"/>
      <c r="Q464" s="219"/>
      <c r="R464" s="219"/>
      <c r="S464" s="219"/>
      <c r="T464" s="220"/>
      <c r="AT464" s="221" t="s">
        <v>192</v>
      </c>
      <c r="AU464" s="221" t="s">
        <v>86</v>
      </c>
      <c r="AV464" s="14" t="s">
        <v>86</v>
      </c>
      <c r="AW464" s="14" t="s">
        <v>37</v>
      </c>
      <c r="AX464" s="14" t="s">
        <v>84</v>
      </c>
      <c r="AY464" s="221" t="s">
        <v>179</v>
      </c>
    </row>
    <row r="465" spans="1:65" s="2" customFormat="1" ht="44.25" customHeight="1">
      <c r="A465" s="37"/>
      <c r="B465" s="38"/>
      <c r="C465" s="181" t="s">
        <v>601</v>
      </c>
      <c r="D465" s="181" t="s">
        <v>181</v>
      </c>
      <c r="E465" s="182" t="s">
        <v>553</v>
      </c>
      <c r="F465" s="183" t="s">
        <v>554</v>
      </c>
      <c r="G465" s="184" t="s">
        <v>332</v>
      </c>
      <c r="H465" s="185">
        <v>5.5759999999999996</v>
      </c>
      <c r="I465" s="186"/>
      <c r="J465" s="187">
        <f>ROUND(I465*H465,2)</f>
        <v>0</v>
      </c>
      <c r="K465" s="183" t="s">
        <v>185</v>
      </c>
      <c r="L465" s="42"/>
      <c r="M465" s="188" t="s">
        <v>19</v>
      </c>
      <c r="N465" s="189" t="s">
        <v>48</v>
      </c>
      <c r="O465" s="67"/>
      <c r="P465" s="190">
        <f>O465*H465</f>
        <v>0</v>
      </c>
      <c r="Q465" s="190">
        <v>0</v>
      </c>
      <c r="R465" s="190">
        <f>Q465*H465</f>
        <v>0</v>
      </c>
      <c r="S465" s="190">
        <v>0</v>
      </c>
      <c r="T465" s="191">
        <f>S465*H465</f>
        <v>0</v>
      </c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R465" s="192" t="s">
        <v>186</v>
      </c>
      <c r="AT465" s="192" t="s">
        <v>181</v>
      </c>
      <c r="AU465" s="192" t="s">
        <v>86</v>
      </c>
      <c r="AY465" s="20" t="s">
        <v>179</v>
      </c>
      <c r="BE465" s="193">
        <f>IF(N465="základní",J465,0)</f>
        <v>0</v>
      </c>
      <c r="BF465" s="193">
        <f>IF(N465="snížená",J465,0)</f>
        <v>0</v>
      </c>
      <c r="BG465" s="193">
        <f>IF(N465="zákl. přenesená",J465,0)</f>
        <v>0</v>
      </c>
      <c r="BH465" s="193">
        <f>IF(N465="sníž. přenesená",J465,0)</f>
        <v>0</v>
      </c>
      <c r="BI465" s="193">
        <f>IF(N465="nulová",J465,0)</f>
        <v>0</v>
      </c>
      <c r="BJ465" s="20" t="s">
        <v>84</v>
      </c>
      <c r="BK465" s="193">
        <f>ROUND(I465*H465,2)</f>
        <v>0</v>
      </c>
      <c r="BL465" s="20" t="s">
        <v>186</v>
      </c>
      <c r="BM465" s="192" t="s">
        <v>555</v>
      </c>
    </row>
    <row r="466" spans="1:65" s="2" customFormat="1" ht="29.25">
      <c r="A466" s="37"/>
      <c r="B466" s="38"/>
      <c r="C466" s="39"/>
      <c r="D466" s="194" t="s">
        <v>188</v>
      </c>
      <c r="E466" s="39"/>
      <c r="F466" s="195" t="s">
        <v>334</v>
      </c>
      <c r="G466" s="39"/>
      <c r="H466" s="39"/>
      <c r="I466" s="196"/>
      <c r="J466" s="39"/>
      <c r="K466" s="39"/>
      <c r="L466" s="42"/>
      <c r="M466" s="197"/>
      <c r="N466" s="198"/>
      <c r="O466" s="67"/>
      <c r="P466" s="67"/>
      <c r="Q466" s="67"/>
      <c r="R466" s="67"/>
      <c r="S466" s="67"/>
      <c r="T466" s="68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T466" s="20" t="s">
        <v>188</v>
      </c>
      <c r="AU466" s="20" t="s">
        <v>86</v>
      </c>
    </row>
    <row r="467" spans="1:65" s="2" customFormat="1" ht="11.25">
      <c r="A467" s="37"/>
      <c r="B467" s="38"/>
      <c r="C467" s="39"/>
      <c r="D467" s="199" t="s">
        <v>190</v>
      </c>
      <c r="E467" s="39"/>
      <c r="F467" s="200" t="s">
        <v>556</v>
      </c>
      <c r="G467" s="39"/>
      <c r="H467" s="39"/>
      <c r="I467" s="196"/>
      <c r="J467" s="39"/>
      <c r="K467" s="39"/>
      <c r="L467" s="42"/>
      <c r="M467" s="197"/>
      <c r="N467" s="198"/>
      <c r="O467" s="67"/>
      <c r="P467" s="67"/>
      <c r="Q467" s="67"/>
      <c r="R467" s="67"/>
      <c r="S467" s="67"/>
      <c r="T467" s="68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T467" s="20" t="s">
        <v>190</v>
      </c>
      <c r="AU467" s="20" t="s">
        <v>86</v>
      </c>
    </row>
    <row r="468" spans="1:65" s="14" customFormat="1" ht="11.25">
      <c r="B468" s="211"/>
      <c r="C468" s="212"/>
      <c r="D468" s="194" t="s">
        <v>192</v>
      </c>
      <c r="E468" s="213" t="s">
        <v>19</v>
      </c>
      <c r="F468" s="214" t="s">
        <v>1617</v>
      </c>
      <c r="G468" s="212"/>
      <c r="H468" s="215">
        <v>5.5759999999999996</v>
      </c>
      <c r="I468" s="216"/>
      <c r="J468" s="212"/>
      <c r="K468" s="212"/>
      <c r="L468" s="217"/>
      <c r="M468" s="218"/>
      <c r="N468" s="219"/>
      <c r="O468" s="219"/>
      <c r="P468" s="219"/>
      <c r="Q468" s="219"/>
      <c r="R468" s="219"/>
      <c r="S468" s="219"/>
      <c r="T468" s="220"/>
      <c r="AT468" s="221" t="s">
        <v>192</v>
      </c>
      <c r="AU468" s="221" t="s">
        <v>86</v>
      </c>
      <c r="AV468" s="14" t="s">
        <v>86</v>
      </c>
      <c r="AW468" s="14" t="s">
        <v>37</v>
      </c>
      <c r="AX468" s="14" t="s">
        <v>84</v>
      </c>
      <c r="AY468" s="221" t="s">
        <v>179</v>
      </c>
    </row>
    <row r="469" spans="1:65" s="12" customFormat="1" ht="22.9" customHeight="1">
      <c r="B469" s="165"/>
      <c r="C469" s="166"/>
      <c r="D469" s="167" t="s">
        <v>76</v>
      </c>
      <c r="E469" s="179" t="s">
        <v>557</v>
      </c>
      <c r="F469" s="179" t="s">
        <v>558</v>
      </c>
      <c r="G469" s="166"/>
      <c r="H469" s="166"/>
      <c r="I469" s="169"/>
      <c r="J469" s="180">
        <f>BK469</f>
        <v>0</v>
      </c>
      <c r="K469" s="166"/>
      <c r="L469" s="171"/>
      <c r="M469" s="172"/>
      <c r="N469" s="173"/>
      <c r="O469" s="173"/>
      <c r="P469" s="174">
        <f>SUM(P470:P472)</f>
        <v>0</v>
      </c>
      <c r="Q469" s="173"/>
      <c r="R469" s="174">
        <f>SUM(R470:R472)</f>
        <v>0</v>
      </c>
      <c r="S469" s="173"/>
      <c r="T469" s="175">
        <f>SUM(T470:T472)</f>
        <v>0</v>
      </c>
      <c r="AR469" s="176" t="s">
        <v>84</v>
      </c>
      <c r="AT469" s="177" t="s">
        <v>76</v>
      </c>
      <c r="AU469" s="177" t="s">
        <v>84</v>
      </c>
      <c r="AY469" s="176" t="s">
        <v>179</v>
      </c>
      <c r="BK469" s="178">
        <f>SUM(BK470:BK472)</f>
        <v>0</v>
      </c>
    </row>
    <row r="470" spans="1:65" s="2" customFormat="1" ht="24.2" customHeight="1">
      <c r="A470" s="37"/>
      <c r="B470" s="38"/>
      <c r="C470" s="181" t="s">
        <v>608</v>
      </c>
      <c r="D470" s="181" t="s">
        <v>181</v>
      </c>
      <c r="E470" s="182" t="s">
        <v>560</v>
      </c>
      <c r="F470" s="183" t="s">
        <v>561</v>
      </c>
      <c r="G470" s="184" t="s">
        <v>332</v>
      </c>
      <c r="H470" s="185">
        <v>32.128</v>
      </c>
      <c r="I470" s="186"/>
      <c r="J470" s="187">
        <f>ROUND(I470*H470,2)</f>
        <v>0</v>
      </c>
      <c r="K470" s="183" t="s">
        <v>185</v>
      </c>
      <c r="L470" s="42"/>
      <c r="M470" s="188" t="s">
        <v>19</v>
      </c>
      <c r="N470" s="189" t="s">
        <v>48</v>
      </c>
      <c r="O470" s="67"/>
      <c r="P470" s="190">
        <f>O470*H470</f>
        <v>0</v>
      </c>
      <c r="Q470" s="190">
        <v>0</v>
      </c>
      <c r="R470" s="190">
        <f>Q470*H470</f>
        <v>0</v>
      </c>
      <c r="S470" s="190">
        <v>0</v>
      </c>
      <c r="T470" s="191">
        <f>S470*H470</f>
        <v>0</v>
      </c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R470" s="192" t="s">
        <v>186</v>
      </c>
      <c r="AT470" s="192" t="s">
        <v>181</v>
      </c>
      <c r="AU470" s="192" t="s">
        <v>86</v>
      </c>
      <c r="AY470" s="20" t="s">
        <v>179</v>
      </c>
      <c r="BE470" s="193">
        <f>IF(N470="základní",J470,0)</f>
        <v>0</v>
      </c>
      <c r="BF470" s="193">
        <f>IF(N470="snížená",J470,0)</f>
        <v>0</v>
      </c>
      <c r="BG470" s="193">
        <f>IF(N470="zákl. přenesená",J470,0)</f>
        <v>0</v>
      </c>
      <c r="BH470" s="193">
        <f>IF(N470="sníž. přenesená",J470,0)</f>
        <v>0</v>
      </c>
      <c r="BI470" s="193">
        <f>IF(N470="nulová",J470,0)</f>
        <v>0</v>
      </c>
      <c r="BJ470" s="20" t="s">
        <v>84</v>
      </c>
      <c r="BK470" s="193">
        <f>ROUND(I470*H470,2)</f>
        <v>0</v>
      </c>
      <c r="BL470" s="20" t="s">
        <v>186</v>
      </c>
      <c r="BM470" s="192" t="s">
        <v>562</v>
      </c>
    </row>
    <row r="471" spans="1:65" s="2" customFormat="1" ht="19.5">
      <c r="A471" s="37"/>
      <c r="B471" s="38"/>
      <c r="C471" s="39"/>
      <c r="D471" s="194" t="s">
        <v>188</v>
      </c>
      <c r="E471" s="39"/>
      <c r="F471" s="195" t="s">
        <v>563</v>
      </c>
      <c r="G471" s="39"/>
      <c r="H471" s="39"/>
      <c r="I471" s="196"/>
      <c r="J471" s="39"/>
      <c r="K471" s="39"/>
      <c r="L471" s="42"/>
      <c r="M471" s="197"/>
      <c r="N471" s="198"/>
      <c r="O471" s="67"/>
      <c r="P471" s="67"/>
      <c r="Q471" s="67"/>
      <c r="R471" s="67"/>
      <c r="S471" s="67"/>
      <c r="T471" s="68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T471" s="20" t="s">
        <v>188</v>
      </c>
      <c r="AU471" s="20" t="s">
        <v>86</v>
      </c>
    </row>
    <row r="472" spans="1:65" s="2" customFormat="1" ht="11.25">
      <c r="A472" s="37"/>
      <c r="B472" s="38"/>
      <c r="C472" s="39"/>
      <c r="D472" s="199" t="s">
        <v>190</v>
      </c>
      <c r="E472" s="39"/>
      <c r="F472" s="200" t="s">
        <v>564</v>
      </c>
      <c r="G472" s="39"/>
      <c r="H472" s="39"/>
      <c r="I472" s="196"/>
      <c r="J472" s="39"/>
      <c r="K472" s="39"/>
      <c r="L472" s="42"/>
      <c r="M472" s="197"/>
      <c r="N472" s="198"/>
      <c r="O472" s="67"/>
      <c r="P472" s="67"/>
      <c r="Q472" s="67"/>
      <c r="R472" s="67"/>
      <c r="S472" s="67"/>
      <c r="T472" s="68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T472" s="20" t="s">
        <v>190</v>
      </c>
      <c r="AU472" s="20" t="s">
        <v>86</v>
      </c>
    </row>
    <row r="473" spans="1:65" s="12" customFormat="1" ht="25.9" customHeight="1">
      <c r="B473" s="165"/>
      <c r="C473" s="166"/>
      <c r="D473" s="167" t="s">
        <v>76</v>
      </c>
      <c r="E473" s="168" t="s">
        <v>374</v>
      </c>
      <c r="F473" s="168" t="s">
        <v>565</v>
      </c>
      <c r="G473" s="166"/>
      <c r="H473" s="166"/>
      <c r="I473" s="169"/>
      <c r="J473" s="170">
        <f>BK473</f>
        <v>0</v>
      </c>
      <c r="K473" s="166"/>
      <c r="L473" s="171"/>
      <c r="M473" s="172"/>
      <c r="N473" s="173"/>
      <c r="O473" s="173"/>
      <c r="P473" s="174">
        <f>P474</f>
        <v>0</v>
      </c>
      <c r="Q473" s="173"/>
      <c r="R473" s="174">
        <f>R474</f>
        <v>0.10190239999999999</v>
      </c>
      <c r="S473" s="173"/>
      <c r="T473" s="175">
        <f>T474</f>
        <v>0</v>
      </c>
      <c r="AR473" s="176" t="s">
        <v>94</v>
      </c>
      <c r="AT473" s="177" t="s">
        <v>76</v>
      </c>
      <c r="AU473" s="177" t="s">
        <v>77</v>
      </c>
      <c r="AY473" s="176" t="s">
        <v>179</v>
      </c>
      <c r="BK473" s="178">
        <f>BK474</f>
        <v>0</v>
      </c>
    </row>
    <row r="474" spans="1:65" s="12" customFormat="1" ht="22.9" customHeight="1">
      <c r="B474" s="165"/>
      <c r="C474" s="166"/>
      <c r="D474" s="167" t="s">
        <v>76</v>
      </c>
      <c r="E474" s="179" t="s">
        <v>566</v>
      </c>
      <c r="F474" s="179" t="s">
        <v>567</v>
      </c>
      <c r="G474" s="166"/>
      <c r="H474" s="166"/>
      <c r="I474" s="169"/>
      <c r="J474" s="180">
        <f>BK474</f>
        <v>0</v>
      </c>
      <c r="K474" s="166"/>
      <c r="L474" s="171"/>
      <c r="M474" s="172"/>
      <c r="N474" s="173"/>
      <c r="O474" s="173"/>
      <c r="P474" s="174">
        <f>SUM(P475:P528)</f>
        <v>0</v>
      </c>
      <c r="Q474" s="173"/>
      <c r="R474" s="174">
        <f>SUM(R475:R528)</f>
        <v>0.10190239999999999</v>
      </c>
      <c r="S474" s="173"/>
      <c r="T474" s="175">
        <f>SUM(T475:T528)</f>
        <v>0</v>
      </c>
      <c r="AR474" s="176" t="s">
        <v>94</v>
      </c>
      <c r="AT474" s="177" t="s">
        <v>76</v>
      </c>
      <c r="AU474" s="177" t="s">
        <v>84</v>
      </c>
      <c r="AY474" s="176" t="s">
        <v>179</v>
      </c>
      <c r="BK474" s="178">
        <f>SUM(BK475:BK528)</f>
        <v>0</v>
      </c>
    </row>
    <row r="475" spans="1:65" s="2" customFormat="1" ht="24.2" customHeight="1">
      <c r="A475" s="37"/>
      <c r="B475" s="38"/>
      <c r="C475" s="181" t="s">
        <v>615</v>
      </c>
      <c r="D475" s="181" t="s">
        <v>181</v>
      </c>
      <c r="E475" s="182" t="s">
        <v>569</v>
      </c>
      <c r="F475" s="183" t="s">
        <v>570</v>
      </c>
      <c r="G475" s="184" t="s">
        <v>571</v>
      </c>
      <c r="H475" s="185">
        <v>0.123</v>
      </c>
      <c r="I475" s="186"/>
      <c r="J475" s="187">
        <f>ROUND(I475*H475,2)</f>
        <v>0</v>
      </c>
      <c r="K475" s="183" t="s">
        <v>185</v>
      </c>
      <c r="L475" s="42"/>
      <c r="M475" s="188" t="s">
        <v>19</v>
      </c>
      <c r="N475" s="189" t="s">
        <v>48</v>
      </c>
      <c r="O475" s="67"/>
      <c r="P475" s="190">
        <f>O475*H475</f>
        <v>0</v>
      </c>
      <c r="Q475" s="190">
        <v>8.8000000000000005E-3</v>
      </c>
      <c r="R475" s="190">
        <f>Q475*H475</f>
        <v>1.0824000000000001E-3</v>
      </c>
      <c r="S475" s="190">
        <v>0</v>
      </c>
      <c r="T475" s="191">
        <f>S475*H475</f>
        <v>0</v>
      </c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R475" s="192" t="s">
        <v>572</v>
      </c>
      <c r="AT475" s="192" t="s">
        <v>181</v>
      </c>
      <c r="AU475" s="192" t="s">
        <v>86</v>
      </c>
      <c r="AY475" s="20" t="s">
        <v>179</v>
      </c>
      <c r="BE475" s="193">
        <f>IF(N475="základní",J475,0)</f>
        <v>0</v>
      </c>
      <c r="BF475" s="193">
        <f>IF(N475="snížená",J475,0)</f>
        <v>0</v>
      </c>
      <c r="BG475" s="193">
        <f>IF(N475="zákl. přenesená",J475,0)</f>
        <v>0</v>
      </c>
      <c r="BH475" s="193">
        <f>IF(N475="sníž. přenesená",J475,0)</f>
        <v>0</v>
      </c>
      <c r="BI475" s="193">
        <f>IF(N475="nulová",J475,0)</f>
        <v>0</v>
      </c>
      <c r="BJ475" s="20" t="s">
        <v>84</v>
      </c>
      <c r="BK475" s="193">
        <f>ROUND(I475*H475,2)</f>
        <v>0</v>
      </c>
      <c r="BL475" s="20" t="s">
        <v>572</v>
      </c>
      <c r="BM475" s="192" t="s">
        <v>573</v>
      </c>
    </row>
    <row r="476" spans="1:65" s="2" customFormat="1" ht="19.5">
      <c r="A476" s="37"/>
      <c r="B476" s="38"/>
      <c r="C476" s="39"/>
      <c r="D476" s="194" t="s">
        <v>188</v>
      </c>
      <c r="E476" s="39"/>
      <c r="F476" s="195" t="s">
        <v>574</v>
      </c>
      <c r="G476" s="39"/>
      <c r="H476" s="39"/>
      <c r="I476" s="196"/>
      <c r="J476" s="39"/>
      <c r="K476" s="39"/>
      <c r="L476" s="42"/>
      <c r="M476" s="197"/>
      <c r="N476" s="198"/>
      <c r="O476" s="67"/>
      <c r="P476" s="67"/>
      <c r="Q476" s="67"/>
      <c r="R476" s="67"/>
      <c r="S476" s="67"/>
      <c r="T476" s="68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T476" s="20" t="s">
        <v>188</v>
      </c>
      <c r="AU476" s="20" t="s">
        <v>86</v>
      </c>
    </row>
    <row r="477" spans="1:65" s="2" customFormat="1" ht="11.25">
      <c r="A477" s="37"/>
      <c r="B477" s="38"/>
      <c r="C477" s="39"/>
      <c r="D477" s="199" t="s">
        <v>190</v>
      </c>
      <c r="E477" s="39"/>
      <c r="F477" s="200" t="s">
        <v>575</v>
      </c>
      <c r="G477" s="39"/>
      <c r="H477" s="39"/>
      <c r="I477" s="196"/>
      <c r="J477" s="39"/>
      <c r="K477" s="39"/>
      <c r="L477" s="42"/>
      <c r="M477" s="197"/>
      <c r="N477" s="198"/>
      <c r="O477" s="67"/>
      <c r="P477" s="67"/>
      <c r="Q477" s="67"/>
      <c r="R477" s="67"/>
      <c r="S477" s="67"/>
      <c r="T477" s="68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T477" s="20" t="s">
        <v>190</v>
      </c>
      <c r="AU477" s="20" t="s">
        <v>86</v>
      </c>
    </row>
    <row r="478" spans="1:65" s="13" customFormat="1" ht="11.25">
      <c r="B478" s="201"/>
      <c r="C478" s="202"/>
      <c r="D478" s="194" t="s">
        <v>192</v>
      </c>
      <c r="E478" s="203" t="s">
        <v>19</v>
      </c>
      <c r="F478" s="204" t="s">
        <v>1633</v>
      </c>
      <c r="G478" s="202"/>
      <c r="H478" s="203" t="s">
        <v>19</v>
      </c>
      <c r="I478" s="205"/>
      <c r="J478" s="202"/>
      <c r="K478" s="202"/>
      <c r="L478" s="206"/>
      <c r="M478" s="207"/>
      <c r="N478" s="208"/>
      <c r="O478" s="208"/>
      <c r="P478" s="208"/>
      <c r="Q478" s="208"/>
      <c r="R478" s="208"/>
      <c r="S478" s="208"/>
      <c r="T478" s="209"/>
      <c r="AT478" s="210" t="s">
        <v>192</v>
      </c>
      <c r="AU478" s="210" t="s">
        <v>86</v>
      </c>
      <c r="AV478" s="13" t="s">
        <v>84</v>
      </c>
      <c r="AW478" s="13" t="s">
        <v>37</v>
      </c>
      <c r="AX478" s="13" t="s">
        <v>77</v>
      </c>
      <c r="AY478" s="210" t="s">
        <v>179</v>
      </c>
    </row>
    <row r="479" spans="1:65" s="14" customFormat="1" ht="11.25">
      <c r="B479" s="211"/>
      <c r="C479" s="212"/>
      <c r="D479" s="194" t="s">
        <v>192</v>
      </c>
      <c r="E479" s="213" t="s">
        <v>19</v>
      </c>
      <c r="F479" s="214" t="s">
        <v>1634</v>
      </c>
      <c r="G479" s="212"/>
      <c r="H479" s="215">
        <v>0.123</v>
      </c>
      <c r="I479" s="216"/>
      <c r="J479" s="212"/>
      <c r="K479" s="212"/>
      <c r="L479" s="217"/>
      <c r="M479" s="218"/>
      <c r="N479" s="219"/>
      <c r="O479" s="219"/>
      <c r="P479" s="219"/>
      <c r="Q479" s="219"/>
      <c r="R479" s="219"/>
      <c r="S479" s="219"/>
      <c r="T479" s="220"/>
      <c r="AT479" s="221" t="s">
        <v>192</v>
      </c>
      <c r="AU479" s="221" t="s">
        <v>86</v>
      </c>
      <c r="AV479" s="14" t="s">
        <v>86</v>
      </c>
      <c r="AW479" s="14" t="s">
        <v>37</v>
      </c>
      <c r="AX479" s="14" t="s">
        <v>84</v>
      </c>
      <c r="AY479" s="221" t="s">
        <v>179</v>
      </c>
    </row>
    <row r="480" spans="1:65" s="2" customFormat="1" ht="24.2" customHeight="1">
      <c r="A480" s="37"/>
      <c r="B480" s="38"/>
      <c r="C480" s="181" t="s">
        <v>622</v>
      </c>
      <c r="D480" s="181" t="s">
        <v>181</v>
      </c>
      <c r="E480" s="182" t="s">
        <v>579</v>
      </c>
      <c r="F480" s="183" t="s">
        <v>580</v>
      </c>
      <c r="G480" s="184" t="s">
        <v>184</v>
      </c>
      <c r="H480" s="185">
        <v>35.799999999999997</v>
      </c>
      <c r="I480" s="186"/>
      <c r="J480" s="187">
        <f>ROUND(I480*H480,2)</f>
        <v>0</v>
      </c>
      <c r="K480" s="183" t="s">
        <v>185</v>
      </c>
      <c r="L480" s="42"/>
      <c r="M480" s="188" t="s">
        <v>19</v>
      </c>
      <c r="N480" s="189" t="s">
        <v>48</v>
      </c>
      <c r="O480" s="67"/>
      <c r="P480" s="190">
        <f>O480*H480</f>
        <v>0</v>
      </c>
      <c r="Q480" s="190">
        <v>0</v>
      </c>
      <c r="R480" s="190">
        <f>Q480*H480</f>
        <v>0</v>
      </c>
      <c r="S480" s="190">
        <v>0</v>
      </c>
      <c r="T480" s="191">
        <f>S480*H480</f>
        <v>0</v>
      </c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R480" s="192" t="s">
        <v>572</v>
      </c>
      <c r="AT480" s="192" t="s">
        <v>181</v>
      </c>
      <c r="AU480" s="192" t="s">
        <v>86</v>
      </c>
      <c r="AY480" s="20" t="s">
        <v>179</v>
      </c>
      <c r="BE480" s="193">
        <f>IF(N480="základní",J480,0)</f>
        <v>0</v>
      </c>
      <c r="BF480" s="193">
        <f>IF(N480="snížená",J480,0)</f>
        <v>0</v>
      </c>
      <c r="BG480" s="193">
        <f>IF(N480="zákl. přenesená",J480,0)</f>
        <v>0</v>
      </c>
      <c r="BH480" s="193">
        <f>IF(N480="sníž. přenesená",J480,0)</f>
        <v>0</v>
      </c>
      <c r="BI480" s="193">
        <f>IF(N480="nulová",J480,0)</f>
        <v>0</v>
      </c>
      <c r="BJ480" s="20" t="s">
        <v>84</v>
      </c>
      <c r="BK480" s="193">
        <f>ROUND(I480*H480,2)</f>
        <v>0</v>
      </c>
      <c r="BL480" s="20" t="s">
        <v>572</v>
      </c>
      <c r="BM480" s="192" t="s">
        <v>581</v>
      </c>
    </row>
    <row r="481" spans="1:65" s="2" customFormat="1" ht="29.25">
      <c r="A481" s="37"/>
      <c r="B481" s="38"/>
      <c r="C481" s="39"/>
      <c r="D481" s="194" t="s">
        <v>188</v>
      </c>
      <c r="E481" s="39"/>
      <c r="F481" s="195" t="s">
        <v>582</v>
      </c>
      <c r="G481" s="39"/>
      <c r="H481" s="39"/>
      <c r="I481" s="196"/>
      <c r="J481" s="39"/>
      <c r="K481" s="39"/>
      <c r="L481" s="42"/>
      <c r="M481" s="197"/>
      <c r="N481" s="198"/>
      <c r="O481" s="67"/>
      <c r="P481" s="67"/>
      <c r="Q481" s="67"/>
      <c r="R481" s="67"/>
      <c r="S481" s="67"/>
      <c r="T481" s="68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T481" s="20" t="s">
        <v>188</v>
      </c>
      <c r="AU481" s="20" t="s">
        <v>86</v>
      </c>
    </row>
    <row r="482" spans="1:65" s="2" customFormat="1" ht="11.25">
      <c r="A482" s="37"/>
      <c r="B482" s="38"/>
      <c r="C482" s="39"/>
      <c r="D482" s="199" t="s">
        <v>190</v>
      </c>
      <c r="E482" s="39"/>
      <c r="F482" s="200" t="s">
        <v>583</v>
      </c>
      <c r="G482" s="39"/>
      <c r="H482" s="39"/>
      <c r="I482" s="196"/>
      <c r="J482" s="39"/>
      <c r="K482" s="39"/>
      <c r="L482" s="42"/>
      <c r="M482" s="197"/>
      <c r="N482" s="198"/>
      <c r="O482" s="67"/>
      <c r="P482" s="67"/>
      <c r="Q482" s="67"/>
      <c r="R482" s="67"/>
      <c r="S482" s="67"/>
      <c r="T482" s="68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T482" s="20" t="s">
        <v>190</v>
      </c>
      <c r="AU482" s="20" t="s">
        <v>86</v>
      </c>
    </row>
    <row r="483" spans="1:65" s="13" customFormat="1" ht="22.5">
      <c r="B483" s="201"/>
      <c r="C483" s="202"/>
      <c r="D483" s="194" t="s">
        <v>192</v>
      </c>
      <c r="E483" s="203" t="s">
        <v>19</v>
      </c>
      <c r="F483" s="204" t="s">
        <v>1635</v>
      </c>
      <c r="G483" s="202"/>
      <c r="H483" s="203" t="s">
        <v>19</v>
      </c>
      <c r="I483" s="205"/>
      <c r="J483" s="202"/>
      <c r="K483" s="202"/>
      <c r="L483" s="206"/>
      <c r="M483" s="207"/>
      <c r="N483" s="208"/>
      <c r="O483" s="208"/>
      <c r="P483" s="208"/>
      <c r="Q483" s="208"/>
      <c r="R483" s="208"/>
      <c r="S483" s="208"/>
      <c r="T483" s="209"/>
      <c r="AT483" s="210" t="s">
        <v>192</v>
      </c>
      <c r="AU483" s="210" t="s">
        <v>86</v>
      </c>
      <c r="AV483" s="13" t="s">
        <v>84</v>
      </c>
      <c r="AW483" s="13" t="s">
        <v>37</v>
      </c>
      <c r="AX483" s="13" t="s">
        <v>77</v>
      </c>
      <c r="AY483" s="210" t="s">
        <v>179</v>
      </c>
    </row>
    <row r="484" spans="1:65" s="14" customFormat="1" ht="11.25">
      <c r="B484" s="211"/>
      <c r="C484" s="212"/>
      <c r="D484" s="194" t="s">
        <v>192</v>
      </c>
      <c r="E484" s="213" t="s">
        <v>19</v>
      </c>
      <c r="F484" s="214" t="s">
        <v>1636</v>
      </c>
      <c r="G484" s="212"/>
      <c r="H484" s="215">
        <v>35</v>
      </c>
      <c r="I484" s="216"/>
      <c r="J484" s="212"/>
      <c r="K484" s="212"/>
      <c r="L484" s="217"/>
      <c r="M484" s="218"/>
      <c r="N484" s="219"/>
      <c r="O484" s="219"/>
      <c r="P484" s="219"/>
      <c r="Q484" s="219"/>
      <c r="R484" s="219"/>
      <c r="S484" s="219"/>
      <c r="T484" s="220"/>
      <c r="AT484" s="221" t="s">
        <v>192</v>
      </c>
      <c r="AU484" s="221" t="s">
        <v>86</v>
      </c>
      <c r="AV484" s="14" t="s">
        <v>86</v>
      </c>
      <c r="AW484" s="14" t="s">
        <v>37</v>
      </c>
      <c r="AX484" s="14" t="s">
        <v>77</v>
      </c>
      <c r="AY484" s="221" t="s">
        <v>179</v>
      </c>
    </row>
    <row r="485" spans="1:65" s="14" customFormat="1" ht="11.25">
      <c r="B485" s="211"/>
      <c r="C485" s="212"/>
      <c r="D485" s="194" t="s">
        <v>192</v>
      </c>
      <c r="E485" s="213" t="s">
        <v>19</v>
      </c>
      <c r="F485" s="214" t="s">
        <v>1573</v>
      </c>
      <c r="G485" s="212"/>
      <c r="H485" s="215">
        <v>0.8</v>
      </c>
      <c r="I485" s="216"/>
      <c r="J485" s="212"/>
      <c r="K485" s="212"/>
      <c r="L485" s="217"/>
      <c r="M485" s="218"/>
      <c r="N485" s="219"/>
      <c r="O485" s="219"/>
      <c r="P485" s="219"/>
      <c r="Q485" s="219"/>
      <c r="R485" s="219"/>
      <c r="S485" s="219"/>
      <c r="T485" s="220"/>
      <c r="AT485" s="221" t="s">
        <v>192</v>
      </c>
      <c r="AU485" s="221" t="s">
        <v>86</v>
      </c>
      <c r="AV485" s="14" t="s">
        <v>86</v>
      </c>
      <c r="AW485" s="14" t="s">
        <v>37</v>
      </c>
      <c r="AX485" s="14" t="s">
        <v>77</v>
      </c>
      <c r="AY485" s="221" t="s">
        <v>179</v>
      </c>
    </row>
    <row r="486" spans="1:65" s="15" customFormat="1" ht="11.25">
      <c r="B486" s="222"/>
      <c r="C486" s="223"/>
      <c r="D486" s="194" t="s">
        <v>192</v>
      </c>
      <c r="E486" s="224" t="s">
        <v>19</v>
      </c>
      <c r="F486" s="225" t="s">
        <v>205</v>
      </c>
      <c r="G486" s="223"/>
      <c r="H486" s="226">
        <v>35.799999999999997</v>
      </c>
      <c r="I486" s="227"/>
      <c r="J486" s="223"/>
      <c r="K486" s="223"/>
      <c r="L486" s="228"/>
      <c r="M486" s="229"/>
      <c r="N486" s="230"/>
      <c r="O486" s="230"/>
      <c r="P486" s="230"/>
      <c r="Q486" s="230"/>
      <c r="R486" s="230"/>
      <c r="S486" s="230"/>
      <c r="T486" s="231"/>
      <c r="AT486" s="232" t="s">
        <v>192</v>
      </c>
      <c r="AU486" s="232" t="s">
        <v>86</v>
      </c>
      <c r="AV486" s="15" t="s">
        <v>186</v>
      </c>
      <c r="AW486" s="15" t="s">
        <v>37</v>
      </c>
      <c r="AX486" s="15" t="s">
        <v>84</v>
      </c>
      <c r="AY486" s="232" t="s">
        <v>179</v>
      </c>
    </row>
    <row r="487" spans="1:65" s="2" customFormat="1" ht="37.9" customHeight="1">
      <c r="A487" s="37"/>
      <c r="B487" s="38"/>
      <c r="C487" s="181" t="s">
        <v>630</v>
      </c>
      <c r="D487" s="181" t="s">
        <v>181</v>
      </c>
      <c r="E487" s="182" t="s">
        <v>587</v>
      </c>
      <c r="F487" s="183" t="s">
        <v>588</v>
      </c>
      <c r="G487" s="184" t="s">
        <v>216</v>
      </c>
      <c r="H487" s="185">
        <v>118.8</v>
      </c>
      <c r="I487" s="186"/>
      <c r="J487" s="187">
        <f>ROUND(I487*H487,2)</f>
        <v>0</v>
      </c>
      <c r="K487" s="183" t="s">
        <v>185</v>
      </c>
      <c r="L487" s="42"/>
      <c r="M487" s="188" t="s">
        <v>19</v>
      </c>
      <c r="N487" s="189" t="s">
        <v>48</v>
      </c>
      <c r="O487" s="67"/>
      <c r="P487" s="190">
        <f>O487*H487</f>
        <v>0</v>
      </c>
      <c r="Q487" s="190">
        <v>1.4999999999999999E-4</v>
      </c>
      <c r="R487" s="190">
        <f>Q487*H487</f>
        <v>1.7819999999999999E-2</v>
      </c>
      <c r="S487" s="190">
        <v>0</v>
      </c>
      <c r="T487" s="191">
        <f>S487*H487</f>
        <v>0</v>
      </c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R487" s="192" t="s">
        <v>572</v>
      </c>
      <c r="AT487" s="192" t="s">
        <v>181</v>
      </c>
      <c r="AU487" s="192" t="s">
        <v>86</v>
      </c>
      <c r="AY487" s="20" t="s">
        <v>179</v>
      </c>
      <c r="BE487" s="193">
        <f>IF(N487="základní",J487,0)</f>
        <v>0</v>
      </c>
      <c r="BF487" s="193">
        <f>IF(N487="snížená",J487,0)</f>
        <v>0</v>
      </c>
      <c r="BG487" s="193">
        <f>IF(N487="zákl. přenesená",J487,0)</f>
        <v>0</v>
      </c>
      <c r="BH487" s="193">
        <f>IF(N487="sníž. přenesená",J487,0)</f>
        <v>0</v>
      </c>
      <c r="BI487" s="193">
        <f>IF(N487="nulová",J487,0)</f>
        <v>0</v>
      </c>
      <c r="BJ487" s="20" t="s">
        <v>84</v>
      </c>
      <c r="BK487" s="193">
        <f>ROUND(I487*H487,2)</f>
        <v>0</v>
      </c>
      <c r="BL487" s="20" t="s">
        <v>572</v>
      </c>
      <c r="BM487" s="192" t="s">
        <v>589</v>
      </c>
    </row>
    <row r="488" spans="1:65" s="2" customFormat="1" ht="19.5">
      <c r="A488" s="37"/>
      <c r="B488" s="38"/>
      <c r="C488" s="39"/>
      <c r="D488" s="194" t="s">
        <v>188</v>
      </c>
      <c r="E488" s="39"/>
      <c r="F488" s="195" t="s">
        <v>590</v>
      </c>
      <c r="G488" s="39"/>
      <c r="H488" s="39"/>
      <c r="I488" s="196"/>
      <c r="J488" s="39"/>
      <c r="K488" s="39"/>
      <c r="L488" s="42"/>
      <c r="M488" s="197"/>
      <c r="N488" s="198"/>
      <c r="O488" s="67"/>
      <c r="P488" s="67"/>
      <c r="Q488" s="67"/>
      <c r="R488" s="67"/>
      <c r="S488" s="67"/>
      <c r="T488" s="68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T488" s="20" t="s">
        <v>188</v>
      </c>
      <c r="AU488" s="20" t="s">
        <v>86</v>
      </c>
    </row>
    <row r="489" spans="1:65" s="2" customFormat="1" ht="11.25">
      <c r="A489" s="37"/>
      <c r="B489" s="38"/>
      <c r="C489" s="39"/>
      <c r="D489" s="199" t="s">
        <v>190</v>
      </c>
      <c r="E489" s="39"/>
      <c r="F489" s="200" t="s">
        <v>591</v>
      </c>
      <c r="G489" s="39"/>
      <c r="H489" s="39"/>
      <c r="I489" s="196"/>
      <c r="J489" s="39"/>
      <c r="K489" s="39"/>
      <c r="L489" s="42"/>
      <c r="M489" s="197"/>
      <c r="N489" s="198"/>
      <c r="O489" s="67"/>
      <c r="P489" s="67"/>
      <c r="Q489" s="67"/>
      <c r="R489" s="67"/>
      <c r="S489" s="67"/>
      <c r="T489" s="68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T489" s="20" t="s">
        <v>190</v>
      </c>
      <c r="AU489" s="20" t="s">
        <v>86</v>
      </c>
    </row>
    <row r="490" spans="1:65" s="13" customFormat="1" ht="33.75">
      <c r="B490" s="201"/>
      <c r="C490" s="202"/>
      <c r="D490" s="194" t="s">
        <v>192</v>
      </c>
      <c r="E490" s="203" t="s">
        <v>19</v>
      </c>
      <c r="F490" s="204" t="s">
        <v>1637</v>
      </c>
      <c r="G490" s="202"/>
      <c r="H490" s="203" t="s">
        <v>19</v>
      </c>
      <c r="I490" s="205"/>
      <c r="J490" s="202"/>
      <c r="K490" s="202"/>
      <c r="L490" s="206"/>
      <c r="M490" s="207"/>
      <c r="N490" s="208"/>
      <c r="O490" s="208"/>
      <c r="P490" s="208"/>
      <c r="Q490" s="208"/>
      <c r="R490" s="208"/>
      <c r="S490" s="208"/>
      <c r="T490" s="209"/>
      <c r="AT490" s="210" t="s">
        <v>192</v>
      </c>
      <c r="AU490" s="210" t="s">
        <v>86</v>
      </c>
      <c r="AV490" s="13" t="s">
        <v>84</v>
      </c>
      <c r="AW490" s="13" t="s">
        <v>37</v>
      </c>
      <c r="AX490" s="13" t="s">
        <v>77</v>
      </c>
      <c r="AY490" s="210" t="s">
        <v>179</v>
      </c>
    </row>
    <row r="491" spans="1:65" s="14" customFormat="1" ht="11.25">
      <c r="B491" s="211"/>
      <c r="C491" s="212"/>
      <c r="D491" s="194" t="s">
        <v>192</v>
      </c>
      <c r="E491" s="213" t="s">
        <v>19</v>
      </c>
      <c r="F491" s="214" t="s">
        <v>1638</v>
      </c>
      <c r="G491" s="212"/>
      <c r="H491" s="215">
        <v>118.8</v>
      </c>
      <c r="I491" s="216"/>
      <c r="J491" s="212"/>
      <c r="K491" s="212"/>
      <c r="L491" s="217"/>
      <c r="M491" s="218"/>
      <c r="N491" s="219"/>
      <c r="O491" s="219"/>
      <c r="P491" s="219"/>
      <c r="Q491" s="219"/>
      <c r="R491" s="219"/>
      <c r="S491" s="219"/>
      <c r="T491" s="220"/>
      <c r="AT491" s="221" t="s">
        <v>192</v>
      </c>
      <c r="AU491" s="221" t="s">
        <v>86</v>
      </c>
      <c r="AV491" s="14" t="s">
        <v>86</v>
      </c>
      <c r="AW491" s="14" t="s">
        <v>37</v>
      </c>
      <c r="AX491" s="14" t="s">
        <v>84</v>
      </c>
      <c r="AY491" s="221" t="s">
        <v>179</v>
      </c>
    </row>
    <row r="492" spans="1:65" s="2" customFormat="1" ht="37.9" customHeight="1">
      <c r="A492" s="37"/>
      <c r="B492" s="38"/>
      <c r="C492" s="181" t="s">
        <v>637</v>
      </c>
      <c r="D492" s="181" t="s">
        <v>181</v>
      </c>
      <c r="E492" s="182" t="s">
        <v>595</v>
      </c>
      <c r="F492" s="183" t="s">
        <v>596</v>
      </c>
      <c r="G492" s="184" t="s">
        <v>216</v>
      </c>
      <c r="H492" s="185">
        <v>118.8</v>
      </c>
      <c r="I492" s="186"/>
      <c r="J492" s="187">
        <f>ROUND(I492*H492,2)</f>
        <v>0</v>
      </c>
      <c r="K492" s="183" t="s">
        <v>185</v>
      </c>
      <c r="L492" s="42"/>
      <c r="M492" s="188" t="s">
        <v>19</v>
      </c>
      <c r="N492" s="189" t="s">
        <v>48</v>
      </c>
      <c r="O492" s="67"/>
      <c r="P492" s="190">
        <f>O492*H492</f>
        <v>0</v>
      </c>
      <c r="Q492" s="190">
        <v>0</v>
      </c>
      <c r="R492" s="190">
        <f>Q492*H492</f>
        <v>0</v>
      </c>
      <c r="S492" s="190">
        <v>0</v>
      </c>
      <c r="T492" s="191">
        <f>S492*H492</f>
        <v>0</v>
      </c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R492" s="192" t="s">
        <v>572</v>
      </c>
      <c r="AT492" s="192" t="s">
        <v>181</v>
      </c>
      <c r="AU492" s="192" t="s">
        <v>86</v>
      </c>
      <c r="AY492" s="20" t="s">
        <v>179</v>
      </c>
      <c r="BE492" s="193">
        <f>IF(N492="základní",J492,0)</f>
        <v>0</v>
      </c>
      <c r="BF492" s="193">
        <f>IF(N492="snížená",J492,0)</f>
        <v>0</v>
      </c>
      <c r="BG492" s="193">
        <f>IF(N492="zákl. přenesená",J492,0)</f>
        <v>0</v>
      </c>
      <c r="BH492" s="193">
        <f>IF(N492="sníž. přenesená",J492,0)</f>
        <v>0</v>
      </c>
      <c r="BI492" s="193">
        <f>IF(N492="nulová",J492,0)</f>
        <v>0</v>
      </c>
      <c r="BJ492" s="20" t="s">
        <v>84</v>
      </c>
      <c r="BK492" s="193">
        <f>ROUND(I492*H492,2)</f>
        <v>0</v>
      </c>
      <c r="BL492" s="20" t="s">
        <v>572</v>
      </c>
      <c r="BM492" s="192" t="s">
        <v>597</v>
      </c>
    </row>
    <row r="493" spans="1:65" s="2" customFormat="1" ht="19.5">
      <c r="A493" s="37"/>
      <c r="B493" s="38"/>
      <c r="C493" s="39"/>
      <c r="D493" s="194" t="s">
        <v>188</v>
      </c>
      <c r="E493" s="39"/>
      <c r="F493" s="195" t="s">
        <v>598</v>
      </c>
      <c r="G493" s="39"/>
      <c r="H493" s="39"/>
      <c r="I493" s="196"/>
      <c r="J493" s="39"/>
      <c r="K493" s="39"/>
      <c r="L493" s="42"/>
      <c r="M493" s="197"/>
      <c r="N493" s="198"/>
      <c r="O493" s="67"/>
      <c r="P493" s="67"/>
      <c r="Q493" s="67"/>
      <c r="R493" s="67"/>
      <c r="S493" s="67"/>
      <c r="T493" s="68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T493" s="20" t="s">
        <v>188</v>
      </c>
      <c r="AU493" s="20" t="s">
        <v>86</v>
      </c>
    </row>
    <row r="494" spans="1:65" s="2" customFormat="1" ht="11.25">
      <c r="A494" s="37"/>
      <c r="B494" s="38"/>
      <c r="C494" s="39"/>
      <c r="D494" s="199" t="s">
        <v>190</v>
      </c>
      <c r="E494" s="39"/>
      <c r="F494" s="200" t="s">
        <v>599</v>
      </c>
      <c r="G494" s="39"/>
      <c r="H494" s="39"/>
      <c r="I494" s="196"/>
      <c r="J494" s="39"/>
      <c r="K494" s="39"/>
      <c r="L494" s="42"/>
      <c r="M494" s="197"/>
      <c r="N494" s="198"/>
      <c r="O494" s="67"/>
      <c r="P494" s="67"/>
      <c r="Q494" s="67"/>
      <c r="R494" s="67"/>
      <c r="S494" s="67"/>
      <c r="T494" s="68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T494" s="20" t="s">
        <v>190</v>
      </c>
      <c r="AU494" s="20" t="s">
        <v>86</v>
      </c>
    </row>
    <row r="495" spans="1:65" s="13" customFormat="1" ht="33.75">
      <c r="B495" s="201"/>
      <c r="C495" s="202"/>
      <c r="D495" s="194" t="s">
        <v>192</v>
      </c>
      <c r="E495" s="203" t="s">
        <v>19</v>
      </c>
      <c r="F495" s="204" t="s">
        <v>1639</v>
      </c>
      <c r="G495" s="202"/>
      <c r="H495" s="203" t="s">
        <v>19</v>
      </c>
      <c r="I495" s="205"/>
      <c r="J495" s="202"/>
      <c r="K495" s="202"/>
      <c r="L495" s="206"/>
      <c r="M495" s="207"/>
      <c r="N495" s="208"/>
      <c r="O495" s="208"/>
      <c r="P495" s="208"/>
      <c r="Q495" s="208"/>
      <c r="R495" s="208"/>
      <c r="S495" s="208"/>
      <c r="T495" s="209"/>
      <c r="AT495" s="210" t="s">
        <v>192</v>
      </c>
      <c r="AU495" s="210" t="s">
        <v>86</v>
      </c>
      <c r="AV495" s="13" t="s">
        <v>84</v>
      </c>
      <c r="AW495" s="13" t="s">
        <v>37</v>
      </c>
      <c r="AX495" s="13" t="s">
        <v>77</v>
      </c>
      <c r="AY495" s="210" t="s">
        <v>179</v>
      </c>
    </row>
    <row r="496" spans="1:65" s="14" customFormat="1" ht="11.25">
      <c r="B496" s="211"/>
      <c r="C496" s="212"/>
      <c r="D496" s="194" t="s">
        <v>192</v>
      </c>
      <c r="E496" s="213" t="s">
        <v>19</v>
      </c>
      <c r="F496" s="214" t="s">
        <v>1638</v>
      </c>
      <c r="G496" s="212"/>
      <c r="H496" s="215">
        <v>118.8</v>
      </c>
      <c r="I496" s="216"/>
      <c r="J496" s="212"/>
      <c r="K496" s="212"/>
      <c r="L496" s="217"/>
      <c r="M496" s="218"/>
      <c r="N496" s="219"/>
      <c r="O496" s="219"/>
      <c r="P496" s="219"/>
      <c r="Q496" s="219"/>
      <c r="R496" s="219"/>
      <c r="S496" s="219"/>
      <c r="T496" s="220"/>
      <c r="AT496" s="221" t="s">
        <v>192</v>
      </c>
      <c r="AU496" s="221" t="s">
        <v>86</v>
      </c>
      <c r="AV496" s="14" t="s">
        <v>86</v>
      </c>
      <c r="AW496" s="14" t="s">
        <v>37</v>
      </c>
      <c r="AX496" s="14" t="s">
        <v>84</v>
      </c>
      <c r="AY496" s="221" t="s">
        <v>179</v>
      </c>
    </row>
    <row r="497" spans="1:65" s="2" customFormat="1" ht="24.2" customHeight="1">
      <c r="A497" s="37"/>
      <c r="B497" s="38"/>
      <c r="C497" s="181" t="s">
        <v>849</v>
      </c>
      <c r="D497" s="181" t="s">
        <v>181</v>
      </c>
      <c r="E497" s="182" t="s">
        <v>602</v>
      </c>
      <c r="F497" s="183" t="s">
        <v>603</v>
      </c>
      <c r="G497" s="184" t="s">
        <v>216</v>
      </c>
      <c r="H497" s="185">
        <v>129.6</v>
      </c>
      <c r="I497" s="186"/>
      <c r="J497" s="187">
        <f>ROUND(I497*H497,2)</f>
        <v>0</v>
      </c>
      <c r="K497" s="183" t="s">
        <v>185</v>
      </c>
      <c r="L497" s="42"/>
      <c r="M497" s="188" t="s">
        <v>19</v>
      </c>
      <c r="N497" s="189" t="s">
        <v>48</v>
      </c>
      <c r="O497" s="67"/>
      <c r="P497" s="190">
        <f>O497*H497</f>
        <v>0</v>
      </c>
      <c r="Q497" s="190">
        <v>5.5999999999999995E-4</v>
      </c>
      <c r="R497" s="190">
        <f>Q497*H497</f>
        <v>7.2575999999999988E-2</v>
      </c>
      <c r="S497" s="190">
        <v>0</v>
      </c>
      <c r="T497" s="191">
        <f>S497*H497</f>
        <v>0</v>
      </c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R497" s="192" t="s">
        <v>572</v>
      </c>
      <c r="AT497" s="192" t="s">
        <v>181</v>
      </c>
      <c r="AU497" s="192" t="s">
        <v>86</v>
      </c>
      <c r="AY497" s="20" t="s">
        <v>179</v>
      </c>
      <c r="BE497" s="193">
        <f>IF(N497="základní",J497,0)</f>
        <v>0</v>
      </c>
      <c r="BF497" s="193">
        <f>IF(N497="snížená",J497,0)</f>
        <v>0</v>
      </c>
      <c r="BG497" s="193">
        <f>IF(N497="zákl. přenesená",J497,0)</f>
        <v>0</v>
      </c>
      <c r="BH497" s="193">
        <f>IF(N497="sníž. přenesená",J497,0)</f>
        <v>0</v>
      </c>
      <c r="BI497" s="193">
        <f>IF(N497="nulová",J497,0)</f>
        <v>0</v>
      </c>
      <c r="BJ497" s="20" t="s">
        <v>84</v>
      </c>
      <c r="BK497" s="193">
        <f>ROUND(I497*H497,2)</f>
        <v>0</v>
      </c>
      <c r="BL497" s="20" t="s">
        <v>572</v>
      </c>
      <c r="BM497" s="192" t="s">
        <v>604</v>
      </c>
    </row>
    <row r="498" spans="1:65" s="2" customFormat="1" ht="19.5">
      <c r="A498" s="37"/>
      <c r="B498" s="38"/>
      <c r="C498" s="39"/>
      <c r="D498" s="194" t="s">
        <v>188</v>
      </c>
      <c r="E498" s="39"/>
      <c r="F498" s="195" t="s">
        <v>605</v>
      </c>
      <c r="G498" s="39"/>
      <c r="H498" s="39"/>
      <c r="I498" s="196"/>
      <c r="J498" s="39"/>
      <c r="K498" s="39"/>
      <c r="L498" s="42"/>
      <c r="M498" s="197"/>
      <c r="N498" s="198"/>
      <c r="O498" s="67"/>
      <c r="P498" s="67"/>
      <c r="Q498" s="67"/>
      <c r="R498" s="67"/>
      <c r="S498" s="67"/>
      <c r="T498" s="68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T498" s="20" t="s">
        <v>188</v>
      </c>
      <c r="AU498" s="20" t="s">
        <v>86</v>
      </c>
    </row>
    <row r="499" spans="1:65" s="2" customFormat="1" ht="11.25">
      <c r="A499" s="37"/>
      <c r="B499" s="38"/>
      <c r="C499" s="39"/>
      <c r="D499" s="199" t="s">
        <v>190</v>
      </c>
      <c r="E499" s="39"/>
      <c r="F499" s="200" t="s">
        <v>606</v>
      </c>
      <c r="G499" s="39"/>
      <c r="H499" s="39"/>
      <c r="I499" s="196"/>
      <c r="J499" s="39"/>
      <c r="K499" s="39"/>
      <c r="L499" s="42"/>
      <c r="M499" s="197"/>
      <c r="N499" s="198"/>
      <c r="O499" s="67"/>
      <c r="P499" s="67"/>
      <c r="Q499" s="67"/>
      <c r="R499" s="67"/>
      <c r="S499" s="67"/>
      <c r="T499" s="68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T499" s="20" t="s">
        <v>190</v>
      </c>
      <c r="AU499" s="20" t="s">
        <v>86</v>
      </c>
    </row>
    <row r="500" spans="1:65" s="13" customFormat="1" ht="22.5">
      <c r="B500" s="201"/>
      <c r="C500" s="202"/>
      <c r="D500" s="194" t="s">
        <v>192</v>
      </c>
      <c r="E500" s="203" t="s">
        <v>19</v>
      </c>
      <c r="F500" s="204" t="s">
        <v>1640</v>
      </c>
      <c r="G500" s="202"/>
      <c r="H500" s="203" t="s">
        <v>19</v>
      </c>
      <c r="I500" s="205"/>
      <c r="J500" s="202"/>
      <c r="K500" s="202"/>
      <c r="L500" s="206"/>
      <c r="M500" s="207"/>
      <c r="N500" s="208"/>
      <c r="O500" s="208"/>
      <c r="P500" s="208"/>
      <c r="Q500" s="208"/>
      <c r="R500" s="208"/>
      <c r="S500" s="208"/>
      <c r="T500" s="209"/>
      <c r="AT500" s="210" t="s">
        <v>192</v>
      </c>
      <c r="AU500" s="210" t="s">
        <v>86</v>
      </c>
      <c r="AV500" s="13" t="s">
        <v>84</v>
      </c>
      <c r="AW500" s="13" t="s">
        <v>37</v>
      </c>
      <c r="AX500" s="13" t="s">
        <v>77</v>
      </c>
      <c r="AY500" s="210" t="s">
        <v>179</v>
      </c>
    </row>
    <row r="501" spans="1:65" s="14" customFormat="1" ht="11.25">
      <c r="B501" s="211"/>
      <c r="C501" s="212"/>
      <c r="D501" s="194" t="s">
        <v>192</v>
      </c>
      <c r="E501" s="213" t="s">
        <v>19</v>
      </c>
      <c r="F501" s="214" t="s">
        <v>1641</v>
      </c>
      <c r="G501" s="212"/>
      <c r="H501" s="215">
        <v>129.6</v>
      </c>
      <c r="I501" s="216"/>
      <c r="J501" s="212"/>
      <c r="K501" s="212"/>
      <c r="L501" s="217"/>
      <c r="M501" s="218"/>
      <c r="N501" s="219"/>
      <c r="O501" s="219"/>
      <c r="P501" s="219"/>
      <c r="Q501" s="219"/>
      <c r="R501" s="219"/>
      <c r="S501" s="219"/>
      <c r="T501" s="220"/>
      <c r="AT501" s="221" t="s">
        <v>192</v>
      </c>
      <c r="AU501" s="221" t="s">
        <v>86</v>
      </c>
      <c r="AV501" s="14" t="s">
        <v>86</v>
      </c>
      <c r="AW501" s="14" t="s">
        <v>37</v>
      </c>
      <c r="AX501" s="14" t="s">
        <v>84</v>
      </c>
      <c r="AY501" s="221" t="s">
        <v>179</v>
      </c>
    </row>
    <row r="502" spans="1:65" s="2" customFormat="1" ht="24.2" customHeight="1">
      <c r="A502" s="37"/>
      <c r="B502" s="38"/>
      <c r="C502" s="181" t="s">
        <v>851</v>
      </c>
      <c r="D502" s="181" t="s">
        <v>181</v>
      </c>
      <c r="E502" s="182" t="s">
        <v>609</v>
      </c>
      <c r="F502" s="183" t="s">
        <v>610</v>
      </c>
      <c r="G502" s="184" t="s">
        <v>184</v>
      </c>
      <c r="H502" s="185">
        <v>35.799999999999997</v>
      </c>
      <c r="I502" s="186"/>
      <c r="J502" s="187">
        <f>ROUND(I502*H502,2)</f>
        <v>0</v>
      </c>
      <c r="K502" s="183" t="s">
        <v>185</v>
      </c>
      <c r="L502" s="42"/>
      <c r="M502" s="188" t="s">
        <v>19</v>
      </c>
      <c r="N502" s="189" t="s">
        <v>48</v>
      </c>
      <c r="O502" s="67"/>
      <c r="P502" s="190">
        <f>O502*H502</f>
        <v>0</v>
      </c>
      <c r="Q502" s="190">
        <v>0</v>
      </c>
      <c r="R502" s="190">
        <f>Q502*H502</f>
        <v>0</v>
      </c>
      <c r="S502" s="190">
        <v>0</v>
      </c>
      <c r="T502" s="191">
        <f>S502*H502</f>
        <v>0</v>
      </c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R502" s="192" t="s">
        <v>572</v>
      </c>
      <c r="AT502" s="192" t="s">
        <v>181</v>
      </c>
      <c r="AU502" s="192" t="s">
        <v>86</v>
      </c>
      <c r="AY502" s="20" t="s">
        <v>179</v>
      </c>
      <c r="BE502" s="193">
        <f>IF(N502="základní",J502,0)</f>
        <v>0</v>
      </c>
      <c r="BF502" s="193">
        <f>IF(N502="snížená",J502,0)</f>
        <v>0</v>
      </c>
      <c r="BG502" s="193">
        <f>IF(N502="zákl. přenesená",J502,0)</f>
        <v>0</v>
      </c>
      <c r="BH502" s="193">
        <f>IF(N502="sníž. přenesená",J502,0)</f>
        <v>0</v>
      </c>
      <c r="BI502" s="193">
        <f>IF(N502="nulová",J502,0)</f>
        <v>0</v>
      </c>
      <c r="BJ502" s="20" t="s">
        <v>84</v>
      </c>
      <c r="BK502" s="193">
        <f>ROUND(I502*H502,2)</f>
        <v>0</v>
      </c>
      <c r="BL502" s="20" t="s">
        <v>572</v>
      </c>
      <c r="BM502" s="192" t="s">
        <v>611</v>
      </c>
    </row>
    <row r="503" spans="1:65" s="2" customFormat="1" ht="29.25">
      <c r="A503" s="37"/>
      <c r="B503" s="38"/>
      <c r="C503" s="39"/>
      <c r="D503" s="194" t="s">
        <v>188</v>
      </c>
      <c r="E503" s="39"/>
      <c r="F503" s="195" t="s">
        <v>612</v>
      </c>
      <c r="G503" s="39"/>
      <c r="H503" s="39"/>
      <c r="I503" s="196"/>
      <c r="J503" s="39"/>
      <c r="K503" s="39"/>
      <c r="L503" s="42"/>
      <c r="M503" s="197"/>
      <c r="N503" s="198"/>
      <c r="O503" s="67"/>
      <c r="P503" s="67"/>
      <c r="Q503" s="67"/>
      <c r="R503" s="67"/>
      <c r="S503" s="67"/>
      <c r="T503" s="68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T503" s="20" t="s">
        <v>188</v>
      </c>
      <c r="AU503" s="20" t="s">
        <v>86</v>
      </c>
    </row>
    <row r="504" spans="1:65" s="2" customFormat="1" ht="11.25">
      <c r="A504" s="37"/>
      <c r="B504" s="38"/>
      <c r="C504" s="39"/>
      <c r="D504" s="199" t="s">
        <v>190</v>
      </c>
      <c r="E504" s="39"/>
      <c r="F504" s="200" t="s">
        <v>613</v>
      </c>
      <c r="G504" s="39"/>
      <c r="H504" s="39"/>
      <c r="I504" s="196"/>
      <c r="J504" s="39"/>
      <c r="K504" s="39"/>
      <c r="L504" s="42"/>
      <c r="M504" s="197"/>
      <c r="N504" s="198"/>
      <c r="O504" s="67"/>
      <c r="P504" s="67"/>
      <c r="Q504" s="67"/>
      <c r="R504" s="67"/>
      <c r="S504" s="67"/>
      <c r="T504" s="68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T504" s="20" t="s">
        <v>190</v>
      </c>
      <c r="AU504" s="20" t="s">
        <v>86</v>
      </c>
    </row>
    <row r="505" spans="1:65" s="13" customFormat="1" ht="22.5">
      <c r="B505" s="201"/>
      <c r="C505" s="202"/>
      <c r="D505" s="194" t="s">
        <v>192</v>
      </c>
      <c r="E505" s="203" t="s">
        <v>19</v>
      </c>
      <c r="F505" s="204" t="s">
        <v>1642</v>
      </c>
      <c r="G505" s="202"/>
      <c r="H505" s="203" t="s">
        <v>19</v>
      </c>
      <c r="I505" s="205"/>
      <c r="J505" s="202"/>
      <c r="K505" s="202"/>
      <c r="L505" s="206"/>
      <c r="M505" s="207"/>
      <c r="N505" s="208"/>
      <c r="O505" s="208"/>
      <c r="P505" s="208"/>
      <c r="Q505" s="208"/>
      <c r="R505" s="208"/>
      <c r="S505" s="208"/>
      <c r="T505" s="209"/>
      <c r="AT505" s="210" t="s">
        <v>192</v>
      </c>
      <c r="AU505" s="210" t="s">
        <v>86</v>
      </c>
      <c r="AV505" s="13" t="s">
        <v>84</v>
      </c>
      <c r="AW505" s="13" t="s">
        <v>37</v>
      </c>
      <c r="AX505" s="13" t="s">
        <v>77</v>
      </c>
      <c r="AY505" s="210" t="s">
        <v>179</v>
      </c>
    </row>
    <row r="506" spans="1:65" s="14" customFormat="1" ht="11.25">
      <c r="B506" s="211"/>
      <c r="C506" s="212"/>
      <c r="D506" s="194" t="s">
        <v>192</v>
      </c>
      <c r="E506" s="213" t="s">
        <v>19</v>
      </c>
      <c r="F506" s="214" t="s">
        <v>1636</v>
      </c>
      <c r="G506" s="212"/>
      <c r="H506" s="215">
        <v>35</v>
      </c>
      <c r="I506" s="216"/>
      <c r="J506" s="212"/>
      <c r="K506" s="212"/>
      <c r="L506" s="217"/>
      <c r="M506" s="218"/>
      <c r="N506" s="219"/>
      <c r="O506" s="219"/>
      <c r="P506" s="219"/>
      <c r="Q506" s="219"/>
      <c r="R506" s="219"/>
      <c r="S506" s="219"/>
      <c r="T506" s="220"/>
      <c r="AT506" s="221" t="s">
        <v>192</v>
      </c>
      <c r="AU506" s="221" t="s">
        <v>86</v>
      </c>
      <c r="AV506" s="14" t="s">
        <v>86</v>
      </c>
      <c r="AW506" s="14" t="s">
        <v>37</v>
      </c>
      <c r="AX506" s="14" t="s">
        <v>77</v>
      </c>
      <c r="AY506" s="221" t="s">
        <v>179</v>
      </c>
    </row>
    <row r="507" spans="1:65" s="14" customFormat="1" ht="11.25">
      <c r="B507" s="211"/>
      <c r="C507" s="212"/>
      <c r="D507" s="194" t="s">
        <v>192</v>
      </c>
      <c r="E507" s="213" t="s">
        <v>19</v>
      </c>
      <c r="F507" s="214" t="s">
        <v>1573</v>
      </c>
      <c r="G507" s="212"/>
      <c r="H507" s="215">
        <v>0.8</v>
      </c>
      <c r="I507" s="216"/>
      <c r="J507" s="212"/>
      <c r="K507" s="212"/>
      <c r="L507" s="217"/>
      <c r="M507" s="218"/>
      <c r="N507" s="219"/>
      <c r="O507" s="219"/>
      <c r="P507" s="219"/>
      <c r="Q507" s="219"/>
      <c r="R507" s="219"/>
      <c r="S507" s="219"/>
      <c r="T507" s="220"/>
      <c r="AT507" s="221" t="s">
        <v>192</v>
      </c>
      <c r="AU507" s="221" t="s">
        <v>86</v>
      </c>
      <c r="AV507" s="14" t="s">
        <v>86</v>
      </c>
      <c r="AW507" s="14" t="s">
        <v>37</v>
      </c>
      <c r="AX507" s="14" t="s">
        <v>77</v>
      </c>
      <c r="AY507" s="221" t="s">
        <v>179</v>
      </c>
    </row>
    <row r="508" spans="1:65" s="15" customFormat="1" ht="11.25">
      <c r="B508" s="222"/>
      <c r="C508" s="223"/>
      <c r="D508" s="194" t="s">
        <v>192</v>
      </c>
      <c r="E508" s="224" t="s">
        <v>19</v>
      </c>
      <c r="F508" s="225" t="s">
        <v>205</v>
      </c>
      <c r="G508" s="223"/>
      <c r="H508" s="226">
        <v>35.799999999999997</v>
      </c>
      <c r="I508" s="227"/>
      <c r="J508" s="223"/>
      <c r="K508" s="223"/>
      <c r="L508" s="228"/>
      <c r="M508" s="229"/>
      <c r="N508" s="230"/>
      <c r="O508" s="230"/>
      <c r="P508" s="230"/>
      <c r="Q508" s="230"/>
      <c r="R508" s="230"/>
      <c r="S508" s="230"/>
      <c r="T508" s="231"/>
      <c r="AT508" s="232" t="s">
        <v>192</v>
      </c>
      <c r="AU508" s="232" t="s">
        <v>86</v>
      </c>
      <c r="AV508" s="15" t="s">
        <v>186</v>
      </c>
      <c r="AW508" s="15" t="s">
        <v>37</v>
      </c>
      <c r="AX508" s="15" t="s">
        <v>84</v>
      </c>
      <c r="AY508" s="232" t="s">
        <v>179</v>
      </c>
    </row>
    <row r="509" spans="1:65" s="2" customFormat="1" ht="16.5" customHeight="1">
      <c r="A509" s="37"/>
      <c r="B509" s="38"/>
      <c r="C509" s="181" t="s">
        <v>817</v>
      </c>
      <c r="D509" s="181" t="s">
        <v>181</v>
      </c>
      <c r="E509" s="182" t="s">
        <v>616</v>
      </c>
      <c r="F509" s="183" t="s">
        <v>617</v>
      </c>
      <c r="G509" s="184" t="s">
        <v>184</v>
      </c>
      <c r="H509" s="185">
        <v>35.799999999999997</v>
      </c>
      <c r="I509" s="186"/>
      <c r="J509" s="187">
        <f>ROUND(I509*H509,2)</f>
        <v>0</v>
      </c>
      <c r="K509" s="183" t="s">
        <v>185</v>
      </c>
      <c r="L509" s="42"/>
      <c r="M509" s="188" t="s">
        <v>19</v>
      </c>
      <c r="N509" s="189" t="s">
        <v>48</v>
      </c>
      <c r="O509" s="67"/>
      <c r="P509" s="190">
        <f>O509*H509</f>
        <v>0</v>
      </c>
      <c r="Q509" s="190">
        <v>3.0000000000000001E-5</v>
      </c>
      <c r="R509" s="190">
        <f>Q509*H509</f>
        <v>1.0739999999999999E-3</v>
      </c>
      <c r="S509" s="190">
        <v>0</v>
      </c>
      <c r="T509" s="191">
        <f>S509*H509</f>
        <v>0</v>
      </c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R509" s="192" t="s">
        <v>572</v>
      </c>
      <c r="AT509" s="192" t="s">
        <v>181</v>
      </c>
      <c r="AU509" s="192" t="s">
        <v>86</v>
      </c>
      <c r="AY509" s="20" t="s">
        <v>179</v>
      </c>
      <c r="BE509" s="193">
        <f>IF(N509="základní",J509,0)</f>
        <v>0</v>
      </c>
      <c r="BF509" s="193">
        <f>IF(N509="snížená",J509,0)</f>
        <v>0</v>
      </c>
      <c r="BG509" s="193">
        <f>IF(N509="zákl. přenesená",J509,0)</f>
        <v>0</v>
      </c>
      <c r="BH509" s="193">
        <f>IF(N509="sníž. přenesená",J509,0)</f>
        <v>0</v>
      </c>
      <c r="BI509" s="193">
        <f>IF(N509="nulová",J509,0)</f>
        <v>0</v>
      </c>
      <c r="BJ509" s="20" t="s">
        <v>84</v>
      </c>
      <c r="BK509" s="193">
        <f>ROUND(I509*H509,2)</f>
        <v>0</v>
      </c>
      <c r="BL509" s="20" t="s">
        <v>572</v>
      </c>
      <c r="BM509" s="192" t="s">
        <v>618</v>
      </c>
    </row>
    <row r="510" spans="1:65" s="2" customFormat="1" ht="19.5">
      <c r="A510" s="37"/>
      <c r="B510" s="38"/>
      <c r="C510" s="39"/>
      <c r="D510" s="194" t="s">
        <v>188</v>
      </c>
      <c r="E510" s="39"/>
      <c r="F510" s="195" t="s">
        <v>619</v>
      </c>
      <c r="G510" s="39"/>
      <c r="H510" s="39"/>
      <c r="I510" s="196"/>
      <c r="J510" s="39"/>
      <c r="K510" s="39"/>
      <c r="L510" s="42"/>
      <c r="M510" s="197"/>
      <c r="N510" s="198"/>
      <c r="O510" s="67"/>
      <c r="P510" s="67"/>
      <c r="Q510" s="67"/>
      <c r="R510" s="67"/>
      <c r="S510" s="67"/>
      <c r="T510" s="68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T510" s="20" t="s">
        <v>188</v>
      </c>
      <c r="AU510" s="20" t="s">
        <v>86</v>
      </c>
    </row>
    <row r="511" spans="1:65" s="2" customFormat="1" ht="11.25">
      <c r="A511" s="37"/>
      <c r="B511" s="38"/>
      <c r="C511" s="39"/>
      <c r="D511" s="199" t="s">
        <v>190</v>
      </c>
      <c r="E511" s="39"/>
      <c r="F511" s="200" t="s">
        <v>620</v>
      </c>
      <c r="G511" s="39"/>
      <c r="H511" s="39"/>
      <c r="I511" s="196"/>
      <c r="J511" s="39"/>
      <c r="K511" s="39"/>
      <c r="L511" s="42"/>
      <c r="M511" s="197"/>
      <c r="N511" s="198"/>
      <c r="O511" s="67"/>
      <c r="P511" s="67"/>
      <c r="Q511" s="67"/>
      <c r="R511" s="67"/>
      <c r="S511" s="67"/>
      <c r="T511" s="68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T511" s="20" t="s">
        <v>190</v>
      </c>
      <c r="AU511" s="20" t="s">
        <v>86</v>
      </c>
    </row>
    <row r="512" spans="1:65" s="13" customFormat="1" ht="22.5">
      <c r="B512" s="201"/>
      <c r="C512" s="202"/>
      <c r="D512" s="194" t="s">
        <v>192</v>
      </c>
      <c r="E512" s="203" t="s">
        <v>19</v>
      </c>
      <c r="F512" s="204" t="s">
        <v>1643</v>
      </c>
      <c r="G512" s="202"/>
      <c r="H512" s="203" t="s">
        <v>19</v>
      </c>
      <c r="I512" s="205"/>
      <c r="J512" s="202"/>
      <c r="K512" s="202"/>
      <c r="L512" s="206"/>
      <c r="M512" s="207"/>
      <c r="N512" s="208"/>
      <c r="O512" s="208"/>
      <c r="P512" s="208"/>
      <c r="Q512" s="208"/>
      <c r="R512" s="208"/>
      <c r="S512" s="208"/>
      <c r="T512" s="209"/>
      <c r="AT512" s="210" t="s">
        <v>192</v>
      </c>
      <c r="AU512" s="210" t="s">
        <v>86</v>
      </c>
      <c r="AV512" s="13" t="s">
        <v>84</v>
      </c>
      <c r="AW512" s="13" t="s">
        <v>37</v>
      </c>
      <c r="AX512" s="13" t="s">
        <v>77</v>
      </c>
      <c r="AY512" s="210" t="s">
        <v>179</v>
      </c>
    </row>
    <row r="513" spans="1:65" s="14" customFormat="1" ht="11.25">
      <c r="B513" s="211"/>
      <c r="C513" s="212"/>
      <c r="D513" s="194" t="s">
        <v>192</v>
      </c>
      <c r="E513" s="213" t="s">
        <v>19</v>
      </c>
      <c r="F513" s="214" t="s">
        <v>1636</v>
      </c>
      <c r="G513" s="212"/>
      <c r="H513" s="215">
        <v>35</v>
      </c>
      <c r="I513" s="216"/>
      <c r="J513" s="212"/>
      <c r="K513" s="212"/>
      <c r="L513" s="217"/>
      <c r="M513" s="218"/>
      <c r="N513" s="219"/>
      <c r="O513" s="219"/>
      <c r="P513" s="219"/>
      <c r="Q513" s="219"/>
      <c r="R513" s="219"/>
      <c r="S513" s="219"/>
      <c r="T513" s="220"/>
      <c r="AT513" s="221" t="s">
        <v>192</v>
      </c>
      <c r="AU513" s="221" t="s">
        <v>86</v>
      </c>
      <c r="AV513" s="14" t="s">
        <v>86</v>
      </c>
      <c r="AW513" s="14" t="s">
        <v>37</v>
      </c>
      <c r="AX513" s="14" t="s">
        <v>77</v>
      </c>
      <c r="AY513" s="221" t="s">
        <v>179</v>
      </c>
    </row>
    <row r="514" spans="1:65" s="14" customFormat="1" ht="11.25">
      <c r="B514" s="211"/>
      <c r="C514" s="212"/>
      <c r="D514" s="194" t="s">
        <v>192</v>
      </c>
      <c r="E514" s="213" t="s">
        <v>19</v>
      </c>
      <c r="F514" s="214" t="s">
        <v>1573</v>
      </c>
      <c r="G514" s="212"/>
      <c r="H514" s="215">
        <v>0.8</v>
      </c>
      <c r="I514" s="216"/>
      <c r="J514" s="212"/>
      <c r="K514" s="212"/>
      <c r="L514" s="217"/>
      <c r="M514" s="218"/>
      <c r="N514" s="219"/>
      <c r="O514" s="219"/>
      <c r="P514" s="219"/>
      <c r="Q514" s="219"/>
      <c r="R514" s="219"/>
      <c r="S514" s="219"/>
      <c r="T514" s="220"/>
      <c r="AT514" s="221" t="s">
        <v>192</v>
      </c>
      <c r="AU514" s="221" t="s">
        <v>86</v>
      </c>
      <c r="AV514" s="14" t="s">
        <v>86</v>
      </c>
      <c r="AW514" s="14" t="s">
        <v>37</v>
      </c>
      <c r="AX514" s="14" t="s">
        <v>77</v>
      </c>
      <c r="AY514" s="221" t="s">
        <v>179</v>
      </c>
    </row>
    <row r="515" spans="1:65" s="15" customFormat="1" ht="11.25">
      <c r="B515" s="222"/>
      <c r="C515" s="223"/>
      <c r="D515" s="194" t="s">
        <v>192</v>
      </c>
      <c r="E515" s="224" t="s">
        <v>19</v>
      </c>
      <c r="F515" s="225" t="s">
        <v>205</v>
      </c>
      <c r="G515" s="223"/>
      <c r="H515" s="226">
        <v>35.799999999999997</v>
      </c>
      <c r="I515" s="227"/>
      <c r="J515" s="223"/>
      <c r="K515" s="223"/>
      <c r="L515" s="228"/>
      <c r="M515" s="229"/>
      <c r="N515" s="230"/>
      <c r="O515" s="230"/>
      <c r="P515" s="230"/>
      <c r="Q515" s="230"/>
      <c r="R515" s="230"/>
      <c r="S515" s="230"/>
      <c r="T515" s="231"/>
      <c r="AT515" s="232" t="s">
        <v>192</v>
      </c>
      <c r="AU515" s="232" t="s">
        <v>86</v>
      </c>
      <c r="AV515" s="15" t="s">
        <v>186</v>
      </c>
      <c r="AW515" s="15" t="s">
        <v>37</v>
      </c>
      <c r="AX515" s="15" t="s">
        <v>84</v>
      </c>
      <c r="AY515" s="232" t="s">
        <v>179</v>
      </c>
    </row>
    <row r="516" spans="1:65" s="2" customFormat="1" ht="44.25" customHeight="1">
      <c r="A516" s="37"/>
      <c r="B516" s="38"/>
      <c r="C516" s="181" t="s">
        <v>854</v>
      </c>
      <c r="D516" s="181" t="s">
        <v>181</v>
      </c>
      <c r="E516" s="182" t="s">
        <v>623</v>
      </c>
      <c r="F516" s="183" t="s">
        <v>624</v>
      </c>
      <c r="G516" s="184" t="s">
        <v>184</v>
      </c>
      <c r="H516" s="185">
        <v>89.5</v>
      </c>
      <c r="I516" s="186"/>
      <c r="J516" s="187">
        <f>ROUND(I516*H516,2)</f>
        <v>0</v>
      </c>
      <c r="K516" s="183" t="s">
        <v>185</v>
      </c>
      <c r="L516" s="42"/>
      <c r="M516" s="188" t="s">
        <v>19</v>
      </c>
      <c r="N516" s="189" t="s">
        <v>48</v>
      </c>
      <c r="O516" s="67"/>
      <c r="P516" s="190">
        <f>O516*H516</f>
        <v>0</v>
      </c>
      <c r="Q516" s="190">
        <v>2.0000000000000002E-5</v>
      </c>
      <c r="R516" s="190">
        <f>Q516*H516</f>
        <v>1.7900000000000001E-3</v>
      </c>
      <c r="S516" s="190">
        <v>0</v>
      </c>
      <c r="T516" s="191">
        <f>S516*H516</f>
        <v>0</v>
      </c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R516" s="192" t="s">
        <v>572</v>
      </c>
      <c r="AT516" s="192" t="s">
        <v>181</v>
      </c>
      <c r="AU516" s="192" t="s">
        <v>86</v>
      </c>
      <c r="AY516" s="20" t="s">
        <v>179</v>
      </c>
      <c r="BE516" s="193">
        <f>IF(N516="základní",J516,0)</f>
        <v>0</v>
      </c>
      <c r="BF516" s="193">
        <f>IF(N516="snížená",J516,0)</f>
        <v>0</v>
      </c>
      <c r="BG516" s="193">
        <f>IF(N516="zákl. přenesená",J516,0)</f>
        <v>0</v>
      </c>
      <c r="BH516" s="193">
        <f>IF(N516="sníž. přenesená",J516,0)</f>
        <v>0</v>
      </c>
      <c r="BI516" s="193">
        <f>IF(N516="nulová",J516,0)</f>
        <v>0</v>
      </c>
      <c r="BJ516" s="20" t="s">
        <v>84</v>
      </c>
      <c r="BK516" s="193">
        <f>ROUND(I516*H516,2)</f>
        <v>0</v>
      </c>
      <c r="BL516" s="20" t="s">
        <v>572</v>
      </c>
      <c r="BM516" s="192" t="s">
        <v>625</v>
      </c>
    </row>
    <row r="517" spans="1:65" s="2" customFormat="1" ht="29.25">
      <c r="A517" s="37"/>
      <c r="B517" s="38"/>
      <c r="C517" s="39"/>
      <c r="D517" s="194" t="s">
        <v>188</v>
      </c>
      <c r="E517" s="39"/>
      <c r="F517" s="195" t="s">
        <v>626</v>
      </c>
      <c r="G517" s="39"/>
      <c r="H517" s="39"/>
      <c r="I517" s="196"/>
      <c r="J517" s="39"/>
      <c r="K517" s="39"/>
      <c r="L517" s="42"/>
      <c r="M517" s="197"/>
      <c r="N517" s="198"/>
      <c r="O517" s="67"/>
      <c r="P517" s="67"/>
      <c r="Q517" s="67"/>
      <c r="R517" s="67"/>
      <c r="S517" s="67"/>
      <c r="T517" s="68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T517" s="20" t="s">
        <v>188</v>
      </c>
      <c r="AU517" s="20" t="s">
        <v>86</v>
      </c>
    </row>
    <row r="518" spans="1:65" s="2" customFormat="1" ht="11.25">
      <c r="A518" s="37"/>
      <c r="B518" s="38"/>
      <c r="C518" s="39"/>
      <c r="D518" s="199" t="s">
        <v>190</v>
      </c>
      <c r="E518" s="39"/>
      <c r="F518" s="200" t="s">
        <v>627</v>
      </c>
      <c r="G518" s="39"/>
      <c r="H518" s="39"/>
      <c r="I518" s="196"/>
      <c r="J518" s="39"/>
      <c r="K518" s="39"/>
      <c r="L518" s="42"/>
      <c r="M518" s="197"/>
      <c r="N518" s="198"/>
      <c r="O518" s="67"/>
      <c r="P518" s="67"/>
      <c r="Q518" s="67"/>
      <c r="R518" s="67"/>
      <c r="S518" s="67"/>
      <c r="T518" s="68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T518" s="20" t="s">
        <v>190</v>
      </c>
      <c r="AU518" s="20" t="s">
        <v>86</v>
      </c>
    </row>
    <row r="519" spans="1:65" s="13" customFormat="1" ht="22.5">
      <c r="B519" s="201"/>
      <c r="C519" s="202"/>
      <c r="D519" s="194" t="s">
        <v>192</v>
      </c>
      <c r="E519" s="203" t="s">
        <v>19</v>
      </c>
      <c r="F519" s="204" t="s">
        <v>628</v>
      </c>
      <c r="G519" s="202"/>
      <c r="H519" s="203" t="s">
        <v>19</v>
      </c>
      <c r="I519" s="205"/>
      <c r="J519" s="202"/>
      <c r="K519" s="202"/>
      <c r="L519" s="206"/>
      <c r="M519" s="207"/>
      <c r="N519" s="208"/>
      <c r="O519" s="208"/>
      <c r="P519" s="208"/>
      <c r="Q519" s="208"/>
      <c r="R519" s="208"/>
      <c r="S519" s="208"/>
      <c r="T519" s="209"/>
      <c r="AT519" s="210" t="s">
        <v>192</v>
      </c>
      <c r="AU519" s="210" t="s">
        <v>86</v>
      </c>
      <c r="AV519" s="13" t="s">
        <v>84</v>
      </c>
      <c r="AW519" s="13" t="s">
        <v>37</v>
      </c>
      <c r="AX519" s="13" t="s">
        <v>77</v>
      </c>
      <c r="AY519" s="210" t="s">
        <v>179</v>
      </c>
    </row>
    <row r="520" spans="1:65" s="14" customFormat="1" ht="11.25">
      <c r="B520" s="211"/>
      <c r="C520" s="212"/>
      <c r="D520" s="194" t="s">
        <v>192</v>
      </c>
      <c r="E520" s="213" t="s">
        <v>19</v>
      </c>
      <c r="F520" s="214" t="s">
        <v>1644</v>
      </c>
      <c r="G520" s="212"/>
      <c r="H520" s="215">
        <v>89.5</v>
      </c>
      <c r="I520" s="216"/>
      <c r="J520" s="212"/>
      <c r="K520" s="212"/>
      <c r="L520" s="217"/>
      <c r="M520" s="218"/>
      <c r="N520" s="219"/>
      <c r="O520" s="219"/>
      <c r="P520" s="219"/>
      <c r="Q520" s="219"/>
      <c r="R520" s="219"/>
      <c r="S520" s="219"/>
      <c r="T520" s="220"/>
      <c r="AT520" s="221" t="s">
        <v>192</v>
      </c>
      <c r="AU520" s="221" t="s">
        <v>86</v>
      </c>
      <c r="AV520" s="14" t="s">
        <v>86</v>
      </c>
      <c r="AW520" s="14" t="s">
        <v>37</v>
      </c>
      <c r="AX520" s="14" t="s">
        <v>84</v>
      </c>
      <c r="AY520" s="221" t="s">
        <v>179</v>
      </c>
    </row>
    <row r="521" spans="1:65" s="2" customFormat="1" ht="21.75" customHeight="1">
      <c r="A521" s="37"/>
      <c r="B521" s="38"/>
      <c r="C521" s="181" t="s">
        <v>856</v>
      </c>
      <c r="D521" s="181" t="s">
        <v>181</v>
      </c>
      <c r="E521" s="182" t="s">
        <v>631</v>
      </c>
      <c r="F521" s="183" t="s">
        <v>632</v>
      </c>
      <c r="G521" s="184" t="s">
        <v>216</v>
      </c>
      <c r="H521" s="185">
        <v>108</v>
      </c>
      <c r="I521" s="186"/>
      <c r="J521" s="187">
        <f>ROUND(I521*H521,2)</f>
        <v>0</v>
      </c>
      <c r="K521" s="183" t="s">
        <v>185</v>
      </c>
      <c r="L521" s="42"/>
      <c r="M521" s="188" t="s">
        <v>19</v>
      </c>
      <c r="N521" s="189" t="s">
        <v>48</v>
      </c>
      <c r="O521" s="67"/>
      <c r="P521" s="190">
        <f>O521*H521</f>
        <v>0</v>
      </c>
      <c r="Q521" s="190">
        <v>6.9999999999999994E-5</v>
      </c>
      <c r="R521" s="190">
        <f>Q521*H521</f>
        <v>7.559999999999999E-3</v>
      </c>
      <c r="S521" s="190">
        <v>0</v>
      </c>
      <c r="T521" s="191">
        <f>S521*H521</f>
        <v>0</v>
      </c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R521" s="192" t="s">
        <v>572</v>
      </c>
      <c r="AT521" s="192" t="s">
        <v>181</v>
      </c>
      <c r="AU521" s="192" t="s">
        <v>86</v>
      </c>
      <c r="AY521" s="20" t="s">
        <v>179</v>
      </c>
      <c r="BE521" s="193">
        <f>IF(N521="základní",J521,0)</f>
        <v>0</v>
      </c>
      <c r="BF521" s="193">
        <f>IF(N521="snížená",J521,0)</f>
        <v>0</v>
      </c>
      <c r="BG521" s="193">
        <f>IF(N521="zákl. přenesená",J521,0)</f>
        <v>0</v>
      </c>
      <c r="BH521" s="193">
        <f>IF(N521="sníž. přenesená",J521,0)</f>
        <v>0</v>
      </c>
      <c r="BI521" s="193">
        <f>IF(N521="nulová",J521,0)</f>
        <v>0</v>
      </c>
      <c r="BJ521" s="20" t="s">
        <v>84</v>
      </c>
      <c r="BK521" s="193">
        <f>ROUND(I521*H521,2)</f>
        <v>0</v>
      </c>
      <c r="BL521" s="20" t="s">
        <v>572</v>
      </c>
      <c r="BM521" s="192" t="s">
        <v>633</v>
      </c>
    </row>
    <row r="522" spans="1:65" s="2" customFormat="1" ht="19.5">
      <c r="A522" s="37"/>
      <c r="B522" s="38"/>
      <c r="C522" s="39"/>
      <c r="D522" s="194" t="s">
        <v>188</v>
      </c>
      <c r="E522" s="39"/>
      <c r="F522" s="195" t="s">
        <v>634</v>
      </c>
      <c r="G522" s="39"/>
      <c r="H522" s="39"/>
      <c r="I522" s="196"/>
      <c r="J522" s="39"/>
      <c r="K522" s="39"/>
      <c r="L522" s="42"/>
      <c r="M522" s="197"/>
      <c r="N522" s="198"/>
      <c r="O522" s="67"/>
      <c r="P522" s="67"/>
      <c r="Q522" s="67"/>
      <c r="R522" s="67"/>
      <c r="S522" s="67"/>
      <c r="T522" s="68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T522" s="20" t="s">
        <v>188</v>
      </c>
      <c r="AU522" s="20" t="s">
        <v>86</v>
      </c>
    </row>
    <row r="523" spans="1:65" s="2" customFormat="1" ht="11.25">
      <c r="A523" s="37"/>
      <c r="B523" s="38"/>
      <c r="C523" s="39"/>
      <c r="D523" s="199" t="s">
        <v>190</v>
      </c>
      <c r="E523" s="39"/>
      <c r="F523" s="200" t="s">
        <v>635</v>
      </c>
      <c r="G523" s="39"/>
      <c r="H523" s="39"/>
      <c r="I523" s="196"/>
      <c r="J523" s="39"/>
      <c r="K523" s="39"/>
      <c r="L523" s="42"/>
      <c r="M523" s="197"/>
      <c r="N523" s="198"/>
      <c r="O523" s="67"/>
      <c r="P523" s="67"/>
      <c r="Q523" s="67"/>
      <c r="R523" s="67"/>
      <c r="S523" s="67"/>
      <c r="T523" s="68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T523" s="20" t="s">
        <v>190</v>
      </c>
      <c r="AU523" s="20" t="s">
        <v>86</v>
      </c>
    </row>
    <row r="524" spans="1:65" s="13" customFormat="1" ht="22.5">
      <c r="B524" s="201"/>
      <c r="C524" s="202"/>
      <c r="D524" s="194" t="s">
        <v>192</v>
      </c>
      <c r="E524" s="203" t="s">
        <v>19</v>
      </c>
      <c r="F524" s="204" t="s">
        <v>1645</v>
      </c>
      <c r="G524" s="202"/>
      <c r="H524" s="203" t="s">
        <v>19</v>
      </c>
      <c r="I524" s="205"/>
      <c r="J524" s="202"/>
      <c r="K524" s="202"/>
      <c r="L524" s="206"/>
      <c r="M524" s="207"/>
      <c r="N524" s="208"/>
      <c r="O524" s="208"/>
      <c r="P524" s="208"/>
      <c r="Q524" s="208"/>
      <c r="R524" s="208"/>
      <c r="S524" s="208"/>
      <c r="T524" s="209"/>
      <c r="AT524" s="210" t="s">
        <v>192</v>
      </c>
      <c r="AU524" s="210" t="s">
        <v>86</v>
      </c>
      <c r="AV524" s="13" t="s">
        <v>84</v>
      </c>
      <c r="AW524" s="13" t="s">
        <v>37</v>
      </c>
      <c r="AX524" s="13" t="s">
        <v>77</v>
      </c>
      <c r="AY524" s="210" t="s">
        <v>179</v>
      </c>
    </row>
    <row r="525" spans="1:65" s="14" customFormat="1" ht="11.25">
      <c r="B525" s="211"/>
      <c r="C525" s="212"/>
      <c r="D525" s="194" t="s">
        <v>192</v>
      </c>
      <c r="E525" s="213" t="s">
        <v>19</v>
      </c>
      <c r="F525" s="214" t="s">
        <v>1646</v>
      </c>
      <c r="G525" s="212"/>
      <c r="H525" s="215">
        <v>108</v>
      </c>
      <c r="I525" s="216"/>
      <c r="J525" s="212"/>
      <c r="K525" s="212"/>
      <c r="L525" s="217"/>
      <c r="M525" s="218"/>
      <c r="N525" s="219"/>
      <c r="O525" s="219"/>
      <c r="P525" s="219"/>
      <c r="Q525" s="219"/>
      <c r="R525" s="219"/>
      <c r="S525" s="219"/>
      <c r="T525" s="220"/>
      <c r="AT525" s="221" t="s">
        <v>192</v>
      </c>
      <c r="AU525" s="221" t="s">
        <v>86</v>
      </c>
      <c r="AV525" s="14" t="s">
        <v>86</v>
      </c>
      <c r="AW525" s="14" t="s">
        <v>37</v>
      </c>
      <c r="AX525" s="14" t="s">
        <v>84</v>
      </c>
      <c r="AY525" s="221" t="s">
        <v>179</v>
      </c>
    </row>
    <row r="526" spans="1:65" s="2" customFormat="1" ht="24.2" customHeight="1">
      <c r="A526" s="37"/>
      <c r="B526" s="38"/>
      <c r="C526" s="181" t="s">
        <v>859</v>
      </c>
      <c r="D526" s="181" t="s">
        <v>181</v>
      </c>
      <c r="E526" s="182" t="s">
        <v>638</v>
      </c>
      <c r="F526" s="183" t="s">
        <v>639</v>
      </c>
      <c r="G526" s="184" t="s">
        <v>332</v>
      </c>
      <c r="H526" s="185">
        <v>0.10199999999999999</v>
      </c>
      <c r="I526" s="186"/>
      <c r="J526" s="187">
        <f>ROUND(I526*H526,2)</f>
        <v>0</v>
      </c>
      <c r="K526" s="183" t="s">
        <v>185</v>
      </c>
      <c r="L526" s="42"/>
      <c r="M526" s="188" t="s">
        <v>19</v>
      </c>
      <c r="N526" s="189" t="s">
        <v>48</v>
      </c>
      <c r="O526" s="67"/>
      <c r="P526" s="190">
        <f>O526*H526</f>
        <v>0</v>
      </c>
      <c r="Q526" s="190">
        <v>0</v>
      </c>
      <c r="R526" s="190">
        <f>Q526*H526</f>
        <v>0</v>
      </c>
      <c r="S526" s="190">
        <v>0</v>
      </c>
      <c r="T526" s="191">
        <f>S526*H526</f>
        <v>0</v>
      </c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R526" s="192" t="s">
        <v>572</v>
      </c>
      <c r="AT526" s="192" t="s">
        <v>181</v>
      </c>
      <c r="AU526" s="192" t="s">
        <v>86</v>
      </c>
      <c r="AY526" s="20" t="s">
        <v>179</v>
      </c>
      <c r="BE526" s="193">
        <f>IF(N526="základní",J526,0)</f>
        <v>0</v>
      </c>
      <c r="BF526" s="193">
        <f>IF(N526="snížená",J526,0)</f>
        <v>0</v>
      </c>
      <c r="BG526" s="193">
        <f>IF(N526="zákl. přenesená",J526,0)</f>
        <v>0</v>
      </c>
      <c r="BH526" s="193">
        <f>IF(N526="sníž. přenesená",J526,0)</f>
        <v>0</v>
      </c>
      <c r="BI526" s="193">
        <f>IF(N526="nulová",J526,0)</f>
        <v>0</v>
      </c>
      <c r="BJ526" s="20" t="s">
        <v>84</v>
      </c>
      <c r="BK526" s="193">
        <f>ROUND(I526*H526,2)</f>
        <v>0</v>
      </c>
      <c r="BL526" s="20" t="s">
        <v>572</v>
      </c>
      <c r="BM526" s="192" t="s">
        <v>640</v>
      </c>
    </row>
    <row r="527" spans="1:65" s="2" customFormat="1" ht="19.5">
      <c r="A527" s="37"/>
      <c r="B527" s="38"/>
      <c r="C527" s="39"/>
      <c r="D527" s="194" t="s">
        <v>188</v>
      </c>
      <c r="E527" s="39"/>
      <c r="F527" s="195" t="s">
        <v>641</v>
      </c>
      <c r="G527" s="39"/>
      <c r="H527" s="39"/>
      <c r="I527" s="196"/>
      <c r="J527" s="39"/>
      <c r="K527" s="39"/>
      <c r="L527" s="42"/>
      <c r="M527" s="197"/>
      <c r="N527" s="198"/>
      <c r="O527" s="67"/>
      <c r="P527" s="67"/>
      <c r="Q527" s="67"/>
      <c r="R527" s="67"/>
      <c r="S527" s="67"/>
      <c r="T527" s="68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T527" s="20" t="s">
        <v>188</v>
      </c>
      <c r="AU527" s="20" t="s">
        <v>86</v>
      </c>
    </row>
    <row r="528" spans="1:65" s="2" customFormat="1" ht="11.25">
      <c r="A528" s="37"/>
      <c r="B528" s="38"/>
      <c r="C528" s="39"/>
      <c r="D528" s="199" t="s">
        <v>190</v>
      </c>
      <c r="E528" s="39"/>
      <c r="F528" s="200" t="s">
        <v>642</v>
      </c>
      <c r="G528" s="39"/>
      <c r="H528" s="39"/>
      <c r="I528" s="196"/>
      <c r="J528" s="39"/>
      <c r="K528" s="39"/>
      <c r="L528" s="42"/>
      <c r="M528" s="255"/>
      <c r="N528" s="256"/>
      <c r="O528" s="257"/>
      <c r="P528" s="257"/>
      <c r="Q528" s="257"/>
      <c r="R528" s="257"/>
      <c r="S528" s="257"/>
      <c r="T528" s="258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T528" s="20" t="s">
        <v>190</v>
      </c>
      <c r="AU528" s="20" t="s">
        <v>86</v>
      </c>
    </row>
    <row r="529" spans="1:31" s="2" customFormat="1" ht="6.95" customHeight="1">
      <c r="A529" s="37"/>
      <c r="B529" s="50"/>
      <c r="C529" s="51"/>
      <c r="D529" s="51"/>
      <c r="E529" s="51"/>
      <c r="F529" s="51"/>
      <c r="G529" s="51"/>
      <c r="H529" s="51"/>
      <c r="I529" s="51"/>
      <c r="J529" s="51"/>
      <c r="K529" s="51"/>
      <c r="L529" s="42"/>
      <c r="M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</row>
  </sheetData>
  <sheetProtection algorithmName="SHA-512" hashValue="jn/K2/vqVzBNC4UMUvAKrP42+GMtoR8/qYENuKDibW6Ky4tvnvMIOdNbolrgwpc7Or3vo77kcK2HSyYE02AEPg==" saltValue="F4achXXVbXBV1P5/nkBh/YdH1rAn9lPK2EXFYlxuYfZ+l97LIdJJKYfKyL7Z/iQ+lPg+BMK/fiO8sgn8Rw5b4g==" spinCount="100000" sheet="1" objects="1" scenarios="1" formatColumns="0" formatRows="0" autoFilter="0"/>
  <autoFilter ref="C99:K528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4" r:id="rId2"/>
    <hyperlink ref="F120" r:id="rId3"/>
    <hyperlink ref="F136" r:id="rId4"/>
    <hyperlink ref="F142" r:id="rId5"/>
    <hyperlink ref="F151" r:id="rId6"/>
    <hyperlink ref="F164" r:id="rId7"/>
    <hyperlink ref="F170" r:id="rId8"/>
    <hyperlink ref="F176" r:id="rId9"/>
    <hyperlink ref="F182" r:id="rId10"/>
    <hyperlink ref="F194" r:id="rId11"/>
    <hyperlink ref="F199" r:id="rId12"/>
    <hyperlink ref="F204" r:id="rId13"/>
    <hyperlink ref="F210" r:id="rId14"/>
    <hyperlink ref="F215" r:id="rId15"/>
    <hyperlink ref="F221" r:id="rId16"/>
    <hyperlink ref="F226" r:id="rId17"/>
    <hyperlink ref="F231" r:id="rId18"/>
    <hyperlink ref="F238" r:id="rId19"/>
    <hyperlink ref="F244" r:id="rId20"/>
    <hyperlink ref="F259" r:id="rId21"/>
    <hyperlink ref="F264" r:id="rId22"/>
    <hyperlink ref="F274" r:id="rId23"/>
    <hyperlink ref="F279" r:id="rId24"/>
    <hyperlink ref="F295" r:id="rId25"/>
    <hyperlink ref="F303" r:id="rId26"/>
    <hyperlink ref="F309" r:id="rId27"/>
    <hyperlink ref="F319" r:id="rId28"/>
    <hyperlink ref="F336" r:id="rId29"/>
    <hyperlink ref="F343" r:id="rId30"/>
    <hyperlink ref="F364" r:id="rId31"/>
    <hyperlink ref="F387" r:id="rId32"/>
    <hyperlink ref="F400" r:id="rId33"/>
    <hyperlink ref="F410" r:id="rId34"/>
    <hyperlink ref="F415" r:id="rId35"/>
    <hyperlink ref="F429" r:id="rId36"/>
    <hyperlink ref="F433" r:id="rId37"/>
    <hyperlink ref="F439" r:id="rId38"/>
    <hyperlink ref="F446" r:id="rId39"/>
    <hyperlink ref="F456" r:id="rId40"/>
    <hyperlink ref="F459" r:id="rId41"/>
    <hyperlink ref="F463" r:id="rId42"/>
    <hyperlink ref="F467" r:id="rId43"/>
    <hyperlink ref="F472" r:id="rId44"/>
    <hyperlink ref="F477" r:id="rId45"/>
    <hyperlink ref="F482" r:id="rId46"/>
    <hyperlink ref="F489" r:id="rId47"/>
    <hyperlink ref="F494" r:id="rId48"/>
    <hyperlink ref="F499" r:id="rId49"/>
    <hyperlink ref="F504" r:id="rId50"/>
    <hyperlink ref="F511" r:id="rId51"/>
    <hyperlink ref="F518" r:id="rId52"/>
    <hyperlink ref="F523" r:id="rId53"/>
    <hyperlink ref="F528" r:id="rId54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46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125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30" customHeight="1">
      <c r="A13" s="37"/>
      <c r="B13" s="42"/>
      <c r="C13" s="37"/>
      <c r="D13" s="37"/>
      <c r="E13" s="399" t="s">
        <v>1647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ROUND((SUM(BE100:BE445)),  2)</f>
        <v>0</v>
      </c>
      <c r="G37" s="37"/>
      <c r="H37" s="37"/>
      <c r="I37" s="127">
        <v>0.21</v>
      </c>
      <c r="J37" s="126">
        <f>ROUND(((SUM(BE100:BE445))*I37),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ROUND((SUM(BF100:BF445)),  2)</f>
        <v>0</v>
      </c>
      <c r="G38" s="37"/>
      <c r="H38" s="37"/>
      <c r="I38" s="127">
        <v>0.12</v>
      </c>
      <c r="J38" s="126">
        <f>ROUND(((SUM(BF100:BF445))*I38),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ROUND((SUM(BG100:BG445)),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ROUND((SUM(BH100:BH445)),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ROUND((SUM(BI100:BI445)),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30" customHeight="1">
      <c r="A58" s="37"/>
      <c r="B58" s="38"/>
      <c r="C58" s="39"/>
      <c r="D58" s="39"/>
      <c r="E58" s="355" t="str">
        <f>E13</f>
        <v>111a - SO 11 - Sídliště nad Lužnicí střed - zastávka MHD směr Klokoty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J277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J293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J327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J358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J392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J396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J397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30" customHeight="1">
      <c r="A92" s="37"/>
      <c r="B92" s="38"/>
      <c r="C92" s="39"/>
      <c r="D92" s="39"/>
      <c r="E92" s="355" t="str">
        <f>E13</f>
        <v>111a - SO 11 - Sídliště nad Lužnicí střed - zastávka MHD směr Klokoty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P101+P396</f>
        <v>0</v>
      </c>
      <c r="Q100" s="75"/>
      <c r="R100" s="162">
        <f>R101+R396</f>
        <v>30.935285799999999</v>
      </c>
      <c r="S100" s="75"/>
      <c r="T100" s="163">
        <f>T101+T396</f>
        <v>15.98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BK101+BK396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P102+P277+P293+P327+P358+P392</f>
        <v>0</v>
      </c>
      <c r="Q101" s="173"/>
      <c r="R101" s="174">
        <f>R102+R277+R293+R327+R358+R392</f>
        <v>30.886302000000001</v>
      </c>
      <c r="S101" s="173"/>
      <c r="T101" s="175">
        <f>T102+T277+T293+T327+T358+T392</f>
        <v>15.98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BK102+BK277+BK293+BK327+BK358+BK392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SUM(P103:P276)</f>
        <v>0</v>
      </c>
      <c r="Q102" s="173"/>
      <c r="R102" s="174">
        <f>SUM(R103:R276)</f>
        <v>7.35</v>
      </c>
      <c r="S102" s="173"/>
      <c r="T102" s="175">
        <f>SUM(T103:T276)</f>
        <v>15.98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SUM(BK103:BK276)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195</v>
      </c>
      <c r="F103" s="183" t="s">
        <v>196</v>
      </c>
      <c r="G103" s="184" t="s">
        <v>184</v>
      </c>
      <c r="H103" s="185">
        <v>27.6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0.26</v>
      </c>
      <c r="T103" s="191">
        <f>S103*H103</f>
        <v>7.176000000000001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197</v>
      </c>
    </row>
    <row r="104" spans="1:65" s="2" customFormat="1" ht="39">
      <c r="A104" s="37"/>
      <c r="B104" s="38"/>
      <c r="C104" s="39"/>
      <c r="D104" s="194" t="s">
        <v>188</v>
      </c>
      <c r="E104" s="39"/>
      <c r="F104" s="195" t="s">
        <v>198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199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11.25">
      <c r="B106" s="201"/>
      <c r="C106" s="202"/>
      <c r="D106" s="194" t="s">
        <v>192</v>
      </c>
      <c r="E106" s="203" t="s">
        <v>19</v>
      </c>
      <c r="F106" s="204" t="s">
        <v>200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3" customFormat="1" ht="22.5">
      <c r="B107" s="201"/>
      <c r="C107" s="202"/>
      <c r="D107" s="194" t="s">
        <v>192</v>
      </c>
      <c r="E107" s="203" t="s">
        <v>19</v>
      </c>
      <c r="F107" s="204" t="s">
        <v>1648</v>
      </c>
      <c r="G107" s="202"/>
      <c r="H107" s="203" t="s">
        <v>19</v>
      </c>
      <c r="I107" s="205"/>
      <c r="J107" s="202"/>
      <c r="K107" s="202"/>
      <c r="L107" s="206"/>
      <c r="M107" s="207"/>
      <c r="N107" s="208"/>
      <c r="O107" s="208"/>
      <c r="P107" s="208"/>
      <c r="Q107" s="208"/>
      <c r="R107" s="208"/>
      <c r="S107" s="208"/>
      <c r="T107" s="209"/>
      <c r="AT107" s="210" t="s">
        <v>192</v>
      </c>
      <c r="AU107" s="210" t="s">
        <v>86</v>
      </c>
      <c r="AV107" s="13" t="s">
        <v>84</v>
      </c>
      <c r="AW107" s="13" t="s">
        <v>37</v>
      </c>
      <c r="AX107" s="13" t="s">
        <v>77</v>
      </c>
      <c r="AY107" s="210" t="s">
        <v>179</v>
      </c>
    </row>
    <row r="108" spans="1:65" s="14" customFormat="1" ht="11.25">
      <c r="B108" s="211"/>
      <c r="C108" s="212"/>
      <c r="D108" s="194" t="s">
        <v>192</v>
      </c>
      <c r="E108" s="213" t="s">
        <v>19</v>
      </c>
      <c r="F108" s="214" t="s">
        <v>1649</v>
      </c>
      <c r="G108" s="212"/>
      <c r="H108" s="215">
        <v>24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77</v>
      </c>
      <c r="AY108" s="221" t="s">
        <v>179</v>
      </c>
    </row>
    <row r="109" spans="1:65" s="13" customFormat="1" ht="22.5">
      <c r="B109" s="201"/>
      <c r="C109" s="202"/>
      <c r="D109" s="194" t="s">
        <v>192</v>
      </c>
      <c r="E109" s="203" t="s">
        <v>19</v>
      </c>
      <c r="F109" s="204" t="s">
        <v>1650</v>
      </c>
      <c r="G109" s="202"/>
      <c r="H109" s="203" t="s">
        <v>19</v>
      </c>
      <c r="I109" s="205"/>
      <c r="J109" s="202"/>
      <c r="K109" s="202"/>
      <c r="L109" s="206"/>
      <c r="M109" s="207"/>
      <c r="N109" s="208"/>
      <c r="O109" s="208"/>
      <c r="P109" s="208"/>
      <c r="Q109" s="208"/>
      <c r="R109" s="208"/>
      <c r="S109" s="208"/>
      <c r="T109" s="209"/>
      <c r="AT109" s="210" t="s">
        <v>192</v>
      </c>
      <c r="AU109" s="210" t="s">
        <v>86</v>
      </c>
      <c r="AV109" s="13" t="s">
        <v>84</v>
      </c>
      <c r="AW109" s="13" t="s">
        <v>37</v>
      </c>
      <c r="AX109" s="13" t="s">
        <v>77</v>
      </c>
      <c r="AY109" s="210" t="s">
        <v>179</v>
      </c>
    </row>
    <row r="110" spans="1:65" s="14" customFormat="1" ht="11.25">
      <c r="B110" s="211"/>
      <c r="C110" s="212"/>
      <c r="D110" s="194" t="s">
        <v>192</v>
      </c>
      <c r="E110" s="213" t="s">
        <v>19</v>
      </c>
      <c r="F110" s="214" t="s">
        <v>1651</v>
      </c>
      <c r="G110" s="212"/>
      <c r="H110" s="215">
        <v>1.6</v>
      </c>
      <c r="I110" s="216"/>
      <c r="J110" s="212"/>
      <c r="K110" s="212"/>
      <c r="L110" s="217"/>
      <c r="M110" s="218"/>
      <c r="N110" s="219"/>
      <c r="O110" s="219"/>
      <c r="P110" s="219"/>
      <c r="Q110" s="219"/>
      <c r="R110" s="219"/>
      <c r="S110" s="219"/>
      <c r="T110" s="220"/>
      <c r="AT110" s="221" t="s">
        <v>192</v>
      </c>
      <c r="AU110" s="221" t="s">
        <v>86</v>
      </c>
      <c r="AV110" s="14" t="s">
        <v>86</v>
      </c>
      <c r="AW110" s="14" t="s">
        <v>37</v>
      </c>
      <c r="AX110" s="14" t="s">
        <v>77</v>
      </c>
      <c r="AY110" s="221" t="s">
        <v>179</v>
      </c>
    </row>
    <row r="111" spans="1:65" s="13" customFormat="1" ht="11.25">
      <c r="B111" s="201"/>
      <c r="C111" s="202"/>
      <c r="D111" s="194" t="s">
        <v>192</v>
      </c>
      <c r="E111" s="203" t="s">
        <v>19</v>
      </c>
      <c r="F111" s="204" t="s">
        <v>864</v>
      </c>
      <c r="G111" s="202"/>
      <c r="H111" s="203" t="s">
        <v>19</v>
      </c>
      <c r="I111" s="205"/>
      <c r="J111" s="202"/>
      <c r="K111" s="202"/>
      <c r="L111" s="206"/>
      <c r="M111" s="207"/>
      <c r="N111" s="208"/>
      <c r="O111" s="208"/>
      <c r="P111" s="208"/>
      <c r="Q111" s="208"/>
      <c r="R111" s="208"/>
      <c r="S111" s="208"/>
      <c r="T111" s="209"/>
      <c r="AT111" s="210" t="s">
        <v>192</v>
      </c>
      <c r="AU111" s="210" t="s">
        <v>86</v>
      </c>
      <c r="AV111" s="13" t="s">
        <v>84</v>
      </c>
      <c r="AW111" s="13" t="s">
        <v>37</v>
      </c>
      <c r="AX111" s="13" t="s">
        <v>77</v>
      </c>
      <c r="AY111" s="210" t="s">
        <v>179</v>
      </c>
    </row>
    <row r="112" spans="1:65" s="14" customFormat="1" ht="11.25">
      <c r="B112" s="211"/>
      <c r="C112" s="212"/>
      <c r="D112" s="194" t="s">
        <v>192</v>
      </c>
      <c r="E112" s="213" t="s">
        <v>19</v>
      </c>
      <c r="F112" s="214" t="s">
        <v>222</v>
      </c>
      <c r="G112" s="212"/>
      <c r="H112" s="215">
        <v>2</v>
      </c>
      <c r="I112" s="216"/>
      <c r="J112" s="212"/>
      <c r="K112" s="212"/>
      <c r="L112" s="217"/>
      <c r="M112" s="218"/>
      <c r="N112" s="219"/>
      <c r="O112" s="219"/>
      <c r="P112" s="219"/>
      <c r="Q112" s="219"/>
      <c r="R112" s="219"/>
      <c r="S112" s="219"/>
      <c r="T112" s="220"/>
      <c r="AT112" s="221" t="s">
        <v>192</v>
      </c>
      <c r="AU112" s="221" t="s">
        <v>86</v>
      </c>
      <c r="AV112" s="14" t="s">
        <v>86</v>
      </c>
      <c r="AW112" s="14" t="s">
        <v>37</v>
      </c>
      <c r="AX112" s="14" t="s">
        <v>77</v>
      </c>
      <c r="AY112" s="221" t="s">
        <v>179</v>
      </c>
    </row>
    <row r="113" spans="1:65" s="15" customFormat="1" ht="11.25">
      <c r="B113" s="222"/>
      <c r="C113" s="223"/>
      <c r="D113" s="194" t="s">
        <v>192</v>
      </c>
      <c r="E113" s="224" t="s">
        <v>19</v>
      </c>
      <c r="F113" s="225" t="s">
        <v>205</v>
      </c>
      <c r="G113" s="223"/>
      <c r="H113" s="226">
        <v>27.6</v>
      </c>
      <c r="I113" s="227"/>
      <c r="J113" s="223"/>
      <c r="K113" s="223"/>
      <c r="L113" s="228"/>
      <c r="M113" s="229"/>
      <c r="N113" s="230"/>
      <c r="O113" s="230"/>
      <c r="P113" s="230"/>
      <c r="Q113" s="230"/>
      <c r="R113" s="230"/>
      <c r="S113" s="230"/>
      <c r="T113" s="231"/>
      <c r="AT113" s="232" t="s">
        <v>192</v>
      </c>
      <c r="AU113" s="232" t="s">
        <v>86</v>
      </c>
      <c r="AV113" s="15" t="s">
        <v>186</v>
      </c>
      <c r="AW113" s="15" t="s">
        <v>37</v>
      </c>
      <c r="AX113" s="15" t="s">
        <v>84</v>
      </c>
      <c r="AY113" s="232" t="s">
        <v>179</v>
      </c>
    </row>
    <row r="114" spans="1:65" s="2" customFormat="1" ht="24.2" customHeight="1">
      <c r="A114" s="37"/>
      <c r="B114" s="38"/>
      <c r="C114" s="181" t="s">
        <v>86</v>
      </c>
      <c r="D114" s="181" t="s">
        <v>181</v>
      </c>
      <c r="E114" s="182" t="s">
        <v>206</v>
      </c>
      <c r="F114" s="183" t="s">
        <v>207</v>
      </c>
      <c r="G114" s="184" t="s">
        <v>184</v>
      </c>
      <c r="H114" s="185">
        <v>27.6</v>
      </c>
      <c r="I114" s="186"/>
      <c r="J114" s="187">
        <f>ROUND(I114*H114,2)</f>
        <v>0</v>
      </c>
      <c r="K114" s="183" t="s">
        <v>185</v>
      </c>
      <c r="L114" s="42"/>
      <c r="M114" s="188" t="s">
        <v>19</v>
      </c>
      <c r="N114" s="189" t="s">
        <v>48</v>
      </c>
      <c r="O114" s="67"/>
      <c r="P114" s="190">
        <f>O114*H114</f>
        <v>0</v>
      </c>
      <c r="Q114" s="190">
        <v>0</v>
      </c>
      <c r="R114" s="190">
        <f>Q114*H114</f>
        <v>0</v>
      </c>
      <c r="S114" s="190">
        <v>0.28999999999999998</v>
      </c>
      <c r="T114" s="191">
        <f>S114*H114</f>
        <v>8.0039999999999996</v>
      </c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R114" s="192" t="s">
        <v>186</v>
      </c>
      <c r="AT114" s="192" t="s">
        <v>181</v>
      </c>
      <c r="AU114" s="192" t="s">
        <v>86</v>
      </c>
      <c r="AY114" s="20" t="s">
        <v>179</v>
      </c>
      <c r="BE114" s="193">
        <f>IF(N114="základní",J114,0)</f>
        <v>0</v>
      </c>
      <c r="BF114" s="193">
        <f>IF(N114="snížená",J114,0)</f>
        <v>0</v>
      </c>
      <c r="BG114" s="193">
        <f>IF(N114="zákl. přenesená",J114,0)</f>
        <v>0</v>
      </c>
      <c r="BH114" s="193">
        <f>IF(N114="sníž. přenesená",J114,0)</f>
        <v>0</v>
      </c>
      <c r="BI114" s="193">
        <f>IF(N114="nulová",J114,0)</f>
        <v>0</v>
      </c>
      <c r="BJ114" s="20" t="s">
        <v>84</v>
      </c>
      <c r="BK114" s="193">
        <f>ROUND(I114*H114,2)</f>
        <v>0</v>
      </c>
      <c r="BL114" s="20" t="s">
        <v>186</v>
      </c>
      <c r="BM114" s="192" t="s">
        <v>208</v>
      </c>
    </row>
    <row r="115" spans="1:65" s="2" customFormat="1" ht="39">
      <c r="A115" s="37"/>
      <c r="B115" s="38"/>
      <c r="C115" s="39"/>
      <c r="D115" s="194" t="s">
        <v>188</v>
      </c>
      <c r="E115" s="39"/>
      <c r="F115" s="195" t="s">
        <v>209</v>
      </c>
      <c r="G115" s="39"/>
      <c r="H115" s="39"/>
      <c r="I115" s="196"/>
      <c r="J115" s="39"/>
      <c r="K115" s="39"/>
      <c r="L115" s="42"/>
      <c r="M115" s="197"/>
      <c r="N115" s="198"/>
      <c r="O115" s="67"/>
      <c r="P115" s="67"/>
      <c r="Q115" s="67"/>
      <c r="R115" s="67"/>
      <c r="S115" s="67"/>
      <c r="T115" s="68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T115" s="20" t="s">
        <v>188</v>
      </c>
      <c r="AU115" s="20" t="s">
        <v>86</v>
      </c>
    </row>
    <row r="116" spans="1:65" s="2" customFormat="1" ht="11.25">
      <c r="A116" s="37"/>
      <c r="B116" s="38"/>
      <c r="C116" s="39"/>
      <c r="D116" s="199" t="s">
        <v>190</v>
      </c>
      <c r="E116" s="39"/>
      <c r="F116" s="200" t="s">
        <v>210</v>
      </c>
      <c r="G116" s="39"/>
      <c r="H116" s="39"/>
      <c r="I116" s="196"/>
      <c r="J116" s="39"/>
      <c r="K116" s="39"/>
      <c r="L116" s="42"/>
      <c r="M116" s="197"/>
      <c r="N116" s="198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190</v>
      </c>
      <c r="AU116" s="20" t="s">
        <v>86</v>
      </c>
    </row>
    <row r="117" spans="1:65" s="13" customFormat="1" ht="22.5">
      <c r="B117" s="201"/>
      <c r="C117" s="202"/>
      <c r="D117" s="194" t="s">
        <v>192</v>
      </c>
      <c r="E117" s="203" t="s">
        <v>19</v>
      </c>
      <c r="F117" s="204" t="s">
        <v>865</v>
      </c>
      <c r="G117" s="202"/>
      <c r="H117" s="203" t="s">
        <v>19</v>
      </c>
      <c r="I117" s="205"/>
      <c r="J117" s="202"/>
      <c r="K117" s="202"/>
      <c r="L117" s="206"/>
      <c r="M117" s="207"/>
      <c r="N117" s="208"/>
      <c r="O117" s="208"/>
      <c r="P117" s="208"/>
      <c r="Q117" s="208"/>
      <c r="R117" s="208"/>
      <c r="S117" s="208"/>
      <c r="T117" s="209"/>
      <c r="AT117" s="210" t="s">
        <v>192</v>
      </c>
      <c r="AU117" s="210" t="s">
        <v>86</v>
      </c>
      <c r="AV117" s="13" t="s">
        <v>84</v>
      </c>
      <c r="AW117" s="13" t="s">
        <v>37</v>
      </c>
      <c r="AX117" s="13" t="s">
        <v>77</v>
      </c>
      <c r="AY117" s="210" t="s">
        <v>179</v>
      </c>
    </row>
    <row r="118" spans="1:65" s="13" customFormat="1" ht="22.5">
      <c r="B118" s="201"/>
      <c r="C118" s="202"/>
      <c r="D118" s="194" t="s">
        <v>192</v>
      </c>
      <c r="E118" s="203" t="s">
        <v>19</v>
      </c>
      <c r="F118" s="204" t="s">
        <v>1648</v>
      </c>
      <c r="G118" s="202"/>
      <c r="H118" s="203" t="s">
        <v>19</v>
      </c>
      <c r="I118" s="205"/>
      <c r="J118" s="202"/>
      <c r="K118" s="202"/>
      <c r="L118" s="206"/>
      <c r="M118" s="207"/>
      <c r="N118" s="208"/>
      <c r="O118" s="208"/>
      <c r="P118" s="208"/>
      <c r="Q118" s="208"/>
      <c r="R118" s="208"/>
      <c r="S118" s="208"/>
      <c r="T118" s="209"/>
      <c r="AT118" s="210" t="s">
        <v>192</v>
      </c>
      <c r="AU118" s="210" t="s">
        <v>86</v>
      </c>
      <c r="AV118" s="13" t="s">
        <v>84</v>
      </c>
      <c r="AW118" s="13" t="s">
        <v>37</v>
      </c>
      <c r="AX118" s="13" t="s">
        <v>77</v>
      </c>
      <c r="AY118" s="210" t="s">
        <v>179</v>
      </c>
    </row>
    <row r="119" spans="1:65" s="14" customFormat="1" ht="11.25">
      <c r="B119" s="211"/>
      <c r="C119" s="212"/>
      <c r="D119" s="194" t="s">
        <v>192</v>
      </c>
      <c r="E119" s="213" t="s">
        <v>19</v>
      </c>
      <c r="F119" s="214" t="s">
        <v>1649</v>
      </c>
      <c r="G119" s="212"/>
      <c r="H119" s="215">
        <v>24</v>
      </c>
      <c r="I119" s="216"/>
      <c r="J119" s="212"/>
      <c r="K119" s="212"/>
      <c r="L119" s="217"/>
      <c r="M119" s="218"/>
      <c r="N119" s="219"/>
      <c r="O119" s="219"/>
      <c r="P119" s="219"/>
      <c r="Q119" s="219"/>
      <c r="R119" s="219"/>
      <c r="S119" s="219"/>
      <c r="T119" s="220"/>
      <c r="AT119" s="221" t="s">
        <v>192</v>
      </c>
      <c r="AU119" s="221" t="s">
        <v>86</v>
      </c>
      <c r="AV119" s="14" t="s">
        <v>86</v>
      </c>
      <c r="AW119" s="14" t="s">
        <v>37</v>
      </c>
      <c r="AX119" s="14" t="s">
        <v>77</v>
      </c>
      <c r="AY119" s="221" t="s">
        <v>179</v>
      </c>
    </row>
    <row r="120" spans="1:65" s="13" customFormat="1" ht="22.5">
      <c r="B120" s="201"/>
      <c r="C120" s="202"/>
      <c r="D120" s="194" t="s">
        <v>192</v>
      </c>
      <c r="E120" s="203" t="s">
        <v>19</v>
      </c>
      <c r="F120" s="204" t="s">
        <v>1650</v>
      </c>
      <c r="G120" s="202"/>
      <c r="H120" s="203" t="s">
        <v>19</v>
      </c>
      <c r="I120" s="205"/>
      <c r="J120" s="202"/>
      <c r="K120" s="202"/>
      <c r="L120" s="206"/>
      <c r="M120" s="207"/>
      <c r="N120" s="208"/>
      <c r="O120" s="208"/>
      <c r="P120" s="208"/>
      <c r="Q120" s="208"/>
      <c r="R120" s="208"/>
      <c r="S120" s="208"/>
      <c r="T120" s="209"/>
      <c r="AT120" s="210" t="s">
        <v>192</v>
      </c>
      <c r="AU120" s="210" t="s">
        <v>86</v>
      </c>
      <c r="AV120" s="13" t="s">
        <v>84</v>
      </c>
      <c r="AW120" s="13" t="s">
        <v>37</v>
      </c>
      <c r="AX120" s="13" t="s">
        <v>77</v>
      </c>
      <c r="AY120" s="210" t="s">
        <v>179</v>
      </c>
    </row>
    <row r="121" spans="1:65" s="14" customFormat="1" ht="11.25">
      <c r="B121" s="211"/>
      <c r="C121" s="212"/>
      <c r="D121" s="194" t="s">
        <v>192</v>
      </c>
      <c r="E121" s="213" t="s">
        <v>19</v>
      </c>
      <c r="F121" s="214" t="s">
        <v>1651</v>
      </c>
      <c r="G121" s="212"/>
      <c r="H121" s="215">
        <v>1.6</v>
      </c>
      <c r="I121" s="216"/>
      <c r="J121" s="212"/>
      <c r="K121" s="212"/>
      <c r="L121" s="217"/>
      <c r="M121" s="218"/>
      <c r="N121" s="219"/>
      <c r="O121" s="219"/>
      <c r="P121" s="219"/>
      <c r="Q121" s="219"/>
      <c r="R121" s="219"/>
      <c r="S121" s="219"/>
      <c r="T121" s="220"/>
      <c r="AT121" s="221" t="s">
        <v>192</v>
      </c>
      <c r="AU121" s="221" t="s">
        <v>86</v>
      </c>
      <c r="AV121" s="14" t="s">
        <v>86</v>
      </c>
      <c r="AW121" s="14" t="s">
        <v>37</v>
      </c>
      <c r="AX121" s="14" t="s">
        <v>77</v>
      </c>
      <c r="AY121" s="221" t="s">
        <v>179</v>
      </c>
    </row>
    <row r="122" spans="1:65" s="13" customFormat="1" ht="11.25">
      <c r="B122" s="201"/>
      <c r="C122" s="202"/>
      <c r="D122" s="194" t="s">
        <v>192</v>
      </c>
      <c r="E122" s="203" t="s">
        <v>19</v>
      </c>
      <c r="F122" s="204" t="s">
        <v>864</v>
      </c>
      <c r="G122" s="202"/>
      <c r="H122" s="203" t="s">
        <v>19</v>
      </c>
      <c r="I122" s="205"/>
      <c r="J122" s="202"/>
      <c r="K122" s="202"/>
      <c r="L122" s="206"/>
      <c r="M122" s="207"/>
      <c r="N122" s="208"/>
      <c r="O122" s="208"/>
      <c r="P122" s="208"/>
      <c r="Q122" s="208"/>
      <c r="R122" s="208"/>
      <c r="S122" s="208"/>
      <c r="T122" s="209"/>
      <c r="AT122" s="210" t="s">
        <v>192</v>
      </c>
      <c r="AU122" s="210" t="s">
        <v>86</v>
      </c>
      <c r="AV122" s="13" t="s">
        <v>84</v>
      </c>
      <c r="AW122" s="13" t="s">
        <v>37</v>
      </c>
      <c r="AX122" s="13" t="s">
        <v>77</v>
      </c>
      <c r="AY122" s="210" t="s">
        <v>179</v>
      </c>
    </row>
    <row r="123" spans="1:65" s="14" customFormat="1" ht="11.25">
      <c r="B123" s="211"/>
      <c r="C123" s="212"/>
      <c r="D123" s="194" t="s">
        <v>192</v>
      </c>
      <c r="E123" s="213" t="s">
        <v>19</v>
      </c>
      <c r="F123" s="214" t="s">
        <v>222</v>
      </c>
      <c r="G123" s="212"/>
      <c r="H123" s="215">
        <v>2</v>
      </c>
      <c r="I123" s="216"/>
      <c r="J123" s="212"/>
      <c r="K123" s="212"/>
      <c r="L123" s="217"/>
      <c r="M123" s="218"/>
      <c r="N123" s="219"/>
      <c r="O123" s="219"/>
      <c r="P123" s="219"/>
      <c r="Q123" s="219"/>
      <c r="R123" s="219"/>
      <c r="S123" s="219"/>
      <c r="T123" s="220"/>
      <c r="AT123" s="221" t="s">
        <v>192</v>
      </c>
      <c r="AU123" s="221" t="s">
        <v>86</v>
      </c>
      <c r="AV123" s="14" t="s">
        <v>86</v>
      </c>
      <c r="AW123" s="14" t="s">
        <v>37</v>
      </c>
      <c r="AX123" s="14" t="s">
        <v>77</v>
      </c>
      <c r="AY123" s="221" t="s">
        <v>179</v>
      </c>
    </row>
    <row r="124" spans="1:65" s="15" customFormat="1" ht="11.25">
      <c r="B124" s="222"/>
      <c r="C124" s="223"/>
      <c r="D124" s="194" t="s">
        <v>192</v>
      </c>
      <c r="E124" s="224" t="s">
        <v>19</v>
      </c>
      <c r="F124" s="225" t="s">
        <v>205</v>
      </c>
      <c r="G124" s="223"/>
      <c r="H124" s="226">
        <v>27.6</v>
      </c>
      <c r="I124" s="227"/>
      <c r="J124" s="223"/>
      <c r="K124" s="223"/>
      <c r="L124" s="228"/>
      <c r="M124" s="229"/>
      <c r="N124" s="230"/>
      <c r="O124" s="230"/>
      <c r="P124" s="230"/>
      <c r="Q124" s="230"/>
      <c r="R124" s="230"/>
      <c r="S124" s="230"/>
      <c r="T124" s="231"/>
      <c r="AT124" s="232" t="s">
        <v>192</v>
      </c>
      <c r="AU124" s="232" t="s">
        <v>86</v>
      </c>
      <c r="AV124" s="15" t="s">
        <v>186</v>
      </c>
      <c r="AW124" s="15" t="s">
        <v>37</v>
      </c>
      <c r="AX124" s="15" t="s">
        <v>84</v>
      </c>
      <c r="AY124" s="232" t="s">
        <v>179</v>
      </c>
    </row>
    <row r="125" spans="1:65" s="2" customFormat="1" ht="24.2" customHeight="1">
      <c r="A125" s="37"/>
      <c r="B125" s="38"/>
      <c r="C125" s="181" t="s">
        <v>94</v>
      </c>
      <c r="D125" s="181" t="s">
        <v>181</v>
      </c>
      <c r="E125" s="182" t="s">
        <v>1652</v>
      </c>
      <c r="F125" s="183" t="s">
        <v>1653</v>
      </c>
      <c r="G125" s="184" t="s">
        <v>184</v>
      </c>
      <c r="H125" s="185">
        <v>1.2</v>
      </c>
      <c r="I125" s="186"/>
      <c r="J125" s="187">
        <f>ROUND(I125*H125,2)</f>
        <v>0</v>
      </c>
      <c r="K125" s="183" t="s">
        <v>185</v>
      </c>
      <c r="L125" s="42"/>
      <c r="M125" s="188" t="s">
        <v>19</v>
      </c>
      <c r="N125" s="189" t="s">
        <v>48</v>
      </c>
      <c r="O125" s="67"/>
      <c r="P125" s="190">
        <f>O125*H125</f>
        <v>0</v>
      </c>
      <c r="Q125" s="190">
        <v>0</v>
      </c>
      <c r="R125" s="190">
        <f>Q125*H125</f>
        <v>0</v>
      </c>
      <c r="S125" s="190">
        <v>0.32500000000000001</v>
      </c>
      <c r="T125" s="191">
        <f>S125*H125</f>
        <v>0.39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192" t="s">
        <v>186</v>
      </c>
      <c r="AT125" s="192" t="s">
        <v>181</v>
      </c>
      <c r="AU125" s="192" t="s">
        <v>86</v>
      </c>
      <c r="AY125" s="20" t="s">
        <v>179</v>
      </c>
      <c r="BE125" s="193">
        <f>IF(N125="základní",J125,0)</f>
        <v>0</v>
      </c>
      <c r="BF125" s="193">
        <f>IF(N125="snížená",J125,0)</f>
        <v>0</v>
      </c>
      <c r="BG125" s="193">
        <f>IF(N125="zákl. přenesená",J125,0)</f>
        <v>0</v>
      </c>
      <c r="BH125" s="193">
        <f>IF(N125="sníž. přenesená",J125,0)</f>
        <v>0</v>
      </c>
      <c r="BI125" s="193">
        <f>IF(N125="nulová",J125,0)</f>
        <v>0</v>
      </c>
      <c r="BJ125" s="20" t="s">
        <v>84</v>
      </c>
      <c r="BK125" s="193">
        <f>ROUND(I125*H125,2)</f>
        <v>0</v>
      </c>
      <c r="BL125" s="20" t="s">
        <v>186</v>
      </c>
      <c r="BM125" s="192" t="s">
        <v>1654</v>
      </c>
    </row>
    <row r="126" spans="1:65" s="2" customFormat="1" ht="39">
      <c r="A126" s="37"/>
      <c r="B126" s="38"/>
      <c r="C126" s="39"/>
      <c r="D126" s="194" t="s">
        <v>188</v>
      </c>
      <c r="E126" s="39"/>
      <c r="F126" s="195" t="s">
        <v>1655</v>
      </c>
      <c r="G126" s="39"/>
      <c r="H126" s="39"/>
      <c r="I126" s="196"/>
      <c r="J126" s="39"/>
      <c r="K126" s="39"/>
      <c r="L126" s="42"/>
      <c r="M126" s="197"/>
      <c r="N126" s="198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188</v>
      </c>
      <c r="AU126" s="20" t="s">
        <v>86</v>
      </c>
    </row>
    <row r="127" spans="1:65" s="2" customFormat="1" ht="11.25">
      <c r="A127" s="37"/>
      <c r="B127" s="38"/>
      <c r="C127" s="39"/>
      <c r="D127" s="199" t="s">
        <v>190</v>
      </c>
      <c r="E127" s="39"/>
      <c r="F127" s="200" t="s">
        <v>1656</v>
      </c>
      <c r="G127" s="39"/>
      <c r="H127" s="39"/>
      <c r="I127" s="196"/>
      <c r="J127" s="39"/>
      <c r="K127" s="39"/>
      <c r="L127" s="42"/>
      <c r="M127" s="197"/>
      <c r="N127" s="198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190</v>
      </c>
      <c r="AU127" s="20" t="s">
        <v>86</v>
      </c>
    </row>
    <row r="128" spans="1:65" s="13" customFormat="1" ht="22.5">
      <c r="B128" s="201"/>
      <c r="C128" s="202"/>
      <c r="D128" s="194" t="s">
        <v>192</v>
      </c>
      <c r="E128" s="203" t="s">
        <v>19</v>
      </c>
      <c r="F128" s="204" t="s">
        <v>1657</v>
      </c>
      <c r="G128" s="202"/>
      <c r="H128" s="203" t="s">
        <v>19</v>
      </c>
      <c r="I128" s="205"/>
      <c r="J128" s="202"/>
      <c r="K128" s="202"/>
      <c r="L128" s="206"/>
      <c r="M128" s="207"/>
      <c r="N128" s="208"/>
      <c r="O128" s="208"/>
      <c r="P128" s="208"/>
      <c r="Q128" s="208"/>
      <c r="R128" s="208"/>
      <c r="S128" s="208"/>
      <c r="T128" s="209"/>
      <c r="AT128" s="210" t="s">
        <v>192</v>
      </c>
      <c r="AU128" s="210" t="s">
        <v>86</v>
      </c>
      <c r="AV128" s="13" t="s">
        <v>84</v>
      </c>
      <c r="AW128" s="13" t="s">
        <v>37</v>
      </c>
      <c r="AX128" s="13" t="s">
        <v>77</v>
      </c>
      <c r="AY128" s="210" t="s">
        <v>179</v>
      </c>
    </row>
    <row r="129" spans="1:65" s="14" customFormat="1" ht="11.25">
      <c r="B129" s="211"/>
      <c r="C129" s="212"/>
      <c r="D129" s="194" t="s">
        <v>192</v>
      </c>
      <c r="E129" s="213" t="s">
        <v>19</v>
      </c>
      <c r="F129" s="214" t="s">
        <v>1658</v>
      </c>
      <c r="G129" s="212"/>
      <c r="H129" s="215">
        <v>1.2</v>
      </c>
      <c r="I129" s="216"/>
      <c r="J129" s="212"/>
      <c r="K129" s="212"/>
      <c r="L129" s="217"/>
      <c r="M129" s="218"/>
      <c r="N129" s="219"/>
      <c r="O129" s="219"/>
      <c r="P129" s="219"/>
      <c r="Q129" s="219"/>
      <c r="R129" s="219"/>
      <c r="S129" s="219"/>
      <c r="T129" s="220"/>
      <c r="AT129" s="221" t="s">
        <v>192</v>
      </c>
      <c r="AU129" s="221" t="s">
        <v>86</v>
      </c>
      <c r="AV129" s="14" t="s">
        <v>86</v>
      </c>
      <c r="AW129" s="14" t="s">
        <v>37</v>
      </c>
      <c r="AX129" s="14" t="s">
        <v>84</v>
      </c>
      <c r="AY129" s="221" t="s">
        <v>179</v>
      </c>
    </row>
    <row r="130" spans="1:65" s="2" customFormat="1" ht="16.5" customHeight="1">
      <c r="A130" s="37"/>
      <c r="B130" s="38"/>
      <c r="C130" s="181" t="s">
        <v>186</v>
      </c>
      <c r="D130" s="181" t="s">
        <v>181</v>
      </c>
      <c r="E130" s="182" t="s">
        <v>214</v>
      </c>
      <c r="F130" s="183" t="s">
        <v>215</v>
      </c>
      <c r="G130" s="184" t="s">
        <v>216</v>
      </c>
      <c r="H130" s="185">
        <v>2</v>
      </c>
      <c r="I130" s="186"/>
      <c r="J130" s="187">
        <f>ROUND(I130*H130,2)</f>
        <v>0</v>
      </c>
      <c r="K130" s="183" t="s">
        <v>185</v>
      </c>
      <c r="L130" s="42"/>
      <c r="M130" s="188" t="s">
        <v>19</v>
      </c>
      <c r="N130" s="189" t="s">
        <v>48</v>
      </c>
      <c r="O130" s="67"/>
      <c r="P130" s="190">
        <f>O130*H130</f>
        <v>0</v>
      </c>
      <c r="Q130" s="190">
        <v>0</v>
      </c>
      <c r="R130" s="190">
        <f>Q130*H130</f>
        <v>0</v>
      </c>
      <c r="S130" s="190">
        <v>0.20499999999999999</v>
      </c>
      <c r="T130" s="191">
        <f>S130*H130</f>
        <v>0.41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192" t="s">
        <v>186</v>
      </c>
      <c r="AT130" s="192" t="s">
        <v>181</v>
      </c>
      <c r="AU130" s="192" t="s">
        <v>86</v>
      </c>
      <c r="AY130" s="20" t="s">
        <v>179</v>
      </c>
      <c r="BE130" s="193">
        <f>IF(N130="základní",J130,0)</f>
        <v>0</v>
      </c>
      <c r="BF130" s="193">
        <f>IF(N130="snížená",J130,0)</f>
        <v>0</v>
      </c>
      <c r="BG130" s="193">
        <f>IF(N130="zákl. přenesená",J130,0)</f>
        <v>0</v>
      </c>
      <c r="BH130" s="193">
        <f>IF(N130="sníž. přenesená",J130,0)</f>
        <v>0</v>
      </c>
      <c r="BI130" s="193">
        <f>IF(N130="nulová",J130,0)</f>
        <v>0</v>
      </c>
      <c r="BJ130" s="20" t="s">
        <v>84</v>
      </c>
      <c r="BK130" s="193">
        <f>ROUND(I130*H130,2)</f>
        <v>0</v>
      </c>
      <c r="BL130" s="20" t="s">
        <v>186</v>
      </c>
      <c r="BM130" s="192" t="s">
        <v>217</v>
      </c>
    </row>
    <row r="131" spans="1:65" s="2" customFormat="1" ht="29.25">
      <c r="A131" s="37"/>
      <c r="B131" s="38"/>
      <c r="C131" s="39"/>
      <c r="D131" s="194" t="s">
        <v>188</v>
      </c>
      <c r="E131" s="39"/>
      <c r="F131" s="195" t="s">
        <v>218</v>
      </c>
      <c r="G131" s="39"/>
      <c r="H131" s="39"/>
      <c r="I131" s="196"/>
      <c r="J131" s="39"/>
      <c r="K131" s="39"/>
      <c r="L131" s="42"/>
      <c r="M131" s="197"/>
      <c r="N131" s="198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188</v>
      </c>
      <c r="AU131" s="20" t="s">
        <v>86</v>
      </c>
    </row>
    <row r="132" spans="1:65" s="2" customFormat="1" ht="11.25">
      <c r="A132" s="37"/>
      <c r="B132" s="38"/>
      <c r="C132" s="39"/>
      <c r="D132" s="199" t="s">
        <v>190</v>
      </c>
      <c r="E132" s="39"/>
      <c r="F132" s="200" t="s">
        <v>219</v>
      </c>
      <c r="G132" s="39"/>
      <c r="H132" s="39"/>
      <c r="I132" s="196"/>
      <c r="J132" s="39"/>
      <c r="K132" s="39"/>
      <c r="L132" s="42"/>
      <c r="M132" s="197"/>
      <c r="N132" s="198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190</v>
      </c>
      <c r="AU132" s="20" t="s">
        <v>86</v>
      </c>
    </row>
    <row r="133" spans="1:65" s="13" customFormat="1" ht="22.5">
      <c r="B133" s="201"/>
      <c r="C133" s="202"/>
      <c r="D133" s="194" t="s">
        <v>192</v>
      </c>
      <c r="E133" s="203" t="s">
        <v>19</v>
      </c>
      <c r="F133" s="204" t="s">
        <v>1529</v>
      </c>
      <c r="G133" s="202"/>
      <c r="H133" s="203" t="s">
        <v>19</v>
      </c>
      <c r="I133" s="205"/>
      <c r="J133" s="202"/>
      <c r="K133" s="202"/>
      <c r="L133" s="206"/>
      <c r="M133" s="207"/>
      <c r="N133" s="208"/>
      <c r="O133" s="208"/>
      <c r="P133" s="208"/>
      <c r="Q133" s="208"/>
      <c r="R133" s="208"/>
      <c r="S133" s="208"/>
      <c r="T133" s="209"/>
      <c r="AT133" s="210" t="s">
        <v>192</v>
      </c>
      <c r="AU133" s="210" t="s">
        <v>86</v>
      </c>
      <c r="AV133" s="13" t="s">
        <v>84</v>
      </c>
      <c r="AW133" s="13" t="s">
        <v>37</v>
      </c>
      <c r="AX133" s="13" t="s">
        <v>77</v>
      </c>
      <c r="AY133" s="210" t="s">
        <v>179</v>
      </c>
    </row>
    <row r="134" spans="1:65" s="13" customFormat="1" ht="11.25">
      <c r="B134" s="201"/>
      <c r="C134" s="202"/>
      <c r="D134" s="194" t="s">
        <v>192</v>
      </c>
      <c r="E134" s="203" t="s">
        <v>19</v>
      </c>
      <c r="F134" s="204" t="s">
        <v>1659</v>
      </c>
      <c r="G134" s="202"/>
      <c r="H134" s="203" t="s">
        <v>19</v>
      </c>
      <c r="I134" s="205"/>
      <c r="J134" s="202"/>
      <c r="K134" s="202"/>
      <c r="L134" s="206"/>
      <c r="M134" s="207"/>
      <c r="N134" s="208"/>
      <c r="O134" s="208"/>
      <c r="P134" s="208"/>
      <c r="Q134" s="208"/>
      <c r="R134" s="208"/>
      <c r="S134" s="208"/>
      <c r="T134" s="209"/>
      <c r="AT134" s="210" t="s">
        <v>192</v>
      </c>
      <c r="AU134" s="210" t="s">
        <v>86</v>
      </c>
      <c r="AV134" s="13" t="s">
        <v>84</v>
      </c>
      <c r="AW134" s="13" t="s">
        <v>37</v>
      </c>
      <c r="AX134" s="13" t="s">
        <v>77</v>
      </c>
      <c r="AY134" s="210" t="s">
        <v>179</v>
      </c>
    </row>
    <row r="135" spans="1:65" s="14" customFormat="1" ht="11.25">
      <c r="B135" s="211"/>
      <c r="C135" s="212"/>
      <c r="D135" s="194" t="s">
        <v>192</v>
      </c>
      <c r="E135" s="213" t="s">
        <v>19</v>
      </c>
      <c r="F135" s="214" t="s">
        <v>222</v>
      </c>
      <c r="G135" s="212"/>
      <c r="H135" s="215">
        <v>2</v>
      </c>
      <c r="I135" s="216"/>
      <c r="J135" s="212"/>
      <c r="K135" s="212"/>
      <c r="L135" s="217"/>
      <c r="M135" s="218"/>
      <c r="N135" s="219"/>
      <c r="O135" s="219"/>
      <c r="P135" s="219"/>
      <c r="Q135" s="219"/>
      <c r="R135" s="219"/>
      <c r="S135" s="219"/>
      <c r="T135" s="220"/>
      <c r="AT135" s="221" t="s">
        <v>192</v>
      </c>
      <c r="AU135" s="221" t="s">
        <v>86</v>
      </c>
      <c r="AV135" s="14" t="s">
        <v>86</v>
      </c>
      <c r="AW135" s="14" t="s">
        <v>37</v>
      </c>
      <c r="AX135" s="14" t="s">
        <v>84</v>
      </c>
      <c r="AY135" s="221" t="s">
        <v>179</v>
      </c>
    </row>
    <row r="136" spans="1:65" s="2" customFormat="1" ht="33" customHeight="1">
      <c r="A136" s="37"/>
      <c r="B136" s="38"/>
      <c r="C136" s="181" t="s">
        <v>225</v>
      </c>
      <c r="D136" s="181" t="s">
        <v>181</v>
      </c>
      <c r="E136" s="182" t="s">
        <v>226</v>
      </c>
      <c r="F136" s="183" t="s">
        <v>227</v>
      </c>
      <c r="G136" s="184" t="s">
        <v>228</v>
      </c>
      <c r="H136" s="185">
        <v>15.58</v>
      </c>
      <c r="I136" s="186"/>
      <c r="J136" s="187">
        <f>ROUND(I136*H136,2)</f>
        <v>0</v>
      </c>
      <c r="K136" s="183" t="s">
        <v>185</v>
      </c>
      <c r="L136" s="42"/>
      <c r="M136" s="188" t="s">
        <v>19</v>
      </c>
      <c r="N136" s="189" t="s">
        <v>48</v>
      </c>
      <c r="O136" s="67"/>
      <c r="P136" s="190">
        <f>O136*H136</f>
        <v>0</v>
      </c>
      <c r="Q136" s="190">
        <v>0</v>
      </c>
      <c r="R136" s="190">
        <f>Q136*H136</f>
        <v>0</v>
      </c>
      <c r="S136" s="190">
        <v>0</v>
      </c>
      <c r="T136" s="191">
        <f>S136*H136</f>
        <v>0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R136" s="192" t="s">
        <v>186</v>
      </c>
      <c r="AT136" s="192" t="s">
        <v>181</v>
      </c>
      <c r="AU136" s="192" t="s">
        <v>86</v>
      </c>
      <c r="AY136" s="20" t="s">
        <v>179</v>
      </c>
      <c r="BE136" s="193">
        <f>IF(N136="základní",J136,0)</f>
        <v>0</v>
      </c>
      <c r="BF136" s="193">
        <f>IF(N136="snížená",J136,0)</f>
        <v>0</v>
      </c>
      <c r="BG136" s="193">
        <f>IF(N136="zákl. přenesená",J136,0)</f>
        <v>0</v>
      </c>
      <c r="BH136" s="193">
        <f>IF(N136="sníž. přenesená",J136,0)</f>
        <v>0</v>
      </c>
      <c r="BI136" s="193">
        <f>IF(N136="nulová",J136,0)</f>
        <v>0</v>
      </c>
      <c r="BJ136" s="20" t="s">
        <v>84</v>
      </c>
      <c r="BK136" s="193">
        <f>ROUND(I136*H136,2)</f>
        <v>0</v>
      </c>
      <c r="BL136" s="20" t="s">
        <v>186</v>
      </c>
      <c r="BM136" s="192" t="s">
        <v>229</v>
      </c>
    </row>
    <row r="137" spans="1:65" s="2" customFormat="1" ht="29.25">
      <c r="A137" s="37"/>
      <c r="B137" s="38"/>
      <c r="C137" s="39"/>
      <c r="D137" s="194" t="s">
        <v>188</v>
      </c>
      <c r="E137" s="39"/>
      <c r="F137" s="195" t="s">
        <v>230</v>
      </c>
      <c r="G137" s="39"/>
      <c r="H137" s="39"/>
      <c r="I137" s="196"/>
      <c r="J137" s="39"/>
      <c r="K137" s="39"/>
      <c r="L137" s="42"/>
      <c r="M137" s="197"/>
      <c r="N137" s="198"/>
      <c r="O137" s="67"/>
      <c r="P137" s="67"/>
      <c r="Q137" s="67"/>
      <c r="R137" s="67"/>
      <c r="S137" s="67"/>
      <c r="T137" s="68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T137" s="20" t="s">
        <v>188</v>
      </c>
      <c r="AU137" s="20" t="s">
        <v>86</v>
      </c>
    </row>
    <row r="138" spans="1:65" s="2" customFormat="1" ht="11.25">
      <c r="A138" s="37"/>
      <c r="B138" s="38"/>
      <c r="C138" s="39"/>
      <c r="D138" s="199" t="s">
        <v>190</v>
      </c>
      <c r="E138" s="39"/>
      <c r="F138" s="200" t="s">
        <v>231</v>
      </c>
      <c r="G138" s="39"/>
      <c r="H138" s="39"/>
      <c r="I138" s="196"/>
      <c r="J138" s="39"/>
      <c r="K138" s="39"/>
      <c r="L138" s="42"/>
      <c r="M138" s="197"/>
      <c r="N138" s="198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190</v>
      </c>
      <c r="AU138" s="20" t="s">
        <v>86</v>
      </c>
    </row>
    <row r="139" spans="1:65" s="13" customFormat="1" ht="22.5">
      <c r="B139" s="201"/>
      <c r="C139" s="202"/>
      <c r="D139" s="194" t="s">
        <v>192</v>
      </c>
      <c r="E139" s="203" t="s">
        <v>19</v>
      </c>
      <c r="F139" s="204" t="s">
        <v>866</v>
      </c>
      <c r="G139" s="202"/>
      <c r="H139" s="203" t="s">
        <v>19</v>
      </c>
      <c r="I139" s="205"/>
      <c r="J139" s="202"/>
      <c r="K139" s="202"/>
      <c r="L139" s="206"/>
      <c r="M139" s="207"/>
      <c r="N139" s="208"/>
      <c r="O139" s="208"/>
      <c r="P139" s="208"/>
      <c r="Q139" s="208"/>
      <c r="R139" s="208"/>
      <c r="S139" s="208"/>
      <c r="T139" s="209"/>
      <c r="AT139" s="210" t="s">
        <v>192</v>
      </c>
      <c r="AU139" s="210" t="s">
        <v>86</v>
      </c>
      <c r="AV139" s="13" t="s">
        <v>84</v>
      </c>
      <c r="AW139" s="13" t="s">
        <v>37</v>
      </c>
      <c r="AX139" s="13" t="s">
        <v>77</v>
      </c>
      <c r="AY139" s="210" t="s">
        <v>179</v>
      </c>
    </row>
    <row r="140" spans="1:65" s="14" customFormat="1" ht="11.25">
      <c r="B140" s="211"/>
      <c r="C140" s="212"/>
      <c r="D140" s="194" t="s">
        <v>192</v>
      </c>
      <c r="E140" s="213" t="s">
        <v>19</v>
      </c>
      <c r="F140" s="214" t="s">
        <v>1660</v>
      </c>
      <c r="G140" s="212"/>
      <c r="H140" s="215">
        <v>8.4</v>
      </c>
      <c r="I140" s="216"/>
      <c r="J140" s="212"/>
      <c r="K140" s="212"/>
      <c r="L140" s="217"/>
      <c r="M140" s="218"/>
      <c r="N140" s="219"/>
      <c r="O140" s="219"/>
      <c r="P140" s="219"/>
      <c r="Q140" s="219"/>
      <c r="R140" s="219"/>
      <c r="S140" s="219"/>
      <c r="T140" s="220"/>
      <c r="AT140" s="221" t="s">
        <v>192</v>
      </c>
      <c r="AU140" s="221" t="s">
        <v>86</v>
      </c>
      <c r="AV140" s="14" t="s">
        <v>86</v>
      </c>
      <c r="AW140" s="14" t="s">
        <v>37</v>
      </c>
      <c r="AX140" s="14" t="s">
        <v>77</v>
      </c>
      <c r="AY140" s="221" t="s">
        <v>179</v>
      </c>
    </row>
    <row r="141" spans="1:65" s="14" customFormat="1" ht="11.25">
      <c r="B141" s="211"/>
      <c r="C141" s="212"/>
      <c r="D141" s="194" t="s">
        <v>192</v>
      </c>
      <c r="E141" s="213" t="s">
        <v>19</v>
      </c>
      <c r="F141" s="214" t="s">
        <v>1661</v>
      </c>
      <c r="G141" s="212"/>
      <c r="H141" s="215">
        <v>0.56000000000000005</v>
      </c>
      <c r="I141" s="216"/>
      <c r="J141" s="212"/>
      <c r="K141" s="212"/>
      <c r="L141" s="217"/>
      <c r="M141" s="218"/>
      <c r="N141" s="219"/>
      <c r="O141" s="219"/>
      <c r="P141" s="219"/>
      <c r="Q141" s="219"/>
      <c r="R141" s="219"/>
      <c r="S141" s="219"/>
      <c r="T141" s="220"/>
      <c r="AT141" s="221" t="s">
        <v>192</v>
      </c>
      <c r="AU141" s="221" t="s">
        <v>86</v>
      </c>
      <c r="AV141" s="14" t="s">
        <v>86</v>
      </c>
      <c r="AW141" s="14" t="s">
        <v>37</v>
      </c>
      <c r="AX141" s="14" t="s">
        <v>77</v>
      </c>
      <c r="AY141" s="221" t="s">
        <v>179</v>
      </c>
    </row>
    <row r="142" spans="1:65" s="13" customFormat="1" ht="22.5">
      <c r="B142" s="201"/>
      <c r="C142" s="202"/>
      <c r="D142" s="194" t="s">
        <v>192</v>
      </c>
      <c r="E142" s="203" t="s">
        <v>19</v>
      </c>
      <c r="F142" s="204" t="s">
        <v>1662</v>
      </c>
      <c r="G142" s="202"/>
      <c r="H142" s="203" t="s">
        <v>19</v>
      </c>
      <c r="I142" s="205"/>
      <c r="J142" s="202"/>
      <c r="K142" s="202"/>
      <c r="L142" s="206"/>
      <c r="M142" s="207"/>
      <c r="N142" s="208"/>
      <c r="O142" s="208"/>
      <c r="P142" s="208"/>
      <c r="Q142" s="208"/>
      <c r="R142" s="208"/>
      <c r="S142" s="208"/>
      <c r="T142" s="209"/>
      <c r="AT142" s="210" t="s">
        <v>192</v>
      </c>
      <c r="AU142" s="210" t="s">
        <v>86</v>
      </c>
      <c r="AV142" s="13" t="s">
        <v>84</v>
      </c>
      <c r="AW142" s="13" t="s">
        <v>37</v>
      </c>
      <c r="AX142" s="13" t="s">
        <v>77</v>
      </c>
      <c r="AY142" s="210" t="s">
        <v>179</v>
      </c>
    </row>
    <row r="143" spans="1:65" s="14" customFormat="1" ht="11.25">
      <c r="B143" s="211"/>
      <c r="C143" s="212"/>
      <c r="D143" s="194" t="s">
        <v>192</v>
      </c>
      <c r="E143" s="213" t="s">
        <v>19</v>
      </c>
      <c r="F143" s="214" t="s">
        <v>1663</v>
      </c>
      <c r="G143" s="212"/>
      <c r="H143" s="215">
        <v>1.02</v>
      </c>
      <c r="I143" s="216"/>
      <c r="J143" s="212"/>
      <c r="K143" s="212"/>
      <c r="L143" s="217"/>
      <c r="M143" s="218"/>
      <c r="N143" s="219"/>
      <c r="O143" s="219"/>
      <c r="P143" s="219"/>
      <c r="Q143" s="219"/>
      <c r="R143" s="219"/>
      <c r="S143" s="219"/>
      <c r="T143" s="220"/>
      <c r="AT143" s="221" t="s">
        <v>192</v>
      </c>
      <c r="AU143" s="221" t="s">
        <v>86</v>
      </c>
      <c r="AV143" s="14" t="s">
        <v>86</v>
      </c>
      <c r="AW143" s="14" t="s">
        <v>37</v>
      </c>
      <c r="AX143" s="14" t="s">
        <v>77</v>
      </c>
      <c r="AY143" s="221" t="s">
        <v>179</v>
      </c>
    </row>
    <row r="144" spans="1:65" s="13" customFormat="1" ht="22.5">
      <c r="B144" s="201"/>
      <c r="C144" s="202"/>
      <c r="D144" s="194" t="s">
        <v>192</v>
      </c>
      <c r="E144" s="203" t="s">
        <v>19</v>
      </c>
      <c r="F144" s="204" t="s">
        <v>1664</v>
      </c>
      <c r="G144" s="202"/>
      <c r="H144" s="203" t="s">
        <v>19</v>
      </c>
      <c r="I144" s="205"/>
      <c r="J144" s="202"/>
      <c r="K144" s="202"/>
      <c r="L144" s="206"/>
      <c r="M144" s="207"/>
      <c r="N144" s="208"/>
      <c r="O144" s="208"/>
      <c r="P144" s="208"/>
      <c r="Q144" s="208"/>
      <c r="R144" s="208"/>
      <c r="S144" s="208"/>
      <c r="T144" s="209"/>
      <c r="AT144" s="210" t="s">
        <v>192</v>
      </c>
      <c r="AU144" s="210" t="s">
        <v>86</v>
      </c>
      <c r="AV144" s="13" t="s">
        <v>84</v>
      </c>
      <c r="AW144" s="13" t="s">
        <v>37</v>
      </c>
      <c r="AX144" s="13" t="s">
        <v>77</v>
      </c>
      <c r="AY144" s="210" t="s">
        <v>179</v>
      </c>
    </row>
    <row r="145" spans="1:65" s="14" customFormat="1" ht="11.25">
      <c r="B145" s="211"/>
      <c r="C145" s="212"/>
      <c r="D145" s="194" t="s">
        <v>192</v>
      </c>
      <c r="E145" s="213" t="s">
        <v>19</v>
      </c>
      <c r="F145" s="214" t="s">
        <v>1665</v>
      </c>
      <c r="G145" s="212"/>
      <c r="H145" s="215">
        <v>5.6</v>
      </c>
      <c r="I145" s="216"/>
      <c r="J145" s="212"/>
      <c r="K145" s="212"/>
      <c r="L145" s="217"/>
      <c r="M145" s="218"/>
      <c r="N145" s="219"/>
      <c r="O145" s="219"/>
      <c r="P145" s="219"/>
      <c r="Q145" s="219"/>
      <c r="R145" s="219"/>
      <c r="S145" s="219"/>
      <c r="T145" s="220"/>
      <c r="AT145" s="221" t="s">
        <v>192</v>
      </c>
      <c r="AU145" s="221" t="s">
        <v>86</v>
      </c>
      <c r="AV145" s="14" t="s">
        <v>86</v>
      </c>
      <c r="AW145" s="14" t="s">
        <v>37</v>
      </c>
      <c r="AX145" s="14" t="s">
        <v>77</v>
      </c>
      <c r="AY145" s="221" t="s">
        <v>179</v>
      </c>
    </row>
    <row r="146" spans="1:65" s="15" customFormat="1" ht="11.25">
      <c r="B146" s="222"/>
      <c r="C146" s="223"/>
      <c r="D146" s="194" t="s">
        <v>192</v>
      </c>
      <c r="E146" s="224" t="s">
        <v>19</v>
      </c>
      <c r="F146" s="225" t="s">
        <v>205</v>
      </c>
      <c r="G146" s="223"/>
      <c r="H146" s="226">
        <v>15.58</v>
      </c>
      <c r="I146" s="227"/>
      <c r="J146" s="223"/>
      <c r="K146" s="223"/>
      <c r="L146" s="228"/>
      <c r="M146" s="229"/>
      <c r="N146" s="230"/>
      <c r="O146" s="230"/>
      <c r="P146" s="230"/>
      <c r="Q146" s="230"/>
      <c r="R146" s="230"/>
      <c r="S146" s="230"/>
      <c r="T146" s="231"/>
      <c r="AT146" s="232" t="s">
        <v>192</v>
      </c>
      <c r="AU146" s="232" t="s">
        <v>86</v>
      </c>
      <c r="AV146" s="15" t="s">
        <v>186</v>
      </c>
      <c r="AW146" s="15" t="s">
        <v>37</v>
      </c>
      <c r="AX146" s="15" t="s">
        <v>84</v>
      </c>
      <c r="AY146" s="232" t="s">
        <v>179</v>
      </c>
    </row>
    <row r="147" spans="1:65" s="2" customFormat="1" ht="33" customHeight="1">
      <c r="A147" s="37"/>
      <c r="B147" s="38"/>
      <c r="C147" s="181" t="s">
        <v>236</v>
      </c>
      <c r="D147" s="181" t="s">
        <v>181</v>
      </c>
      <c r="E147" s="182" t="s">
        <v>237</v>
      </c>
      <c r="F147" s="183" t="s">
        <v>238</v>
      </c>
      <c r="G147" s="184" t="s">
        <v>228</v>
      </c>
      <c r="H147" s="185">
        <v>0.53800000000000003</v>
      </c>
      <c r="I147" s="186"/>
      <c r="J147" s="187">
        <f>ROUND(I147*H147,2)</f>
        <v>0</v>
      </c>
      <c r="K147" s="183" t="s">
        <v>185</v>
      </c>
      <c r="L147" s="42"/>
      <c r="M147" s="188" t="s">
        <v>19</v>
      </c>
      <c r="N147" s="189" t="s">
        <v>48</v>
      </c>
      <c r="O147" s="67"/>
      <c r="P147" s="190">
        <f>O147*H147</f>
        <v>0</v>
      </c>
      <c r="Q147" s="190">
        <v>0</v>
      </c>
      <c r="R147" s="190">
        <f>Q147*H147</f>
        <v>0</v>
      </c>
      <c r="S147" s="190">
        <v>0</v>
      </c>
      <c r="T147" s="191">
        <f>S147*H147</f>
        <v>0</v>
      </c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R147" s="192" t="s">
        <v>186</v>
      </c>
      <c r="AT147" s="192" t="s">
        <v>181</v>
      </c>
      <c r="AU147" s="192" t="s">
        <v>86</v>
      </c>
      <c r="AY147" s="20" t="s">
        <v>179</v>
      </c>
      <c r="BE147" s="193">
        <f>IF(N147="základní",J147,0)</f>
        <v>0</v>
      </c>
      <c r="BF147" s="193">
        <f>IF(N147="snížená",J147,0)</f>
        <v>0</v>
      </c>
      <c r="BG147" s="193">
        <f>IF(N147="zákl. přenesená",J147,0)</f>
        <v>0</v>
      </c>
      <c r="BH147" s="193">
        <f>IF(N147="sníž. přenesená",J147,0)</f>
        <v>0</v>
      </c>
      <c r="BI147" s="193">
        <f>IF(N147="nulová",J147,0)</f>
        <v>0</v>
      </c>
      <c r="BJ147" s="20" t="s">
        <v>84</v>
      </c>
      <c r="BK147" s="193">
        <f>ROUND(I147*H147,2)</f>
        <v>0</v>
      </c>
      <c r="BL147" s="20" t="s">
        <v>186</v>
      </c>
      <c r="BM147" s="192" t="s">
        <v>1540</v>
      </c>
    </row>
    <row r="148" spans="1:65" s="2" customFormat="1" ht="19.5">
      <c r="A148" s="37"/>
      <c r="B148" s="38"/>
      <c r="C148" s="39"/>
      <c r="D148" s="194" t="s">
        <v>188</v>
      </c>
      <c r="E148" s="39"/>
      <c r="F148" s="195" t="s">
        <v>240</v>
      </c>
      <c r="G148" s="39"/>
      <c r="H148" s="39"/>
      <c r="I148" s="196"/>
      <c r="J148" s="39"/>
      <c r="K148" s="39"/>
      <c r="L148" s="42"/>
      <c r="M148" s="197"/>
      <c r="N148" s="198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188</v>
      </c>
      <c r="AU148" s="20" t="s">
        <v>86</v>
      </c>
    </row>
    <row r="149" spans="1:65" s="2" customFormat="1" ht="11.25">
      <c r="A149" s="37"/>
      <c r="B149" s="38"/>
      <c r="C149" s="39"/>
      <c r="D149" s="199" t="s">
        <v>190</v>
      </c>
      <c r="E149" s="39"/>
      <c r="F149" s="200" t="s">
        <v>241</v>
      </c>
      <c r="G149" s="39"/>
      <c r="H149" s="39"/>
      <c r="I149" s="196"/>
      <c r="J149" s="39"/>
      <c r="K149" s="39"/>
      <c r="L149" s="42"/>
      <c r="M149" s="197"/>
      <c r="N149" s="198"/>
      <c r="O149" s="67"/>
      <c r="P149" s="67"/>
      <c r="Q149" s="67"/>
      <c r="R149" s="67"/>
      <c r="S149" s="67"/>
      <c r="T149" s="68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T149" s="20" t="s">
        <v>190</v>
      </c>
      <c r="AU149" s="20" t="s">
        <v>86</v>
      </c>
    </row>
    <row r="150" spans="1:65" s="13" customFormat="1" ht="22.5">
      <c r="B150" s="201"/>
      <c r="C150" s="202"/>
      <c r="D150" s="194" t="s">
        <v>192</v>
      </c>
      <c r="E150" s="203" t="s">
        <v>19</v>
      </c>
      <c r="F150" s="204" t="s">
        <v>242</v>
      </c>
      <c r="G150" s="202"/>
      <c r="H150" s="203" t="s">
        <v>19</v>
      </c>
      <c r="I150" s="205"/>
      <c r="J150" s="202"/>
      <c r="K150" s="202"/>
      <c r="L150" s="206"/>
      <c r="M150" s="207"/>
      <c r="N150" s="208"/>
      <c r="O150" s="208"/>
      <c r="P150" s="208"/>
      <c r="Q150" s="208"/>
      <c r="R150" s="208"/>
      <c r="S150" s="208"/>
      <c r="T150" s="209"/>
      <c r="AT150" s="210" t="s">
        <v>192</v>
      </c>
      <c r="AU150" s="210" t="s">
        <v>86</v>
      </c>
      <c r="AV150" s="13" t="s">
        <v>84</v>
      </c>
      <c r="AW150" s="13" t="s">
        <v>37</v>
      </c>
      <c r="AX150" s="13" t="s">
        <v>77</v>
      </c>
      <c r="AY150" s="210" t="s">
        <v>179</v>
      </c>
    </row>
    <row r="151" spans="1:65" s="13" customFormat="1" ht="22.5">
      <c r="B151" s="201"/>
      <c r="C151" s="202"/>
      <c r="D151" s="194" t="s">
        <v>192</v>
      </c>
      <c r="E151" s="203" t="s">
        <v>19</v>
      </c>
      <c r="F151" s="204" t="s">
        <v>868</v>
      </c>
      <c r="G151" s="202"/>
      <c r="H151" s="203" t="s">
        <v>19</v>
      </c>
      <c r="I151" s="205"/>
      <c r="J151" s="202"/>
      <c r="K151" s="202"/>
      <c r="L151" s="206"/>
      <c r="M151" s="207"/>
      <c r="N151" s="208"/>
      <c r="O151" s="208"/>
      <c r="P151" s="208"/>
      <c r="Q151" s="208"/>
      <c r="R151" s="208"/>
      <c r="S151" s="208"/>
      <c r="T151" s="209"/>
      <c r="AT151" s="210" t="s">
        <v>192</v>
      </c>
      <c r="AU151" s="210" t="s">
        <v>86</v>
      </c>
      <c r="AV151" s="13" t="s">
        <v>84</v>
      </c>
      <c r="AW151" s="13" t="s">
        <v>37</v>
      </c>
      <c r="AX151" s="13" t="s">
        <v>77</v>
      </c>
      <c r="AY151" s="210" t="s">
        <v>179</v>
      </c>
    </row>
    <row r="152" spans="1:65" s="14" customFormat="1" ht="11.25">
      <c r="B152" s="211"/>
      <c r="C152" s="212"/>
      <c r="D152" s="194" t="s">
        <v>192</v>
      </c>
      <c r="E152" s="213" t="s">
        <v>19</v>
      </c>
      <c r="F152" s="214" t="s">
        <v>869</v>
      </c>
      <c r="G152" s="212"/>
      <c r="H152" s="215">
        <v>0.53800000000000003</v>
      </c>
      <c r="I152" s="216"/>
      <c r="J152" s="212"/>
      <c r="K152" s="212"/>
      <c r="L152" s="217"/>
      <c r="M152" s="218"/>
      <c r="N152" s="219"/>
      <c r="O152" s="219"/>
      <c r="P152" s="219"/>
      <c r="Q152" s="219"/>
      <c r="R152" s="219"/>
      <c r="S152" s="219"/>
      <c r="T152" s="220"/>
      <c r="AT152" s="221" t="s">
        <v>192</v>
      </c>
      <c r="AU152" s="221" t="s">
        <v>86</v>
      </c>
      <c r="AV152" s="14" t="s">
        <v>86</v>
      </c>
      <c r="AW152" s="14" t="s">
        <v>37</v>
      </c>
      <c r="AX152" s="14" t="s">
        <v>84</v>
      </c>
      <c r="AY152" s="221" t="s">
        <v>179</v>
      </c>
    </row>
    <row r="153" spans="1:65" s="2" customFormat="1" ht="33" customHeight="1">
      <c r="A153" s="37"/>
      <c r="B153" s="38"/>
      <c r="C153" s="181" t="s">
        <v>245</v>
      </c>
      <c r="D153" s="181" t="s">
        <v>181</v>
      </c>
      <c r="E153" s="182" t="s">
        <v>246</v>
      </c>
      <c r="F153" s="183" t="s">
        <v>247</v>
      </c>
      <c r="G153" s="184" t="s">
        <v>228</v>
      </c>
      <c r="H153" s="185">
        <v>0.35799999999999998</v>
      </c>
      <c r="I153" s="186"/>
      <c r="J153" s="187">
        <f>ROUND(I153*H153,2)</f>
        <v>0</v>
      </c>
      <c r="K153" s="183" t="s">
        <v>185</v>
      </c>
      <c r="L153" s="42"/>
      <c r="M153" s="188" t="s">
        <v>19</v>
      </c>
      <c r="N153" s="189" t="s">
        <v>48</v>
      </c>
      <c r="O153" s="67"/>
      <c r="P153" s="190">
        <f>O153*H153</f>
        <v>0</v>
      </c>
      <c r="Q153" s="190">
        <v>0</v>
      </c>
      <c r="R153" s="190">
        <f>Q153*H153</f>
        <v>0</v>
      </c>
      <c r="S153" s="190">
        <v>0</v>
      </c>
      <c r="T153" s="191">
        <f>S153*H153</f>
        <v>0</v>
      </c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R153" s="192" t="s">
        <v>186</v>
      </c>
      <c r="AT153" s="192" t="s">
        <v>181</v>
      </c>
      <c r="AU153" s="192" t="s">
        <v>86</v>
      </c>
      <c r="AY153" s="20" t="s">
        <v>179</v>
      </c>
      <c r="BE153" s="193">
        <f>IF(N153="základní",J153,0)</f>
        <v>0</v>
      </c>
      <c r="BF153" s="193">
        <f>IF(N153="snížená",J153,0)</f>
        <v>0</v>
      </c>
      <c r="BG153" s="193">
        <f>IF(N153="zákl. přenesená",J153,0)</f>
        <v>0</v>
      </c>
      <c r="BH153" s="193">
        <f>IF(N153="sníž. přenesená",J153,0)</f>
        <v>0</v>
      </c>
      <c r="BI153" s="193">
        <f>IF(N153="nulová",J153,0)</f>
        <v>0</v>
      </c>
      <c r="BJ153" s="20" t="s">
        <v>84</v>
      </c>
      <c r="BK153" s="193">
        <f>ROUND(I153*H153,2)</f>
        <v>0</v>
      </c>
      <c r="BL153" s="20" t="s">
        <v>186</v>
      </c>
      <c r="BM153" s="192" t="s">
        <v>1541</v>
      </c>
    </row>
    <row r="154" spans="1:65" s="2" customFormat="1" ht="19.5">
      <c r="A154" s="37"/>
      <c r="B154" s="38"/>
      <c r="C154" s="39"/>
      <c r="D154" s="194" t="s">
        <v>188</v>
      </c>
      <c r="E154" s="39"/>
      <c r="F154" s="195" t="s">
        <v>249</v>
      </c>
      <c r="G154" s="39"/>
      <c r="H154" s="39"/>
      <c r="I154" s="196"/>
      <c r="J154" s="39"/>
      <c r="K154" s="39"/>
      <c r="L154" s="42"/>
      <c r="M154" s="197"/>
      <c r="N154" s="198"/>
      <c r="O154" s="67"/>
      <c r="P154" s="67"/>
      <c r="Q154" s="67"/>
      <c r="R154" s="67"/>
      <c r="S154" s="67"/>
      <c r="T154" s="68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T154" s="20" t="s">
        <v>188</v>
      </c>
      <c r="AU154" s="20" t="s">
        <v>86</v>
      </c>
    </row>
    <row r="155" spans="1:65" s="2" customFormat="1" ht="11.25">
      <c r="A155" s="37"/>
      <c r="B155" s="38"/>
      <c r="C155" s="39"/>
      <c r="D155" s="199" t="s">
        <v>190</v>
      </c>
      <c r="E155" s="39"/>
      <c r="F155" s="200" t="s">
        <v>250</v>
      </c>
      <c r="G155" s="39"/>
      <c r="H155" s="39"/>
      <c r="I155" s="196"/>
      <c r="J155" s="39"/>
      <c r="K155" s="39"/>
      <c r="L155" s="42"/>
      <c r="M155" s="197"/>
      <c r="N155" s="198"/>
      <c r="O155" s="67"/>
      <c r="P155" s="67"/>
      <c r="Q155" s="67"/>
      <c r="R155" s="67"/>
      <c r="S155" s="67"/>
      <c r="T155" s="68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T155" s="20" t="s">
        <v>190</v>
      </c>
      <c r="AU155" s="20" t="s">
        <v>86</v>
      </c>
    </row>
    <row r="156" spans="1:65" s="13" customFormat="1" ht="22.5">
      <c r="B156" s="201"/>
      <c r="C156" s="202"/>
      <c r="D156" s="194" t="s">
        <v>192</v>
      </c>
      <c r="E156" s="203" t="s">
        <v>19</v>
      </c>
      <c r="F156" s="204" t="s">
        <v>251</v>
      </c>
      <c r="G156" s="202"/>
      <c r="H156" s="203" t="s">
        <v>19</v>
      </c>
      <c r="I156" s="205"/>
      <c r="J156" s="202"/>
      <c r="K156" s="202"/>
      <c r="L156" s="206"/>
      <c r="M156" s="207"/>
      <c r="N156" s="208"/>
      <c r="O156" s="208"/>
      <c r="P156" s="208"/>
      <c r="Q156" s="208"/>
      <c r="R156" s="208"/>
      <c r="S156" s="208"/>
      <c r="T156" s="209"/>
      <c r="AT156" s="210" t="s">
        <v>192</v>
      </c>
      <c r="AU156" s="210" t="s">
        <v>86</v>
      </c>
      <c r="AV156" s="13" t="s">
        <v>84</v>
      </c>
      <c r="AW156" s="13" t="s">
        <v>37</v>
      </c>
      <c r="AX156" s="13" t="s">
        <v>77</v>
      </c>
      <c r="AY156" s="210" t="s">
        <v>179</v>
      </c>
    </row>
    <row r="157" spans="1:65" s="13" customFormat="1" ht="22.5">
      <c r="B157" s="201"/>
      <c r="C157" s="202"/>
      <c r="D157" s="194" t="s">
        <v>192</v>
      </c>
      <c r="E157" s="203" t="s">
        <v>19</v>
      </c>
      <c r="F157" s="204" t="s">
        <v>868</v>
      </c>
      <c r="G157" s="202"/>
      <c r="H157" s="203" t="s">
        <v>19</v>
      </c>
      <c r="I157" s="205"/>
      <c r="J157" s="202"/>
      <c r="K157" s="202"/>
      <c r="L157" s="206"/>
      <c r="M157" s="207"/>
      <c r="N157" s="208"/>
      <c r="O157" s="208"/>
      <c r="P157" s="208"/>
      <c r="Q157" s="208"/>
      <c r="R157" s="208"/>
      <c r="S157" s="208"/>
      <c r="T157" s="209"/>
      <c r="AT157" s="210" t="s">
        <v>192</v>
      </c>
      <c r="AU157" s="210" t="s">
        <v>86</v>
      </c>
      <c r="AV157" s="13" t="s">
        <v>84</v>
      </c>
      <c r="AW157" s="13" t="s">
        <v>37</v>
      </c>
      <c r="AX157" s="13" t="s">
        <v>77</v>
      </c>
      <c r="AY157" s="210" t="s">
        <v>179</v>
      </c>
    </row>
    <row r="158" spans="1:65" s="14" customFormat="1" ht="11.25">
      <c r="B158" s="211"/>
      <c r="C158" s="212"/>
      <c r="D158" s="194" t="s">
        <v>192</v>
      </c>
      <c r="E158" s="213" t="s">
        <v>19</v>
      </c>
      <c r="F158" s="214" t="s">
        <v>870</v>
      </c>
      <c r="G158" s="212"/>
      <c r="H158" s="215">
        <v>0.35799999999999998</v>
      </c>
      <c r="I158" s="216"/>
      <c r="J158" s="212"/>
      <c r="K158" s="212"/>
      <c r="L158" s="217"/>
      <c r="M158" s="218"/>
      <c r="N158" s="219"/>
      <c r="O158" s="219"/>
      <c r="P158" s="219"/>
      <c r="Q158" s="219"/>
      <c r="R158" s="219"/>
      <c r="S158" s="219"/>
      <c r="T158" s="220"/>
      <c r="AT158" s="221" t="s">
        <v>192</v>
      </c>
      <c r="AU158" s="221" t="s">
        <v>86</v>
      </c>
      <c r="AV158" s="14" t="s">
        <v>86</v>
      </c>
      <c r="AW158" s="14" t="s">
        <v>37</v>
      </c>
      <c r="AX158" s="14" t="s">
        <v>84</v>
      </c>
      <c r="AY158" s="221" t="s">
        <v>179</v>
      </c>
    </row>
    <row r="159" spans="1:65" s="2" customFormat="1" ht="24.2" customHeight="1">
      <c r="A159" s="37"/>
      <c r="B159" s="38"/>
      <c r="C159" s="181" t="s">
        <v>253</v>
      </c>
      <c r="D159" s="181" t="s">
        <v>181</v>
      </c>
      <c r="E159" s="182" t="s">
        <v>254</v>
      </c>
      <c r="F159" s="183" t="s">
        <v>255</v>
      </c>
      <c r="G159" s="184" t="s">
        <v>228</v>
      </c>
      <c r="H159" s="185">
        <v>2.3370000000000002</v>
      </c>
      <c r="I159" s="186"/>
      <c r="J159" s="187">
        <f>ROUND(I159*H159,2)</f>
        <v>0</v>
      </c>
      <c r="K159" s="183" t="s">
        <v>185</v>
      </c>
      <c r="L159" s="42"/>
      <c r="M159" s="188" t="s">
        <v>19</v>
      </c>
      <c r="N159" s="189" t="s">
        <v>48</v>
      </c>
      <c r="O159" s="67"/>
      <c r="P159" s="190">
        <f>O159*H159</f>
        <v>0</v>
      </c>
      <c r="Q159" s="190">
        <v>0</v>
      </c>
      <c r="R159" s="190">
        <f>Q159*H159</f>
        <v>0</v>
      </c>
      <c r="S159" s="190">
        <v>0</v>
      </c>
      <c r="T159" s="191">
        <f>S159*H159</f>
        <v>0</v>
      </c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R159" s="192" t="s">
        <v>186</v>
      </c>
      <c r="AT159" s="192" t="s">
        <v>181</v>
      </c>
      <c r="AU159" s="192" t="s">
        <v>86</v>
      </c>
      <c r="AY159" s="20" t="s">
        <v>179</v>
      </c>
      <c r="BE159" s="193">
        <f>IF(N159="základní",J159,0)</f>
        <v>0</v>
      </c>
      <c r="BF159" s="193">
        <f>IF(N159="snížená",J159,0)</f>
        <v>0</v>
      </c>
      <c r="BG159" s="193">
        <f>IF(N159="zákl. přenesená",J159,0)</f>
        <v>0</v>
      </c>
      <c r="BH159" s="193">
        <f>IF(N159="sníž. přenesená",J159,0)</f>
        <v>0</v>
      </c>
      <c r="BI159" s="193">
        <f>IF(N159="nulová",J159,0)</f>
        <v>0</v>
      </c>
      <c r="BJ159" s="20" t="s">
        <v>84</v>
      </c>
      <c r="BK159" s="193">
        <f>ROUND(I159*H159,2)</f>
        <v>0</v>
      </c>
      <c r="BL159" s="20" t="s">
        <v>186</v>
      </c>
      <c r="BM159" s="192" t="s">
        <v>256</v>
      </c>
    </row>
    <row r="160" spans="1:65" s="2" customFormat="1" ht="29.25">
      <c r="A160" s="37"/>
      <c r="B160" s="38"/>
      <c r="C160" s="39"/>
      <c r="D160" s="194" t="s">
        <v>188</v>
      </c>
      <c r="E160" s="39"/>
      <c r="F160" s="195" t="s">
        <v>257</v>
      </c>
      <c r="G160" s="39"/>
      <c r="H160" s="39"/>
      <c r="I160" s="196"/>
      <c r="J160" s="39"/>
      <c r="K160" s="39"/>
      <c r="L160" s="42"/>
      <c r="M160" s="197"/>
      <c r="N160" s="198"/>
      <c r="O160" s="67"/>
      <c r="P160" s="67"/>
      <c r="Q160" s="67"/>
      <c r="R160" s="67"/>
      <c r="S160" s="67"/>
      <c r="T160" s="68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T160" s="20" t="s">
        <v>188</v>
      </c>
      <c r="AU160" s="20" t="s">
        <v>86</v>
      </c>
    </row>
    <row r="161" spans="1:65" s="2" customFormat="1" ht="11.25">
      <c r="A161" s="37"/>
      <c r="B161" s="38"/>
      <c r="C161" s="39"/>
      <c r="D161" s="199" t="s">
        <v>190</v>
      </c>
      <c r="E161" s="39"/>
      <c r="F161" s="200" t="s">
        <v>258</v>
      </c>
      <c r="G161" s="39"/>
      <c r="H161" s="39"/>
      <c r="I161" s="196"/>
      <c r="J161" s="39"/>
      <c r="K161" s="39"/>
      <c r="L161" s="42"/>
      <c r="M161" s="197"/>
      <c r="N161" s="198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190</v>
      </c>
      <c r="AU161" s="20" t="s">
        <v>86</v>
      </c>
    </row>
    <row r="162" spans="1:65" s="13" customFormat="1" ht="22.5">
      <c r="B162" s="201"/>
      <c r="C162" s="202"/>
      <c r="D162" s="194" t="s">
        <v>192</v>
      </c>
      <c r="E162" s="203" t="s">
        <v>19</v>
      </c>
      <c r="F162" s="204" t="s">
        <v>259</v>
      </c>
      <c r="G162" s="202"/>
      <c r="H162" s="203" t="s">
        <v>19</v>
      </c>
      <c r="I162" s="205"/>
      <c r="J162" s="202"/>
      <c r="K162" s="202"/>
      <c r="L162" s="206"/>
      <c r="M162" s="207"/>
      <c r="N162" s="208"/>
      <c r="O162" s="208"/>
      <c r="P162" s="208"/>
      <c r="Q162" s="208"/>
      <c r="R162" s="208"/>
      <c r="S162" s="208"/>
      <c r="T162" s="209"/>
      <c r="AT162" s="210" t="s">
        <v>192</v>
      </c>
      <c r="AU162" s="210" t="s">
        <v>86</v>
      </c>
      <c r="AV162" s="13" t="s">
        <v>84</v>
      </c>
      <c r="AW162" s="13" t="s">
        <v>37</v>
      </c>
      <c r="AX162" s="13" t="s">
        <v>77</v>
      </c>
      <c r="AY162" s="210" t="s">
        <v>179</v>
      </c>
    </row>
    <row r="163" spans="1:65" s="14" customFormat="1" ht="11.25">
      <c r="B163" s="211"/>
      <c r="C163" s="212"/>
      <c r="D163" s="194" t="s">
        <v>192</v>
      </c>
      <c r="E163" s="213" t="s">
        <v>19</v>
      </c>
      <c r="F163" s="214" t="s">
        <v>1666</v>
      </c>
      <c r="G163" s="212"/>
      <c r="H163" s="215">
        <v>2.3370000000000002</v>
      </c>
      <c r="I163" s="216"/>
      <c r="J163" s="212"/>
      <c r="K163" s="212"/>
      <c r="L163" s="217"/>
      <c r="M163" s="218"/>
      <c r="N163" s="219"/>
      <c r="O163" s="219"/>
      <c r="P163" s="219"/>
      <c r="Q163" s="219"/>
      <c r="R163" s="219"/>
      <c r="S163" s="219"/>
      <c r="T163" s="220"/>
      <c r="AT163" s="221" t="s">
        <v>192</v>
      </c>
      <c r="AU163" s="221" t="s">
        <v>86</v>
      </c>
      <c r="AV163" s="14" t="s">
        <v>86</v>
      </c>
      <c r="AW163" s="14" t="s">
        <v>37</v>
      </c>
      <c r="AX163" s="14" t="s">
        <v>84</v>
      </c>
      <c r="AY163" s="221" t="s">
        <v>179</v>
      </c>
    </row>
    <row r="164" spans="1:65" s="2" customFormat="1" ht="37.9" customHeight="1">
      <c r="A164" s="37"/>
      <c r="B164" s="38"/>
      <c r="C164" s="181" t="s">
        <v>263</v>
      </c>
      <c r="D164" s="181" t="s">
        <v>181</v>
      </c>
      <c r="E164" s="182" t="s">
        <v>264</v>
      </c>
      <c r="F164" s="183" t="s">
        <v>265</v>
      </c>
      <c r="G164" s="184" t="s">
        <v>228</v>
      </c>
      <c r="H164" s="185">
        <v>3.6880000000000002</v>
      </c>
      <c r="I164" s="186"/>
      <c r="J164" s="187">
        <f>ROUND(I164*H164,2)</f>
        <v>0</v>
      </c>
      <c r="K164" s="183" t="s">
        <v>185</v>
      </c>
      <c r="L164" s="42"/>
      <c r="M164" s="188" t="s">
        <v>19</v>
      </c>
      <c r="N164" s="189" t="s">
        <v>48</v>
      </c>
      <c r="O164" s="67"/>
      <c r="P164" s="190">
        <f>O164*H164</f>
        <v>0</v>
      </c>
      <c r="Q164" s="190">
        <v>0</v>
      </c>
      <c r="R164" s="190">
        <f>Q164*H164</f>
        <v>0</v>
      </c>
      <c r="S164" s="190">
        <v>0</v>
      </c>
      <c r="T164" s="191">
        <f>S164*H164</f>
        <v>0</v>
      </c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R164" s="192" t="s">
        <v>186</v>
      </c>
      <c r="AT164" s="192" t="s">
        <v>181</v>
      </c>
      <c r="AU164" s="192" t="s">
        <v>86</v>
      </c>
      <c r="AY164" s="20" t="s">
        <v>179</v>
      </c>
      <c r="BE164" s="193">
        <f>IF(N164="základní",J164,0)</f>
        <v>0</v>
      </c>
      <c r="BF164" s="193">
        <f>IF(N164="snížená",J164,0)</f>
        <v>0</v>
      </c>
      <c r="BG164" s="193">
        <f>IF(N164="zákl. přenesená",J164,0)</f>
        <v>0</v>
      </c>
      <c r="BH164" s="193">
        <f>IF(N164="sníž. přenesená",J164,0)</f>
        <v>0</v>
      </c>
      <c r="BI164" s="193">
        <f>IF(N164="nulová",J164,0)</f>
        <v>0</v>
      </c>
      <c r="BJ164" s="20" t="s">
        <v>84</v>
      </c>
      <c r="BK164" s="193">
        <f>ROUND(I164*H164,2)</f>
        <v>0</v>
      </c>
      <c r="BL164" s="20" t="s">
        <v>186</v>
      </c>
      <c r="BM164" s="192" t="s">
        <v>266</v>
      </c>
    </row>
    <row r="165" spans="1:65" s="2" customFormat="1" ht="39">
      <c r="A165" s="37"/>
      <c r="B165" s="38"/>
      <c r="C165" s="39"/>
      <c r="D165" s="194" t="s">
        <v>188</v>
      </c>
      <c r="E165" s="39"/>
      <c r="F165" s="195" t="s">
        <v>267</v>
      </c>
      <c r="G165" s="39"/>
      <c r="H165" s="39"/>
      <c r="I165" s="196"/>
      <c r="J165" s="39"/>
      <c r="K165" s="39"/>
      <c r="L165" s="42"/>
      <c r="M165" s="197"/>
      <c r="N165" s="198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188</v>
      </c>
      <c r="AU165" s="20" t="s">
        <v>86</v>
      </c>
    </row>
    <row r="166" spans="1:65" s="2" customFormat="1" ht="11.25">
      <c r="A166" s="37"/>
      <c r="B166" s="38"/>
      <c r="C166" s="39"/>
      <c r="D166" s="199" t="s">
        <v>190</v>
      </c>
      <c r="E166" s="39"/>
      <c r="F166" s="200" t="s">
        <v>268</v>
      </c>
      <c r="G166" s="39"/>
      <c r="H166" s="39"/>
      <c r="I166" s="196"/>
      <c r="J166" s="39"/>
      <c r="K166" s="39"/>
      <c r="L166" s="42"/>
      <c r="M166" s="197"/>
      <c r="N166" s="198"/>
      <c r="O166" s="67"/>
      <c r="P166" s="67"/>
      <c r="Q166" s="67"/>
      <c r="R166" s="67"/>
      <c r="S166" s="67"/>
      <c r="T166" s="68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T166" s="20" t="s">
        <v>190</v>
      </c>
      <c r="AU166" s="20" t="s">
        <v>86</v>
      </c>
    </row>
    <row r="167" spans="1:65" s="13" customFormat="1" ht="22.5">
      <c r="B167" s="201"/>
      <c r="C167" s="202"/>
      <c r="D167" s="194" t="s">
        <v>192</v>
      </c>
      <c r="E167" s="203" t="s">
        <v>19</v>
      </c>
      <c r="F167" s="204" t="s">
        <v>269</v>
      </c>
      <c r="G167" s="202"/>
      <c r="H167" s="203" t="s">
        <v>19</v>
      </c>
      <c r="I167" s="205"/>
      <c r="J167" s="202"/>
      <c r="K167" s="202"/>
      <c r="L167" s="206"/>
      <c r="M167" s="207"/>
      <c r="N167" s="208"/>
      <c r="O167" s="208"/>
      <c r="P167" s="208"/>
      <c r="Q167" s="208"/>
      <c r="R167" s="208"/>
      <c r="S167" s="208"/>
      <c r="T167" s="209"/>
      <c r="AT167" s="210" t="s">
        <v>192</v>
      </c>
      <c r="AU167" s="210" t="s">
        <v>86</v>
      </c>
      <c r="AV167" s="13" t="s">
        <v>84</v>
      </c>
      <c r="AW167" s="13" t="s">
        <v>37</v>
      </c>
      <c r="AX167" s="13" t="s">
        <v>77</v>
      </c>
      <c r="AY167" s="210" t="s">
        <v>179</v>
      </c>
    </row>
    <row r="168" spans="1:65" s="14" customFormat="1" ht="11.25">
      <c r="B168" s="211"/>
      <c r="C168" s="212"/>
      <c r="D168" s="194" t="s">
        <v>192</v>
      </c>
      <c r="E168" s="213" t="s">
        <v>19</v>
      </c>
      <c r="F168" s="214" t="s">
        <v>1667</v>
      </c>
      <c r="G168" s="212"/>
      <c r="H168" s="215">
        <v>5.6</v>
      </c>
      <c r="I168" s="216"/>
      <c r="J168" s="212"/>
      <c r="K168" s="212"/>
      <c r="L168" s="217"/>
      <c r="M168" s="218"/>
      <c r="N168" s="219"/>
      <c r="O168" s="219"/>
      <c r="P168" s="219"/>
      <c r="Q168" s="219"/>
      <c r="R168" s="219"/>
      <c r="S168" s="219"/>
      <c r="T168" s="220"/>
      <c r="AT168" s="221" t="s">
        <v>192</v>
      </c>
      <c r="AU168" s="221" t="s">
        <v>86</v>
      </c>
      <c r="AV168" s="14" t="s">
        <v>86</v>
      </c>
      <c r="AW168" s="14" t="s">
        <v>37</v>
      </c>
      <c r="AX168" s="14" t="s">
        <v>77</v>
      </c>
      <c r="AY168" s="221" t="s">
        <v>179</v>
      </c>
    </row>
    <row r="169" spans="1:65" s="14" customFormat="1" ht="22.5">
      <c r="B169" s="211"/>
      <c r="C169" s="212"/>
      <c r="D169" s="194" t="s">
        <v>192</v>
      </c>
      <c r="E169" s="213" t="s">
        <v>19</v>
      </c>
      <c r="F169" s="214" t="s">
        <v>1668</v>
      </c>
      <c r="G169" s="212"/>
      <c r="H169" s="215">
        <v>8.9600000000000009</v>
      </c>
      <c r="I169" s="216"/>
      <c r="J169" s="212"/>
      <c r="K169" s="212"/>
      <c r="L169" s="217"/>
      <c r="M169" s="218"/>
      <c r="N169" s="219"/>
      <c r="O169" s="219"/>
      <c r="P169" s="219"/>
      <c r="Q169" s="219"/>
      <c r="R169" s="219"/>
      <c r="S169" s="219"/>
      <c r="T169" s="220"/>
      <c r="AT169" s="221" t="s">
        <v>192</v>
      </c>
      <c r="AU169" s="221" t="s">
        <v>86</v>
      </c>
      <c r="AV169" s="14" t="s">
        <v>86</v>
      </c>
      <c r="AW169" s="14" t="s">
        <v>37</v>
      </c>
      <c r="AX169" s="14" t="s">
        <v>77</v>
      </c>
      <c r="AY169" s="221" t="s">
        <v>179</v>
      </c>
    </row>
    <row r="170" spans="1:65" s="14" customFormat="1" ht="22.5">
      <c r="B170" s="211"/>
      <c r="C170" s="212"/>
      <c r="D170" s="194" t="s">
        <v>192</v>
      </c>
      <c r="E170" s="213" t="s">
        <v>19</v>
      </c>
      <c r="F170" s="214" t="s">
        <v>1669</v>
      </c>
      <c r="G170" s="212"/>
      <c r="H170" s="215">
        <v>1.02</v>
      </c>
      <c r="I170" s="216"/>
      <c r="J170" s="212"/>
      <c r="K170" s="212"/>
      <c r="L170" s="217"/>
      <c r="M170" s="218"/>
      <c r="N170" s="219"/>
      <c r="O170" s="219"/>
      <c r="P170" s="219"/>
      <c r="Q170" s="219"/>
      <c r="R170" s="219"/>
      <c r="S170" s="219"/>
      <c r="T170" s="220"/>
      <c r="AT170" s="221" t="s">
        <v>192</v>
      </c>
      <c r="AU170" s="221" t="s">
        <v>86</v>
      </c>
      <c r="AV170" s="14" t="s">
        <v>86</v>
      </c>
      <c r="AW170" s="14" t="s">
        <v>37</v>
      </c>
      <c r="AX170" s="14" t="s">
        <v>77</v>
      </c>
      <c r="AY170" s="221" t="s">
        <v>179</v>
      </c>
    </row>
    <row r="171" spans="1:65" s="14" customFormat="1" ht="22.5">
      <c r="B171" s="211"/>
      <c r="C171" s="212"/>
      <c r="D171" s="194" t="s">
        <v>192</v>
      </c>
      <c r="E171" s="213" t="s">
        <v>19</v>
      </c>
      <c r="F171" s="214" t="s">
        <v>873</v>
      </c>
      <c r="G171" s="212"/>
      <c r="H171" s="215">
        <v>0.53800000000000003</v>
      </c>
      <c r="I171" s="216"/>
      <c r="J171" s="212"/>
      <c r="K171" s="212"/>
      <c r="L171" s="217"/>
      <c r="M171" s="218"/>
      <c r="N171" s="219"/>
      <c r="O171" s="219"/>
      <c r="P171" s="219"/>
      <c r="Q171" s="219"/>
      <c r="R171" s="219"/>
      <c r="S171" s="219"/>
      <c r="T171" s="220"/>
      <c r="AT171" s="221" t="s">
        <v>192</v>
      </c>
      <c r="AU171" s="221" t="s">
        <v>86</v>
      </c>
      <c r="AV171" s="14" t="s">
        <v>86</v>
      </c>
      <c r="AW171" s="14" t="s">
        <v>37</v>
      </c>
      <c r="AX171" s="14" t="s">
        <v>77</v>
      </c>
      <c r="AY171" s="221" t="s">
        <v>179</v>
      </c>
    </row>
    <row r="172" spans="1:65" s="16" customFormat="1" ht="11.25">
      <c r="B172" s="233"/>
      <c r="C172" s="234"/>
      <c r="D172" s="194" t="s">
        <v>192</v>
      </c>
      <c r="E172" s="235" t="s">
        <v>19</v>
      </c>
      <c r="F172" s="236" t="s">
        <v>273</v>
      </c>
      <c r="G172" s="234"/>
      <c r="H172" s="237">
        <v>16.117999999999999</v>
      </c>
      <c r="I172" s="238"/>
      <c r="J172" s="234"/>
      <c r="K172" s="234"/>
      <c r="L172" s="239"/>
      <c r="M172" s="240"/>
      <c r="N172" s="241"/>
      <c r="O172" s="241"/>
      <c r="P172" s="241"/>
      <c r="Q172" s="241"/>
      <c r="R172" s="241"/>
      <c r="S172" s="241"/>
      <c r="T172" s="242"/>
      <c r="AT172" s="243" t="s">
        <v>192</v>
      </c>
      <c r="AU172" s="243" t="s">
        <v>86</v>
      </c>
      <c r="AV172" s="16" t="s">
        <v>94</v>
      </c>
      <c r="AW172" s="16" t="s">
        <v>37</v>
      </c>
      <c r="AX172" s="16" t="s">
        <v>77</v>
      </c>
      <c r="AY172" s="243" t="s">
        <v>179</v>
      </c>
    </row>
    <row r="173" spans="1:65" s="14" customFormat="1" ht="22.5">
      <c r="B173" s="211"/>
      <c r="C173" s="212"/>
      <c r="D173" s="194" t="s">
        <v>192</v>
      </c>
      <c r="E173" s="213" t="s">
        <v>19</v>
      </c>
      <c r="F173" s="214" t="s">
        <v>1670</v>
      </c>
      <c r="G173" s="212"/>
      <c r="H173" s="215">
        <v>-4.55</v>
      </c>
      <c r="I173" s="216"/>
      <c r="J173" s="212"/>
      <c r="K173" s="212"/>
      <c r="L173" s="217"/>
      <c r="M173" s="218"/>
      <c r="N173" s="219"/>
      <c r="O173" s="219"/>
      <c r="P173" s="219"/>
      <c r="Q173" s="219"/>
      <c r="R173" s="219"/>
      <c r="S173" s="219"/>
      <c r="T173" s="220"/>
      <c r="AT173" s="221" t="s">
        <v>192</v>
      </c>
      <c r="AU173" s="221" t="s">
        <v>86</v>
      </c>
      <c r="AV173" s="14" t="s">
        <v>86</v>
      </c>
      <c r="AW173" s="14" t="s">
        <v>37</v>
      </c>
      <c r="AX173" s="14" t="s">
        <v>77</v>
      </c>
      <c r="AY173" s="221" t="s">
        <v>179</v>
      </c>
    </row>
    <row r="174" spans="1:65" s="14" customFormat="1" ht="22.5">
      <c r="B174" s="211"/>
      <c r="C174" s="212"/>
      <c r="D174" s="194" t="s">
        <v>192</v>
      </c>
      <c r="E174" s="213" t="s">
        <v>19</v>
      </c>
      <c r="F174" s="214" t="s">
        <v>1671</v>
      </c>
      <c r="G174" s="212"/>
      <c r="H174" s="215">
        <v>-7.04</v>
      </c>
      <c r="I174" s="216"/>
      <c r="J174" s="212"/>
      <c r="K174" s="212"/>
      <c r="L174" s="217"/>
      <c r="M174" s="218"/>
      <c r="N174" s="219"/>
      <c r="O174" s="219"/>
      <c r="P174" s="219"/>
      <c r="Q174" s="219"/>
      <c r="R174" s="219"/>
      <c r="S174" s="219"/>
      <c r="T174" s="220"/>
      <c r="AT174" s="221" t="s">
        <v>192</v>
      </c>
      <c r="AU174" s="221" t="s">
        <v>86</v>
      </c>
      <c r="AV174" s="14" t="s">
        <v>86</v>
      </c>
      <c r="AW174" s="14" t="s">
        <v>37</v>
      </c>
      <c r="AX174" s="14" t="s">
        <v>77</v>
      </c>
      <c r="AY174" s="221" t="s">
        <v>179</v>
      </c>
    </row>
    <row r="175" spans="1:65" s="14" customFormat="1" ht="22.5">
      <c r="B175" s="211"/>
      <c r="C175" s="212"/>
      <c r="D175" s="194" t="s">
        <v>192</v>
      </c>
      <c r="E175" s="213" t="s">
        <v>19</v>
      </c>
      <c r="F175" s="214" t="s">
        <v>1672</v>
      </c>
      <c r="G175" s="212"/>
      <c r="H175" s="215">
        <v>-0.84</v>
      </c>
      <c r="I175" s="216"/>
      <c r="J175" s="212"/>
      <c r="K175" s="212"/>
      <c r="L175" s="217"/>
      <c r="M175" s="218"/>
      <c r="N175" s="219"/>
      <c r="O175" s="219"/>
      <c r="P175" s="219"/>
      <c r="Q175" s="219"/>
      <c r="R175" s="219"/>
      <c r="S175" s="219"/>
      <c r="T175" s="220"/>
      <c r="AT175" s="221" t="s">
        <v>192</v>
      </c>
      <c r="AU175" s="221" t="s">
        <v>86</v>
      </c>
      <c r="AV175" s="14" t="s">
        <v>86</v>
      </c>
      <c r="AW175" s="14" t="s">
        <v>37</v>
      </c>
      <c r="AX175" s="14" t="s">
        <v>77</v>
      </c>
      <c r="AY175" s="221" t="s">
        <v>179</v>
      </c>
    </row>
    <row r="176" spans="1:65" s="16" customFormat="1" ht="11.25">
      <c r="B176" s="233"/>
      <c r="C176" s="234"/>
      <c r="D176" s="194" t="s">
        <v>192</v>
      </c>
      <c r="E176" s="235" t="s">
        <v>19</v>
      </c>
      <c r="F176" s="236" t="s">
        <v>273</v>
      </c>
      <c r="G176" s="234"/>
      <c r="H176" s="237">
        <v>-12.43</v>
      </c>
      <c r="I176" s="238"/>
      <c r="J176" s="234"/>
      <c r="K176" s="234"/>
      <c r="L176" s="239"/>
      <c r="M176" s="240"/>
      <c r="N176" s="241"/>
      <c r="O176" s="241"/>
      <c r="P176" s="241"/>
      <c r="Q176" s="241"/>
      <c r="R176" s="241"/>
      <c r="S176" s="241"/>
      <c r="T176" s="242"/>
      <c r="AT176" s="243" t="s">
        <v>192</v>
      </c>
      <c r="AU176" s="243" t="s">
        <v>86</v>
      </c>
      <c r="AV176" s="16" t="s">
        <v>94</v>
      </c>
      <c r="AW176" s="16" t="s">
        <v>37</v>
      </c>
      <c r="AX176" s="16" t="s">
        <v>77</v>
      </c>
      <c r="AY176" s="243" t="s">
        <v>179</v>
      </c>
    </row>
    <row r="177" spans="1:65" s="15" customFormat="1" ht="11.25">
      <c r="B177" s="222"/>
      <c r="C177" s="223"/>
      <c r="D177" s="194" t="s">
        <v>192</v>
      </c>
      <c r="E177" s="224" t="s">
        <v>19</v>
      </c>
      <c r="F177" s="225" t="s">
        <v>205</v>
      </c>
      <c r="G177" s="223"/>
      <c r="H177" s="226">
        <v>3.6880000000000002</v>
      </c>
      <c r="I177" s="227"/>
      <c r="J177" s="223"/>
      <c r="K177" s="223"/>
      <c r="L177" s="228"/>
      <c r="M177" s="229"/>
      <c r="N177" s="230"/>
      <c r="O177" s="230"/>
      <c r="P177" s="230"/>
      <c r="Q177" s="230"/>
      <c r="R177" s="230"/>
      <c r="S177" s="230"/>
      <c r="T177" s="231"/>
      <c r="AT177" s="232" t="s">
        <v>192</v>
      </c>
      <c r="AU177" s="232" t="s">
        <v>86</v>
      </c>
      <c r="AV177" s="15" t="s">
        <v>186</v>
      </c>
      <c r="AW177" s="15" t="s">
        <v>37</v>
      </c>
      <c r="AX177" s="15" t="s">
        <v>84</v>
      </c>
      <c r="AY177" s="232" t="s">
        <v>179</v>
      </c>
    </row>
    <row r="178" spans="1:65" s="2" customFormat="1" ht="37.9" customHeight="1">
      <c r="A178" s="37"/>
      <c r="B178" s="38"/>
      <c r="C178" s="181" t="s">
        <v>276</v>
      </c>
      <c r="D178" s="181" t="s">
        <v>181</v>
      </c>
      <c r="E178" s="182" t="s">
        <v>277</v>
      </c>
      <c r="F178" s="183" t="s">
        <v>278</v>
      </c>
      <c r="G178" s="184" t="s">
        <v>228</v>
      </c>
      <c r="H178" s="185">
        <v>0.35799999999999998</v>
      </c>
      <c r="I178" s="186"/>
      <c r="J178" s="187">
        <f>ROUND(I178*H178,2)</f>
        <v>0</v>
      </c>
      <c r="K178" s="183" t="s">
        <v>185</v>
      </c>
      <c r="L178" s="42"/>
      <c r="M178" s="188" t="s">
        <v>19</v>
      </c>
      <c r="N178" s="189" t="s">
        <v>48</v>
      </c>
      <c r="O178" s="67"/>
      <c r="P178" s="190">
        <f>O178*H178</f>
        <v>0</v>
      </c>
      <c r="Q178" s="190">
        <v>0</v>
      </c>
      <c r="R178" s="190">
        <f>Q178*H178</f>
        <v>0</v>
      </c>
      <c r="S178" s="190">
        <v>0</v>
      </c>
      <c r="T178" s="191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92" t="s">
        <v>186</v>
      </c>
      <c r="AT178" s="192" t="s">
        <v>181</v>
      </c>
      <c r="AU178" s="192" t="s">
        <v>86</v>
      </c>
      <c r="AY178" s="20" t="s">
        <v>179</v>
      </c>
      <c r="BE178" s="193">
        <f>IF(N178="základní",J178,0)</f>
        <v>0</v>
      </c>
      <c r="BF178" s="193">
        <f>IF(N178="snížená",J178,0)</f>
        <v>0</v>
      </c>
      <c r="BG178" s="193">
        <f>IF(N178="zákl. přenesená",J178,0)</f>
        <v>0</v>
      </c>
      <c r="BH178" s="193">
        <f>IF(N178="sníž. přenesená",J178,0)</f>
        <v>0</v>
      </c>
      <c r="BI178" s="193">
        <f>IF(N178="nulová",J178,0)</f>
        <v>0</v>
      </c>
      <c r="BJ178" s="20" t="s">
        <v>84</v>
      </c>
      <c r="BK178" s="193">
        <f>ROUND(I178*H178,2)</f>
        <v>0</v>
      </c>
      <c r="BL178" s="20" t="s">
        <v>186</v>
      </c>
      <c r="BM178" s="192" t="s">
        <v>678</v>
      </c>
    </row>
    <row r="179" spans="1:65" s="2" customFormat="1" ht="39">
      <c r="A179" s="37"/>
      <c r="B179" s="38"/>
      <c r="C179" s="39"/>
      <c r="D179" s="194" t="s">
        <v>188</v>
      </c>
      <c r="E179" s="39"/>
      <c r="F179" s="195" t="s">
        <v>280</v>
      </c>
      <c r="G179" s="39"/>
      <c r="H179" s="39"/>
      <c r="I179" s="196"/>
      <c r="J179" s="39"/>
      <c r="K179" s="39"/>
      <c r="L179" s="42"/>
      <c r="M179" s="197"/>
      <c r="N179" s="198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188</v>
      </c>
      <c r="AU179" s="20" t="s">
        <v>86</v>
      </c>
    </row>
    <row r="180" spans="1:65" s="2" customFormat="1" ht="11.25">
      <c r="A180" s="37"/>
      <c r="B180" s="38"/>
      <c r="C180" s="39"/>
      <c r="D180" s="199" t="s">
        <v>190</v>
      </c>
      <c r="E180" s="39"/>
      <c r="F180" s="200" t="s">
        <v>281</v>
      </c>
      <c r="G180" s="39"/>
      <c r="H180" s="39"/>
      <c r="I180" s="196"/>
      <c r="J180" s="39"/>
      <c r="K180" s="39"/>
      <c r="L180" s="42"/>
      <c r="M180" s="197"/>
      <c r="N180" s="198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190</v>
      </c>
      <c r="AU180" s="20" t="s">
        <v>86</v>
      </c>
    </row>
    <row r="181" spans="1:65" s="13" customFormat="1" ht="22.5">
      <c r="B181" s="201"/>
      <c r="C181" s="202"/>
      <c r="D181" s="194" t="s">
        <v>192</v>
      </c>
      <c r="E181" s="203" t="s">
        <v>19</v>
      </c>
      <c r="F181" s="204" t="s">
        <v>269</v>
      </c>
      <c r="G181" s="202"/>
      <c r="H181" s="203" t="s">
        <v>19</v>
      </c>
      <c r="I181" s="205"/>
      <c r="J181" s="202"/>
      <c r="K181" s="202"/>
      <c r="L181" s="206"/>
      <c r="M181" s="207"/>
      <c r="N181" s="208"/>
      <c r="O181" s="208"/>
      <c r="P181" s="208"/>
      <c r="Q181" s="208"/>
      <c r="R181" s="208"/>
      <c r="S181" s="208"/>
      <c r="T181" s="209"/>
      <c r="AT181" s="210" t="s">
        <v>192</v>
      </c>
      <c r="AU181" s="210" t="s">
        <v>86</v>
      </c>
      <c r="AV181" s="13" t="s">
        <v>84</v>
      </c>
      <c r="AW181" s="13" t="s">
        <v>37</v>
      </c>
      <c r="AX181" s="13" t="s">
        <v>77</v>
      </c>
      <c r="AY181" s="210" t="s">
        <v>179</v>
      </c>
    </row>
    <row r="182" spans="1:65" s="14" customFormat="1" ht="22.5">
      <c r="B182" s="211"/>
      <c r="C182" s="212"/>
      <c r="D182" s="194" t="s">
        <v>192</v>
      </c>
      <c r="E182" s="213" t="s">
        <v>19</v>
      </c>
      <c r="F182" s="214" t="s">
        <v>875</v>
      </c>
      <c r="G182" s="212"/>
      <c r="H182" s="215">
        <v>0.35799999999999998</v>
      </c>
      <c r="I182" s="216"/>
      <c r="J182" s="212"/>
      <c r="K182" s="212"/>
      <c r="L182" s="217"/>
      <c r="M182" s="218"/>
      <c r="N182" s="219"/>
      <c r="O182" s="219"/>
      <c r="P182" s="219"/>
      <c r="Q182" s="219"/>
      <c r="R182" s="219"/>
      <c r="S182" s="219"/>
      <c r="T182" s="220"/>
      <c r="AT182" s="221" t="s">
        <v>192</v>
      </c>
      <c r="AU182" s="221" t="s">
        <v>86</v>
      </c>
      <c r="AV182" s="14" t="s">
        <v>86</v>
      </c>
      <c r="AW182" s="14" t="s">
        <v>37</v>
      </c>
      <c r="AX182" s="14" t="s">
        <v>84</v>
      </c>
      <c r="AY182" s="221" t="s">
        <v>179</v>
      </c>
    </row>
    <row r="183" spans="1:65" s="2" customFormat="1" ht="37.9" customHeight="1">
      <c r="A183" s="37"/>
      <c r="B183" s="38"/>
      <c r="C183" s="181" t="s">
        <v>283</v>
      </c>
      <c r="D183" s="181" t="s">
        <v>181</v>
      </c>
      <c r="E183" s="182" t="s">
        <v>284</v>
      </c>
      <c r="F183" s="183" t="s">
        <v>285</v>
      </c>
      <c r="G183" s="184" t="s">
        <v>228</v>
      </c>
      <c r="H183" s="185">
        <v>3.6880000000000002</v>
      </c>
      <c r="I183" s="186"/>
      <c r="J183" s="187">
        <f>ROUND(I183*H183,2)</f>
        <v>0</v>
      </c>
      <c r="K183" s="183" t="s">
        <v>185</v>
      </c>
      <c r="L183" s="42"/>
      <c r="M183" s="188" t="s">
        <v>19</v>
      </c>
      <c r="N183" s="189" t="s">
        <v>48</v>
      </c>
      <c r="O183" s="67"/>
      <c r="P183" s="190">
        <f>O183*H183</f>
        <v>0</v>
      </c>
      <c r="Q183" s="190">
        <v>0</v>
      </c>
      <c r="R183" s="190">
        <f>Q183*H183</f>
        <v>0</v>
      </c>
      <c r="S183" s="190">
        <v>0</v>
      </c>
      <c r="T183" s="191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92" t="s">
        <v>186</v>
      </c>
      <c r="AT183" s="192" t="s">
        <v>181</v>
      </c>
      <c r="AU183" s="192" t="s">
        <v>86</v>
      </c>
      <c r="AY183" s="20" t="s">
        <v>179</v>
      </c>
      <c r="BE183" s="193">
        <f>IF(N183="základní",J183,0)</f>
        <v>0</v>
      </c>
      <c r="BF183" s="193">
        <f>IF(N183="snížená",J183,0)</f>
        <v>0</v>
      </c>
      <c r="BG183" s="193">
        <f>IF(N183="zákl. přenesená",J183,0)</f>
        <v>0</v>
      </c>
      <c r="BH183" s="193">
        <f>IF(N183="sníž. přenesená",J183,0)</f>
        <v>0</v>
      </c>
      <c r="BI183" s="193">
        <f>IF(N183="nulová",J183,0)</f>
        <v>0</v>
      </c>
      <c r="BJ183" s="20" t="s">
        <v>84</v>
      </c>
      <c r="BK183" s="193">
        <f>ROUND(I183*H183,2)</f>
        <v>0</v>
      </c>
      <c r="BL183" s="20" t="s">
        <v>186</v>
      </c>
      <c r="BM183" s="192" t="s">
        <v>286</v>
      </c>
    </row>
    <row r="184" spans="1:65" s="2" customFormat="1" ht="39">
      <c r="A184" s="37"/>
      <c r="B184" s="38"/>
      <c r="C184" s="39"/>
      <c r="D184" s="194" t="s">
        <v>188</v>
      </c>
      <c r="E184" s="39"/>
      <c r="F184" s="195" t="s">
        <v>287</v>
      </c>
      <c r="G184" s="39"/>
      <c r="H184" s="39"/>
      <c r="I184" s="196"/>
      <c r="J184" s="39"/>
      <c r="K184" s="39"/>
      <c r="L184" s="42"/>
      <c r="M184" s="197"/>
      <c r="N184" s="198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188</v>
      </c>
      <c r="AU184" s="20" t="s">
        <v>86</v>
      </c>
    </row>
    <row r="185" spans="1:65" s="2" customFormat="1" ht="11.25">
      <c r="A185" s="37"/>
      <c r="B185" s="38"/>
      <c r="C185" s="39"/>
      <c r="D185" s="199" t="s">
        <v>190</v>
      </c>
      <c r="E185" s="39"/>
      <c r="F185" s="200" t="s">
        <v>288</v>
      </c>
      <c r="G185" s="39"/>
      <c r="H185" s="39"/>
      <c r="I185" s="196"/>
      <c r="J185" s="39"/>
      <c r="K185" s="39"/>
      <c r="L185" s="42"/>
      <c r="M185" s="197"/>
      <c r="N185" s="198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190</v>
      </c>
      <c r="AU185" s="20" t="s">
        <v>86</v>
      </c>
    </row>
    <row r="186" spans="1:65" s="13" customFormat="1" ht="11.25">
      <c r="B186" s="201"/>
      <c r="C186" s="202"/>
      <c r="D186" s="194" t="s">
        <v>192</v>
      </c>
      <c r="E186" s="203" t="s">
        <v>19</v>
      </c>
      <c r="F186" s="204" t="s">
        <v>289</v>
      </c>
      <c r="G186" s="202"/>
      <c r="H186" s="203" t="s">
        <v>19</v>
      </c>
      <c r="I186" s="205"/>
      <c r="J186" s="202"/>
      <c r="K186" s="202"/>
      <c r="L186" s="206"/>
      <c r="M186" s="207"/>
      <c r="N186" s="208"/>
      <c r="O186" s="208"/>
      <c r="P186" s="208"/>
      <c r="Q186" s="208"/>
      <c r="R186" s="208"/>
      <c r="S186" s="208"/>
      <c r="T186" s="209"/>
      <c r="AT186" s="210" t="s">
        <v>192</v>
      </c>
      <c r="AU186" s="210" t="s">
        <v>86</v>
      </c>
      <c r="AV186" s="13" t="s">
        <v>84</v>
      </c>
      <c r="AW186" s="13" t="s">
        <v>37</v>
      </c>
      <c r="AX186" s="13" t="s">
        <v>77</v>
      </c>
      <c r="AY186" s="210" t="s">
        <v>179</v>
      </c>
    </row>
    <row r="187" spans="1:65" s="14" customFormat="1" ht="11.25">
      <c r="B187" s="211"/>
      <c r="C187" s="212"/>
      <c r="D187" s="194" t="s">
        <v>192</v>
      </c>
      <c r="E187" s="213" t="s">
        <v>19</v>
      </c>
      <c r="F187" s="214" t="s">
        <v>1673</v>
      </c>
      <c r="G187" s="212"/>
      <c r="H187" s="215">
        <v>3.6880000000000002</v>
      </c>
      <c r="I187" s="216"/>
      <c r="J187" s="212"/>
      <c r="K187" s="212"/>
      <c r="L187" s="217"/>
      <c r="M187" s="218"/>
      <c r="N187" s="219"/>
      <c r="O187" s="219"/>
      <c r="P187" s="219"/>
      <c r="Q187" s="219"/>
      <c r="R187" s="219"/>
      <c r="S187" s="219"/>
      <c r="T187" s="220"/>
      <c r="AT187" s="221" t="s">
        <v>192</v>
      </c>
      <c r="AU187" s="221" t="s">
        <v>86</v>
      </c>
      <c r="AV187" s="14" t="s">
        <v>86</v>
      </c>
      <c r="AW187" s="14" t="s">
        <v>37</v>
      </c>
      <c r="AX187" s="14" t="s">
        <v>84</v>
      </c>
      <c r="AY187" s="221" t="s">
        <v>179</v>
      </c>
    </row>
    <row r="188" spans="1:65" s="2" customFormat="1" ht="37.9" customHeight="1">
      <c r="A188" s="37"/>
      <c r="B188" s="38"/>
      <c r="C188" s="181" t="s">
        <v>8</v>
      </c>
      <c r="D188" s="181" t="s">
        <v>181</v>
      </c>
      <c r="E188" s="182" t="s">
        <v>291</v>
      </c>
      <c r="F188" s="183" t="s">
        <v>292</v>
      </c>
      <c r="G188" s="184" t="s">
        <v>228</v>
      </c>
      <c r="H188" s="185">
        <v>14.752000000000001</v>
      </c>
      <c r="I188" s="186"/>
      <c r="J188" s="187">
        <f>ROUND(I188*H188,2)</f>
        <v>0</v>
      </c>
      <c r="K188" s="183" t="s">
        <v>185</v>
      </c>
      <c r="L188" s="42"/>
      <c r="M188" s="188" t="s">
        <v>19</v>
      </c>
      <c r="N188" s="189" t="s">
        <v>48</v>
      </c>
      <c r="O188" s="67"/>
      <c r="P188" s="190">
        <f>O188*H188</f>
        <v>0</v>
      </c>
      <c r="Q188" s="190">
        <v>0</v>
      </c>
      <c r="R188" s="190">
        <f>Q188*H188</f>
        <v>0</v>
      </c>
      <c r="S188" s="190">
        <v>0</v>
      </c>
      <c r="T188" s="191">
        <f>S188*H188</f>
        <v>0</v>
      </c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R188" s="192" t="s">
        <v>186</v>
      </c>
      <c r="AT188" s="192" t="s">
        <v>181</v>
      </c>
      <c r="AU188" s="192" t="s">
        <v>86</v>
      </c>
      <c r="AY188" s="20" t="s">
        <v>179</v>
      </c>
      <c r="BE188" s="193">
        <f>IF(N188="základní",J188,0)</f>
        <v>0</v>
      </c>
      <c r="BF188" s="193">
        <f>IF(N188="snížená",J188,0)</f>
        <v>0</v>
      </c>
      <c r="BG188" s="193">
        <f>IF(N188="zákl. přenesená",J188,0)</f>
        <v>0</v>
      </c>
      <c r="BH188" s="193">
        <f>IF(N188="sníž. přenesená",J188,0)</f>
        <v>0</v>
      </c>
      <c r="BI188" s="193">
        <f>IF(N188="nulová",J188,0)</f>
        <v>0</v>
      </c>
      <c r="BJ188" s="20" t="s">
        <v>84</v>
      </c>
      <c r="BK188" s="193">
        <f>ROUND(I188*H188,2)</f>
        <v>0</v>
      </c>
      <c r="BL188" s="20" t="s">
        <v>186</v>
      </c>
      <c r="BM188" s="192" t="s">
        <v>293</v>
      </c>
    </row>
    <row r="189" spans="1:65" s="2" customFormat="1" ht="48.75">
      <c r="A189" s="37"/>
      <c r="B189" s="38"/>
      <c r="C189" s="39"/>
      <c r="D189" s="194" t="s">
        <v>188</v>
      </c>
      <c r="E189" s="39"/>
      <c r="F189" s="195" t="s">
        <v>294</v>
      </c>
      <c r="G189" s="39"/>
      <c r="H189" s="39"/>
      <c r="I189" s="196"/>
      <c r="J189" s="39"/>
      <c r="K189" s="39"/>
      <c r="L189" s="42"/>
      <c r="M189" s="197"/>
      <c r="N189" s="198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188</v>
      </c>
      <c r="AU189" s="20" t="s">
        <v>86</v>
      </c>
    </row>
    <row r="190" spans="1:65" s="2" customFormat="1" ht="11.25">
      <c r="A190" s="37"/>
      <c r="B190" s="38"/>
      <c r="C190" s="39"/>
      <c r="D190" s="199" t="s">
        <v>190</v>
      </c>
      <c r="E190" s="39"/>
      <c r="F190" s="200" t="s">
        <v>295</v>
      </c>
      <c r="G190" s="39"/>
      <c r="H190" s="39"/>
      <c r="I190" s="196"/>
      <c r="J190" s="39"/>
      <c r="K190" s="39"/>
      <c r="L190" s="42"/>
      <c r="M190" s="197"/>
      <c r="N190" s="198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190</v>
      </c>
      <c r="AU190" s="20" t="s">
        <v>86</v>
      </c>
    </row>
    <row r="191" spans="1:65" s="13" customFormat="1" ht="22.5">
      <c r="B191" s="201"/>
      <c r="C191" s="202"/>
      <c r="D191" s="194" t="s">
        <v>192</v>
      </c>
      <c r="E191" s="203" t="s">
        <v>19</v>
      </c>
      <c r="F191" s="204" t="s">
        <v>1549</v>
      </c>
      <c r="G191" s="202"/>
      <c r="H191" s="203" t="s">
        <v>19</v>
      </c>
      <c r="I191" s="205"/>
      <c r="J191" s="202"/>
      <c r="K191" s="202"/>
      <c r="L191" s="206"/>
      <c r="M191" s="207"/>
      <c r="N191" s="208"/>
      <c r="O191" s="208"/>
      <c r="P191" s="208"/>
      <c r="Q191" s="208"/>
      <c r="R191" s="208"/>
      <c r="S191" s="208"/>
      <c r="T191" s="209"/>
      <c r="AT191" s="210" t="s">
        <v>192</v>
      </c>
      <c r="AU191" s="210" t="s">
        <v>86</v>
      </c>
      <c r="AV191" s="13" t="s">
        <v>84</v>
      </c>
      <c r="AW191" s="13" t="s">
        <v>37</v>
      </c>
      <c r="AX191" s="13" t="s">
        <v>77</v>
      </c>
      <c r="AY191" s="210" t="s">
        <v>179</v>
      </c>
    </row>
    <row r="192" spans="1:65" s="13" customFormat="1" ht="11.25">
      <c r="B192" s="201"/>
      <c r="C192" s="202"/>
      <c r="D192" s="194" t="s">
        <v>192</v>
      </c>
      <c r="E192" s="203" t="s">
        <v>19</v>
      </c>
      <c r="F192" s="204" t="s">
        <v>1103</v>
      </c>
      <c r="G192" s="202"/>
      <c r="H192" s="203" t="s">
        <v>19</v>
      </c>
      <c r="I192" s="205"/>
      <c r="J192" s="202"/>
      <c r="K192" s="202"/>
      <c r="L192" s="206"/>
      <c r="M192" s="207"/>
      <c r="N192" s="208"/>
      <c r="O192" s="208"/>
      <c r="P192" s="208"/>
      <c r="Q192" s="208"/>
      <c r="R192" s="208"/>
      <c r="S192" s="208"/>
      <c r="T192" s="209"/>
      <c r="AT192" s="210" t="s">
        <v>192</v>
      </c>
      <c r="AU192" s="210" t="s">
        <v>86</v>
      </c>
      <c r="AV192" s="13" t="s">
        <v>84</v>
      </c>
      <c r="AW192" s="13" t="s">
        <v>37</v>
      </c>
      <c r="AX192" s="13" t="s">
        <v>77</v>
      </c>
      <c r="AY192" s="210" t="s">
        <v>179</v>
      </c>
    </row>
    <row r="193" spans="1:65" s="14" customFormat="1" ht="11.25">
      <c r="B193" s="211"/>
      <c r="C193" s="212"/>
      <c r="D193" s="194" t="s">
        <v>192</v>
      </c>
      <c r="E193" s="213" t="s">
        <v>19</v>
      </c>
      <c r="F193" s="214" t="s">
        <v>1674</v>
      </c>
      <c r="G193" s="212"/>
      <c r="H193" s="215">
        <v>14.752000000000001</v>
      </c>
      <c r="I193" s="216"/>
      <c r="J193" s="212"/>
      <c r="K193" s="212"/>
      <c r="L193" s="217"/>
      <c r="M193" s="218"/>
      <c r="N193" s="219"/>
      <c r="O193" s="219"/>
      <c r="P193" s="219"/>
      <c r="Q193" s="219"/>
      <c r="R193" s="219"/>
      <c r="S193" s="219"/>
      <c r="T193" s="220"/>
      <c r="AT193" s="221" t="s">
        <v>192</v>
      </c>
      <c r="AU193" s="221" t="s">
        <v>86</v>
      </c>
      <c r="AV193" s="14" t="s">
        <v>86</v>
      </c>
      <c r="AW193" s="14" t="s">
        <v>37</v>
      </c>
      <c r="AX193" s="14" t="s">
        <v>84</v>
      </c>
      <c r="AY193" s="221" t="s">
        <v>179</v>
      </c>
    </row>
    <row r="194" spans="1:65" s="2" customFormat="1" ht="37.9" customHeight="1">
      <c r="A194" s="37"/>
      <c r="B194" s="38"/>
      <c r="C194" s="181" t="s">
        <v>299</v>
      </c>
      <c r="D194" s="181" t="s">
        <v>181</v>
      </c>
      <c r="E194" s="182" t="s">
        <v>300</v>
      </c>
      <c r="F194" s="183" t="s">
        <v>301</v>
      </c>
      <c r="G194" s="184" t="s">
        <v>228</v>
      </c>
      <c r="H194" s="185">
        <v>0.35799999999999998</v>
      </c>
      <c r="I194" s="186"/>
      <c r="J194" s="187">
        <f>ROUND(I194*H194,2)</f>
        <v>0</v>
      </c>
      <c r="K194" s="183" t="s">
        <v>185</v>
      </c>
      <c r="L194" s="42"/>
      <c r="M194" s="188" t="s">
        <v>19</v>
      </c>
      <c r="N194" s="189" t="s">
        <v>48</v>
      </c>
      <c r="O194" s="67"/>
      <c r="P194" s="190">
        <f>O194*H194</f>
        <v>0</v>
      </c>
      <c r="Q194" s="190">
        <v>0</v>
      </c>
      <c r="R194" s="190">
        <f>Q194*H194</f>
        <v>0</v>
      </c>
      <c r="S194" s="190">
        <v>0</v>
      </c>
      <c r="T194" s="191">
        <f>S194*H194</f>
        <v>0</v>
      </c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R194" s="192" t="s">
        <v>186</v>
      </c>
      <c r="AT194" s="192" t="s">
        <v>181</v>
      </c>
      <c r="AU194" s="192" t="s">
        <v>86</v>
      </c>
      <c r="AY194" s="20" t="s">
        <v>179</v>
      </c>
      <c r="BE194" s="193">
        <f>IF(N194="základní",J194,0)</f>
        <v>0</v>
      </c>
      <c r="BF194" s="193">
        <f>IF(N194="snížená",J194,0)</f>
        <v>0</v>
      </c>
      <c r="BG194" s="193">
        <f>IF(N194="zákl. přenesená",J194,0)</f>
        <v>0</v>
      </c>
      <c r="BH194" s="193">
        <f>IF(N194="sníž. přenesená",J194,0)</f>
        <v>0</v>
      </c>
      <c r="BI194" s="193">
        <f>IF(N194="nulová",J194,0)</f>
        <v>0</v>
      </c>
      <c r="BJ194" s="20" t="s">
        <v>84</v>
      </c>
      <c r="BK194" s="193">
        <f>ROUND(I194*H194,2)</f>
        <v>0</v>
      </c>
      <c r="BL194" s="20" t="s">
        <v>186</v>
      </c>
      <c r="BM194" s="192" t="s">
        <v>302</v>
      </c>
    </row>
    <row r="195" spans="1:65" s="2" customFormat="1" ht="39">
      <c r="A195" s="37"/>
      <c r="B195" s="38"/>
      <c r="C195" s="39"/>
      <c r="D195" s="194" t="s">
        <v>188</v>
      </c>
      <c r="E195" s="39"/>
      <c r="F195" s="195" t="s">
        <v>303</v>
      </c>
      <c r="G195" s="39"/>
      <c r="H195" s="39"/>
      <c r="I195" s="196"/>
      <c r="J195" s="39"/>
      <c r="K195" s="39"/>
      <c r="L195" s="42"/>
      <c r="M195" s="197"/>
      <c r="N195" s="198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188</v>
      </c>
      <c r="AU195" s="20" t="s">
        <v>86</v>
      </c>
    </row>
    <row r="196" spans="1:65" s="2" customFormat="1" ht="11.25">
      <c r="A196" s="37"/>
      <c r="B196" s="38"/>
      <c r="C196" s="39"/>
      <c r="D196" s="199" t="s">
        <v>190</v>
      </c>
      <c r="E196" s="39"/>
      <c r="F196" s="200" t="s">
        <v>304</v>
      </c>
      <c r="G196" s="39"/>
      <c r="H196" s="39"/>
      <c r="I196" s="196"/>
      <c r="J196" s="39"/>
      <c r="K196" s="39"/>
      <c r="L196" s="42"/>
      <c r="M196" s="197"/>
      <c r="N196" s="198"/>
      <c r="O196" s="67"/>
      <c r="P196" s="67"/>
      <c r="Q196" s="67"/>
      <c r="R196" s="67"/>
      <c r="S196" s="67"/>
      <c r="T196" s="68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T196" s="20" t="s">
        <v>190</v>
      </c>
      <c r="AU196" s="20" t="s">
        <v>86</v>
      </c>
    </row>
    <row r="197" spans="1:65" s="13" customFormat="1" ht="22.5">
      <c r="B197" s="201"/>
      <c r="C197" s="202"/>
      <c r="D197" s="194" t="s">
        <v>192</v>
      </c>
      <c r="E197" s="203" t="s">
        <v>19</v>
      </c>
      <c r="F197" s="204" t="s">
        <v>305</v>
      </c>
      <c r="G197" s="202"/>
      <c r="H197" s="203" t="s">
        <v>19</v>
      </c>
      <c r="I197" s="205"/>
      <c r="J197" s="202"/>
      <c r="K197" s="202"/>
      <c r="L197" s="206"/>
      <c r="M197" s="207"/>
      <c r="N197" s="208"/>
      <c r="O197" s="208"/>
      <c r="P197" s="208"/>
      <c r="Q197" s="208"/>
      <c r="R197" s="208"/>
      <c r="S197" s="208"/>
      <c r="T197" s="209"/>
      <c r="AT197" s="210" t="s">
        <v>192</v>
      </c>
      <c r="AU197" s="210" t="s">
        <v>86</v>
      </c>
      <c r="AV197" s="13" t="s">
        <v>84</v>
      </c>
      <c r="AW197" s="13" t="s">
        <v>37</v>
      </c>
      <c r="AX197" s="13" t="s">
        <v>77</v>
      </c>
      <c r="AY197" s="210" t="s">
        <v>179</v>
      </c>
    </row>
    <row r="198" spans="1:65" s="14" customFormat="1" ht="11.25">
      <c r="B198" s="211"/>
      <c r="C198" s="212"/>
      <c r="D198" s="194" t="s">
        <v>192</v>
      </c>
      <c r="E198" s="213" t="s">
        <v>19</v>
      </c>
      <c r="F198" s="214" t="s">
        <v>878</v>
      </c>
      <c r="G198" s="212"/>
      <c r="H198" s="215">
        <v>0.35799999999999998</v>
      </c>
      <c r="I198" s="216"/>
      <c r="J198" s="212"/>
      <c r="K198" s="212"/>
      <c r="L198" s="217"/>
      <c r="M198" s="218"/>
      <c r="N198" s="219"/>
      <c r="O198" s="219"/>
      <c r="P198" s="219"/>
      <c r="Q198" s="219"/>
      <c r="R198" s="219"/>
      <c r="S198" s="219"/>
      <c r="T198" s="220"/>
      <c r="AT198" s="221" t="s">
        <v>192</v>
      </c>
      <c r="AU198" s="221" t="s">
        <v>86</v>
      </c>
      <c r="AV198" s="14" t="s">
        <v>86</v>
      </c>
      <c r="AW198" s="14" t="s">
        <v>37</v>
      </c>
      <c r="AX198" s="14" t="s">
        <v>84</v>
      </c>
      <c r="AY198" s="221" t="s">
        <v>179</v>
      </c>
    </row>
    <row r="199" spans="1:65" s="2" customFormat="1" ht="37.9" customHeight="1">
      <c r="A199" s="37"/>
      <c r="B199" s="38"/>
      <c r="C199" s="181" t="s">
        <v>307</v>
      </c>
      <c r="D199" s="181" t="s">
        <v>181</v>
      </c>
      <c r="E199" s="182" t="s">
        <v>308</v>
      </c>
      <c r="F199" s="183" t="s">
        <v>309</v>
      </c>
      <c r="G199" s="184" t="s">
        <v>228</v>
      </c>
      <c r="H199" s="185">
        <v>1.4319999999999999</v>
      </c>
      <c r="I199" s="186"/>
      <c r="J199" s="187">
        <f>ROUND(I199*H199,2)</f>
        <v>0</v>
      </c>
      <c r="K199" s="183" t="s">
        <v>185</v>
      </c>
      <c r="L199" s="42"/>
      <c r="M199" s="188" t="s">
        <v>19</v>
      </c>
      <c r="N199" s="189" t="s">
        <v>48</v>
      </c>
      <c r="O199" s="67"/>
      <c r="P199" s="190">
        <f>O199*H199</f>
        <v>0</v>
      </c>
      <c r="Q199" s="190">
        <v>0</v>
      </c>
      <c r="R199" s="190">
        <f>Q199*H199</f>
        <v>0</v>
      </c>
      <c r="S199" s="190">
        <v>0</v>
      </c>
      <c r="T199" s="191">
        <f>S199*H199</f>
        <v>0</v>
      </c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R199" s="192" t="s">
        <v>186</v>
      </c>
      <c r="AT199" s="192" t="s">
        <v>181</v>
      </c>
      <c r="AU199" s="192" t="s">
        <v>86</v>
      </c>
      <c r="AY199" s="20" t="s">
        <v>179</v>
      </c>
      <c r="BE199" s="193">
        <f>IF(N199="základní",J199,0)</f>
        <v>0</v>
      </c>
      <c r="BF199" s="193">
        <f>IF(N199="snížená",J199,0)</f>
        <v>0</v>
      </c>
      <c r="BG199" s="193">
        <f>IF(N199="zákl. přenesená",J199,0)</f>
        <v>0</v>
      </c>
      <c r="BH199" s="193">
        <f>IF(N199="sníž. přenesená",J199,0)</f>
        <v>0</v>
      </c>
      <c r="BI199" s="193">
        <f>IF(N199="nulová",J199,0)</f>
        <v>0</v>
      </c>
      <c r="BJ199" s="20" t="s">
        <v>84</v>
      </c>
      <c r="BK199" s="193">
        <f>ROUND(I199*H199,2)</f>
        <v>0</v>
      </c>
      <c r="BL199" s="20" t="s">
        <v>186</v>
      </c>
      <c r="BM199" s="192" t="s">
        <v>310</v>
      </c>
    </row>
    <row r="200" spans="1:65" s="2" customFormat="1" ht="48.75">
      <c r="A200" s="37"/>
      <c r="B200" s="38"/>
      <c r="C200" s="39"/>
      <c r="D200" s="194" t="s">
        <v>188</v>
      </c>
      <c r="E200" s="39"/>
      <c r="F200" s="195" t="s">
        <v>311</v>
      </c>
      <c r="G200" s="39"/>
      <c r="H200" s="39"/>
      <c r="I200" s="196"/>
      <c r="J200" s="39"/>
      <c r="K200" s="39"/>
      <c r="L200" s="42"/>
      <c r="M200" s="197"/>
      <c r="N200" s="198"/>
      <c r="O200" s="67"/>
      <c r="P200" s="67"/>
      <c r="Q200" s="67"/>
      <c r="R200" s="67"/>
      <c r="S200" s="67"/>
      <c r="T200" s="68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T200" s="20" t="s">
        <v>188</v>
      </c>
      <c r="AU200" s="20" t="s">
        <v>86</v>
      </c>
    </row>
    <row r="201" spans="1:65" s="2" customFormat="1" ht="11.25">
      <c r="A201" s="37"/>
      <c r="B201" s="38"/>
      <c r="C201" s="39"/>
      <c r="D201" s="199" t="s">
        <v>190</v>
      </c>
      <c r="E201" s="39"/>
      <c r="F201" s="200" t="s">
        <v>312</v>
      </c>
      <c r="G201" s="39"/>
      <c r="H201" s="39"/>
      <c r="I201" s="196"/>
      <c r="J201" s="39"/>
      <c r="K201" s="39"/>
      <c r="L201" s="42"/>
      <c r="M201" s="197"/>
      <c r="N201" s="198"/>
      <c r="O201" s="67"/>
      <c r="P201" s="67"/>
      <c r="Q201" s="67"/>
      <c r="R201" s="67"/>
      <c r="S201" s="67"/>
      <c r="T201" s="68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T201" s="20" t="s">
        <v>190</v>
      </c>
      <c r="AU201" s="20" t="s">
        <v>86</v>
      </c>
    </row>
    <row r="202" spans="1:65" s="13" customFormat="1" ht="22.5">
      <c r="B202" s="201"/>
      <c r="C202" s="202"/>
      <c r="D202" s="194" t="s">
        <v>192</v>
      </c>
      <c r="E202" s="203" t="s">
        <v>19</v>
      </c>
      <c r="F202" s="204" t="s">
        <v>1551</v>
      </c>
      <c r="G202" s="202"/>
      <c r="H202" s="203" t="s">
        <v>19</v>
      </c>
      <c r="I202" s="205"/>
      <c r="J202" s="202"/>
      <c r="K202" s="202"/>
      <c r="L202" s="206"/>
      <c r="M202" s="207"/>
      <c r="N202" s="208"/>
      <c r="O202" s="208"/>
      <c r="P202" s="208"/>
      <c r="Q202" s="208"/>
      <c r="R202" s="208"/>
      <c r="S202" s="208"/>
      <c r="T202" s="209"/>
      <c r="AT202" s="210" t="s">
        <v>192</v>
      </c>
      <c r="AU202" s="210" t="s">
        <v>86</v>
      </c>
      <c r="AV202" s="13" t="s">
        <v>84</v>
      </c>
      <c r="AW202" s="13" t="s">
        <v>37</v>
      </c>
      <c r="AX202" s="13" t="s">
        <v>77</v>
      </c>
      <c r="AY202" s="210" t="s">
        <v>179</v>
      </c>
    </row>
    <row r="203" spans="1:65" s="13" customFormat="1" ht="11.25">
      <c r="B203" s="201"/>
      <c r="C203" s="202"/>
      <c r="D203" s="194" t="s">
        <v>192</v>
      </c>
      <c r="E203" s="203" t="s">
        <v>19</v>
      </c>
      <c r="F203" s="204" t="s">
        <v>1103</v>
      </c>
      <c r="G203" s="202"/>
      <c r="H203" s="203" t="s">
        <v>19</v>
      </c>
      <c r="I203" s="205"/>
      <c r="J203" s="202"/>
      <c r="K203" s="202"/>
      <c r="L203" s="206"/>
      <c r="M203" s="207"/>
      <c r="N203" s="208"/>
      <c r="O203" s="208"/>
      <c r="P203" s="208"/>
      <c r="Q203" s="208"/>
      <c r="R203" s="208"/>
      <c r="S203" s="208"/>
      <c r="T203" s="209"/>
      <c r="AT203" s="210" t="s">
        <v>192</v>
      </c>
      <c r="AU203" s="210" t="s">
        <v>86</v>
      </c>
      <c r="AV203" s="13" t="s">
        <v>84</v>
      </c>
      <c r="AW203" s="13" t="s">
        <v>37</v>
      </c>
      <c r="AX203" s="13" t="s">
        <v>77</v>
      </c>
      <c r="AY203" s="210" t="s">
        <v>179</v>
      </c>
    </row>
    <row r="204" spans="1:65" s="14" customFormat="1" ht="11.25">
      <c r="B204" s="211"/>
      <c r="C204" s="212"/>
      <c r="D204" s="194" t="s">
        <v>192</v>
      </c>
      <c r="E204" s="213" t="s">
        <v>19</v>
      </c>
      <c r="F204" s="214" t="s">
        <v>1552</v>
      </c>
      <c r="G204" s="212"/>
      <c r="H204" s="215">
        <v>1.4319999999999999</v>
      </c>
      <c r="I204" s="216"/>
      <c r="J204" s="212"/>
      <c r="K204" s="212"/>
      <c r="L204" s="217"/>
      <c r="M204" s="218"/>
      <c r="N204" s="219"/>
      <c r="O204" s="219"/>
      <c r="P204" s="219"/>
      <c r="Q204" s="219"/>
      <c r="R204" s="219"/>
      <c r="S204" s="219"/>
      <c r="T204" s="220"/>
      <c r="AT204" s="221" t="s">
        <v>192</v>
      </c>
      <c r="AU204" s="221" t="s">
        <v>86</v>
      </c>
      <c r="AV204" s="14" t="s">
        <v>86</v>
      </c>
      <c r="AW204" s="14" t="s">
        <v>37</v>
      </c>
      <c r="AX204" s="14" t="s">
        <v>84</v>
      </c>
      <c r="AY204" s="221" t="s">
        <v>179</v>
      </c>
    </row>
    <row r="205" spans="1:65" s="2" customFormat="1" ht="24.2" customHeight="1">
      <c r="A205" s="37"/>
      <c r="B205" s="38"/>
      <c r="C205" s="181" t="s">
        <v>315</v>
      </c>
      <c r="D205" s="181" t="s">
        <v>181</v>
      </c>
      <c r="E205" s="182" t="s">
        <v>316</v>
      </c>
      <c r="F205" s="183" t="s">
        <v>317</v>
      </c>
      <c r="G205" s="184" t="s">
        <v>228</v>
      </c>
      <c r="H205" s="185">
        <v>3.6880000000000002</v>
      </c>
      <c r="I205" s="186"/>
      <c r="J205" s="187">
        <f>ROUND(I205*H205,2)</f>
        <v>0</v>
      </c>
      <c r="K205" s="183" t="s">
        <v>185</v>
      </c>
      <c r="L205" s="42"/>
      <c r="M205" s="188" t="s">
        <v>19</v>
      </c>
      <c r="N205" s="189" t="s">
        <v>48</v>
      </c>
      <c r="O205" s="67"/>
      <c r="P205" s="190">
        <f>O205*H205</f>
        <v>0</v>
      </c>
      <c r="Q205" s="190">
        <v>0</v>
      </c>
      <c r="R205" s="190">
        <f>Q205*H205</f>
        <v>0</v>
      </c>
      <c r="S205" s="190">
        <v>0</v>
      </c>
      <c r="T205" s="191">
        <f>S205*H205</f>
        <v>0</v>
      </c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R205" s="192" t="s">
        <v>186</v>
      </c>
      <c r="AT205" s="192" t="s">
        <v>181</v>
      </c>
      <c r="AU205" s="192" t="s">
        <v>86</v>
      </c>
      <c r="AY205" s="20" t="s">
        <v>179</v>
      </c>
      <c r="BE205" s="193">
        <f>IF(N205="základní",J205,0)</f>
        <v>0</v>
      </c>
      <c r="BF205" s="193">
        <f>IF(N205="snížená",J205,0)</f>
        <v>0</v>
      </c>
      <c r="BG205" s="193">
        <f>IF(N205="zákl. přenesená",J205,0)</f>
        <v>0</v>
      </c>
      <c r="BH205" s="193">
        <f>IF(N205="sníž. přenesená",J205,0)</f>
        <v>0</v>
      </c>
      <c r="BI205" s="193">
        <f>IF(N205="nulová",J205,0)</f>
        <v>0</v>
      </c>
      <c r="BJ205" s="20" t="s">
        <v>84</v>
      </c>
      <c r="BK205" s="193">
        <f>ROUND(I205*H205,2)</f>
        <v>0</v>
      </c>
      <c r="BL205" s="20" t="s">
        <v>186</v>
      </c>
      <c r="BM205" s="192" t="s">
        <v>318</v>
      </c>
    </row>
    <row r="206" spans="1:65" s="2" customFormat="1" ht="29.25">
      <c r="A206" s="37"/>
      <c r="B206" s="38"/>
      <c r="C206" s="39"/>
      <c r="D206" s="194" t="s">
        <v>188</v>
      </c>
      <c r="E206" s="39"/>
      <c r="F206" s="195" t="s">
        <v>319</v>
      </c>
      <c r="G206" s="39"/>
      <c r="H206" s="39"/>
      <c r="I206" s="196"/>
      <c r="J206" s="39"/>
      <c r="K206" s="39"/>
      <c r="L206" s="42"/>
      <c r="M206" s="197"/>
      <c r="N206" s="198"/>
      <c r="O206" s="67"/>
      <c r="P206" s="67"/>
      <c r="Q206" s="67"/>
      <c r="R206" s="67"/>
      <c r="S206" s="67"/>
      <c r="T206" s="68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T206" s="20" t="s">
        <v>188</v>
      </c>
      <c r="AU206" s="20" t="s">
        <v>86</v>
      </c>
    </row>
    <row r="207" spans="1:65" s="2" customFormat="1" ht="11.25">
      <c r="A207" s="37"/>
      <c r="B207" s="38"/>
      <c r="C207" s="39"/>
      <c r="D207" s="199" t="s">
        <v>190</v>
      </c>
      <c r="E207" s="39"/>
      <c r="F207" s="200" t="s">
        <v>320</v>
      </c>
      <c r="G207" s="39"/>
      <c r="H207" s="39"/>
      <c r="I207" s="196"/>
      <c r="J207" s="39"/>
      <c r="K207" s="39"/>
      <c r="L207" s="42"/>
      <c r="M207" s="197"/>
      <c r="N207" s="198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190</v>
      </c>
      <c r="AU207" s="20" t="s">
        <v>86</v>
      </c>
    </row>
    <row r="208" spans="1:65" s="13" customFormat="1" ht="11.25">
      <c r="B208" s="201"/>
      <c r="C208" s="202"/>
      <c r="D208" s="194" t="s">
        <v>192</v>
      </c>
      <c r="E208" s="203" t="s">
        <v>19</v>
      </c>
      <c r="F208" s="204" t="s">
        <v>321</v>
      </c>
      <c r="G208" s="202"/>
      <c r="H208" s="203" t="s">
        <v>19</v>
      </c>
      <c r="I208" s="205"/>
      <c r="J208" s="202"/>
      <c r="K208" s="202"/>
      <c r="L208" s="206"/>
      <c r="M208" s="207"/>
      <c r="N208" s="208"/>
      <c r="O208" s="208"/>
      <c r="P208" s="208"/>
      <c r="Q208" s="208"/>
      <c r="R208" s="208"/>
      <c r="S208" s="208"/>
      <c r="T208" s="209"/>
      <c r="AT208" s="210" t="s">
        <v>192</v>
      </c>
      <c r="AU208" s="210" t="s">
        <v>86</v>
      </c>
      <c r="AV208" s="13" t="s">
        <v>84</v>
      </c>
      <c r="AW208" s="13" t="s">
        <v>37</v>
      </c>
      <c r="AX208" s="13" t="s">
        <v>77</v>
      </c>
      <c r="AY208" s="210" t="s">
        <v>179</v>
      </c>
    </row>
    <row r="209" spans="1:65" s="14" customFormat="1" ht="11.25">
      <c r="B209" s="211"/>
      <c r="C209" s="212"/>
      <c r="D209" s="194" t="s">
        <v>192</v>
      </c>
      <c r="E209" s="213" t="s">
        <v>19</v>
      </c>
      <c r="F209" s="214" t="s">
        <v>1673</v>
      </c>
      <c r="G209" s="212"/>
      <c r="H209" s="215">
        <v>3.6880000000000002</v>
      </c>
      <c r="I209" s="216"/>
      <c r="J209" s="212"/>
      <c r="K209" s="212"/>
      <c r="L209" s="217"/>
      <c r="M209" s="218"/>
      <c r="N209" s="219"/>
      <c r="O209" s="219"/>
      <c r="P209" s="219"/>
      <c r="Q209" s="219"/>
      <c r="R209" s="219"/>
      <c r="S209" s="219"/>
      <c r="T209" s="220"/>
      <c r="AT209" s="221" t="s">
        <v>192</v>
      </c>
      <c r="AU209" s="221" t="s">
        <v>86</v>
      </c>
      <c r="AV209" s="14" t="s">
        <v>86</v>
      </c>
      <c r="AW209" s="14" t="s">
        <v>37</v>
      </c>
      <c r="AX209" s="14" t="s">
        <v>84</v>
      </c>
      <c r="AY209" s="221" t="s">
        <v>179</v>
      </c>
    </row>
    <row r="210" spans="1:65" s="2" customFormat="1" ht="24.2" customHeight="1">
      <c r="A210" s="37"/>
      <c r="B210" s="38"/>
      <c r="C210" s="181" t="s">
        <v>322</v>
      </c>
      <c r="D210" s="181" t="s">
        <v>181</v>
      </c>
      <c r="E210" s="182" t="s">
        <v>323</v>
      </c>
      <c r="F210" s="183" t="s">
        <v>324</v>
      </c>
      <c r="G210" s="184" t="s">
        <v>228</v>
      </c>
      <c r="H210" s="185">
        <v>0.35799999999999998</v>
      </c>
      <c r="I210" s="186"/>
      <c r="J210" s="187">
        <f>ROUND(I210*H210,2)</f>
        <v>0</v>
      </c>
      <c r="K210" s="183" t="s">
        <v>185</v>
      </c>
      <c r="L210" s="42"/>
      <c r="M210" s="188" t="s">
        <v>19</v>
      </c>
      <c r="N210" s="189" t="s">
        <v>48</v>
      </c>
      <c r="O210" s="67"/>
      <c r="P210" s="190">
        <f>O210*H210</f>
        <v>0</v>
      </c>
      <c r="Q210" s="190">
        <v>0</v>
      </c>
      <c r="R210" s="190">
        <f>Q210*H210</f>
        <v>0</v>
      </c>
      <c r="S210" s="190">
        <v>0</v>
      </c>
      <c r="T210" s="191">
        <f>S210*H210</f>
        <v>0</v>
      </c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R210" s="192" t="s">
        <v>186</v>
      </c>
      <c r="AT210" s="192" t="s">
        <v>181</v>
      </c>
      <c r="AU210" s="192" t="s">
        <v>86</v>
      </c>
      <c r="AY210" s="20" t="s">
        <v>179</v>
      </c>
      <c r="BE210" s="193">
        <f>IF(N210="základní",J210,0)</f>
        <v>0</v>
      </c>
      <c r="BF210" s="193">
        <f>IF(N210="snížená",J210,0)</f>
        <v>0</v>
      </c>
      <c r="BG210" s="193">
        <f>IF(N210="zákl. přenesená",J210,0)</f>
        <v>0</v>
      </c>
      <c r="BH210" s="193">
        <f>IF(N210="sníž. přenesená",J210,0)</f>
        <v>0</v>
      </c>
      <c r="BI210" s="193">
        <f>IF(N210="nulová",J210,0)</f>
        <v>0</v>
      </c>
      <c r="BJ210" s="20" t="s">
        <v>84</v>
      </c>
      <c r="BK210" s="193">
        <f>ROUND(I210*H210,2)</f>
        <v>0</v>
      </c>
      <c r="BL210" s="20" t="s">
        <v>186</v>
      </c>
      <c r="BM210" s="192" t="s">
        <v>325</v>
      </c>
    </row>
    <row r="211" spans="1:65" s="2" customFormat="1" ht="29.25">
      <c r="A211" s="37"/>
      <c r="B211" s="38"/>
      <c r="C211" s="39"/>
      <c r="D211" s="194" t="s">
        <v>188</v>
      </c>
      <c r="E211" s="39"/>
      <c r="F211" s="195" t="s">
        <v>326</v>
      </c>
      <c r="G211" s="39"/>
      <c r="H211" s="39"/>
      <c r="I211" s="196"/>
      <c r="J211" s="39"/>
      <c r="K211" s="39"/>
      <c r="L211" s="42"/>
      <c r="M211" s="197"/>
      <c r="N211" s="198"/>
      <c r="O211" s="67"/>
      <c r="P211" s="67"/>
      <c r="Q211" s="67"/>
      <c r="R211" s="67"/>
      <c r="S211" s="67"/>
      <c r="T211" s="68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T211" s="20" t="s">
        <v>188</v>
      </c>
      <c r="AU211" s="20" t="s">
        <v>86</v>
      </c>
    </row>
    <row r="212" spans="1:65" s="2" customFormat="1" ht="11.25">
      <c r="A212" s="37"/>
      <c r="B212" s="38"/>
      <c r="C212" s="39"/>
      <c r="D212" s="199" t="s">
        <v>190</v>
      </c>
      <c r="E212" s="39"/>
      <c r="F212" s="200" t="s">
        <v>327</v>
      </c>
      <c r="G212" s="39"/>
      <c r="H212" s="39"/>
      <c r="I212" s="196"/>
      <c r="J212" s="39"/>
      <c r="K212" s="39"/>
      <c r="L212" s="42"/>
      <c r="M212" s="197"/>
      <c r="N212" s="198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190</v>
      </c>
      <c r="AU212" s="20" t="s">
        <v>86</v>
      </c>
    </row>
    <row r="213" spans="1:65" s="13" customFormat="1" ht="22.5">
      <c r="B213" s="201"/>
      <c r="C213" s="202"/>
      <c r="D213" s="194" t="s">
        <v>192</v>
      </c>
      <c r="E213" s="203" t="s">
        <v>19</v>
      </c>
      <c r="F213" s="204" t="s">
        <v>328</v>
      </c>
      <c r="G213" s="202"/>
      <c r="H213" s="203" t="s">
        <v>19</v>
      </c>
      <c r="I213" s="205"/>
      <c r="J213" s="202"/>
      <c r="K213" s="202"/>
      <c r="L213" s="206"/>
      <c r="M213" s="207"/>
      <c r="N213" s="208"/>
      <c r="O213" s="208"/>
      <c r="P213" s="208"/>
      <c r="Q213" s="208"/>
      <c r="R213" s="208"/>
      <c r="S213" s="208"/>
      <c r="T213" s="209"/>
      <c r="AT213" s="210" t="s">
        <v>192</v>
      </c>
      <c r="AU213" s="210" t="s">
        <v>86</v>
      </c>
      <c r="AV213" s="13" t="s">
        <v>84</v>
      </c>
      <c r="AW213" s="13" t="s">
        <v>37</v>
      </c>
      <c r="AX213" s="13" t="s">
        <v>77</v>
      </c>
      <c r="AY213" s="210" t="s">
        <v>179</v>
      </c>
    </row>
    <row r="214" spans="1:65" s="14" customFormat="1" ht="11.25">
      <c r="B214" s="211"/>
      <c r="C214" s="212"/>
      <c r="D214" s="194" t="s">
        <v>192</v>
      </c>
      <c r="E214" s="213" t="s">
        <v>19</v>
      </c>
      <c r="F214" s="214" t="s">
        <v>878</v>
      </c>
      <c r="G214" s="212"/>
      <c r="H214" s="215">
        <v>0.35799999999999998</v>
      </c>
      <c r="I214" s="216"/>
      <c r="J214" s="212"/>
      <c r="K214" s="212"/>
      <c r="L214" s="217"/>
      <c r="M214" s="218"/>
      <c r="N214" s="219"/>
      <c r="O214" s="219"/>
      <c r="P214" s="219"/>
      <c r="Q214" s="219"/>
      <c r="R214" s="219"/>
      <c r="S214" s="219"/>
      <c r="T214" s="220"/>
      <c r="AT214" s="221" t="s">
        <v>192</v>
      </c>
      <c r="AU214" s="221" t="s">
        <v>86</v>
      </c>
      <c r="AV214" s="14" t="s">
        <v>86</v>
      </c>
      <c r="AW214" s="14" t="s">
        <v>37</v>
      </c>
      <c r="AX214" s="14" t="s">
        <v>84</v>
      </c>
      <c r="AY214" s="221" t="s">
        <v>179</v>
      </c>
    </row>
    <row r="215" spans="1:65" s="2" customFormat="1" ht="33" customHeight="1">
      <c r="A215" s="37"/>
      <c r="B215" s="38"/>
      <c r="C215" s="181" t="s">
        <v>329</v>
      </c>
      <c r="D215" s="181" t="s">
        <v>181</v>
      </c>
      <c r="E215" s="182" t="s">
        <v>330</v>
      </c>
      <c r="F215" s="183" t="s">
        <v>331</v>
      </c>
      <c r="G215" s="184" t="s">
        <v>332</v>
      </c>
      <c r="H215" s="185">
        <v>6.8789999999999996</v>
      </c>
      <c r="I215" s="186"/>
      <c r="J215" s="187">
        <f>ROUND(I215*H215,2)</f>
        <v>0</v>
      </c>
      <c r="K215" s="183" t="s">
        <v>185</v>
      </c>
      <c r="L215" s="42"/>
      <c r="M215" s="188" t="s">
        <v>19</v>
      </c>
      <c r="N215" s="189" t="s">
        <v>48</v>
      </c>
      <c r="O215" s="67"/>
      <c r="P215" s="190">
        <f>O215*H215</f>
        <v>0</v>
      </c>
      <c r="Q215" s="190">
        <v>0</v>
      </c>
      <c r="R215" s="190">
        <f>Q215*H215</f>
        <v>0</v>
      </c>
      <c r="S215" s="190">
        <v>0</v>
      </c>
      <c r="T215" s="191">
        <f>S215*H215</f>
        <v>0</v>
      </c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R215" s="192" t="s">
        <v>186</v>
      </c>
      <c r="AT215" s="192" t="s">
        <v>181</v>
      </c>
      <c r="AU215" s="192" t="s">
        <v>86</v>
      </c>
      <c r="AY215" s="20" t="s">
        <v>179</v>
      </c>
      <c r="BE215" s="193">
        <f>IF(N215="základní",J215,0)</f>
        <v>0</v>
      </c>
      <c r="BF215" s="193">
        <f>IF(N215="snížená",J215,0)</f>
        <v>0</v>
      </c>
      <c r="BG215" s="193">
        <f>IF(N215="zákl. přenesená",J215,0)</f>
        <v>0</v>
      </c>
      <c r="BH215" s="193">
        <f>IF(N215="sníž. přenesená",J215,0)</f>
        <v>0</v>
      </c>
      <c r="BI215" s="193">
        <f>IF(N215="nulová",J215,0)</f>
        <v>0</v>
      </c>
      <c r="BJ215" s="20" t="s">
        <v>84</v>
      </c>
      <c r="BK215" s="193">
        <f>ROUND(I215*H215,2)</f>
        <v>0</v>
      </c>
      <c r="BL215" s="20" t="s">
        <v>186</v>
      </c>
      <c r="BM215" s="192" t="s">
        <v>333</v>
      </c>
    </row>
    <row r="216" spans="1:65" s="2" customFormat="1" ht="29.25">
      <c r="A216" s="37"/>
      <c r="B216" s="38"/>
      <c r="C216" s="39"/>
      <c r="D216" s="194" t="s">
        <v>188</v>
      </c>
      <c r="E216" s="39"/>
      <c r="F216" s="195" t="s">
        <v>334</v>
      </c>
      <c r="G216" s="39"/>
      <c r="H216" s="39"/>
      <c r="I216" s="196"/>
      <c r="J216" s="39"/>
      <c r="K216" s="39"/>
      <c r="L216" s="42"/>
      <c r="M216" s="197"/>
      <c r="N216" s="198"/>
      <c r="O216" s="67"/>
      <c r="P216" s="67"/>
      <c r="Q216" s="67"/>
      <c r="R216" s="67"/>
      <c r="S216" s="67"/>
      <c r="T216" s="68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T216" s="20" t="s">
        <v>188</v>
      </c>
      <c r="AU216" s="20" t="s">
        <v>86</v>
      </c>
    </row>
    <row r="217" spans="1:65" s="2" customFormat="1" ht="11.25">
      <c r="A217" s="37"/>
      <c r="B217" s="38"/>
      <c r="C217" s="39"/>
      <c r="D217" s="199" t="s">
        <v>190</v>
      </c>
      <c r="E217" s="39"/>
      <c r="F217" s="200" t="s">
        <v>335</v>
      </c>
      <c r="G217" s="39"/>
      <c r="H217" s="39"/>
      <c r="I217" s="196"/>
      <c r="J217" s="39"/>
      <c r="K217" s="39"/>
      <c r="L217" s="42"/>
      <c r="M217" s="197"/>
      <c r="N217" s="198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190</v>
      </c>
      <c r="AU217" s="20" t="s">
        <v>86</v>
      </c>
    </row>
    <row r="218" spans="1:65" s="13" customFormat="1" ht="11.25">
      <c r="B218" s="201"/>
      <c r="C218" s="202"/>
      <c r="D218" s="194" t="s">
        <v>192</v>
      </c>
      <c r="E218" s="203" t="s">
        <v>19</v>
      </c>
      <c r="F218" s="204" t="s">
        <v>336</v>
      </c>
      <c r="G218" s="202"/>
      <c r="H218" s="203" t="s">
        <v>19</v>
      </c>
      <c r="I218" s="205"/>
      <c r="J218" s="202"/>
      <c r="K218" s="202"/>
      <c r="L218" s="206"/>
      <c r="M218" s="207"/>
      <c r="N218" s="208"/>
      <c r="O218" s="208"/>
      <c r="P218" s="208"/>
      <c r="Q218" s="208"/>
      <c r="R218" s="208"/>
      <c r="S218" s="208"/>
      <c r="T218" s="209"/>
      <c r="AT218" s="210" t="s">
        <v>192</v>
      </c>
      <c r="AU218" s="210" t="s">
        <v>86</v>
      </c>
      <c r="AV218" s="13" t="s">
        <v>84</v>
      </c>
      <c r="AW218" s="13" t="s">
        <v>37</v>
      </c>
      <c r="AX218" s="13" t="s">
        <v>77</v>
      </c>
      <c r="AY218" s="210" t="s">
        <v>179</v>
      </c>
    </row>
    <row r="219" spans="1:65" s="14" customFormat="1" ht="11.25">
      <c r="B219" s="211"/>
      <c r="C219" s="212"/>
      <c r="D219" s="194" t="s">
        <v>192</v>
      </c>
      <c r="E219" s="213" t="s">
        <v>19</v>
      </c>
      <c r="F219" s="214" t="s">
        <v>1675</v>
      </c>
      <c r="G219" s="212"/>
      <c r="H219" s="215">
        <v>6.27</v>
      </c>
      <c r="I219" s="216"/>
      <c r="J219" s="212"/>
      <c r="K219" s="212"/>
      <c r="L219" s="217"/>
      <c r="M219" s="218"/>
      <c r="N219" s="219"/>
      <c r="O219" s="219"/>
      <c r="P219" s="219"/>
      <c r="Q219" s="219"/>
      <c r="R219" s="219"/>
      <c r="S219" s="219"/>
      <c r="T219" s="220"/>
      <c r="AT219" s="221" t="s">
        <v>192</v>
      </c>
      <c r="AU219" s="221" t="s">
        <v>86</v>
      </c>
      <c r="AV219" s="14" t="s">
        <v>86</v>
      </c>
      <c r="AW219" s="14" t="s">
        <v>37</v>
      </c>
      <c r="AX219" s="14" t="s">
        <v>77</v>
      </c>
      <c r="AY219" s="221" t="s">
        <v>179</v>
      </c>
    </row>
    <row r="220" spans="1:65" s="14" customFormat="1" ht="11.25">
      <c r="B220" s="211"/>
      <c r="C220" s="212"/>
      <c r="D220" s="194" t="s">
        <v>192</v>
      </c>
      <c r="E220" s="213" t="s">
        <v>19</v>
      </c>
      <c r="F220" s="214" t="s">
        <v>881</v>
      </c>
      <c r="G220" s="212"/>
      <c r="H220" s="215">
        <v>0.60899999999999999</v>
      </c>
      <c r="I220" s="216"/>
      <c r="J220" s="212"/>
      <c r="K220" s="212"/>
      <c r="L220" s="217"/>
      <c r="M220" s="218"/>
      <c r="N220" s="219"/>
      <c r="O220" s="219"/>
      <c r="P220" s="219"/>
      <c r="Q220" s="219"/>
      <c r="R220" s="219"/>
      <c r="S220" s="219"/>
      <c r="T220" s="220"/>
      <c r="AT220" s="221" t="s">
        <v>192</v>
      </c>
      <c r="AU220" s="221" t="s">
        <v>86</v>
      </c>
      <c r="AV220" s="14" t="s">
        <v>86</v>
      </c>
      <c r="AW220" s="14" t="s">
        <v>37</v>
      </c>
      <c r="AX220" s="14" t="s">
        <v>77</v>
      </c>
      <c r="AY220" s="221" t="s">
        <v>179</v>
      </c>
    </row>
    <row r="221" spans="1:65" s="15" customFormat="1" ht="11.25">
      <c r="B221" s="222"/>
      <c r="C221" s="223"/>
      <c r="D221" s="194" t="s">
        <v>192</v>
      </c>
      <c r="E221" s="224" t="s">
        <v>19</v>
      </c>
      <c r="F221" s="225" t="s">
        <v>205</v>
      </c>
      <c r="G221" s="223"/>
      <c r="H221" s="226">
        <v>6.8789999999999996</v>
      </c>
      <c r="I221" s="227"/>
      <c r="J221" s="223"/>
      <c r="K221" s="223"/>
      <c r="L221" s="228"/>
      <c r="M221" s="229"/>
      <c r="N221" s="230"/>
      <c r="O221" s="230"/>
      <c r="P221" s="230"/>
      <c r="Q221" s="230"/>
      <c r="R221" s="230"/>
      <c r="S221" s="230"/>
      <c r="T221" s="231"/>
      <c r="AT221" s="232" t="s">
        <v>192</v>
      </c>
      <c r="AU221" s="232" t="s">
        <v>86</v>
      </c>
      <c r="AV221" s="15" t="s">
        <v>186</v>
      </c>
      <c r="AW221" s="15" t="s">
        <v>37</v>
      </c>
      <c r="AX221" s="15" t="s">
        <v>84</v>
      </c>
      <c r="AY221" s="232" t="s">
        <v>179</v>
      </c>
    </row>
    <row r="222" spans="1:65" s="2" customFormat="1" ht="16.5" customHeight="1">
      <c r="A222" s="37"/>
      <c r="B222" s="38"/>
      <c r="C222" s="181" t="s">
        <v>339</v>
      </c>
      <c r="D222" s="181" t="s">
        <v>181</v>
      </c>
      <c r="E222" s="182" t="s">
        <v>340</v>
      </c>
      <c r="F222" s="183" t="s">
        <v>341</v>
      </c>
      <c r="G222" s="184" t="s">
        <v>228</v>
      </c>
      <c r="H222" s="185">
        <v>4.0460000000000003</v>
      </c>
      <c r="I222" s="186"/>
      <c r="J222" s="187">
        <f>ROUND(I222*H222,2)</f>
        <v>0</v>
      </c>
      <c r="K222" s="183" t="s">
        <v>185</v>
      </c>
      <c r="L222" s="42"/>
      <c r="M222" s="188" t="s">
        <v>19</v>
      </c>
      <c r="N222" s="189" t="s">
        <v>48</v>
      </c>
      <c r="O222" s="67"/>
      <c r="P222" s="190">
        <f>O222*H222</f>
        <v>0</v>
      </c>
      <c r="Q222" s="190">
        <v>0</v>
      </c>
      <c r="R222" s="190">
        <f>Q222*H222</f>
        <v>0</v>
      </c>
      <c r="S222" s="190">
        <v>0</v>
      </c>
      <c r="T222" s="191">
        <f>S222*H222</f>
        <v>0</v>
      </c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R222" s="192" t="s">
        <v>186</v>
      </c>
      <c r="AT222" s="192" t="s">
        <v>181</v>
      </c>
      <c r="AU222" s="192" t="s">
        <v>86</v>
      </c>
      <c r="AY222" s="20" t="s">
        <v>179</v>
      </c>
      <c r="BE222" s="193">
        <f>IF(N222="základní",J222,0)</f>
        <v>0</v>
      </c>
      <c r="BF222" s="193">
        <f>IF(N222="snížená",J222,0)</f>
        <v>0</v>
      </c>
      <c r="BG222" s="193">
        <f>IF(N222="zákl. přenesená",J222,0)</f>
        <v>0</v>
      </c>
      <c r="BH222" s="193">
        <f>IF(N222="sníž. přenesená",J222,0)</f>
        <v>0</v>
      </c>
      <c r="BI222" s="193">
        <f>IF(N222="nulová",J222,0)</f>
        <v>0</v>
      </c>
      <c r="BJ222" s="20" t="s">
        <v>84</v>
      </c>
      <c r="BK222" s="193">
        <f>ROUND(I222*H222,2)</f>
        <v>0</v>
      </c>
      <c r="BL222" s="20" t="s">
        <v>186</v>
      </c>
      <c r="BM222" s="192" t="s">
        <v>342</v>
      </c>
    </row>
    <row r="223" spans="1:65" s="2" customFormat="1" ht="19.5">
      <c r="A223" s="37"/>
      <c r="B223" s="38"/>
      <c r="C223" s="39"/>
      <c r="D223" s="194" t="s">
        <v>188</v>
      </c>
      <c r="E223" s="39"/>
      <c r="F223" s="195" t="s">
        <v>343</v>
      </c>
      <c r="G223" s="39"/>
      <c r="H223" s="39"/>
      <c r="I223" s="196"/>
      <c r="J223" s="39"/>
      <c r="K223" s="39"/>
      <c r="L223" s="42"/>
      <c r="M223" s="197"/>
      <c r="N223" s="198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188</v>
      </c>
      <c r="AU223" s="20" t="s">
        <v>86</v>
      </c>
    </row>
    <row r="224" spans="1:65" s="2" customFormat="1" ht="11.25">
      <c r="A224" s="37"/>
      <c r="B224" s="38"/>
      <c r="C224" s="39"/>
      <c r="D224" s="199" t="s">
        <v>190</v>
      </c>
      <c r="E224" s="39"/>
      <c r="F224" s="200" t="s">
        <v>344</v>
      </c>
      <c r="G224" s="39"/>
      <c r="H224" s="39"/>
      <c r="I224" s="196"/>
      <c r="J224" s="39"/>
      <c r="K224" s="39"/>
      <c r="L224" s="42"/>
      <c r="M224" s="197"/>
      <c r="N224" s="198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190</v>
      </c>
      <c r="AU224" s="20" t="s">
        <v>86</v>
      </c>
    </row>
    <row r="225" spans="1:65" s="14" customFormat="1" ht="11.25">
      <c r="B225" s="211"/>
      <c r="C225" s="212"/>
      <c r="D225" s="194" t="s">
        <v>192</v>
      </c>
      <c r="E225" s="213" t="s">
        <v>19</v>
      </c>
      <c r="F225" s="214" t="s">
        <v>1673</v>
      </c>
      <c r="G225" s="212"/>
      <c r="H225" s="215">
        <v>3.6880000000000002</v>
      </c>
      <c r="I225" s="216"/>
      <c r="J225" s="212"/>
      <c r="K225" s="212"/>
      <c r="L225" s="217"/>
      <c r="M225" s="218"/>
      <c r="N225" s="219"/>
      <c r="O225" s="219"/>
      <c r="P225" s="219"/>
      <c r="Q225" s="219"/>
      <c r="R225" s="219"/>
      <c r="S225" s="219"/>
      <c r="T225" s="220"/>
      <c r="AT225" s="221" t="s">
        <v>192</v>
      </c>
      <c r="AU225" s="221" t="s">
        <v>86</v>
      </c>
      <c r="AV225" s="14" t="s">
        <v>86</v>
      </c>
      <c r="AW225" s="14" t="s">
        <v>37</v>
      </c>
      <c r="AX225" s="14" t="s">
        <v>77</v>
      </c>
      <c r="AY225" s="221" t="s">
        <v>179</v>
      </c>
    </row>
    <row r="226" spans="1:65" s="14" customFormat="1" ht="11.25">
      <c r="B226" s="211"/>
      <c r="C226" s="212"/>
      <c r="D226" s="194" t="s">
        <v>192</v>
      </c>
      <c r="E226" s="213" t="s">
        <v>19</v>
      </c>
      <c r="F226" s="214" t="s">
        <v>882</v>
      </c>
      <c r="G226" s="212"/>
      <c r="H226" s="215">
        <v>0.35799999999999998</v>
      </c>
      <c r="I226" s="216"/>
      <c r="J226" s="212"/>
      <c r="K226" s="212"/>
      <c r="L226" s="217"/>
      <c r="M226" s="218"/>
      <c r="N226" s="219"/>
      <c r="O226" s="219"/>
      <c r="P226" s="219"/>
      <c r="Q226" s="219"/>
      <c r="R226" s="219"/>
      <c r="S226" s="219"/>
      <c r="T226" s="220"/>
      <c r="AT226" s="221" t="s">
        <v>192</v>
      </c>
      <c r="AU226" s="221" t="s">
        <v>86</v>
      </c>
      <c r="AV226" s="14" t="s">
        <v>86</v>
      </c>
      <c r="AW226" s="14" t="s">
        <v>37</v>
      </c>
      <c r="AX226" s="14" t="s">
        <v>77</v>
      </c>
      <c r="AY226" s="221" t="s">
        <v>179</v>
      </c>
    </row>
    <row r="227" spans="1:65" s="15" customFormat="1" ht="11.25">
      <c r="B227" s="222"/>
      <c r="C227" s="223"/>
      <c r="D227" s="194" t="s">
        <v>192</v>
      </c>
      <c r="E227" s="224" t="s">
        <v>19</v>
      </c>
      <c r="F227" s="225" t="s">
        <v>205</v>
      </c>
      <c r="G227" s="223"/>
      <c r="H227" s="226">
        <v>4.0460000000000003</v>
      </c>
      <c r="I227" s="227"/>
      <c r="J227" s="223"/>
      <c r="K227" s="223"/>
      <c r="L227" s="228"/>
      <c r="M227" s="229"/>
      <c r="N227" s="230"/>
      <c r="O227" s="230"/>
      <c r="P227" s="230"/>
      <c r="Q227" s="230"/>
      <c r="R227" s="230"/>
      <c r="S227" s="230"/>
      <c r="T227" s="231"/>
      <c r="AT227" s="232" t="s">
        <v>192</v>
      </c>
      <c r="AU227" s="232" t="s">
        <v>86</v>
      </c>
      <c r="AV227" s="15" t="s">
        <v>186</v>
      </c>
      <c r="AW227" s="15" t="s">
        <v>37</v>
      </c>
      <c r="AX227" s="15" t="s">
        <v>84</v>
      </c>
      <c r="AY227" s="232" t="s">
        <v>179</v>
      </c>
    </row>
    <row r="228" spans="1:65" s="2" customFormat="1" ht="24.2" customHeight="1">
      <c r="A228" s="37"/>
      <c r="B228" s="38"/>
      <c r="C228" s="181" t="s">
        <v>346</v>
      </c>
      <c r="D228" s="181" t="s">
        <v>181</v>
      </c>
      <c r="E228" s="182" t="s">
        <v>347</v>
      </c>
      <c r="F228" s="183" t="s">
        <v>348</v>
      </c>
      <c r="G228" s="184" t="s">
        <v>228</v>
      </c>
      <c r="H228" s="185">
        <v>12.43</v>
      </c>
      <c r="I228" s="186"/>
      <c r="J228" s="187">
        <f>ROUND(I228*H228,2)</f>
        <v>0</v>
      </c>
      <c r="K228" s="183" t="s">
        <v>185</v>
      </c>
      <c r="L228" s="42"/>
      <c r="M228" s="188" t="s">
        <v>19</v>
      </c>
      <c r="N228" s="189" t="s">
        <v>48</v>
      </c>
      <c r="O228" s="67"/>
      <c r="P228" s="190">
        <f>O228*H228</f>
        <v>0</v>
      </c>
      <c r="Q228" s="190">
        <v>0</v>
      </c>
      <c r="R228" s="190">
        <f>Q228*H228</f>
        <v>0</v>
      </c>
      <c r="S228" s="190">
        <v>0</v>
      </c>
      <c r="T228" s="191">
        <f>S228*H228</f>
        <v>0</v>
      </c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R228" s="192" t="s">
        <v>186</v>
      </c>
      <c r="AT228" s="192" t="s">
        <v>181</v>
      </c>
      <c r="AU228" s="192" t="s">
        <v>86</v>
      </c>
      <c r="AY228" s="20" t="s">
        <v>179</v>
      </c>
      <c r="BE228" s="193">
        <f>IF(N228="základní",J228,0)</f>
        <v>0</v>
      </c>
      <c r="BF228" s="193">
        <f>IF(N228="snížená",J228,0)</f>
        <v>0</v>
      </c>
      <c r="BG228" s="193">
        <f>IF(N228="zákl. přenesená",J228,0)</f>
        <v>0</v>
      </c>
      <c r="BH228" s="193">
        <f>IF(N228="sníž. přenesená",J228,0)</f>
        <v>0</v>
      </c>
      <c r="BI228" s="193">
        <f>IF(N228="nulová",J228,0)</f>
        <v>0</v>
      </c>
      <c r="BJ228" s="20" t="s">
        <v>84</v>
      </c>
      <c r="BK228" s="193">
        <f>ROUND(I228*H228,2)</f>
        <v>0</v>
      </c>
      <c r="BL228" s="20" t="s">
        <v>186</v>
      </c>
      <c r="BM228" s="192" t="s">
        <v>349</v>
      </c>
    </row>
    <row r="229" spans="1:65" s="2" customFormat="1" ht="29.25">
      <c r="A229" s="37"/>
      <c r="B229" s="38"/>
      <c r="C229" s="39"/>
      <c r="D229" s="194" t="s">
        <v>188</v>
      </c>
      <c r="E229" s="39"/>
      <c r="F229" s="195" t="s">
        <v>350</v>
      </c>
      <c r="G229" s="39"/>
      <c r="H229" s="39"/>
      <c r="I229" s="196"/>
      <c r="J229" s="39"/>
      <c r="K229" s="39"/>
      <c r="L229" s="42"/>
      <c r="M229" s="197"/>
      <c r="N229" s="198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188</v>
      </c>
      <c r="AU229" s="20" t="s">
        <v>86</v>
      </c>
    </row>
    <row r="230" spans="1:65" s="2" customFormat="1" ht="11.25">
      <c r="A230" s="37"/>
      <c r="B230" s="38"/>
      <c r="C230" s="39"/>
      <c r="D230" s="199" t="s">
        <v>190</v>
      </c>
      <c r="E230" s="39"/>
      <c r="F230" s="200" t="s">
        <v>351</v>
      </c>
      <c r="G230" s="39"/>
      <c r="H230" s="39"/>
      <c r="I230" s="196"/>
      <c r="J230" s="39"/>
      <c r="K230" s="39"/>
      <c r="L230" s="42"/>
      <c r="M230" s="197"/>
      <c r="N230" s="198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190</v>
      </c>
      <c r="AU230" s="20" t="s">
        <v>86</v>
      </c>
    </row>
    <row r="231" spans="1:65" s="13" customFormat="1" ht="22.5">
      <c r="B231" s="201"/>
      <c r="C231" s="202"/>
      <c r="D231" s="194" t="s">
        <v>192</v>
      </c>
      <c r="E231" s="203" t="s">
        <v>19</v>
      </c>
      <c r="F231" s="204" t="s">
        <v>884</v>
      </c>
      <c r="G231" s="202"/>
      <c r="H231" s="203" t="s">
        <v>19</v>
      </c>
      <c r="I231" s="205"/>
      <c r="J231" s="202"/>
      <c r="K231" s="202"/>
      <c r="L231" s="206"/>
      <c r="M231" s="207"/>
      <c r="N231" s="208"/>
      <c r="O231" s="208"/>
      <c r="P231" s="208"/>
      <c r="Q231" s="208"/>
      <c r="R231" s="208"/>
      <c r="S231" s="208"/>
      <c r="T231" s="209"/>
      <c r="AT231" s="210" t="s">
        <v>192</v>
      </c>
      <c r="AU231" s="210" t="s">
        <v>86</v>
      </c>
      <c r="AV231" s="13" t="s">
        <v>84</v>
      </c>
      <c r="AW231" s="13" t="s">
        <v>37</v>
      </c>
      <c r="AX231" s="13" t="s">
        <v>77</v>
      </c>
      <c r="AY231" s="210" t="s">
        <v>179</v>
      </c>
    </row>
    <row r="232" spans="1:65" s="13" customFormat="1" ht="22.5">
      <c r="B232" s="201"/>
      <c r="C232" s="202"/>
      <c r="D232" s="194" t="s">
        <v>192</v>
      </c>
      <c r="E232" s="203" t="s">
        <v>19</v>
      </c>
      <c r="F232" s="204" t="s">
        <v>353</v>
      </c>
      <c r="G232" s="202"/>
      <c r="H232" s="203" t="s">
        <v>19</v>
      </c>
      <c r="I232" s="205"/>
      <c r="J232" s="202"/>
      <c r="K232" s="202"/>
      <c r="L232" s="206"/>
      <c r="M232" s="207"/>
      <c r="N232" s="208"/>
      <c r="O232" s="208"/>
      <c r="P232" s="208"/>
      <c r="Q232" s="208"/>
      <c r="R232" s="208"/>
      <c r="S232" s="208"/>
      <c r="T232" s="209"/>
      <c r="AT232" s="210" t="s">
        <v>192</v>
      </c>
      <c r="AU232" s="210" t="s">
        <v>86</v>
      </c>
      <c r="AV232" s="13" t="s">
        <v>84</v>
      </c>
      <c r="AW232" s="13" t="s">
        <v>37</v>
      </c>
      <c r="AX232" s="13" t="s">
        <v>77</v>
      </c>
      <c r="AY232" s="210" t="s">
        <v>179</v>
      </c>
    </row>
    <row r="233" spans="1:65" s="14" customFormat="1" ht="11.25">
      <c r="B233" s="211"/>
      <c r="C233" s="212"/>
      <c r="D233" s="194" t="s">
        <v>192</v>
      </c>
      <c r="E233" s="213" t="s">
        <v>19</v>
      </c>
      <c r="F233" s="214" t="s">
        <v>1676</v>
      </c>
      <c r="G233" s="212"/>
      <c r="H233" s="215">
        <v>6.6</v>
      </c>
      <c r="I233" s="216"/>
      <c r="J233" s="212"/>
      <c r="K233" s="212"/>
      <c r="L233" s="217"/>
      <c r="M233" s="218"/>
      <c r="N233" s="219"/>
      <c r="O233" s="219"/>
      <c r="P233" s="219"/>
      <c r="Q233" s="219"/>
      <c r="R233" s="219"/>
      <c r="S233" s="219"/>
      <c r="T233" s="220"/>
      <c r="AT233" s="221" t="s">
        <v>192</v>
      </c>
      <c r="AU233" s="221" t="s">
        <v>86</v>
      </c>
      <c r="AV233" s="14" t="s">
        <v>86</v>
      </c>
      <c r="AW233" s="14" t="s">
        <v>37</v>
      </c>
      <c r="AX233" s="14" t="s">
        <v>77</v>
      </c>
      <c r="AY233" s="221" t="s">
        <v>179</v>
      </c>
    </row>
    <row r="234" spans="1:65" s="14" customFormat="1" ht="22.5">
      <c r="B234" s="211"/>
      <c r="C234" s="212"/>
      <c r="D234" s="194" t="s">
        <v>192</v>
      </c>
      <c r="E234" s="213" t="s">
        <v>19</v>
      </c>
      <c r="F234" s="214" t="s">
        <v>1677</v>
      </c>
      <c r="G234" s="212"/>
      <c r="H234" s="215">
        <v>0.44</v>
      </c>
      <c r="I234" s="216"/>
      <c r="J234" s="212"/>
      <c r="K234" s="212"/>
      <c r="L234" s="217"/>
      <c r="M234" s="218"/>
      <c r="N234" s="219"/>
      <c r="O234" s="219"/>
      <c r="P234" s="219"/>
      <c r="Q234" s="219"/>
      <c r="R234" s="219"/>
      <c r="S234" s="219"/>
      <c r="T234" s="220"/>
      <c r="AT234" s="221" t="s">
        <v>192</v>
      </c>
      <c r="AU234" s="221" t="s">
        <v>86</v>
      </c>
      <c r="AV234" s="14" t="s">
        <v>86</v>
      </c>
      <c r="AW234" s="14" t="s">
        <v>37</v>
      </c>
      <c r="AX234" s="14" t="s">
        <v>77</v>
      </c>
      <c r="AY234" s="221" t="s">
        <v>179</v>
      </c>
    </row>
    <row r="235" spans="1:65" s="13" customFormat="1" ht="22.5">
      <c r="B235" s="201"/>
      <c r="C235" s="202"/>
      <c r="D235" s="194" t="s">
        <v>192</v>
      </c>
      <c r="E235" s="203" t="s">
        <v>19</v>
      </c>
      <c r="F235" s="204" t="s">
        <v>1678</v>
      </c>
      <c r="G235" s="202"/>
      <c r="H235" s="203" t="s">
        <v>19</v>
      </c>
      <c r="I235" s="205"/>
      <c r="J235" s="202"/>
      <c r="K235" s="202"/>
      <c r="L235" s="206"/>
      <c r="M235" s="207"/>
      <c r="N235" s="208"/>
      <c r="O235" s="208"/>
      <c r="P235" s="208"/>
      <c r="Q235" s="208"/>
      <c r="R235" s="208"/>
      <c r="S235" s="208"/>
      <c r="T235" s="209"/>
      <c r="AT235" s="210" t="s">
        <v>192</v>
      </c>
      <c r="AU235" s="210" t="s">
        <v>86</v>
      </c>
      <c r="AV235" s="13" t="s">
        <v>84</v>
      </c>
      <c r="AW235" s="13" t="s">
        <v>37</v>
      </c>
      <c r="AX235" s="13" t="s">
        <v>77</v>
      </c>
      <c r="AY235" s="210" t="s">
        <v>179</v>
      </c>
    </row>
    <row r="236" spans="1:65" s="13" customFormat="1" ht="22.5">
      <c r="B236" s="201"/>
      <c r="C236" s="202"/>
      <c r="D236" s="194" t="s">
        <v>192</v>
      </c>
      <c r="E236" s="203" t="s">
        <v>19</v>
      </c>
      <c r="F236" s="204" t="s">
        <v>1679</v>
      </c>
      <c r="G236" s="202"/>
      <c r="H236" s="203" t="s">
        <v>19</v>
      </c>
      <c r="I236" s="205"/>
      <c r="J236" s="202"/>
      <c r="K236" s="202"/>
      <c r="L236" s="206"/>
      <c r="M236" s="207"/>
      <c r="N236" s="208"/>
      <c r="O236" s="208"/>
      <c r="P236" s="208"/>
      <c r="Q236" s="208"/>
      <c r="R236" s="208"/>
      <c r="S236" s="208"/>
      <c r="T236" s="209"/>
      <c r="AT236" s="210" t="s">
        <v>192</v>
      </c>
      <c r="AU236" s="210" t="s">
        <v>86</v>
      </c>
      <c r="AV236" s="13" t="s">
        <v>84</v>
      </c>
      <c r="AW236" s="13" t="s">
        <v>37</v>
      </c>
      <c r="AX236" s="13" t="s">
        <v>77</v>
      </c>
      <c r="AY236" s="210" t="s">
        <v>179</v>
      </c>
    </row>
    <row r="237" spans="1:65" s="14" customFormat="1" ht="11.25">
      <c r="B237" s="211"/>
      <c r="C237" s="212"/>
      <c r="D237" s="194" t="s">
        <v>192</v>
      </c>
      <c r="E237" s="213" t="s">
        <v>19</v>
      </c>
      <c r="F237" s="214" t="s">
        <v>1680</v>
      </c>
      <c r="G237" s="212"/>
      <c r="H237" s="215">
        <v>0.84</v>
      </c>
      <c r="I237" s="216"/>
      <c r="J237" s="212"/>
      <c r="K237" s="212"/>
      <c r="L237" s="217"/>
      <c r="M237" s="218"/>
      <c r="N237" s="219"/>
      <c r="O237" s="219"/>
      <c r="P237" s="219"/>
      <c r="Q237" s="219"/>
      <c r="R237" s="219"/>
      <c r="S237" s="219"/>
      <c r="T237" s="220"/>
      <c r="AT237" s="221" t="s">
        <v>192</v>
      </c>
      <c r="AU237" s="221" t="s">
        <v>86</v>
      </c>
      <c r="AV237" s="14" t="s">
        <v>86</v>
      </c>
      <c r="AW237" s="14" t="s">
        <v>37</v>
      </c>
      <c r="AX237" s="14" t="s">
        <v>77</v>
      </c>
      <c r="AY237" s="221" t="s">
        <v>179</v>
      </c>
    </row>
    <row r="238" spans="1:65" s="13" customFormat="1" ht="22.5">
      <c r="B238" s="201"/>
      <c r="C238" s="202"/>
      <c r="D238" s="194" t="s">
        <v>192</v>
      </c>
      <c r="E238" s="203" t="s">
        <v>19</v>
      </c>
      <c r="F238" s="204" t="s">
        <v>1681</v>
      </c>
      <c r="G238" s="202"/>
      <c r="H238" s="203" t="s">
        <v>19</v>
      </c>
      <c r="I238" s="205"/>
      <c r="J238" s="202"/>
      <c r="K238" s="202"/>
      <c r="L238" s="206"/>
      <c r="M238" s="207"/>
      <c r="N238" s="208"/>
      <c r="O238" s="208"/>
      <c r="P238" s="208"/>
      <c r="Q238" s="208"/>
      <c r="R238" s="208"/>
      <c r="S238" s="208"/>
      <c r="T238" s="209"/>
      <c r="AT238" s="210" t="s">
        <v>192</v>
      </c>
      <c r="AU238" s="210" t="s">
        <v>86</v>
      </c>
      <c r="AV238" s="13" t="s">
        <v>84</v>
      </c>
      <c r="AW238" s="13" t="s">
        <v>37</v>
      </c>
      <c r="AX238" s="13" t="s">
        <v>77</v>
      </c>
      <c r="AY238" s="210" t="s">
        <v>179</v>
      </c>
    </row>
    <row r="239" spans="1:65" s="13" customFormat="1" ht="22.5">
      <c r="B239" s="201"/>
      <c r="C239" s="202"/>
      <c r="D239" s="194" t="s">
        <v>192</v>
      </c>
      <c r="E239" s="203" t="s">
        <v>19</v>
      </c>
      <c r="F239" s="204" t="s">
        <v>356</v>
      </c>
      <c r="G239" s="202"/>
      <c r="H239" s="203" t="s">
        <v>19</v>
      </c>
      <c r="I239" s="205"/>
      <c r="J239" s="202"/>
      <c r="K239" s="202"/>
      <c r="L239" s="206"/>
      <c r="M239" s="207"/>
      <c r="N239" s="208"/>
      <c r="O239" s="208"/>
      <c r="P239" s="208"/>
      <c r="Q239" s="208"/>
      <c r="R239" s="208"/>
      <c r="S239" s="208"/>
      <c r="T239" s="209"/>
      <c r="AT239" s="210" t="s">
        <v>192</v>
      </c>
      <c r="AU239" s="210" t="s">
        <v>86</v>
      </c>
      <c r="AV239" s="13" t="s">
        <v>84</v>
      </c>
      <c r="AW239" s="13" t="s">
        <v>37</v>
      </c>
      <c r="AX239" s="13" t="s">
        <v>77</v>
      </c>
      <c r="AY239" s="210" t="s">
        <v>179</v>
      </c>
    </row>
    <row r="240" spans="1:65" s="14" customFormat="1" ht="11.25">
      <c r="B240" s="211"/>
      <c r="C240" s="212"/>
      <c r="D240" s="194" t="s">
        <v>192</v>
      </c>
      <c r="E240" s="213" t="s">
        <v>19</v>
      </c>
      <c r="F240" s="214" t="s">
        <v>1682</v>
      </c>
      <c r="G240" s="212"/>
      <c r="H240" s="215">
        <v>4.55</v>
      </c>
      <c r="I240" s="216"/>
      <c r="J240" s="212"/>
      <c r="K240" s="212"/>
      <c r="L240" s="217"/>
      <c r="M240" s="218"/>
      <c r="N240" s="219"/>
      <c r="O240" s="219"/>
      <c r="P240" s="219"/>
      <c r="Q240" s="219"/>
      <c r="R240" s="219"/>
      <c r="S240" s="219"/>
      <c r="T240" s="220"/>
      <c r="AT240" s="221" t="s">
        <v>192</v>
      </c>
      <c r="AU240" s="221" t="s">
        <v>86</v>
      </c>
      <c r="AV240" s="14" t="s">
        <v>86</v>
      </c>
      <c r="AW240" s="14" t="s">
        <v>37</v>
      </c>
      <c r="AX240" s="14" t="s">
        <v>77</v>
      </c>
      <c r="AY240" s="221" t="s">
        <v>179</v>
      </c>
    </row>
    <row r="241" spans="1:65" s="15" customFormat="1" ht="11.25">
      <c r="B241" s="222"/>
      <c r="C241" s="223"/>
      <c r="D241" s="194" t="s">
        <v>192</v>
      </c>
      <c r="E241" s="224" t="s">
        <v>19</v>
      </c>
      <c r="F241" s="225" t="s">
        <v>205</v>
      </c>
      <c r="G241" s="223"/>
      <c r="H241" s="226">
        <v>12.43</v>
      </c>
      <c r="I241" s="227"/>
      <c r="J241" s="223"/>
      <c r="K241" s="223"/>
      <c r="L241" s="228"/>
      <c r="M241" s="229"/>
      <c r="N241" s="230"/>
      <c r="O241" s="230"/>
      <c r="P241" s="230"/>
      <c r="Q241" s="230"/>
      <c r="R241" s="230"/>
      <c r="S241" s="230"/>
      <c r="T241" s="231"/>
      <c r="AT241" s="232" t="s">
        <v>192</v>
      </c>
      <c r="AU241" s="232" t="s">
        <v>86</v>
      </c>
      <c r="AV241" s="15" t="s">
        <v>186</v>
      </c>
      <c r="AW241" s="15" t="s">
        <v>37</v>
      </c>
      <c r="AX241" s="15" t="s">
        <v>84</v>
      </c>
      <c r="AY241" s="232" t="s">
        <v>179</v>
      </c>
    </row>
    <row r="242" spans="1:65" s="2" customFormat="1" ht="21.75" customHeight="1">
      <c r="A242" s="37"/>
      <c r="B242" s="38"/>
      <c r="C242" s="181" t="s">
        <v>358</v>
      </c>
      <c r="D242" s="181" t="s">
        <v>181</v>
      </c>
      <c r="E242" s="182" t="s">
        <v>359</v>
      </c>
      <c r="F242" s="183" t="s">
        <v>360</v>
      </c>
      <c r="G242" s="184" t="s">
        <v>228</v>
      </c>
      <c r="H242" s="185">
        <v>6.06</v>
      </c>
      <c r="I242" s="186"/>
      <c r="J242" s="187">
        <f>ROUND(I242*H242,2)</f>
        <v>0</v>
      </c>
      <c r="K242" s="183" t="s">
        <v>185</v>
      </c>
      <c r="L242" s="42"/>
      <c r="M242" s="188" t="s">
        <v>19</v>
      </c>
      <c r="N242" s="189" t="s">
        <v>48</v>
      </c>
      <c r="O242" s="67"/>
      <c r="P242" s="190">
        <f>O242*H242</f>
        <v>0</v>
      </c>
      <c r="Q242" s="190">
        <v>0</v>
      </c>
      <c r="R242" s="190">
        <f>Q242*H242</f>
        <v>0</v>
      </c>
      <c r="S242" s="190">
        <v>0</v>
      </c>
      <c r="T242" s="191">
        <f>S242*H242</f>
        <v>0</v>
      </c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R242" s="192" t="s">
        <v>186</v>
      </c>
      <c r="AT242" s="192" t="s">
        <v>181</v>
      </c>
      <c r="AU242" s="192" t="s">
        <v>86</v>
      </c>
      <c r="AY242" s="20" t="s">
        <v>179</v>
      </c>
      <c r="BE242" s="193">
        <f>IF(N242="základní",J242,0)</f>
        <v>0</v>
      </c>
      <c r="BF242" s="193">
        <f>IF(N242="snížená",J242,0)</f>
        <v>0</v>
      </c>
      <c r="BG242" s="193">
        <f>IF(N242="zákl. přenesená",J242,0)</f>
        <v>0</v>
      </c>
      <c r="BH242" s="193">
        <f>IF(N242="sníž. přenesená",J242,0)</f>
        <v>0</v>
      </c>
      <c r="BI242" s="193">
        <f>IF(N242="nulová",J242,0)</f>
        <v>0</v>
      </c>
      <c r="BJ242" s="20" t="s">
        <v>84</v>
      </c>
      <c r="BK242" s="193">
        <f>ROUND(I242*H242,2)</f>
        <v>0</v>
      </c>
      <c r="BL242" s="20" t="s">
        <v>186</v>
      </c>
      <c r="BM242" s="192" t="s">
        <v>361</v>
      </c>
    </row>
    <row r="243" spans="1:65" s="2" customFormat="1" ht="19.5">
      <c r="A243" s="37"/>
      <c r="B243" s="38"/>
      <c r="C243" s="39"/>
      <c r="D243" s="194" t="s">
        <v>188</v>
      </c>
      <c r="E243" s="39"/>
      <c r="F243" s="195" t="s">
        <v>362</v>
      </c>
      <c r="G243" s="39"/>
      <c r="H243" s="39"/>
      <c r="I243" s="196"/>
      <c r="J243" s="39"/>
      <c r="K243" s="39"/>
      <c r="L243" s="42"/>
      <c r="M243" s="197"/>
      <c r="N243" s="198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188</v>
      </c>
      <c r="AU243" s="20" t="s">
        <v>86</v>
      </c>
    </row>
    <row r="244" spans="1:65" s="2" customFormat="1" ht="11.25">
      <c r="A244" s="37"/>
      <c r="B244" s="38"/>
      <c r="C244" s="39"/>
      <c r="D244" s="199" t="s">
        <v>190</v>
      </c>
      <c r="E244" s="39"/>
      <c r="F244" s="200" t="s">
        <v>363</v>
      </c>
      <c r="G244" s="39"/>
      <c r="H244" s="39"/>
      <c r="I244" s="196"/>
      <c r="J244" s="39"/>
      <c r="K244" s="39"/>
      <c r="L244" s="42"/>
      <c r="M244" s="197"/>
      <c r="N244" s="198"/>
      <c r="O244" s="67"/>
      <c r="P244" s="67"/>
      <c r="Q244" s="67"/>
      <c r="R244" s="67"/>
      <c r="S244" s="67"/>
      <c r="T244" s="68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T244" s="20" t="s">
        <v>190</v>
      </c>
      <c r="AU244" s="20" t="s">
        <v>86</v>
      </c>
    </row>
    <row r="245" spans="1:65" s="13" customFormat="1" ht="22.5">
      <c r="B245" s="201"/>
      <c r="C245" s="202"/>
      <c r="D245" s="194" t="s">
        <v>192</v>
      </c>
      <c r="E245" s="203" t="s">
        <v>19</v>
      </c>
      <c r="F245" s="204" t="s">
        <v>364</v>
      </c>
      <c r="G245" s="202"/>
      <c r="H245" s="203" t="s">
        <v>19</v>
      </c>
      <c r="I245" s="205"/>
      <c r="J245" s="202"/>
      <c r="K245" s="202"/>
      <c r="L245" s="206"/>
      <c r="M245" s="207"/>
      <c r="N245" s="208"/>
      <c r="O245" s="208"/>
      <c r="P245" s="208"/>
      <c r="Q245" s="208"/>
      <c r="R245" s="208"/>
      <c r="S245" s="208"/>
      <c r="T245" s="209"/>
      <c r="AT245" s="210" t="s">
        <v>192</v>
      </c>
      <c r="AU245" s="210" t="s">
        <v>86</v>
      </c>
      <c r="AV245" s="13" t="s">
        <v>84</v>
      </c>
      <c r="AW245" s="13" t="s">
        <v>37</v>
      </c>
      <c r="AX245" s="13" t="s">
        <v>77</v>
      </c>
      <c r="AY245" s="210" t="s">
        <v>179</v>
      </c>
    </row>
    <row r="246" spans="1:65" s="14" customFormat="1" ht="11.25">
      <c r="B246" s="211"/>
      <c r="C246" s="212"/>
      <c r="D246" s="194" t="s">
        <v>192</v>
      </c>
      <c r="E246" s="213" t="s">
        <v>19</v>
      </c>
      <c r="F246" s="214" t="s">
        <v>1683</v>
      </c>
      <c r="G246" s="212"/>
      <c r="H246" s="215">
        <v>6.06</v>
      </c>
      <c r="I246" s="216"/>
      <c r="J246" s="212"/>
      <c r="K246" s="212"/>
      <c r="L246" s="217"/>
      <c r="M246" s="218"/>
      <c r="N246" s="219"/>
      <c r="O246" s="219"/>
      <c r="P246" s="219"/>
      <c r="Q246" s="219"/>
      <c r="R246" s="219"/>
      <c r="S246" s="219"/>
      <c r="T246" s="220"/>
      <c r="AT246" s="221" t="s">
        <v>192</v>
      </c>
      <c r="AU246" s="221" t="s">
        <v>86</v>
      </c>
      <c r="AV246" s="14" t="s">
        <v>86</v>
      </c>
      <c r="AW246" s="14" t="s">
        <v>37</v>
      </c>
      <c r="AX246" s="14" t="s">
        <v>84</v>
      </c>
      <c r="AY246" s="221" t="s">
        <v>179</v>
      </c>
    </row>
    <row r="247" spans="1:65" s="2" customFormat="1" ht="24.2" customHeight="1">
      <c r="A247" s="37"/>
      <c r="B247" s="38"/>
      <c r="C247" s="181" t="s">
        <v>7</v>
      </c>
      <c r="D247" s="181" t="s">
        <v>181</v>
      </c>
      <c r="E247" s="182" t="s">
        <v>366</v>
      </c>
      <c r="F247" s="183" t="s">
        <v>367</v>
      </c>
      <c r="G247" s="184" t="s">
        <v>228</v>
      </c>
      <c r="H247" s="185">
        <v>3.6749999999999998</v>
      </c>
      <c r="I247" s="186"/>
      <c r="J247" s="187">
        <f>ROUND(I247*H247,2)</f>
        <v>0</v>
      </c>
      <c r="K247" s="183" t="s">
        <v>185</v>
      </c>
      <c r="L247" s="42"/>
      <c r="M247" s="188" t="s">
        <v>19</v>
      </c>
      <c r="N247" s="189" t="s">
        <v>48</v>
      </c>
      <c r="O247" s="67"/>
      <c r="P247" s="190">
        <f>O247*H247</f>
        <v>0</v>
      </c>
      <c r="Q247" s="190">
        <v>0</v>
      </c>
      <c r="R247" s="190">
        <f>Q247*H247</f>
        <v>0</v>
      </c>
      <c r="S247" s="190">
        <v>0</v>
      </c>
      <c r="T247" s="191">
        <f>S247*H247</f>
        <v>0</v>
      </c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R247" s="192" t="s">
        <v>186</v>
      </c>
      <c r="AT247" s="192" t="s">
        <v>181</v>
      </c>
      <c r="AU247" s="192" t="s">
        <v>86</v>
      </c>
      <c r="AY247" s="20" t="s">
        <v>179</v>
      </c>
      <c r="BE247" s="193">
        <f>IF(N247="základní",J247,0)</f>
        <v>0</v>
      </c>
      <c r="BF247" s="193">
        <f>IF(N247="snížená",J247,0)</f>
        <v>0</v>
      </c>
      <c r="BG247" s="193">
        <f>IF(N247="zákl. přenesená",J247,0)</f>
        <v>0</v>
      </c>
      <c r="BH247" s="193">
        <f>IF(N247="sníž. přenesená",J247,0)</f>
        <v>0</v>
      </c>
      <c r="BI247" s="193">
        <f>IF(N247="nulová",J247,0)</f>
        <v>0</v>
      </c>
      <c r="BJ247" s="20" t="s">
        <v>84</v>
      </c>
      <c r="BK247" s="193">
        <f>ROUND(I247*H247,2)</f>
        <v>0</v>
      </c>
      <c r="BL247" s="20" t="s">
        <v>186</v>
      </c>
      <c r="BM247" s="192" t="s">
        <v>368</v>
      </c>
    </row>
    <row r="248" spans="1:65" s="2" customFormat="1" ht="39">
      <c r="A248" s="37"/>
      <c r="B248" s="38"/>
      <c r="C248" s="39"/>
      <c r="D248" s="194" t="s">
        <v>188</v>
      </c>
      <c r="E248" s="39"/>
      <c r="F248" s="195" t="s">
        <v>369</v>
      </c>
      <c r="G248" s="39"/>
      <c r="H248" s="39"/>
      <c r="I248" s="196"/>
      <c r="J248" s="39"/>
      <c r="K248" s="39"/>
      <c r="L248" s="42"/>
      <c r="M248" s="197"/>
      <c r="N248" s="198"/>
      <c r="O248" s="67"/>
      <c r="P248" s="67"/>
      <c r="Q248" s="67"/>
      <c r="R248" s="67"/>
      <c r="S248" s="67"/>
      <c r="T248" s="68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T248" s="20" t="s">
        <v>188</v>
      </c>
      <c r="AU248" s="20" t="s">
        <v>86</v>
      </c>
    </row>
    <row r="249" spans="1:65" s="2" customFormat="1" ht="11.25">
      <c r="A249" s="37"/>
      <c r="B249" s="38"/>
      <c r="C249" s="39"/>
      <c r="D249" s="199" t="s">
        <v>190</v>
      </c>
      <c r="E249" s="39"/>
      <c r="F249" s="200" t="s">
        <v>370</v>
      </c>
      <c r="G249" s="39"/>
      <c r="H249" s="39"/>
      <c r="I249" s="196"/>
      <c r="J249" s="39"/>
      <c r="K249" s="39"/>
      <c r="L249" s="42"/>
      <c r="M249" s="197"/>
      <c r="N249" s="198"/>
      <c r="O249" s="67"/>
      <c r="P249" s="67"/>
      <c r="Q249" s="67"/>
      <c r="R249" s="67"/>
      <c r="S249" s="67"/>
      <c r="T249" s="68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T249" s="20" t="s">
        <v>190</v>
      </c>
      <c r="AU249" s="20" t="s">
        <v>86</v>
      </c>
    </row>
    <row r="250" spans="1:65" s="13" customFormat="1" ht="11.25">
      <c r="B250" s="201"/>
      <c r="C250" s="202"/>
      <c r="D250" s="194" t="s">
        <v>192</v>
      </c>
      <c r="E250" s="203" t="s">
        <v>19</v>
      </c>
      <c r="F250" s="204" t="s">
        <v>887</v>
      </c>
      <c r="G250" s="202"/>
      <c r="H250" s="203" t="s">
        <v>19</v>
      </c>
      <c r="I250" s="205"/>
      <c r="J250" s="202"/>
      <c r="K250" s="202"/>
      <c r="L250" s="206"/>
      <c r="M250" s="207"/>
      <c r="N250" s="208"/>
      <c r="O250" s="208"/>
      <c r="P250" s="208"/>
      <c r="Q250" s="208"/>
      <c r="R250" s="208"/>
      <c r="S250" s="208"/>
      <c r="T250" s="209"/>
      <c r="AT250" s="210" t="s">
        <v>192</v>
      </c>
      <c r="AU250" s="210" t="s">
        <v>86</v>
      </c>
      <c r="AV250" s="13" t="s">
        <v>84</v>
      </c>
      <c r="AW250" s="13" t="s">
        <v>37</v>
      </c>
      <c r="AX250" s="13" t="s">
        <v>77</v>
      </c>
      <c r="AY250" s="210" t="s">
        <v>179</v>
      </c>
    </row>
    <row r="251" spans="1:65" s="14" customFormat="1" ht="11.25">
      <c r="B251" s="211"/>
      <c r="C251" s="212"/>
      <c r="D251" s="194" t="s">
        <v>192</v>
      </c>
      <c r="E251" s="213" t="s">
        <v>19</v>
      </c>
      <c r="F251" s="214" t="s">
        <v>1684</v>
      </c>
      <c r="G251" s="212"/>
      <c r="H251" s="215">
        <v>3.5350000000000001</v>
      </c>
      <c r="I251" s="216"/>
      <c r="J251" s="212"/>
      <c r="K251" s="212"/>
      <c r="L251" s="217"/>
      <c r="M251" s="218"/>
      <c r="N251" s="219"/>
      <c r="O251" s="219"/>
      <c r="P251" s="219"/>
      <c r="Q251" s="219"/>
      <c r="R251" s="219"/>
      <c r="S251" s="219"/>
      <c r="T251" s="220"/>
      <c r="AT251" s="221" t="s">
        <v>192</v>
      </c>
      <c r="AU251" s="221" t="s">
        <v>86</v>
      </c>
      <c r="AV251" s="14" t="s">
        <v>86</v>
      </c>
      <c r="AW251" s="14" t="s">
        <v>37</v>
      </c>
      <c r="AX251" s="14" t="s">
        <v>77</v>
      </c>
      <c r="AY251" s="221" t="s">
        <v>179</v>
      </c>
    </row>
    <row r="252" spans="1:65" s="14" customFormat="1" ht="11.25">
      <c r="B252" s="211"/>
      <c r="C252" s="212"/>
      <c r="D252" s="194" t="s">
        <v>192</v>
      </c>
      <c r="E252" s="213" t="s">
        <v>19</v>
      </c>
      <c r="F252" s="214" t="s">
        <v>1563</v>
      </c>
      <c r="G252" s="212"/>
      <c r="H252" s="215">
        <v>0.14000000000000001</v>
      </c>
      <c r="I252" s="216"/>
      <c r="J252" s="212"/>
      <c r="K252" s="212"/>
      <c r="L252" s="217"/>
      <c r="M252" s="218"/>
      <c r="N252" s="219"/>
      <c r="O252" s="219"/>
      <c r="P252" s="219"/>
      <c r="Q252" s="219"/>
      <c r="R252" s="219"/>
      <c r="S252" s="219"/>
      <c r="T252" s="220"/>
      <c r="AT252" s="221" t="s">
        <v>192</v>
      </c>
      <c r="AU252" s="221" t="s">
        <v>86</v>
      </c>
      <c r="AV252" s="14" t="s">
        <v>86</v>
      </c>
      <c r="AW252" s="14" t="s">
        <v>37</v>
      </c>
      <c r="AX252" s="14" t="s">
        <v>77</v>
      </c>
      <c r="AY252" s="221" t="s">
        <v>179</v>
      </c>
    </row>
    <row r="253" spans="1:65" s="15" customFormat="1" ht="11.25">
      <c r="B253" s="222"/>
      <c r="C253" s="223"/>
      <c r="D253" s="194" t="s">
        <v>192</v>
      </c>
      <c r="E253" s="224" t="s">
        <v>19</v>
      </c>
      <c r="F253" s="225" t="s">
        <v>205</v>
      </c>
      <c r="G253" s="223"/>
      <c r="H253" s="226">
        <v>3.6749999999999998</v>
      </c>
      <c r="I253" s="227"/>
      <c r="J253" s="223"/>
      <c r="K253" s="223"/>
      <c r="L253" s="228"/>
      <c r="M253" s="229"/>
      <c r="N253" s="230"/>
      <c r="O253" s="230"/>
      <c r="P253" s="230"/>
      <c r="Q253" s="230"/>
      <c r="R253" s="230"/>
      <c r="S253" s="230"/>
      <c r="T253" s="231"/>
      <c r="AT253" s="232" t="s">
        <v>192</v>
      </c>
      <c r="AU253" s="232" t="s">
        <v>86</v>
      </c>
      <c r="AV253" s="15" t="s">
        <v>186</v>
      </c>
      <c r="AW253" s="15" t="s">
        <v>37</v>
      </c>
      <c r="AX253" s="15" t="s">
        <v>84</v>
      </c>
      <c r="AY253" s="232" t="s">
        <v>179</v>
      </c>
    </row>
    <row r="254" spans="1:65" s="2" customFormat="1" ht="16.5" customHeight="1">
      <c r="A254" s="37"/>
      <c r="B254" s="38"/>
      <c r="C254" s="244" t="s">
        <v>373</v>
      </c>
      <c r="D254" s="244" t="s">
        <v>374</v>
      </c>
      <c r="E254" s="245" t="s">
        <v>375</v>
      </c>
      <c r="F254" s="246" t="s">
        <v>376</v>
      </c>
      <c r="G254" s="247" t="s">
        <v>332</v>
      </c>
      <c r="H254" s="248">
        <v>7.35</v>
      </c>
      <c r="I254" s="249"/>
      <c r="J254" s="250">
        <f>ROUND(I254*H254,2)</f>
        <v>0</v>
      </c>
      <c r="K254" s="246" t="s">
        <v>185</v>
      </c>
      <c r="L254" s="251"/>
      <c r="M254" s="252" t="s">
        <v>19</v>
      </c>
      <c r="N254" s="253" t="s">
        <v>48</v>
      </c>
      <c r="O254" s="67"/>
      <c r="P254" s="190">
        <f>O254*H254</f>
        <v>0</v>
      </c>
      <c r="Q254" s="190">
        <v>1</v>
      </c>
      <c r="R254" s="190">
        <f>Q254*H254</f>
        <v>7.35</v>
      </c>
      <c r="S254" s="190">
        <v>0</v>
      </c>
      <c r="T254" s="191">
        <f>S254*H254</f>
        <v>0</v>
      </c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R254" s="192" t="s">
        <v>253</v>
      </c>
      <c r="AT254" s="192" t="s">
        <v>374</v>
      </c>
      <c r="AU254" s="192" t="s">
        <v>86</v>
      </c>
      <c r="AY254" s="20" t="s">
        <v>179</v>
      </c>
      <c r="BE254" s="193">
        <f>IF(N254="základní",J254,0)</f>
        <v>0</v>
      </c>
      <c r="BF254" s="193">
        <f>IF(N254="snížená",J254,0)</f>
        <v>0</v>
      </c>
      <c r="BG254" s="193">
        <f>IF(N254="zákl. přenesená",J254,0)</f>
        <v>0</v>
      </c>
      <c r="BH254" s="193">
        <f>IF(N254="sníž. přenesená",J254,0)</f>
        <v>0</v>
      </c>
      <c r="BI254" s="193">
        <f>IF(N254="nulová",J254,0)</f>
        <v>0</v>
      </c>
      <c r="BJ254" s="20" t="s">
        <v>84</v>
      </c>
      <c r="BK254" s="193">
        <f>ROUND(I254*H254,2)</f>
        <v>0</v>
      </c>
      <c r="BL254" s="20" t="s">
        <v>186</v>
      </c>
      <c r="BM254" s="192" t="s">
        <v>377</v>
      </c>
    </row>
    <row r="255" spans="1:65" s="2" customFormat="1" ht="11.25">
      <c r="A255" s="37"/>
      <c r="B255" s="38"/>
      <c r="C255" s="39"/>
      <c r="D255" s="194" t="s">
        <v>188</v>
      </c>
      <c r="E255" s="39"/>
      <c r="F255" s="195" t="s">
        <v>376</v>
      </c>
      <c r="G255" s="39"/>
      <c r="H255" s="39"/>
      <c r="I255" s="196"/>
      <c r="J255" s="39"/>
      <c r="K255" s="39"/>
      <c r="L255" s="42"/>
      <c r="M255" s="197"/>
      <c r="N255" s="198"/>
      <c r="O255" s="67"/>
      <c r="P255" s="67"/>
      <c r="Q255" s="67"/>
      <c r="R255" s="67"/>
      <c r="S255" s="67"/>
      <c r="T255" s="68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T255" s="20" t="s">
        <v>188</v>
      </c>
      <c r="AU255" s="20" t="s">
        <v>86</v>
      </c>
    </row>
    <row r="256" spans="1:65" s="14" customFormat="1" ht="11.25">
      <c r="B256" s="211"/>
      <c r="C256" s="212"/>
      <c r="D256" s="194" t="s">
        <v>192</v>
      </c>
      <c r="E256" s="212"/>
      <c r="F256" s="214" t="s">
        <v>1685</v>
      </c>
      <c r="G256" s="212"/>
      <c r="H256" s="215">
        <v>7.35</v>
      </c>
      <c r="I256" s="216"/>
      <c r="J256" s="212"/>
      <c r="K256" s="212"/>
      <c r="L256" s="217"/>
      <c r="M256" s="218"/>
      <c r="N256" s="219"/>
      <c r="O256" s="219"/>
      <c r="P256" s="219"/>
      <c r="Q256" s="219"/>
      <c r="R256" s="219"/>
      <c r="S256" s="219"/>
      <c r="T256" s="220"/>
      <c r="AT256" s="221" t="s">
        <v>192</v>
      </c>
      <c r="AU256" s="221" t="s">
        <v>86</v>
      </c>
      <c r="AV256" s="14" t="s">
        <v>86</v>
      </c>
      <c r="AW256" s="14" t="s">
        <v>4</v>
      </c>
      <c r="AX256" s="14" t="s">
        <v>84</v>
      </c>
      <c r="AY256" s="221" t="s">
        <v>179</v>
      </c>
    </row>
    <row r="257" spans="1:65" s="2" customFormat="1" ht="16.5" customHeight="1">
      <c r="A257" s="37"/>
      <c r="B257" s="38"/>
      <c r="C257" s="181" t="s">
        <v>379</v>
      </c>
      <c r="D257" s="181" t="s">
        <v>181</v>
      </c>
      <c r="E257" s="182" t="s">
        <v>1369</v>
      </c>
      <c r="F257" s="183" t="s">
        <v>1370</v>
      </c>
      <c r="G257" s="184" t="s">
        <v>228</v>
      </c>
      <c r="H257" s="185">
        <v>1.4</v>
      </c>
      <c r="I257" s="186"/>
      <c r="J257" s="187">
        <f>ROUND(I257*H257,2)</f>
        <v>0</v>
      </c>
      <c r="K257" s="183" t="s">
        <v>185</v>
      </c>
      <c r="L257" s="42"/>
      <c r="M257" s="188" t="s">
        <v>19</v>
      </c>
      <c r="N257" s="189" t="s">
        <v>48</v>
      </c>
      <c r="O257" s="67"/>
      <c r="P257" s="190">
        <f>O257*H257</f>
        <v>0</v>
      </c>
      <c r="Q257" s="190">
        <v>0</v>
      </c>
      <c r="R257" s="190">
        <f>Q257*H257</f>
        <v>0</v>
      </c>
      <c r="S257" s="190">
        <v>0</v>
      </c>
      <c r="T257" s="191">
        <f>S257*H257</f>
        <v>0</v>
      </c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R257" s="192" t="s">
        <v>186</v>
      </c>
      <c r="AT257" s="192" t="s">
        <v>181</v>
      </c>
      <c r="AU257" s="192" t="s">
        <v>86</v>
      </c>
      <c r="AY257" s="20" t="s">
        <v>179</v>
      </c>
      <c r="BE257" s="193">
        <f>IF(N257="základní",J257,0)</f>
        <v>0</v>
      </c>
      <c r="BF257" s="193">
        <f>IF(N257="snížená",J257,0)</f>
        <v>0</v>
      </c>
      <c r="BG257" s="193">
        <f>IF(N257="zákl. přenesená",J257,0)</f>
        <v>0</v>
      </c>
      <c r="BH257" s="193">
        <f>IF(N257="sníž. přenesená",J257,0)</f>
        <v>0</v>
      </c>
      <c r="BI257" s="193">
        <f>IF(N257="nulová",J257,0)</f>
        <v>0</v>
      </c>
      <c r="BJ257" s="20" t="s">
        <v>84</v>
      </c>
      <c r="BK257" s="193">
        <f>ROUND(I257*H257,2)</f>
        <v>0</v>
      </c>
      <c r="BL257" s="20" t="s">
        <v>186</v>
      </c>
      <c r="BM257" s="192" t="s">
        <v>1565</v>
      </c>
    </row>
    <row r="258" spans="1:65" s="2" customFormat="1" ht="11.25">
      <c r="A258" s="37"/>
      <c r="B258" s="38"/>
      <c r="C258" s="39"/>
      <c r="D258" s="194" t="s">
        <v>188</v>
      </c>
      <c r="E258" s="39"/>
      <c r="F258" s="195" t="s">
        <v>1370</v>
      </c>
      <c r="G258" s="39"/>
      <c r="H258" s="39"/>
      <c r="I258" s="196"/>
      <c r="J258" s="39"/>
      <c r="K258" s="39"/>
      <c r="L258" s="42"/>
      <c r="M258" s="197"/>
      <c r="N258" s="198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188</v>
      </c>
      <c r="AU258" s="20" t="s">
        <v>86</v>
      </c>
    </row>
    <row r="259" spans="1:65" s="2" customFormat="1" ht="11.25">
      <c r="A259" s="37"/>
      <c r="B259" s="38"/>
      <c r="C259" s="39"/>
      <c r="D259" s="199" t="s">
        <v>190</v>
      </c>
      <c r="E259" s="39"/>
      <c r="F259" s="200" t="s">
        <v>1372</v>
      </c>
      <c r="G259" s="39"/>
      <c r="H259" s="39"/>
      <c r="I259" s="196"/>
      <c r="J259" s="39"/>
      <c r="K259" s="39"/>
      <c r="L259" s="42"/>
      <c r="M259" s="197"/>
      <c r="N259" s="198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190</v>
      </c>
      <c r="AU259" s="20" t="s">
        <v>86</v>
      </c>
    </row>
    <row r="260" spans="1:65" s="13" customFormat="1" ht="11.25">
      <c r="B260" s="201"/>
      <c r="C260" s="202"/>
      <c r="D260" s="194" t="s">
        <v>192</v>
      </c>
      <c r="E260" s="203" t="s">
        <v>19</v>
      </c>
      <c r="F260" s="204" t="s">
        <v>1373</v>
      </c>
      <c r="G260" s="202"/>
      <c r="H260" s="203" t="s">
        <v>19</v>
      </c>
      <c r="I260" s="205"/>
      <c r="J260" s="202"/>
      <c r="K260" s="202"/>
      <c r="L260" s="206"/>
      <c r="M260" s="207"/>
      <c r="N260" s="208"/>
      <c r="O260" s="208"/>
      <c r="P260" s="208"/>
      <c r="Q260" s="208"/>
      <c r="R260" s="208"/>
      <c r="S260" s="208"/>
      <c r="T260" s="209"/>
      <c r="AT260" s="210" t="s">
        <v>192</v>
      </c>
      <c r="AU260" s="210" t="s">
        <v>86</v>
      </c>
      <c r="AV260" s="13" t="s">
        <v>84</v>
      </c>
      <c r="AW260" s="13" t="s">
        <v>37</v>
      </c>
      <c r="AX260" s="13" t="s">
        <v>77</v>
      </c>
      <c r="AY260" s="210" t="s">
        <v>179</v>
      </c>
    </row>
    <row r="261" spans="1:65" s="14" customFormat="1" ht="11.25">
      <c r="B261" s="211"/>
      <c r="C261" s="212"/>
      <c r="D261" s="194" t="s">
        <v>192</v>
      </c>
      <c r="E261" s="213" t="s">
        <v>19</v>
      </c>
      <c r="F261" s="214" t="s">
        <v>1686</v>
      </c>
      <c r="G261" s="212"/>
      <c r="H261" s="215">
        <v>1.4</v>
      </c>
      <c r="I261" s="216"/>
      <c r="J261" s="212"/>
      <c r="K261" s="212"/>
      <c r="L261" s="217"/>
      <c r="M261" s="218"/>
      <c r="N261" s="219"/>
      <c r="O261" s="219"/>
      <c r="P261" s="219"/>
      <c r="Q261" s="219"/>
      <c r="R261" s="219"/>
      <c r="S261" s="219"/>
      <c r="T261" s="220"/>
      <c r="AT261" s="221" t="s">
        <v>192</v>
      </c>
      <c r="AU261" s="221" t="s">
        <v>86</v>
      </c>
      <c r="AV261" s="14" t="s">
        <v>86</v>
      </c>
      <c r="AW261" s="14" t="s">
        <v>37</v>
      </c>
      <c r="AX261" s="14" t="s">
        <v>84</v>
      </c>
      <c r="AY261" s="221" t="s">
        <v>179</v>
      </c>
    </row>
    <row r="262" spans="1:65" s="2" customFormat="1" ht="24.2" customHeight="1">
      <c r="A262" s="37"/>
      <c r="B262" s="38"/>
      <c r="C262" s="181" t="s">
        <v>388</v>
      </c>
      <c r="D262" s="181" t="s">
        <v>181</v>
      </c>
      <c r="E262" s="182" t="s">
        <v>380</v>
      </c>
      <c r="F262" s="183" t="s">
        <v>381</v>
      </c>
      <c r="G262" s="184" t="s">
        <v>184</v>
      </c>
      <c r="H262" s="185">
        <v>27.6</v>
      </c>
      <c r="I262" s="186"/>
      <c r="J262" s="187">
        <f>ROUND(I262*H262,2)</f>
        <v>0</v>
      </c>
      <c r="K262" s="183" t="s">
        <v>185</v>
      </c>
      <c r="L262" s="42"/>
      <c r="M262" s="188" t="s">
        <v>19</v>
      </c>
      <c r="N262" s="189" t="s">
        <v>48</v>
      </c>
      <c r="O262" s="67"/>
      <c r="P262" s="190">
        <f>O262*H262</f>
        <v>0</v>
      </c>
      <c r="Q262" s="190">
        <v>0</v>
      </c>
      <c r="R262" s="190">
        <f>Q262*H262</f>
        <v>0</v>
      </c>
      <c r="S262" s="190">
        <v>0</v>
      </c>
      <c r="T262" s="191">
        <f>S262*H262</f>
        <v>0</v>
      </c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R262" s="192" t="s">
        <v>186</v>
      </c>
      <c r="AT262" s="192" t="s">
        <v>181</v>
      </c>
      <c r="AU262" s="192" t="s">
        <v>86</v>
      </c>
      <c r="AY262" s="20" t="s">
        <v>179</v>
      </c>
      <c r="BE262" s="193">
        <f>IF(N262="základní",J262,0)</f>
        <v>0</v>
      </c>
      <c r="BF262" s="193">
        <f>IF(N262="snížená",J262,0)</f>
        <v>0</v>
      </c>
      <c r="BG262" s="193">
        <f>IF(N262="zákl. přenesená",J262,0)</f>
        <v>0</v>
      </c>
      <c r="BH262" s="193">
        <f>IF(N262="sníž. přenesená",J262,0)</f>
        <v>0</v>
      </c>
      <c r="BI262" s="193">
        <f>IF(N262="nulová",J262,0)</f>
        <v>0</v>
      </c>
      <c r="BJ262" s="20" t="s">
        <v>84</v>
      </c>
      <c r="BK262" s="193">
        <f>ROUND(I262*H262,2)</f>
        <v>0</v>
      </c>
      <c r="BL262" s="20" t="s">
        <v>186</v>
      </c>
      <c r="BM262" s="192" t="s">
        <v>382</v>
      </c>
    </row>
    <row r="263" spans="1:65" s="2" customFormat="1" ht="19.5">
      <c r="A263" s="37"/>
      <c r="B263" s="38"/>
      <c r="C263" s="39"/>
      <c r="D263" s="194" t="s">
        <v>188</v>
      </c>
      <c r="E263" s="39"/>
      <c r="F263" s="195" t="s">
        <v>383</v>
      </c>
      <c r="G263" s="39"/>
      <c r="H263" s="39"/>
      <c r="I263" s="196"/>
      <c r="J263" s="39"/>
      <c r="K263" s="39"/>
      <c r="L263" s="42"/>
      <c r="M263" s="197"/>
      <c r="N263" s="198"/>
      <c r="O263" s="67"/>
      <c r="P263" s="67"/>
      <c r="Q263" s="67"/>
      <c r="R263" s="67"/>
      <c r="S263" s="67"/>
      <c r="T263" s="68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T263" s="20" t="s">
        <v>188</v>
      </c>
      <c r="AU263" s="20" t="s">
        <v>86</v>
      </c>
    </row>
    <row r="264" spans="1:65" s="2" customFormat="1" ht="11.25">
      <c r="A264" s="37"/>
      <c r="B264" s="38"/>
      <c r="C264" s="39"/>
      <c r="D264" s="199" t="s">
        <v>190</v>
      </c>
      <c r="E264" s="39"/>
      <c r="F264" s="200" t="s">
        <v>384</v>
      </c>
      <c r="G264" s="39"/>
      <c r="H264" s="39"/>
      <c r="I264" s="196"/>
      <c r="J264" s="39"/>
      <c r="K264" s="39"/>
      <c r="L264" s="42"/>
      <c r="M264" s="197"/>
      <c r="N264" s="198"/>
      <c r="O264" s="67"/>
      <c r="P264" s="67"/>
      <c r="Q264" s="67"/>
      <c r="R264" s="67"/>
      <c r="S264" s="67"/>
      <c r="T264" s="68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T264" s="20" t="s">
        <v>190</v>
      </c>
      <c r="AU264" s="20" t="s">
        <v>86</v>
      </c>
    </row>
    <row r="265" spans="1:65" s="13" customFormat="1" ht="22.5">
      <c r="B265" s="201"/>
      <c r="C265" s="202"/>
      <c r="D265" s="194" t="s">
        <v>192</v>
      </c>
      <c r="E265" s="203" t="s">
        <v>19</v>
      </c>
      <c r="F265" s="204" t="s">
        <v>890</v>
      </c>
      <c r="G265" s="202"/>
      <c r="H265" s="203" t="s">
        <v>19</v>
      </c>
      <c r="I265" s="205"/>
      <c r="J265" s="202"/>
      <c r="K265" s="202"/>
      <c r="L265" s="206"/>
      <c r="M265" s="207"/>
      <c r="N265" s="208"/>
      <c r="O265" s="208"/>
      <c r="P265" s="208"/>
      <c r="Q265" s="208"/>
      <c r="R265" s="208"/>
      <c r="S265" s="208"/>
      <c r="T265" s="209"/>
      <c r="AT265" s="210" t="s">
        <v>192</v>
      </c>
      <c r="AU265" s="210" t="s">
        <v>86</v>
      </c>
      <c r="AV265" s="13" t="s">
        <v>84</v>
      </c>
      <c r="AW265" s="13" t="s">
        <v>37</v>
      </c>
      <c r="AX265" s="13" t="s">
        <v>77</v>
      </c>
      <c r="AY265" s="210" t="s">
        <v>179</v>
      </c>
    </row>
    <row r="266" spans="1:65" s="13" customFormat="1" ht="11.25">
      <c r="B266" s="201"/>
      <c r="C266" s="202"/>
      <c r="D266" s="194" t="s">
        <v>192</v>
      </c>
      <c r="E266" s="203" t="s">
        <v>19</v>
      </c>
      <c r="F266" s="204" t="s">
        <v>891</v>
      </c>
      <c r="G266" s="202"/>
      <c r="H266" s="203" t="s">
        <v>19</v>
      </c>
      <c r="I266" s="205"/>
      <c r="J266" s="202"/>
      <c r="K266" s="202"/>
      <c r="L266" s="206"/>
      <c r="M266" s="207"/>
      <c r="N266" s="208"/>
      <c r="O266" s="208"/>
      <c r="P266" s="208"/>
      <c r="Q266" s="208"/>
      <c r="R266" s="208"/>
      <c r="S266" s="208"/>
      <c r="T266" s="209"/>
      <c r="AT266" s="210" t="s">
        <v>192</v>
      </c>
      <c r="AU266" s="210" t="s">
        <v>86</v>
      </c>
      <c r="AV266" s="13" t="s">
        <v>84</v>
      </c>
      <c r="AW266" s="13" t="s">
        <v>37</v>
      </c>
      <c r="AX266" s="13" t="s">
        <v>77</v>
      </c>
      <c r="AY266" s="210" t="s">
        <v>179</v>
      </c>
    </row>
    <row r="267" spans="1:65" s="14" customFormat="1" ht="22.5">
      <c r="B267" s="211"/>
      <c r="C267" s="212"/>
      <c r="D267" s="194" t="s">
        <v>192</v>
      </c>
      <c r="E267" s="213" t="s">
        <v>19</v>
      </c>
      <c r="F267" s="214" t="s">
        <v>1687</v>
      </c>
      <c r="G267" s="212"/>
      <c r="H267" s="215">
        <v>24</v>
      </c>
      <c r="I267" s="216"/>
      <c r="J267" s="212"/>
      <c r="K267" s="212"/>
      <c r="L267" s="217"/>
      <c r="M267" s="218"/>
      <c r="N267" s="219"/>
      <c r="O267" s="219"/>
      <c r="P267" s="219"/>
      <c r="Q267" s="219"/>
      <c r="R267" s="219"/>
      <c r="S267" s="219"/>
      <c r="T267" s="220"/>
      <c r="AT267" s="221" t="s">
        <v>192</v>
      </c>
      <c r="AU267" s="221" t="s">
        <v>86</v>
      </c>
      <c r="AV267" s="14" t="s">
        <v>86</v>
      </c>
      <c r="AW267" s="14" t="s">
        <v>37</v>
      </c>
      <c r="AX267" s="14" t="s">
        <v>77</v>
      </c>
      <c r="AY267" s="221" t="s">
        <v>179</v>
      </c>
    </row>
    <row r="268" spans="1:65" s="14" customFormat="1" ht="22.5">
      <c r="B268" s="211"/>
      <c r="C268" s="212"/>
      <c r="D268" s="194" t="s">
        <v>192</v>
      </c>
      <c r="E268" s="213" t="s">
        <v>19</v>
      </c>
      <c r="F268" s="214" t="s">
        <v>1688</v>
      </c>
      <c r="G268" s="212"/>
      <c r="H268" s="215">
        <v>1.6</v>
      </c>
      <c r="I268" s="216"/>
      <c r="J268" s="212"/>
      <c r="K268" s="212"/>
      <c r="L268" s="217"/>
      <c r="M268" s="218"/>
      <c r="N268" s="219"/>
      <c r="O268" s="219"/>
      <c r="P268" s="219"/>
      <c r="Q268" s="219"/>
      <c r="R268" s="219"/>
      <c r="S268" s="219"/>
      <c r="T268" s="220"/>
      <c r="AT268" s="221" t="s">
        <v>192</v>
      </c>
      <c r="AU268" s="221" t="s">
        <v>86</v>
      </c>
      <c r="AV268" s="14" t="s">
        <v>86</v>
      </c>
      <c r="AW268" s="14" t="s">
        <v>37</v>
      </c>
      <c r="AX268" s="14" t="s">
        <v>77</v>
      </c>
      <c r="AY268" s="221" t="s">
        <v>179</v>
      </c>
    </row>
    <row r="269" spans="1:65" s="13" customFormat="1" ht="11.25">
      <c r="B269" s="201"/>
      <c r="C269" s="202"/>
      <c r="D269" s="194" t="s">
        <v>192</v>
      </c>
      <c r="E269" s="203" t="s">
        <v>19</v>
      </c>
      <c r="F269" s="204" t="s">
        <v>864</v>
      </c>
      <c r="G269" s="202"/>
      <c r="H269" s="203" t="s">
        <v>19</v>
      </c>
      <c r="I269" s="205"/>
      <c r="J269" s="202"/>
      <c r="K269" s="202"/>
      <c r="L269" s="206"/>
      <c r="M269" s="207"/>
      <c r="N269" s="208"/>
      <c r="O269" s="208"/>
      <c r="P269" s="208"/>
      <c r="Q269" s="208"/>
      <c r="R269" s="208"/>
      <c r="S269" s="208"/>
      <c r="T269" s="209"/>
      <c r="AT269" s="210" t="s">
        <v>192</v>
      </c>
      <c r="AU269" s="210" t="s">
        <v>86</v>
      </c>
      <c r="AV269" s="13" t="s">
        <v>84</v>
      </c>
      <c r="AW269" s="13" t="s">
        <v>37</v>
      </c>
      <c r="AX269" s="13" t="s">
        <v>77</v>
      </c>
      <c r="AY269" s="210" t="s">
        <v>179</v>
      </c>
    </row>
    <row r="270" spans="1:65" s="14" customFormat="1" ht="11.25">
      <c r="B270" s="211"/>
      <c r="C270" s="212"/>
      <c r="D270" s="194" t="s">
        <v>192</v>
      </c>
      <c r="E270" s="213" t="s">
        <v>19</v>
      </c>
      <c r="F270" s="214" t="s">
        <v>222</v>
      </c>
      <c r="G270" s="212"/>
      <c r="H270" s="215">
        <v>2</v>
      </c>
      <c r="I270" s="216"/>
      <c r="J270" s="212"/>
      <c r="K270" s="212"/>
      <c r="L270" s="217"/>
      <c r="M270" s="218"/>
      <c r="N270" s="219"/>
      <c r="O270" s="219"/>
      <c r="P270" s="219"/>
      <c r="Q270" s="219"/>
      <c r="R270" s="219"/>
      <c r="S270" s="219"/>
      <c r="T270" s="220"/>
      <c r="AT270" s="221" t="s">
        <v>192</v>
      </c>
      <c r="AU270" s="221" t="s">
        <v>86</v>
      </c>
      <c r="AV270" s="14" t="s">
        <v>86</v>
      </c>
      <c r="AW270" s="14" t="s">
        <v>37</v>
      </c>
      <c r="AX270" s="14" t="s">
        <v>77</v>
      </c>
      <c r="AY270" s="221" t="s">
        <v>179</v>
      </c>
    </row>
    <row r="271" spans="1:65" s="15" customFormat="1" ht="11.25">
      <c r="B271" s="222"/>
      <c r="C271" s="223"/>
      <c r="D271" s="194" t="s">
        <v>192</v>
      </c>
      <c r="E271" s="224" t="s">
        <v>19</v>
      </c>
      <c r="F271" s="225" t="s">
        <v>205</v>
      </c>
      <c r="G271" s="223"/>
      <c r="H271" s="226">
        <v>27.6</v>
      </c>
      <c r="I271" s="227"/>
      <c r="J271" s="223"/>
      <c r="K271" s="223"/>
      <c r="L271" s="228"/>
      <c r="M271" s="229"/>
      <c r="N271" s="230"/>
      <c r="O271" s="230"/>
      <c r="P271" s="230"/>
      <c r="Q271" s="230"/>
      <c r="R271" s="230"/>
      <c r="S271" s="230"/>
      <c r="T271" s="231"/>
      <c r="AT271" s="232" t="s">
        <v>192</v>
      </c>
      <c r="AU271" s="232" t="s">
        <v>86</v>
      </c>
      <c r="AV271" s="15" t="s">
        <v>186</v>
      </c>
      <c r="AW271" s="15" t="s">
        <v>37</v>
      </c>
      <c r="AX271" s="15" t="s">
        <v>84</v>
      </c>
      <c r="AY271" s="232" t="s">
        <v>179</v>
      </c>
    </row>
    <row r="272" spans="1:65" s="2" customFormat="1" ht="24.2" customHeight="1">
      <c r="A272" s="37"/>
      <c r="B272" s="38"/>
      <c r="C272" s="181" t="s">
        <v>393</v>
      </c>
      <c r="D272" s="181" t="s">
        <v>181</v>
      </c>
      <c r="E272" s="182" t="s">
        <v>380</v>
      </c>
      <c r="F272" s="183" t="s">
        <v>381</v>
      </c>
      <c r="G272" s="184" t="s">
        <v>184</v>
      </c>
      <c r="H272" s="185">
        <v>7</v>
      </c>
      <c r="I272" s="186"/>
      <c r="J272" s="187">
        <f>ROUND(I272*H272,2)</f>
        <v>0</v>
      </c>
      <c r="K272" s="183" t="s">
        <v>185</v>
      </c>
      <c r="L272" s="42"/>
      <c r="M272" s="188" t="s">
        <v>19</v>
      </c>
      <c r="N272" s="189" t="s">
        <v>48</v>
      </c>
      <c r="O272" s="67"/>
      <c r="P272" s="190">
        <f>O272*H272</f>
        <v>0</v>
      </c>
      <c r="Q272" s="190">
        <v>0</v>
      </c>
      <c r="R272" s="190">
        <f>Q272*H272</f>
        <v>0</v>
      </c>
      <c r="S272" s="190">
        <v>0</v>
      </c>
      <c r="T272" s="191">
        <f>S272*H272</f>
        <v>0</v>
      </c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R272" s="192" t="s">
        <v>186</v>
      </c>
      <c r="AT272" s="192" t="s">
        <v>181</v>
      </c>
      <c r="AU272" s="192" t="s">
        <v>86</v>
      </c>
      <c r="AY272" s="20" t="s">
        <v>179</v>
      </c>
      <c r="BE272" s="193">
        <f>IF(N272="základní",J272,0)</f>
        <v>0</v>
      </c>
      <c r="BF272" s="193">
        <f>IF(N272="snížená",J272,0)</f>
        <v>0</v>
      </c>
      <c r="BG272" s="193">
        <f>IF(N272="zákl. přenesená",J272,0)</f>
        <v>0</v>
      </c>
      <c r="BH272" s="193">
        <f>IF(N272="sníž. přenesená",J272,0)</f>
        <v>0</v>
      </c>
      <c r="BI272" s="193">
        <f>IF(N272="nulová",J272,0)</f>
        <v>0</v>
      </c>
      <c r="BJ272" s="20" t="s">
        <v>84</v>
      </c>
      <c r="BK272" s="193">
        <f>ROUND(I272*H272,2)</f>
        <v>0</v>
      </c>
      <c r="BL272" s="20" t="s">
        <v>186</v>
      </c>
      <c r="BM272" s="192" t="s">
        <v>694</v>
      </c>
    </row>
    <row r="273" spans="1:65" s="2" customFormat="1" ht="19.5">
      <c r="A273" s="37"/>
      <c r="B273" s="38"/>
      <c r="C273" s="39"/>
      <c r="D273" s="194" t="s">
        <v>188</v>
      </c>
      <c r="E273" s="39"/>
      <c r="F273" s="195" t="s">
        <v>383</v>
      </c>
      <c r="G273" s="39"/>
      <c r="H273" s="39"/>
      <c r="I273" s="196"/>
      <c r="J273" s="39"/>
      <c r="K273" s="39"/>
      <c r="L273" s="42"/>
      <c r="M273" s="197"/>
      <c r="N273" s="198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188</v>
      </c>
      <c r="AU273" s="20" t="s">
        <v>86</v>
      </c>
    </row>
    <row r="274" spans="1:65" s="2" customFormat="1" ht="11.25">
      <c r="A274" s="37"/>
      <c r="B274" s="38"/>
      <c r="C274" s="39"/>
      <c r="D274" s="199" t="s">
        <v>190</v>
      </c>
      <c r="E274" s="39"/>
      <c r="F274" s="200" t="s">
        <v>384</v>
      </c>
      <c r="G274" s="39"/>
      <c r="H274" s="39"/>
      <c r="I274" s="196"/>
      <c r="J274" s="39"/>
      <c r="K274" s="39"/>
      <c r="L274" s="42"/>
      <c r="M274" s="197"/>
      <c r="N274" s="198"/>
      <c r="O274" s="67"/>
      <c r="P274" s="67"/>
      <c r="Q274" s="67"/>
      <c r="R274" s="67"/>
      <c r="S274" s="67"/>
      <c r="T274" s="68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T274" s="20" t="s">
        <v>190</v>
      </c>
      <c r="AU274" s="20" t="s">
        <v>86</v>
      </c>
    </row>
    <row r="275" spans="1:65" s="13" customFormat="1" ht="22.5">
      <c r="B275" s="201"/>
      <c r="C275" s="202"/>
      <c r="D275" s="194" t="s">
        <v>192</v>
      </c>
      <c r="E275" s="203" t="s">
        <v>19</v>
      </c>
      <c r="F275" s="204" t="s">
        <v>1689</v>
      </c>
      <c r="G275" s="202"/>
      <c r="H275" s="203" t="s">
        <v>19</v>
      </c>
      <c r="I275" s="205"/>
      <c r="J275" s="202"/>
      <c r="K275" s="202"/>
      <c r="L275" s="206"/>
      <c r="M275" s="207"/>
      <c r="N275" s="208"/>
      <c r="O275" s="208"/>
      <c r="P275" s="208"/>
      <c r="Q275" s="208"/>
      <c r="R275" s="208"/>
      <c r="S275" s="208"/>
      <c r="T275" s="209"/>
      <c r="AT275" s="210" t="s">
        <v>192</v>
      </c>
      <c r="AU275" s="210" t="s">
        <v>86</v>
      </c>
      <c r="AV275" s="13" t="s">
        <v>84</v>
      </c>
      <c r="AW275" s="13" t="s">
        <v>37</v>
      </c>
      <c r="AX275" s="13" t="s">
        <v>77</v>
      </c>
      <c r="AY275" s="210" t="s">
        <v>179</v>
      </c>
    </row>
    <row r="276" spans="1:65" s="14" customFormat="1" ht="11.25">
      <c r="B276" s="211"/>
      <c r="C276" s="212"/>
      <c r="D276" s="194" t="s">
        <v>192</v>
      </c>
      <c r="E276" s="213" t="s">
        <v>19</v>
      </c>
      <c r="F276" s="214" t="s">
        <v>1690</v>
      </c>
      <c r="G276" s="212"/>
      <c r="H276" s="215">
        <v>7</v>
      </c>
      <c r="I276" s="216"/>
      <c r="J276" s="212"/>
      <c r="K276" s="212"/>
      <c r="L276" s="217"/>
      <c r="M276" s="218"/>
      <c r="N276" s="219"/>
      <c r="O276" s="219"/>
      <c r="P276" s="219"/>
      <c r="Q276" s="219"/>
      <c r="R276" s="219"/>
      <c r="S276" s="219"/>
      <c r="T276" s="220"/>
      <c r="AT276" s="221" t="s">
        <v>192</v>
      </c>
      <c r="AU276" s="221" t="s">
        <v>86</v>
      </c>
      <c r="AV276" s="14" t="s">
        <v>86</v>
      </c>
      <c r="AW276" s="14" t="s">
        <v>37</v>
      </c>
      <c r="AX276" s="14" t="s">
        <v>84</v>
      </c>
      <c r="AY276" s="221" t="s">
        <v>179</v>
      </c>
    </row>
    <row r="277" spans="1:65" s="12" customFormat="1" ht="22.9" customHeight="1">
      <c r="B277" s="165"/>
      <c r="C277" s="166"/>
      <c r="D277" s="167" t="s">
        <v>76</v>
      </c>
      <c r="E277" s="179" t="s">
        <v>86</v>
      </c>
      <c r="F277" s="179" t="s">
        <v>392</v>
      </c>
      <c r="G277" s="166"/>
      <c r="H277" s="166"/>
      <c r="I277" s="169"/>
      <c r="J277" s="180">
        <f>BK277</f>
        <v>0</v>
      </c>
      <c r="K277" s="166"/>
      <c r="L277" s="171"/>
      <c r="M277" s="172"/>
      <c r="N277" s="173"/>
      <c r="O277" s="173"/>
      <c r="P277" s="174">
        <f>SUM(P278:P292)</f>
        <v>0</v>
      </c>
      <c r="Q277" s="173"/>
      <c r="R277" s="174">
        <f>SUM(R278:R292)</f>
        <v>2.5219300000000002</v>
      </c>
      <c r="S277" s="173"/>
      <c r="T277" s="175">
        <f>SUM(T278:T292)</f>
        <v>0</v>
      </c>
      <c r="AR277" s="176" t="s">
        <v>84</v>
      </c>
      <c r="AT277" s="177" t="s">
        <v>76</v>
      </c>
      <c r="AU277" s="177" t="s">
        <v>84</v>
      </c>
      <c r="AY277" s="176" t="s">
        <v>179</v>
      </c>
      <c r="BK277" s="178">
        <f>SUM(BK278:BK292)</f>
        <v>0</v>
      </c>
    </row>
    <row r="278" spans="1:65" s="2" customFormat="1" ht="24.2" customHeight="1">
      <c r="A278" s="37"/>
      <c r="B278" s="38"/>
      <c r="C278" s="181" t="s">
        <v>402</v>
      </c>
      <c r="D278" s="181" t="s">
        <v>181</v>
      </c>
      <c r="E278" s="182" t="s">
        <v>394</v>
      </c>
      <c r="F278" s="183" t="s">
        <v>395</v>
      </c>
      <c r="G278" s="184" t="s">
        <v>228</v>
      </c>
      <c r="H278" s="185">
        <v>0.75</v>
      </c>
      <c r="I278" s="186"/>
      <c r="J278" s="187">
        <f>ROUND(I278*H278,2)</f>
        <v>0</v>
      </c>
      <c r="K278" s="183" t="s">
        <v>185</v>
      </c>
      <c r="L278" s="42"/>
      <c r="M278" s="188" t="s">
        <v>19</v>
      </c>
      <c r="N278" s="189" t="s">
        <v>48</v>
      </c>
      <c r="O278" s="67"/>
      <c r="P278" s="190">
        <f>O278*H278</f>
        <v>0</v>
      </c>
      <c r="Q278" s="190">
        <v>2.16</v>
      </c>
      <c r="R278" s="190">
        <f>Q278*H278</f>
        <v>1.62</v>
      </c>
      <c r="S278" s="190">
        <v>0</v>
      </c>
      <c r="T278" s="191">
        <f>S278*H278</f>
        <v>0</v>
      </c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R278" s="192" t="s">
        <v>186</v>
      </c>
      <c r="AT278" s="192" t="s">
        <v>181</v>
      </c>
      <c r="AU278" s="192" t="s">
        <v>86</v>
      </c>
      <c r="AY278" s="20" t="s">
        <v>179</v>
      </c>
      <c r="BE278" s="193">
        <f>IF(N278="základní",J278,0)</f>
        <v>0</v>
      </c>
      <c r="BF278" s="193">
        <f>IF(N278="snížená",J278,0)</f>
        <v>0</v>
      </c>
      <c r="BG278" s="193">
        <f>IF(N278="zákl. přenesená",J278,0)</f>
        <v>0</v>
      </c>
      <c r="BH278" s="193">
        <f>IF(N278="sníž. přenesená",J278,0)</f>
        <v>0</v>
      </c>
      <c r="BI278" s="193">
        <f>IF(N278="nulová",J278,0)</f>
        <v>0</v>
      </c>
      <c r="BJ278" s="20" t="s">
        <v>84</v>
      </c>
      <c r="BK278" s="193">
        <f>ROUND(I278*H278,2)</f>
        <v>0</v>
      </c>
      <c r="BL278" s="20" t="s">
        <v>186</v>
      </c>
      <c r="BM278" s="192" t="s">
        <v>1691</v>
      </c>
    </row>
    <row r="279" spans="1:65" s="2" customFormat="1" ht="19.5">
      <c r="A279" s="37"/>
      <c r="B279" s="38"/>
      <c r="C279" s="39"/>
      <c r="D279" s="194" t="s">
        <v>188</v>
      </c>
      <c r="E279" s="39"/>
      <c r="F279" s="195" t="s">
        <v>397</v>
      </c>
      <c r="G279" s="39"/>
      <c r="H279" s="39"/>
      <c r="I279" s="196"/>
      <c r="J279" s="39"/>
      <c r="K279" s="39"/>
      <c r="L279" s="42"/>
      <c r="M279" s="197"/>
      <c r="N279" s="198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188</v>
      </c>
      <c r="AU279" s="20" t="s">
        <v>86</v>
      </c>
    </row>
    <row r="280" spans="1:65" s="2" customFormat="1" ht="11.25">
      <c r="A280" s="37"/>
      <c r="B280" s="38"/>
      <c r="C280" s="39"/>
      <c r="D280" s="199" t="s">
        <v>190</v>
      </c>
      <c r="E280" s="39"/>
      <c r="F280" s="200" t="s">
        <v>398</v>
      </c>
      <c r="G280" s="39"/>
      <c r="H280" s="39"/>
      <c r="I280" s="196"/>
      <c r="J280" s="39"/>
      <c r="K280" s="39"/>
      <c r="L280" s="42"/>
      <c r="M280" s="197"/>
      <c r="N280" s="198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190</v>
      </c>
      <c r="AU280" s="20" t="s">
        <v>86</v>
      </c>
    </row>
    <row r="281" spans="1:65" s="13" customFormat="1" ht="22.5">
      <c r="B281" s="201"/>
      <c r="C281" s="202"/>
      <c r="D281" s="194" t="s">
        <v>192</v>
      </c>
      <c r="E281" s="203" t="s">
        <v>19</v>
      </c>
      <c r="F281" s="204" t="s">
        <v>399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3" customFormat="1" ht="22.5">
      <c r="B282" s="201"/>
      <c r="C282" s="202"/>
      <c r="D282" s="194" t="s">
        <v>192</v>
      </c>
      <c r="E282" s="203" t="s">
        <v>19</v>
      </c>
      <c r="F282" s="204" t="s">
        <v>894</v>
      </c>
      <c r="G282" s="202"/>
      <c r="H282" s="203" t="s">
        <v>19</v>
      </c>
      <c r="I282" s="205"/>
      <c r="J282" s="202"/>
      <c r="K282" s="202"/>
      <c r="L282" s="206"/>
      <c r="M282" s="207"/>
      <c r="N282" s="208"/>
      <c r="O282" s="208"/>
      <c r="P282" s="208"/>
      <c r="Q282" s="208"/>
      <c r="R282" s="208"/>
      <c r="S282" s="208"/>
      <c r="T282" s="209"/>
      <c r="AT282" s="210" t="s">
        <v>192</v>
      </c>
      <c r="AU282" s="210" t="s">
        <v>86</v>
      </c>
      <c r="AV282" s="13" t="s">
        <v>84</v>
      </c>
      <c r="AW282" s="13" t="s">
        <v>37</v>
      </c>
      <c r="AX282" s="13" t="s">
        <v>77</v>
      </c>
      <c r="AY282" s="210" t="s">
        <v>179</v>
      </c>
    </row>
    <row r="283" spans="1:65" s="14" customFormat="1" ht="11.25">
      <c r="B283" s="211"/>
      <c r="C283" s="212"/>
      <c r="D283" s="194" t="s">
        <v>192</v>
      </c>
      <c r="E283" s="213" t="s">
        <v>19</v>
      </c>
      <c r="F283" s="214" t="s">
        <v>895</v>
      </c>
      <c r="G283" s="212"/>
      <c r="H283" s="215">
        <v>0.75</v>
      </c>
      <c r="I283" s="216"/>
      <c r="J283" s="212"/>
      <c r="K283" s="212"/>
      <c r="L283" s="217"/>
      <c r="M283" s="218"/>
      <c r="N283" s="219"/>
      <c r="O283" s="219"/>
      <c r="P283" s="219"/>
      <c r="Q283" s="219"/>
      <c r="R283" s="219"/>
      <c r="S283" s="219"/>
      <c r="T283" s="220"/>
      <c r="AT283" s="221" t="s">
        <v>192</v>
      </c>
      <c r="AU283" s="221" t="s">
        <v>86</v>
      </c>
      <c r="AV283" s="14" t="s">
        <v>86</v>
      </c>
      <c r="AW283" s="14" t="s">
        <v>37</v>
      </c>
      <c r="AX283" s="14" t="s">
        <v>84</v>
      </c>
      <c r="AY283" s="221" t="s">
        <v>179</v>
      </c>
    </row>
    <row r="284" spans="1:65" s="2" customFormat="1" ht="16.5" customHeight="1">
      <c r="A284" s="37"/>
      <c r="B284" s="38"/>
      <c r="C284" s="181" t="s">
        <v>410</v>
      </c>
      <c r="D284" s="181" t="s">
        <v>181</v>
      </c>
      <c r="E284" s="182" t="s">
        <v>403</v>
      </c>
      <c r="F284" s="183" t="s">
        <v>404</v>
      </c>
      <c r="G284" s="184" t="s">
        <v>405</v>
      </c>
      <c r="H284" s="185">
        <v>1</v>
      </c>
      <c r="I284" s="186"/>
      <c r="J284" s="187">
        <f>ROUND(I284*H284,2)</f>
        <v>0</v>
      </c>
      <c r="K284" s="183" t="s">
        <v>185</v>
      </c>
      <c r="L284" s="42"/>
      <c r="M284" s="188" t="s">
        <v>19</v>
      </c>
      <c r="N284" s="189" t="s">
        <v>48</v>
      </c>
      <c r="O284" s="67"/>
      <c r="P284" s="190">
        <f>O284*H284</f>
        <v>0</v>
      </c>
      <c r="Q284" s="190">
        <v>0.22353000000000001</v>
      </c>
      <c r="R284" s="190">
        <f>Q284*H284</f>
        <v>0.22353000000000001</v>
      </c>
      <c r="S284" s="190">
        <v>0</v>
      </c>
      <c r="T284" s="191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92" t="s">
        <v>186</v>
      </c>
      <c r="AT284" s="192" t="s">
        <v>181</v>
      </c>
      <c r="AU284" s="192" t="s">
        <v>86</v>
      </c>
      <c r="AY284" s="20" t="s">
        <v>179</v>
      </c>
      <c r="BE284" s="193">
        <f>IF(N284="základní",J284,0)</f>
        <v>0</v>
      </c>
      <c r="BF284" s="193">
        <f>IF(N284="snížená",J284,0)</f>
        <v>0</v>
      </c>
      <c r="BG284" s="193">
        <f>IF(N284="zákl. přenesená",J284,0)</f>
        <v>0</v>
      </c>
      <c r="BH284" s="193">
        <f>IF(N284="sníž. přenesená",J284,0)</f>
        <v>0</v>
      </c>
      <c r="BI284" s="193">
        <f>IF(N284="nulová",J284,0)</f>
        <v>0</v>
      </c>
      <c r="BJ284" s="20" t="s">
        <v>84</v>
      </c>
      <c r="BK284" s="193">
        <f>ROUND(I284*H284,2)</f>
        <v>0</v>
      </c>
      <c r="BL284" s="20" t="s">
        <v>186</v>
      </c>
      <c r="BM284" s="192" t="s">
        <v>1692</v>
      </c>
    </row>
    <row r="285" spans="1:65" s="2" customFormat="1" ht="11.25">
      <c r="A285" s="37"/>
      <c r="B285" s="38"/>
      <c r="C285" s="39"/>
      <c r="D285" s="194" t="s">
        <v>188</v>
      </c>
      <c r="E285" s="39"/>
      <c r="F285" s="195" t="s">
        <v>407</v>
      </c>
      <c r="G285" s="39"/>
      <c r="H285" s="39"/>
      <c r="I285" s="196"/>
      <c r="J285" s="39"/>
      <c r="K285" s="39"/>
      <c r="L285" s="42"/>
      <c r="M285" s="197"/>
      <c r="N285" s="198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188</v>
      </c>
      <c r="AU285" s="20" t="s">
        <v>86</v>
      </c>
    </row>
    <row r="286" spans="1:65" s="2" customFormat="1" ht="11.25">
      <c r="A286" s="37"/>
      <c r="B286" s="38"/>
      <c r="C286" s="39"/>
      <c r="D286" s="199" t="s">
        <v>190</v>
      </c>
      <c r="E286" s="39"/>
      <c r="F286" s="200" t="s">
        <v>408</v>
      </c>
      <c r="G286" s="39"/>
      <c r="H286" s="39"/>
      <c r="I286" s="196"/>
      <c r="J286" s="39"/>
      <c r="K286" s="39"/>
      <c r="L286" s="42"/>
      <c r="M286" s="197"/>
      <c r="N286" s="198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190</v>
      </c>
      <c r="AU286" s="20" t="s">
        <v>86</v>
      </c>
    </row>
    <row r="287" spans="1:65" s="13" customFormat="1" ht="11.25">
      <c r="B287" s="201"/>
      <c r="C287" s="202"/>
      <c r="D287" s="194" t="s">
        <v>192</v>
      </c>
      <c r="E287" s="203" t="s">
        <v>19</v>
      </c>
      <c r="F287" s="204" t="s">
        <v>409</v>
      </c>
      <c r="G287" s="202"/>
      <c r="H287" s="203" t="s">
        <v>19</v>
      </c>
      <c r="I287" s="205"/>
      <c r="J287" s="202"/>
      <c r="K287" s="202"/>
      <c r="L287" s="206"/>
      <c r="M287" s="207"/>
      <c r="N287" s="208"/>
      <c r="O287" s="208"/>
      <c r="P287" s="208"/>
      <c r="Q287" s="208"/>
      <c r="R287" s="208"/>
      <c r="S287" s="208"/>
      <c r="T287" s="209"/>
      <c r="AT287" s="210" t="s">
        <v>192</v>
      </c>
      <c r="AU287" s="210" t="s">
        <v>86</v>
      </c>
      <c r="AV287" s="13" t="s">
        <v>84</v>
      </c>
      <c r="AW287" s="13" t="s">
        <v>37</v>
      </c>
      <c r="AX287" s="13" t="s">
        <v>77</v>
      </c>
      <c r="AY287" s="210" t="s">
        <v>179</v>
      </c>
    </row>
    <row r="288" spans="1:65" s="14" customFormat="1" ht="11.25">
      <c r="B288" s="211"/>
      <c r="C288" s="212"/>
      <c r="D288" s="194" t="s">
        <v>192</v>
      </c>
      <c r="E288" s="213" t="s">
        <v>19</v>
      </c>
      <c r="F288" s="214" t="s">
        <v>84</v>
      </c>
      <c r="G288" s="212"/>
      <c r="H288" s="215">
        <v>1</v>
      </c>
      <c r="I288" s="216"/>
      <c r="J288" s="212"/>
      <c r="K288" s="212"/>
      <c r="L288" s="217"/>
      <c r="M288" s="218"/>
      <c r="N288" s="219"/>
      <c r="O288" s="219"/>
      <c r="P288" s="219"/>
      <c r="Q288" s="219"/>
      <c r="R288" s="219"/>
      <c r="S288" s="219"/>
      <c r="T288" s="220"/>
      <c r="AT288" s="221" t="s">
        <v>192</v>
      </c>
      <c r="AU288" s="221" t="s">
        <v>86</v>
      </c>
      <c r="AV288" s="14" t="s">
        <v>86</v>
      </c>
      <c r="AW288" s="14" t="s">
        <v>37</v>
      </c>
      <c r="AX288" s="14" t="s">
        <v>84</v>
      </c>
      <c r="AY288" s="221" t="s">
        <v>179</v>
      </c>
    </row>
    <row r="289" spans="1:65" s="2" customFormat="1" ht="33" customHeight="1">
      <c r="A289" s="37"/>
      <c r="B289" s="38"/>
      <c r="C289" s="244" t="s">
        <v>418</v>
      </c>
      <c r="D289" s="244" t="s">
        <v>374</v>
      </c>
      <c r="E289" s="245" t="s">
        <v>411</v>
      </c>
      <c r="F289" s="246" t="s">
        <v>412</v>
      </c>
      <c r="G289" s="247" t="s">
        <v>228</v>
      </c>
      <c r="H289" s="248">
        <v>0.25600000000000001</v>
      </c>
      <c r="I289" s="249"/>
      <c r="J289" s="250">
        <f>ROUND(I289*H289,2)</f>
        <v>0</v>
      </c>
      <c r="K289" s="246" t="s">
        <v>413</v>
      </c>
      <c r="L289" s="251"/>
      <c r="M289" s="252" t="s">
        <v>19</v>
      </c>
      <c r="N289" s="253" t="s">
        <v>48</v>
      </c>
      <c r="O289" s="67"/>
      <c r="P289" s="190">
        <f>O289*H289</f>
        <v>0</v>
      </c>
      <c r="Q289" s="190">
        <v>2.65</v>
      </c>
      <c r="R289" s="190">
        <f>Q289*H289</f>
        <v>0.6784</v>
      </c>
      <c r="S289" s="190">
        <v>0</v>
      </c>
      <c r="T289" s="191">
        <f>S289*H289</f>
        <v>0</v>
      </c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R289" s="192" t="s">
        <v>253</v>
      </c>
      <c r="AT289" s="192" t="s">
        <v>374</v>
      </c>
      <c r="AU289" s="192" t="s">
        <v>86</v>
      </c>
      <c r="AY289" s="20" t="s">
        <v>179</v>
      </c>
      <c r="BE289" s="193">
        <f>IF(N289="základní",J289,0)</f>
        <v>0</v>
      </c>
      <c r="BF289" s="193">
        <f>IF(N289="snížená",J289,0)</f>
        <v>0</v>
      </c>
      <c r="BG289" s="193">
        <f>IF(N289="zákl. přenesená",J289,0)</f>
        <v>0</v>
      </c>
      <c r="BH289" s="193">
        <f>IF(N289="sníž. přenesená",J289,0)</f>
        <v>0</v>
      </c>
      <c r="BI289" s="193">
        <f>IF(N289="nulová",J289,0)</f>
        <v>0</v>
      </c>
      <c r="BJ289" s="20" t="s">
        <v>84</v>
      </c>
      <c r="BK289" s="193">
        <f>ROUND(I289*H289,2)</f>
        <v>0</v>
      </c>
      <c r="BL289" s="20" t="s">
        <v>186</v>
      </c>
      <c r="BM289" s="192" t="s">
        <v>1693</v>
      </c>
    </row>
    <row r="290" spans="1:65" s="2" customFormat="1" ht="19.5">
      <c r="A290" s="37"/>
      <c r="B290" s="38"/>
      <c r="C290" s="39"/>
      <c r="D290" s="194" t="s">
        <v>188</v>
      </c>
      <c r="E290" s="39"/>
      <c r="F290" s="195" t="s">
        <v>412</v>
      </c>
      <c r="G290" s="39"/>
      <c r="H290" s="39"/>
      <c r="I290" s="196"/>
      <c r="J290" s="39"/>
      <c r="K290" s="39"/>
      <c r="L290" s="42"/>
      <c r="M290" s="197"/>
      <c r="N290" s="198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188</v>
      </c>
      <c r="AU290" s="20" t="s">
        <v>86</v>
      </c>
    </row>
    <row r="291" spans="1:65" s="13" customFormat="1" ht="22.5">
      <c r="B291" s="201"/>
      <c r="C291" s="202"/>
      <c r="D291" s="194" t="s">
        <v>192</v>
      </c>
      <c r="E291" s="203" t="s">
        <v>19</v>
      </c>
      <c r="F291" s="204" t="s">
        <v>415</v>
      </c>
      <c r="G291" s="202"/>
      <c r="H291" s="203" t="s">
        <v>19</v>
      </c>
      <c r="I291" s="205"/>
      <c r="J291" s="202"/>
      <c r="K291" s="202"/>
      <c r="L291" s="206"/>
      <c r="M291" s="207"/>
      <c r="N291" s="208"/>
      <c r="O291" s="208"/>
      <c r="P291" s="208"/>
      <c r="Q291" s="208"/>
      <c r="R291" s="208"/>
      <c r="S291" s="208"/>
      <c r="T291" s="209"/>
      <c r="AT291" s="210" t="s">
        <v>192</v>
      </c>
      <c r="AU291" s="210" t="s">
        <v>86</v>
      </c>
      <c r="AV291" s="13" t="s">
        <v>84</v>
      </c>
      <c r="AW291" s="13" t="s">
        <v>37</v>
      </c>
      <c r="AX291" s="13" t="s">
        <v>77</v>
      </c>
      <c r="AY291" s="210" t="s">
        <v>179</v>
      </c>
    </row>
    <row r="292" spans="1:65" s="14" customFormat="1" ht="11.25">
      <c r="B292" s="211"/>
      <c r="C292" s="212"/>
      <c r="D292" s="194" t="s">
        <v>192</v>
      </c>
      <c r="E292" s="213" t="s">
        <v>19</v>
      </c>
      <c r="F292" s="214" t="s">
        <v>416</v>
      </c>
      <c r="G292" s="212"/>
      <c r="H292" s="215">
        <v>0.25600000000000001</v>
      </c>
      <c r="I292" s="216"/>
      <c r="J292" s="212"/>
      <c r="K292" s="212"/>
      <c r="L292" s="217"/>
      <c r="M292" s="218"/>
      <c r="N292" s="219"/>
      <c r="O292" s="219"/>
      <c r="P292" s="219"/>
      <c r="Q292" s="219"/>
      <c r="R292" s="219"/>
      <c r="S292" s="219"/>
      <c r="T292" s="220"/>
      <c r="AT292" s="221" t="s">
        <v>192</v>
      </c>
      <c r="AU292" s="221" t="s">
        <v>86</v>
      </c>
      <c r="AV292" s="14" t="s">
        <v>86</v>
      </c>
      <c r="AW292" s="14" t="s">
        <v>37</v>
      </c>
      <c r="AX292" s="14" t="s">
        <v>84</v>
      </c>
      <c r="AY292" s="221" t="s">
        <v>179</v>
      </c>
    </row>
    <row r="293" spans="1:65" s="12" customFormat="1" ht="22.9" customHeight="1">
      <c r="B293" s="165"/>
      <c r="C293" s="166"/>
      <c r="D293" s="167" t="s">
        <v>76</v>
      </c>
      <c r="E293" s="179" t="s">
        <v>225</v>
      </c>
      <c r="F293" s="179" t="s">
        <v>417</v>
      </c>
      <c r="G293" s="166"/>
      <c r="H293" s="166"/>
      <c r="I293" s="169"/>
      <c r="J293" s="180">
        <f>BK293</f>
        <v>0</v>
      </c>
      <c r="K293" s="166"/>
      <c r="L293" s="171"/>
      <c r="M293" s="172"/>
      <c r="N293" s="173"/>
      <c r="O293" s="173"/>
      <c r="P293" s="174">
        <f>SUM(P294:P326)</f>
        <v>0</v>
      </c>
      <c r="Q293" s="173"/>
      <c r="R293" s="174">
        <f>SUM(R294:R326)</f>
        <v>20.582712000000001</v>
      </c>
      <c r="S293" s="173"/>
      <c r="T293" s="175">
        <f>SUM(T294:T326)</f>
        <v>0</v>
      </c>
      <c r="AR293" s="176" t="s">
        <v>84</v>
      </c>
      <c r="AT293" s="177" t="s">
        <v>76</v>
      </c>
      <c r="AU293" s="177" t="s">
        <v>84</v>
      </c>
      <c r="AY293" s="176" t="s">
        <v>179</v>
      </c>
      <c r="BK293" s="178">
        <f>SUM(BK294:BK326)</f>
        <v>0</v>
      </c>
    </row>
    <row r="294" spans="1:65" s="2" customFormat="1" ht="24.2" customHeight="1">
      <c r="A294" s="37"/>
      <c r="B294" s="38"/>
      <c r="C294" s="181" t="s">
        <v>427</v>
      </c>
      <c r="D294" s="181" t="s">
        <v>181</v>
      </c>
      <c r="E294" s="182" t="s">
        <v>419</v>
      </c>
      <c r="F294" s="183" t="s">
        <v>420</v>
      </c>
      <c r="G294" s="184" t="s">
        <v>184</v>
      </c>
      <c r="H294" s="185">
        <v>27.6</v>
      </c>
      <c r="I294" s="186"/>
      <c r="J294" s="187">
        <f>ROUND(I294*H294,2)</f>
        <v>0</v>
      </c>
      <c r="K294" s="183" t="s">
        <v>185</v>
      </c>
      <c r="L294" s="42"/>
      <c r="M294" s="188" t="s">
        <v>19</v>
      </c>
      <c r="N294" s="189" t="s">
        <v>48</v>
      </c>
      <c r="O294" s="67"/>
      <c r="P294" s="190">
        <f>O294*H294</f>
        <v>0</v>
      </c>
      <c r="Q294" s="190">
        <v>0.46</v>
      </c>
      <c r="R294" s="190">
        <f>Q294*H294</f>
        <v>12.696000000000002</v>
      </c>
      <c r="S294" s="190">
        <v>0</v>
      </c>
      <c r="T294" s="191">
        <f>S294*H294</f>
        <v>0</v>
      </c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R294" s="192" t="s">
        <v>186</v>
      </c>
      <c r="AT294" s="192" t="s">
        <v>181</v>
      </c>
      <c r="AU294" s="192" t="s">
        <v>86</v>
      </c>
      <c r="AY294" s="20" t="s">
        <v>179</v>
      </c>
      <c r="BE294" s="193">
        <f>IF(N294="základní",J294,0)</f>
        <v>0</v>
      </c>
      <c r="BF294" s="193">
        <f>IF(N294="snížená",J294,0)</f>
        <v>0</v>
      </c>
      <c r="BG294" s="193">
        <f>IF(N294="zákl. přenesená",J294,0)</f>
        <v>0</v>
      </c>
      <c r="BH294" s="193">
        <f>IF(N294="sníž. přenesená",J294,0)</f>
        <v>0</v>
      </c>
      <c r="BI294" s="193">
        <f>IF(N294="nulová",J294,0)</f>
        <v>0</v>
      </c>
      <c r="BJ294" s="20" t="s">
        <v>84</v>
      </c>
      <c r="BK294" s="193">
        <f>ROUND(I294*H294,2)</f>
        <v>0</v>
      </c>
      <c r="BL294" s="20" t="s">
        <v>186</v>
      </c>
      <c r="BM294" s="192" t="s">
        <v>421</v>
      </c>
    </row>
    <row r="295" spans="1:65" s="2" customFormat="1" ht="19.5">
      <c r="A295" s="37"/>
      <c r="B295" s="38"/>
      <c r="C295" s="39"/>
      <c r="D295" s="194" t="s">
        <v>188</v>
      </c>
      <c r="E295" s="39"/>
      <c r="F295" s="195" t="s">
        <v>422</v>
      </c>
      <c r="G295" s="39"/>
      <c r="H295" s="39"/>
      <c r="I295" s="196"/>
      <c r="J295" s="39"/>
      <c r="K295" s="39"/>
      <c r="L295" s="42"/>
      <c r="M295" s="197"/>
      <c r="N295" s="198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188</v>
      </c>
      <c r="AU295" s="20" t="s">
        <v>86</v>
      </c>
    </row>
    <row r="296" spans="1:65" s="2" customFormat="1" ht="11.25">
      <c r="A296" s="37"/>
      <c r="B296" s="38"/>
      <c r="C296" s="39"/>
      <c r="D296" s="199" t="s">
        <v>190</v>
      </c>
      <c r="E296" s="39"/>
      <c r="F296" s="200" t="s">
        <v>423</v>
      </c>
      <c r="G296" s="39"/>
      <c r="H296" s="39"/>
      <c r="I296" s="196"/>
      <c r="J296" s="39"/>
      <c r="K296" s="39"/>
      <c r="L296" s="42"/>
      <c r="M296" s="197"/>
      <c r="N296" s="198"/>
      <c r="O296" s="67"/>
      <c r="P296" s="67"/>
      <c r="Q296" s="67"/>
      <c r="R296" s="67"/>
      <c r="S296" s="67"/>
      <c r="T296" s="68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T296" s="20" t="s">
        <v>190</v>
      </c>
      <c r="AU296" s="20" t="s">
        <v>86</v>
      </c>
    </row>
    <row r="297" spans="1:65" s="13" customFormat="1" ht="11.25">
      <c r="B297" s="201"/>
      <c r="C297" s="202"/>
      <c r="D297" s="194" t="s">
        <v>192</v>
      </c>
      <c r="E297" s="203" t="s">
        <v>19</v>
      </c>
      <c r="F297" s="204" t="s">
        <v>424</v>
      </c>
      <c r="G297" s="202"/>
      <c r="H297" s="203" t="s">
        <v>19</v>
      </c>
      <c r="I297" s="205"/>
      <c r="J297" s="202"/>
      <c r="K297" s="202"/>
      <c r="L297" s="206"/>
      <c r="M297" s="207"/>
      <c r="N297" s="208"/>
      <c r="O297" s="208"/>
      <c r="P297" s="208"/>
      <c r="Q297" s="208"/>
      <c r="R297" s="208"/>
      <c r="S297" s="208"/>
      <c r="T297" s="209"/>
      <c r="AT297" s="210" t="s">
        <v>192</v>
      </c>
      <c r="AU297" s="210" t="s">
        <v>86</v>
      </c>
      <c r="AV297" s="13" t="s">
        <v>84</v>
      </c>
      <c r="AW297" s="13" t="s">
        <v>37</v>
      </c>
      <c r="AX297" s="13" t="s">
        <v>77</v>
      </c>
      <c r="AY297" s="210" t="s">
        <v>179</v>
      </c>
    </row>
    <row r="298" spans="1:65" s="13" customFormat="1" ht="11.25">
      <c r="B298" s="201"/>
      <c r="C298" s="202"/>
      <c r="D298" s="194" t="s">
        <v>192</v>
      </c>
      <c r="E298" s="203" t="s">
        <v>19</v>
      </c>
      <c r="F298" s="204" t="s">
        <v>899</v>
      </c>
      <c r="G298" s="202"/>
      <c r="H298" s="203" t="s">
        <v>19</v>
      </c>
      <c r="I298" s="205"/>
      <c r="J298" s="202"/>
      <c r="K298" s="202"/>
      <c r="L298" s="206"/>
      <c r="M298" s="207"/>
      <c r="N298" s="208"/>
      <c r="O298" s="208"/>
      <c r="P298" s="208"/>
      <c r="Q298" s="208"/>
      <c r="R298" s="208"/>
      <c r="S298" s="208"/>
      <c r="T298" s="209"/>
      <c r="AT298" s="210" t="s">
        <v>192</v>
      </c>
      <c r="AU298" s="210" t="s">
        <v>86</v>
      </c>
      <c r="AV298" s="13" t="s">
        <v>84</v>
      </c>
      <c r="AW298" s="13" t="s">
        <v>37</v>
      </c>
      <c r="AX298" s="13" t="s">
        <v>77</v>
      </c>
      <c r="AY298" s="210" t="s">
        <v>179</v>
      </c>
    </row>
    <row r="299" spans="1:65" s="13" customFormat="1" ht="11.25">
      <c r="B299" s="201"/>
      <c r="C299" s="202"/>
      <c r="D299" s="194" t="s">
        <v>192</v>
      </c>
      <c r="E299" s="203" t="s">
        <v>19</v>
      </c>
      <c r="F299" s="204" t="s">
        <v>900</v>
      </c>
      <c r="G299" s="202"/>
      <c r="H299" s="203" t="s">
        <v>19</v>
      </c>
      <c r="I299" s="205"/>
      <c r="J299" s="202"/>
      <c r="K299" s="202"/>
      <c r="L299" s="206"/>
      <c r="M299" s="207"/>
      <c r="N299" s="208"/>
      <c r="O299" s="208"/>
      <c r="P299" s="208"/>
      <c r="Q299" s="208"/>
      <c r="R299" s="208"/>
      <c r="S299" s="208"/>
      <c r="T299" s="209"/>
      <c r="AT299" s="210" t="s">
        <v>192</v>
      </c>
      <c r="AU299" s="210" t="s">
        <v>86</v>
      </c>
      <c r="AV299" s="13" t="s">
        <v>84</v>
      </c>
      <c r="AW299" s="13" t="s">
        <v>37</v>
      </c>
      <c r="AX299" s="13" t="s">
        <v>77</v>
      </c>
      <c r="AY299" s="210" t="s">
        <v>179</v>
      </c>
    </row>
    <row r="300" spans="1:65" s="14" customFormat="1" ht="22.5">
      <c r="B300" s="211"/>
      <c r="C300" s="212"/>
      <c r="D300" s="194" t="s">
        <v>192</v>
      </c>
      <c r="E300" s="213" t="s">
        <v>19</v>
      </c>
      <c r="F300" s="214" t="s">
        <v>1687</v>
      </c>
      <c r="G300" s="212"/>
      <c r="H300" s="215">
        <v>24</v>
      </c>
      <c r="I300" s="216"/>
      <c r="J300" s="212"/>
      <c r="K300" s="212"/>
      <c r="L300" s="217"/>
      <c r="M300" s="218"/>
      <c r="N300" s="219"/>
      <c r="O300" s="219"/>
      <c r="P300" s="219"/>
      <c r="Q300" s="219"/>
      <c r="R300" s="219"/>
      <c r="S300" s="219"/>
      <c r="T300" s="220"/>
      <c r="AT300" s="221" t="s">
        <v>192</v>
      </c>
      <c r="AU300" s="221" t="s">
        <v>86</v>
      </c>
      <c r="AV300" s="14" t="s">
        <v>86</v>
      </c>
      <c r="AW300" s="14" t="s">
        <v>37</v>
      </c>
      <c r="AX300" s="14" t="s">
        <v>77</v>
      </c>
      <c r="AY300" s="221" t="s">
        <v>179</v>
      </c>
    </row>
    <row r="301" spans="1:65" s="14" customFormat="1" ht="22.5">
      <c r="B301" s="211"/>
      <c r="C301" s="212"/>
      <c r="D301" s="194" t="s">
        <v>192</v>
      </c>
      <c r="E301" s="213" t="s">
        <v>19</v>
      </c>
      <c r="F301" s="214" t="s">
        <v>1688</v>
      </c>
      <c r="G301" s="212"/>
      <c r="H301" s="215">
        <v>1.6</v>
      </c>
      <c r="I301" s="216"/>
      <c r="J301" s="212"/>
      <c r="K301" s="212"/>
      <c r="L301" s="217"/>
      <c r="M301" s="218"/>
      <c r="N301" s="219"/>
      <c r="O301" s="219"/>
      <c r="P301" s="219"/>
      <c r="Q301" s="219"/>
      <c r="R301" s="219"/>
      <c r="S301" s="219"/>
      <c r="T301" s="220"/>
      <c r="AT301" s="221" t="s">
        <v>192</v>
      </c>
      <c r="AU301" s="221" t="s">
        <v>86</v>
      </c>
      <c r="AV301" s="14" t="s">
        <v>86</v>
      </c>
      <c r="AW301" s="14" t="s">
        <v>37</v>
      </c>
      <c r="AX301" s="14" t="s">
        <v>77</v>
      </c>
      <c r="AY301" s="221" t="s">
        <v>179</v>
      </c>
    </row>
    <row r="302" spans="1:65" s="13" customFormat="1" ht="11.25">
      <c r="B302" s="201"/>
      <c r="C302" s="202"/>
      <c r="D302" s="194" t="s">
        <v>192</v>
      </c>
      <c r="E302" s="203" t="s">
        <v>19</v>
      </c>
      <c r="F302" s="204" t="s">
        <v>864</v>
      </c>
      <c r="G302" s="202"/>
      <c r="H302" s="203" t="s">
        <v>19</v>
      </c>
      <c r="I302" s="205"/>
      <c r="J302" s="202"/>
      <c r="K302" s="202"/>
      <c r="L302" s="206"/>
      <c r="M302" s="207"/>
      <c r="N302" s="208"/>
      <c r="O302" s="208"/>
      <c r="P302" s="208"/>
      <c r="Q302" s="208"/>
      <c r="R302" s="208"/>
      <c r="S302" s="208"/>
      <c r="T302" s="209"/>
      <c r="AT302" s="210" t="s">
        <v>192</v>
      </c>
      <c r="AU302" s="210" t="s">
        <v>86</v>
      </c>
      <c r="AV302" s="13" t="s">
        <v>84</v>
      </c>
      <c r="AW302" s="13" t="s">
        <v>37</v>
      </c>
      <c r="AX302" s="13" t="s">
        <v>77</v>
      </c>
      <c r="AY302" s="210" t="s">
        <v>179</v>
      </c>
    </row>
    <row r="303" spans="1:65" s="14" customFormat="1" ht="11.25">
      <c r="B303" s="211"/>
      <c r="C303" s="212"/>
      <c r="D303" s="194" t="s">
        <v>192</v>
      </c>
      <c r="E303" s="213" t="s">
        <v>19</v>
      </c>
      <c r="F303" s="214" t="s">
        <v>222</v>
      </c>
      <c r="G303" s="212"/>
      <c r="H303" s="215">
        <v>2</v>
      </c>
      <c r="I303" s="216"/>
      <c r="J303" s="212"/>
      <c r="K303" s="212"/>
      <c r="L303" s="217"/>
      <c r="M303" s="218"/>
      <c r="N303" s="219"/>
      <c r="O303" s="219"/>
      <c r="P303" s="219"/>
      <c r="Q303" s="219"/>
      <c r="R303" s="219"/>
      <c r="S303" s="219"/>
      <c r="T303" s="220"/>
      <c r="AT303" s="221" t="s">
        <v>192</v>
      </c>
      <c r="AU303" s="221" t="s">
        <v>86</v>
      </c>
      <c r="AV303" s="14" t="s">
        <v>86</v>
      </c>
      <c r="AW303" s="14" t="s">
        <v>37</v>
      </c>
      <c r="AX303" s="14" t="s">
        <v>77</v>
      </c>
      <c r="AY303" s="221" t="s">
        <v>179</v>
      </c>
    </row>
    <row r="304" spans="1:65" s="15" customFormat="1" ht="11.25">
      <c r="B304" s="222"/>
      <c r="C304" s="223"/>
      <c r="D304" s="194" t="s">
        <v>192</v>
      </c>
      <c r="E304" s="224" t="s">
        <v>19</v>
      </c>
      <c r="F304" s="225" t="s">
        <v>205</v>
      </c>
      <c r="G304" s="223"/>
      <c r="H304" s="226">
        <v>27.6</v>
      </c>
      <c r="I304" s="227"/>
      <c r="J304" s="223"/>
      <c r="K304" s="223"/>
      <c r="L304" s="228"/>
      <c r="M304" s="229"/>
      <c r="N304" s="230"/>
      <c r="O304" s="230"/>
      <c r="P304" s="230"/>
      <c r="Q304" s="230"/>
      <c r="R304" s="230"/>
      <c r="S304" s="230"/>
      <c r="T304" s="231"/>
      <c r="AT304" s="232" t="s">
        <v>192</v>
      </c>
      <c r="AU304" s="232" t="s">
        <v>86</v>
      </c>
      <c r="AV304" s="15" t="s">
        <v>186</v>
      </c>
      <c r="AW304" s="15" t="s">
        <v>37</v>
      </c>
      <c r="AX304" s="15" t="s">
        <v>84</v>
      </c>
      <c r="AY304" s="232" t="s">
        <v>179</v>
      </c>
    </row>
    <row r="305" spans="1:65" s="2" customFormat="1" ht="24.2" customHeight="1">
      <c r="A305" s="37"/>
      <c r="B305" s="38"/>
      <c r="C305" s="181" t="s">
        <v>438</v>
      </c>
      <c r="D305" s="181" t="s">
        <v>181</v>
      </c>
      <c r="E305" s="182" t="s">
        <v>428</v>
      </c>
      <c r="F305" s="183" t="s">
        <v>429</v>
      </c>
      <c r="G305" s="184" t="s">
        <v>184</v>
      </c>
      <c r="H305" s="185">
        <v>27.6</v>
      </c>
      <c r="I305" s="186"/>
      <c r="J305" s="187">
        <f>ROUND(I305*H305,2)</f>
        <v>0</v>
      </c>
      <c r="K305" s="183" t="s">
        <v>185</v>
      </c>
      <c r="L305" s="42"/>
      <c r="M305" s="188" t="s">
        <v>19</v>
      </c>
      <c r="N305" s="189" t="s">
        <v>48</v>
      </c>
      <c r="O305" s="67"/>
      <c r="P305" s="190">
        <f>O305*H305</f>
        <v>0</v>
      </c>
      <c r="Q305" s="190">
        <v>9.0620000000000006E-2</v>
      </c>
      <c r="R305" s="190">
        <f>Q305*H305</f>
        <v>2.5011120000000004</v>
      </c>
      <c r="S305" s="190">
        <v>0</v>
      </c>
      <c r="T305" s="191">
        <f>S305*H305</f>
        <v>0</v>
      </c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R305" s="192" t="s">
        <v>186</v>
      </c>
      <c r="AT305" s="192" t="s">
        <v>181</v>
      </c>
      <c r="AU305" s="192" t="s">
        <v>86</v>
      </c>
      <c r="AY305" s="20" t="s">
        <v>179</v>
      </c>
      <c r="BE305" s="193">
        <f>IF(N305="základní",J305,0)</f>
        <v>0</v>
      </c>
      <c r="BF305" s="193">
        <f>IF(N305="snížená",J305,0)</f>
        <v>0</v>
      </c>
      <c r="BG305" s="193">
        <f>IF(N305="zákl. přenesená",J305,0)</f>
        <v>0</v>
      </c>
      <c r="BH305" s="193">
        <f>IF(N305="sníž. přenesená",J305,0)</f>
        <v>0</v>
      </c>
      <c r="BI305" s="193">
        <f>IF(N305="nulová",J305,0)</f>
        <v>0</v>
      </c>
      <c r="BJ305" s="20" t="s">
        <v>84</v>
      </c>
      <c r="BK305" s="193">
        <f>ROUND(I305*H305,2)</f>
        <v>0</v>
      </c>
      <c r="BL305" s="20" t="s">
        <v>186</v>
      </c>
      <c r="BM305" s="192" t="s">
        <v>430</v>
      </c>
    </row>
    <row r="306" spans="1:65" s="2" customFormat="1" ht="48.75">
      <c r="A306" s="37"/>
      <c r="B306" s="38"/>
      <c r="C306" s="39"/>
      <c r="D306" s="194" t="s">
        <v>188</v>
      </c>
      <c r="E306" s="39"/>
      <c r="F306" s="195" t="s">
        <v>431</v>
      </c>
      <c r="G306" s="39"/>
      <c r="H306" s="39"/>
      <c r="I306" s="196"/>
      <c r="J306" s="39"/>
      <c r="K306" s="39"/>
      <c r="L306" s="42"/>
      <c r="M306" s="197"/>
      <c r="N306" s="198"/>
      <c r="O306" s="67"/>
      <c r="P306" s="67"/>
      <c r="Q306" s="67"/>
      <c r="R306" s="67"/>
      <c r="S306" s="67"/>
      <c r="T306" s="68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T306" s="20" t="s">
        <v>188</v>
      </c>
      <c r="AU306" s="20" t="s">
        <v>86</v>
      </c>
    </row>
    <row r="307" spans="1:65" s="2" customFormat="1" ht="11.25">
      <c r="A307" s="37"/>
      <c r="B307" s="38"/>
      <c r="C307" s="39"/>
      <c r="D307" s="199" t="s">
        <v>190</v>
      </c>
      <c r="E307" s="39"/>
      <c r="F307" s="200" t="s">
        <v>432</v>
      </c>
      <c r="G307" s="39"/>
      <c r="H307" s="39"/>
      <c r="I307" s="196"/>
      <c r="J307" s="39"/>
      <c r="K307" s="39"/>
      <c r="L307" s="42"/>
      <c r="M307" s="197"/>
      <c r="N307" s="198"/>
      <c r="O307" s="67"/>
      <c r="P307" s="67"/>
      <c r="Q307" s="67"/>
      <c r="R307" s="67"/>
      <c r="S307" s="67"/>
      <c r="T307" s="68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T307" s="20" t="s">
        <v>190</v>
      </c>
      <c r="AU307" s="20" t="s">
        <v>86</v>
      </c>
    </row>
    <row r="308" spans="1:65" s="2" customFormat="1" ht="39">
      <c r="A308" s="37"/>
      <c r="B308" s="38"/>
      <c r="C308" s="39"/>
      <c r="D308" s="194" t="s">
        <v>433</v>
      </c>
      <c r="E308" s="39"/>
      <c r="F308" s="254" t="s">
        <v>434</v>
      </c>
      <c r="G308" s="39"/>
      <c r="H308" s="39"/>
      <c r="I308" s="196"/>
      <c r="J308" s="39"/>
      <c r="K308" s="39"/>
      <c r="L308" s="42"/>
      <c r="M308" s="197"/>
      <c r="N308" s="198"/>
      <c r="O308" s="67"/>
      <c r="P308" s="67"/>
      <c r="Q308" s="67"/>
      <c r="R308" s="67"/>
      <c r="S308" s="67"/>
      <c r="T308" s="68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T308" s="20" t="s">
        <v>433</v>
      </c>
      <c r="AU308" s="20" t="s">
        <v>86</v>
      </c>
    </row>
    <row r="309" spans="1:65" s="13" customFormat="1" ht="11.25">
      <c r="B309" s="201"/>
      <c r="C309" s="202"/>
      <c r="D309" s="194" t="s">
        <v>192</v>
      </c>
      <c r="E309" s="203" t="s">
        <v>19</v>
      </c>
      <c r="F309" s="204" t="s">
        <v>424</v>
      </c>
      <c r="G309" s="202"/>
      <c r="H309" s="203" t="s">
        <v>19</v>
      </c>
      <c r="I309" s="205"/>
      <c r="J309" s="202"/>
      <c r="K309" s="202"/>
      <c r="L309" s="206"/>
      <c r="M309" s="207"/>
      <c r="N309" s="208"/>
      <c r="O309" s="208"/>
      <c r="P309" s="208"/>
      <c r="Q309" s="208"/>
      <c r="R309" s="208"/>
      <c r="S309" s="208"/>
      <c r="T309" s="209"/>
      <c r="AT309" s="210" t="s">
        <v>192</v>
      </c>
      <c r="AU309" s="210" t="s">
        <v>86</v>
      </c>
      <c r="AV309" s="13" t="s">
        <v>84</v>
      </c>
      <c r="AW309" s="13" t="s">
        <v>37</v>
      </c>
      <c r="AX309" s="13" t="s">
        <v>77</v>
      </c>
      <c r="AY309" s="210" t="s">
        <v>179</v>
      </c>
    </row>
    <row r="310" spans="1:65" s="13" customFormat="1" ht="33.75">
      <c r="B310" s="201"/>
      <c r="C310" s="202"/>
      <c r="D310" s="194" t="s">
        <v>192</v>
      </c>
      <c r="E310" s="203" t="s">
        <v>19</v>
      </c>
      <c r="F310" s="204" t="s">
        <v>902</v>
      </c>
      <c r="G310" s="202"/>
      <c r="H310" s="203" t="s">
        <v>19</v>
      </c>
      <c r="I310" s="205"/>
      <c r="J310" s="202"/>
      <c r="K310" s="202"/>
      <c r="L310" s="206"/>
      <c r="M310" s="207"/>
      <c r="N310" s="208"/>
      <c r="O310" s="208"/>
      <c r="P310" s="208"/>
      <c r="Q310" s="208"/>
      <c r="R310" s="208"/>
      <c r="S310" s="208"/>
      <c r="T310" s="209"/>
      <c r="AT310" s="210" t="s">
        <v>192</v>
      </c>
      <c r="AU310" s="210" t="s">
        <v>86</v>
      </c>
      <c r="AV310" s="13" t="s">
        <v>84</v>
      </c>
      <c r="AW310" s="13" t="s">
        <v>37</v>
      </c>
      <c r="AX310" s="13" t="s">
        <v>77</v>
      </c>
      <c r="AY310" s="210" t="s">
        <v>179</v>
      </c>
    </row>
    <row r="311" spans="1:65" s="13" customFormat="1" ht="11.25">
      <c r="B311" s="201"/>
      <c r="C311" s="202"/>
      <c r="D311" s="194" t="s">
        <v>192</v>
      </c>
      <c r="E311" s="203" t="s">
        <v>19</v>
      </c>
      <c r="F311" s="204" t="s">
        <v>900</v>
      </c>
      <c r="G311" s="202"/>
      <c r="H311" s="203" t="s">
        <v>19</v>
      </c>
      <c r="I311" s="205"/>
      <c r="J311" s="202"/>
      <c r="K311" s="202"/>
      <c r="L311" s="206"/>
      <c r="M311" s="207"/>
      <c r="N311" s="208"/>
      <c r="O311" s="208"/>
      <c r="P311" s="208"/>
      <c r="Q311" s="208"/>
      <c r="R311" s="208"/>
      <c r="S311" s="208"/>
      <c r="T311" s="209"/>
      <c r="AT311" s="210" t="s">
        <v>192</v>
      </c>
      <c r="AU311" s="210" t="s">
        <v>86</v>
      </c>
      <c r="AV311" s="13" t="s">
        <v>84</v>
      </c>
      <c r="AW311" s="13" t="s">
        <v>37</v>
      </c>
      <c r="AX311" s="13" t="s">
        <v>77</v>
      </c>
      <c r="AY311" s="210" t="s">
        <v>179</v>
      </c>
    </row>
    <row r="312" spans="1:65" s="14" customFormat="1" ht="22.5">
      <c r="B312" s="211"/>
      <c r="C312" s="212"/>
      <c r="D312" s="194" t="s">
        <v>192</v>
      </c>
      <c r="E312" s="213" t="s">
        <v>19</v>
      </c>
      <c r="F312" s="214" t="s">
        <v>1687</v>
      </c>
      <c r="G312" s="212"/>
      <c r="H312" s="215">
        <v>24</v>
      </c>
      <c r="I312" s="216"/>
      <c r="J312" s="212"/>
      <c r="K312" s="212"/>
      <c r="L312" s="217"/>
      <c r="M312" s="218"/>
      <c r="N312" s="219"/>
      <c r="O312" s="219"/>
      <c r="P312" s="219"/>
      <c r="Q312" s="219"/>
      <c r="R312" s="219"/>
      <c r="S312" s="219"/>
      <c r="T312" s="220"/>
      <c r="AT312" s="221" t="s">
        <v>192</v>
      </c>
      <c r="AU312" s="221" t="s">
        <v>86</v>
      </c>
      <c r="AV312" s="14" t="s">
        <v>86</v>
      </c>
      <c r="AW312" s="14" t="s">
        <v>37</v>
      </c>
      <c r="AX312" s="14" t="s">
        <v>77</v>
      </c>
      <c r="AY312" s="221" t="s">
        <v>179</v>
      </c>
    </row>
    <row r="313" spans="1:65" s="14" customFormat="1" ht="22.5">
      <c r="B313" s="211"/>
      <c r="C313" s="212"/>
      <c r="D313" s="194" t="s">
        <v>192</v>
      </c>
      <c r="E313" s="213" t="s">
        <v>19</v>
      </c>
      <c r="F313" s="214" t="s">
        <v>1688</v>
      </c>
      <c r="G313" s="212"/>
      <c r="H313" s="215">
        <v>1.6</v>
      </c>
      <c r="I313" s="216"/>
      <c r="J313" s="212"/>
      <c r="K313" s="212"/>
      <c r="L313" s="217"/>
      <c r="M313" s="218"/>
      <c r="N313" s="219"/>
      <c r="O313" s="219"/>
      <c r="P313" s="219"/>
      <c r="Q313" s="219"/>
      <c r="R313" s="219"/>
      <c r="S313" s="219"/>
      <c r="T313" s="220"/>
      <c r="AT313" s="221" t="s">
        <v>192</v>
      </c>
      <c r="AU313" s="221" t="s">
        <v>86</v>
      </c>
      <c r="AV313" s="14" t="s">
        <v>86</v>
      </c>
      <c r="AW313" s="14" t="s">
        <v>37</v>
      </c>
      <c r="AX313" s="14" t="s">
        <v>77</v>
      </c>
      <c r="AY313" s="221" t="s">
        <v>179</v>
      </c>
    </row>
    <row r="314" spans="1:65" s="13" customFormat="1" ht="11.25">
      <c r="B314" s="201"/>
      <c r="C314" s="202"/>
      <c r="D314" s="194" t="s">
        <v>192</v>
      </c>
      <c r="E314" s="203" t="s">
        <v>19</v>
      </c>
      <c r="F314" s="204" t="s">
        <v>864</v>
      </c>
      <c r="G314" s="202"/>
      <c r="H314" s="203" t="s">
        <v>19</v>
      </c>
      <c r="I314" s="205"/>
      <c r="J314" s="202"/>
      <c r="K314" s="202"/>
      <c r="L314" s="206"/>
      <c r="M314" s="207"/>
      <c r="N314" s="208"/>
      <c r="O314" s="208"/>
      <c r="P314" s="208"/>
      <c r="Q314" s="208"/>
      <c r="R314" s="208"/>
      <c r="S314" s="208"/>
      <c r="T314" s="209"/>
      <c r="AT314" s="210" t="s">
        <v>192</v>
      </c>
      <c r="AU314" s="210" t="s">
        <v>86</v>
      </c>
      <c r="AV314" s="13" t="s">
        <v>84</v>
      </c>
      <c r="AW314" s="13" t="s">
        <v>37</v>
      </c>
      <c r="AX314" s="13" t="s">
        <v>77</v>
      </c>
      <c r="AY314" s="210" t="s">
        <v>179</v>
      </c>
    </row>
    <row r="315" spans="1:65" s="14" customFormat="1" ht="11.25">
      <c r="B315" s="211"/>
      <c r="C315" s="212"/>
      <c r="D315" s="194" t="s">
        <v>192</v>
      </c>
      <c r="E315" s="213" t="s">
        <v>19</v>
      </c>
      <c r="F315" s="214" t="s">
        <v>222</v>
      </c>
      <c r="G315" s="212"/>
      <c r="H315" s="215">
        <v>2</v>
      </c>
      <c r="I315" s="216"/>
      <c r="J315" s="212"/>
      <c r="K315" s="212"/>
      <c r="L315" s="217"/>
      <c r="M315" s="218"/>
      <c r="N315" s="219"/>
      <c r="O315" s="219"/>
      <c r="P315" s="219"/>
      <c r="Q315" s="219"/>
      <c r="R315" s="219"/>
      <c r="S315" s="219"/>
      <c r="T315" s="220"/>
      <c r="AT315" s="221" t="s">
        <v>192</v>
      </c>
      <c r="AU315" s="221" t="s">
        <v>86</v>
      </c>
      <c r="AV315" s="14" t="s">
        <v>86</v>
      </c>
      <c r="AW315" s="14" t="s">
        <v>37</v>
      </c>
      <c r="AX315" s="14" t="s">
        <v>77</v>
      </c>
      <c r="AY315" s="221" t="s">
        <v>179</v>
      </c>
    </row>
    <row r="316" spans="1:65" s="15" customFormat="1" ht="11.25">
      <c r="B316" s="222"/>
      <c r="C316" s="223"/>
      <c r="D316" s="194" t="s">
        <v>192</v>
      </c>
      <c r="E316" s="224" t="s">
        <v>19</v>
      </c>
      <c r="F316" s="225" t="s">
        <v>205</v>
      </c>
      <c r="G316" s="223"/>
      <c r="H316" s="226">
        <v>27.6</v>
      </c>
      <c r="I316" s="227"/>
      <c r="J316" s="223"/>
      <c r="K316" s="223"/>
      <c r="L316" s="228"/>
      <c r="M316" s="229"/>
      <c r="N316" s="230"/>
      <c r="O316" s="230"/>
      <c r="P316" s="230"/>
      <c r="Q316" s="230"/>
      <c r="R316" s="230"/>
      <c r="S316" s="230"/>
      <c r="T316" s="231"/>
      <c r="AT316" s="232" t="s">
        <v>192</v>
      </c>
      <c r="AU316" s="232" t="s">
        <v>86</v>
      </c>
      <c r="AV316" s="15" t="s">
        <v>186</v>
      </c>
      <c r="AW316" s="15" t="s">
        <v>37</v>
      </c>
      <c r="AX316" s="15" t="s">
        <v>84</v>
      </c>
      <c r="AY316" s="232" t="s">
        <v>179</v>
      </c>
    </row>
    <row r="317" spans="1:65" s="2" customFormat="1" ht="24.2" customHeight="1">
      <c r="A317" s="37"/>
      <c r="B317" s="38"/>
      <c r="C317" s="244" t="s">
        <v>446</v>
      </c>
      <c r="D317" s="244" t="s">
        <v>374</v>
      </c>
      <c r="E317" s="245" t="s">
        <v>439</v>
      </c>
      <c r="F317" s="246" t="s">
        <v>440</v>
      </c>
      <c r="G317" s="247" t="s">
        <v>184</v>
      </c>
      <c r="H317" s="248">
        <v>27.6</v>
      </c>
      <c r="I317" s="249"/>
      <c r="J317" s="250">
        <f>ROUND(I317*H317,2)</f>
        <v>0</v>
      </c>
      <c r="K317" s="246" t="s">
        <v>441</v>
      </c>
      <c r="L317" s="251"/>
      <c r="M317" s="252" t="s">
        <v>19</v>
      </c>
      <c r="N317" s="253" t="s">
        <v>48</v>
      </c>
      <c r="O317" s="67"/>
      <c r="P317" s="190">
        <f>O317*H317</f>
        <v>0</v>
      </c>
      <c r="Q317" s="190">
        <v>0.17599999999999999</v>
      </c>
      <c r="R317" s="190">
        <f>Q317*H317</f>
        <v>4.8575999999999997</v>
      </c>
      <c r="S317" s="190">
        <v>0</v>
      </c>
      <c r="T317" s="191">
        <f>S317*H317</f>
        <v>0</v>
      </c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R317" s="192" t="s">
        <v>253</v>
      </c>
      <c r="AT317" s="192" t="s">
        <v>374</v>
      </c>
      <c r="AU317" s="192" t="s">
        <v>86</v>
      </c>
      <c r="AY317" s="20" t="s">
        <v>179</v>
      </c>
      <c r="BE317" s="193">
        <f>IF(N317="základní",J317,0)</f>
        <v>0</v>
      </c>
      <c r="BF317" s="193">
        <f>IF(N317="snížená",J317,0)</f>
        <v>0</v>
      </c>
      <c r="BG317" s="193">
        <f>IF(N317="zákl. přenesená",J317,0)</f>
        <v>0</v>
      </c>
      <c r="BH317" s="193">
        <f>IF(N317="sníž. přenesená",J317,0)</f>
        <v>0</v>
      </c>
      <c r="BI317" s="193">
        <f>IF(N317="nulová",J317,0)</f>
        <v>0</v>
      </c>
      <c r="BJ317" s="20" t="s">
        <v>84</v>
      </c>
      <c r="BK317" s="193">
        <f>ROUND(I317*H317,2)</f>
        <v>0</v>
      </c>
      <c r="BL317" s="20" t="s">
        <v>186</v>
      </c>
      <c r="BM317" s="192" t="s">
        <v>442</v>
      </c>
    </row>
    <row r="318" spans="1:65" s="2" customFormat="1" ht="11.25">
      <c r="A318" s="37"/>
      <c r="B318" s="38"/>
      <c r="C318" s="39"/>
      <c r="D318" s="194" t="s">
        <v>188</v>
      </c>
      <c r="E318" s="39"/>
      <c r="F318" s="195" t="s">
        <v>440</v>
      </c>
      <c r="G318" s="39"/>
      <c r="H318" s="39"/>
      <c r="I318" s="196"/>
      <c r="J318" s="39"/>
      <c r="K318" s="39"/>
      <c r="L318" s="42"/>
      <c r="M318" s="197"/>
      <c r="N318" s="198"/>
      <c r="O318" s="67"/>
      <c r="P318" s="67"/>
      <c r="Q318" s="67"/>
      <c r="R318" s="67"/>
      <c r="S318" s="67"/>
      <c r="T318" s="68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T318" s="20" t="s">
        <v>188</v>
      </c>
      <c r="AU318" s="20" t="s">
        <v>86</v>
      </c>
    </row>
    <row r="319" spans="1:65" s="13" customFormat="1" ht="11.25">
      <c r="B319" s="201"/>
      <c r="C319" s="202"/>
      <c r="D319" s="194" t="s">
        <v>192</v>
      </c>
      <c r="E319" s="203" t="s">
        <v>19</v>
      </c>
      <c r="F319" s="204" t="s">
        <v>443</v>
      </c>
      <c r="G319" s="202"/>
      <c r="H319" s="203" t="s">
        <v>19</v>
      </c>
      <c r="I319" s="205"/>
      <c r="J319" s="202"/>
      <c r="K319" s="202"/>
      <c r="L319" s="206"/>
      <c r="M319" s="207"/>
      <c r="N319" s="208"/>
      <c r="O319" s="208"/>
      <c r="P319" s="208"/>
      <c r="Q319" s="208"/>
      <c r="R319" s="208"/>
      <c r="S319" s="208"/>
      <c r="T319" s="209"/>
      <c r="AT319" s="210" t="s">
        <v>192</v>
      </c>
      <c r="AU319" s="210" t="s">
        <v>86</v>
      </c>
      <c r="AV319" s="13" t="s">
        <v>84</v>
      </c>
      <c r="AW319" s="13" t="s">
        <v>37</v>
      </c>
      <c r="AX319" s="13" t="s">
        <v>77</v>
      </c>
      <c r="AY319" s="210" t="s">
        <v>179</v>
      </c>
    </row>
    <row r="320" spans="1:65" s="13" customFormat="1" ht="33.75">
      <c r="B320" s="201"/>
      <c r="C320" s="202"/>
      <c r="D320" s="194" t="s">
        <v>192</v>
      </c>
      <c r="E320" s="203" t="s">
        <v>19</v>
      </c>
      <c r="F320" s="204" t="s">
        <v>444</v>
      </c>
      <c r="G320" s="202"/>
      <c r="H320" s="203" t="s">
        <v>19</v>
      </c>
      <c r="I320" s="205"/>
      <c r="J320" s="202"/>
      <c r="K320" s="202"/>
      <c r="L320" s="206"/>
      <c r="M320" s="207"/>
      <c r="N320" s="208"/>
      <c r="O320" s="208"/>
      <c r="P320" s="208"/>
      <c r="Q320" s="208"/>
      <c r="R320" s="208"/>
      <c r="S320" s="208"/>
      <c r="T320" s="209"/>
      <c r="AT320" s="210" t="s">
        <v>192</v>
      </c>
      <c r="AU320" s="210" t="s">
        <v>86</v>
      </c>
      <c r="AV320" s="13" t="s">
        <v>84</v>
      </c>
      <c r="AW320" s="13" t="s">
        <v>37</v>
      </c>
      <c r="AX320" s="13" t="s">
        <v>77</v>
      </c>
      <c r="AY320" s="210" t="s">
        <v>179</v>
      </c>
    </row>
    <row r="321" spans="1:65" s="14" customFormat="1" ht="11.25">
      <c r="B321" s="211"/>
      <c r="C321" s="212"/>
      <c r="D321" s="194" t="s">
        <v>192</v>
      </c>
      <c r="E321" s="213" t="s">
        <v>19</v>
      </c>
      <c r="F321" s="214" t="s">
        <v>1694</v>
      </c>
      <c r="G321" s="212"/>
      <c r="H321" s="215">
        <v>27.6</v>
      </c>
      <c r="I321" s="216"/>
      <c r="J321" s="212"/>
      <c r="K321" s="212"/>
      <c r="L321" s="217"/>
      <c r="M321" s="218"/>
      <c r="N321" s="219"/>
      <c r="O321" s="219"/>
      <c r="P321" s="219"/>
      <c r="Q321" s="219"/>
      <c r="R321" s="219"/>
      <c r="S321" s="219"/>
      <c r="T321" s="220"/>
      <c r="AT321" s="221" t="s">
        <v>192</v>
      </c>
      <c r="AU321" s="221" t="s">
        <v>86</v>
      </c>
      <c r="AV321" s="14" t="s">
        <v>86</v>
      </c>
      <c r="AW321" s="14" t="s">
        <v>37</v>
      </c>
      <c r="AX321" s="14" t="s">
        <v>84</v>
      </c>
      <c r="AY321" s="221" t="s">
        <v>179</v>
      </c>
    </row>
    <row r="322" spans="1:65" s="2" customFormat="1" ht="24.2" customHeight="1">
      <c r="A322" s="37"/>
      <c r="B322" s="38"/>
      <c r="C322" s="244" t="s">
        <v>451</v>
      </c>
      <c r="D322" s="244" t="s">
        <v>374</v>
      </c>
      <c r="E322" s="245" t="s">
        <v>447</v>
      </c>
      <c r="F322" s="246" t="s">
        <v>440</v>
      </c>
      <c r="G322" s="247" t="s">
        <v>184</v>
      </c>
      <c r="H322" s="248">
        <v>3</v>
      </c>
      <c r="I322" s="249"/>
      <c r="J322" s="250">
        <f>ROUND(I322*H322,2)</f>
        <v>0</v>
      </c>
      <c r="K322" s="246" t="s">
        <v>185</v>
      </c>
      <c r="L322" s="251"/>
      <c r="M322" s="252" t="s">
        <v>19</v>
      </c>
      <c r="N322" s="253" t="s">
        <v>48</v>
      </c>
      <c r="O322" s="67"/>
      <c r="P322" s="190">
        <f>O322*H322</f>
        <v>0</v>
      </c>
      <c r="Q322" s="190">
        <v>0.17599999999999999</v>
      </c>
      <c r="R322" s="190">
        <f>Q322*H322</f>
        <v>0.52800000000000002</v>
      </c>
      <c r="S322" s="190">
        <v>0</v>
      </c>
      <c r="T322" s="191">
        <f>S322*H322</f>
        <v>0</v>
      </c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R322" s="192" t="s">
        <v>253</v>
      </c>
      <c r="AT322" s="192" t="s">
        <v>374</v>
      </c>
      <c r="AU322" s="192" t="s">
        <v>86</v>
      </c>
      <c r="AY322" s="20" t="s">
        <v>179</v>
      </c>
      <c r="BE322" s="193">
        <f>IF(N322="základní",J322,0)</f>
        <v>0</v>
      </c>
      <c r="BF322" s="193">
        <f>IF(N322="snížená",J322,0)</f>
        <v>0</v>
      </c>
      <c r="BG322" s="193">
        <f>IF(N322="zákl. přenesená",J322,0)</f>
        <v>0</v>
      </c>
      <c r="BH322" s="193">
        <f>IF(N322="sníž. přenesená",J322,0)</f>
        <v>0</v>
      </c>
      <c r="BI322" s="193">
        <f>IF(N322="nulová",J322,0)</f>
        <v>0</v>
      </c>
      <c r="BJ322" s="20" t="s">
        <v>84</v>
      </c>
      <c r="BK322" s="193">
        <f>ROUND(I322*H322,2)</f>
        <v>0</v>
      </c>
      <c r="BL322" s="20" t="s">
        <v>186</v>
      </c>
      <c r="BM322" s="192" t="s">
        <v>448</v>
      </c>
    </row>
    <row r="323" spans="1:65" s="2" customFormat="1" ht="11.25">
      <c r="A323" s="37"/>
      <c r="B323" s="38"/>
      <c r="C323" s="39"/>
      <c r="D323" s="194" t="s">
        <v>188</v>
      </c>
      <c r="E323" s="39"/>
      <c r="F323" s="195" t="s">
        <v>440</v>
      </c>
      <c r="G323" s="39"/>
      <c r="H323" s="39"/>
      <c r="I323" s="196"/>
      <c r="J323" s="39"/>
      <c r="K323" s="39"/>
      <c r="L323" s="42"/>
      <c r="M323" s="197"/>
      <c r="N323" s="198"/>
      <c r="O323" s="67"/>
      <c r="P323" s="67"/>
      <c r="Q323" s="67"/>
      <c r="R323" s="67"/>
      <c r="S323" s="67"/>
      <c r="T323" s="68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T323" s="20" t="s">
        <v>188</v>
      </c>
      <c r="AU323" s="20" t="s">
        <v>86</v>
      </c>
    </row>
    <row r="324" spans="1:65" s="13" customFormat="1" ht="22.5">
      <c r="B324" s="201"/>
      <c r="C324" s="202"/>
      <c r="D324" s="194" t="s">
        <v>192</v>
      </c>
      <c r="E324" s="203" t="s">
        <v>19</v>
      </c>
      <c r="F324" s="204" t="s">
        <v>449</v>
      </c>
      <c r="G324" s="202"/>
      <c r="H324" s="203" t="s">
        <v>19</v>
      </c>
      <c r="I324" s="205"/>
      <c r="J324" s="202"/>
      <c r="K324" s="202"/>
      <c r="L324" s="206"/>
      <c r="M324" s="207"/>
      <c r="N324" s="208"/>
      <c r="O324" s="208"/>
      <c r="P324" s="208"/>
      <c r="Q324" s="208"/>
      <c r="R324" s="208"/>
      <c r="S324" s="208"/>
      <c r="T324" s="209"/>
      <c r="AT324" s="210" t="s">
        <v>192</v>
      </c>
      <c r="AU324" s="210" t="s">
        <v>86</v>
      </c>
      <c r="AV324" s="13" t="s">
        <v>84</v>
      </c>
      <c r="AW324" s="13" t="s">
        <v>37</v>
      </c>
      <c r="AX324" s="13" t="s">
        <v>77</v>
      </c>
      <c r="AY324" s="210" t="s">
        <v>179</v>
      </c>
    </row>
    <row r="325" spans="1:65" s="13" customFormat="1" ht="22.5">
      <c r="B325" s="201"/>
      <c r="C325" s="202"/>
      <c r="D325" s="194" t="s">
        <v>192</v>
      </c>
      <c r="E325" s="203" t="s">
        <v>19</v>
      </c>
      <c r="F325" s="204" t="s">
        <v>1695</v>
      </c>
      <c r="G325" s="202"/>
      <c r="H325" s="203" t="s">
        <v>19</v>
      </c>
      <c r="I325" s="205"/>
      <c r="J325" s="202"/>
      <c r="K325" s="202"/>
      <c r="L325" s="206"/>
      <c r="M325" s="207"/>
      <c r="N325" s="208"/>
      <c r="O325" s="208"/>
      <c r="P325" s="208"/>
      <c r="Q325" s="208"/>
      <c r="R325" s="208"/>
      <c r="S325" s="208"/>
      <c r="T325" s="209"/>
      <c r="AT325" s="210" t="s">
        <v>192</v>
      </c>
      <c r="AU325" s="210" t="s">
        <v>86</v>
      </c>
      <c r="AV325" s="13" t="s">
        <v>84</v>
      </c>
      <c r="AW325" s="13" t="s">
        <v>37</v>
      </c>
      <c r="AX325" s="13" t="s">
        <v>77</v>
      </c>
      <c r="AY325" s="210" t="s">
        <v>179</v>
      </c>
    </row>
    <row r="326" spans="1:65" s="14" customFormat="1" ht="11.25">
      <c r="B326" s="211"/>
      <c r="C326" s="212"/>
      <c r="D326" s="194" t="s">
        <v>192</v>
      </c>
      <c r="E326" s="213" t="s">
        <v>19</v>
      </c>
      <c r="F326" s="214" t="s">
        <v>722</v>
      </c>
      <c r="G326" s="212"/>
      <c r="H326" s="215">
        <v>3</v>
      </c>
      <c r="I326" s="216"/>
      <c r="J326" s="212"/>
      <c r="K326" s="212"/>
      <c r="L326" s="217"/>
      <c r="M326" s="218"/>
      <c r="N326" s="219"/>
      <c r="O326" s="219"/>
      <c r="P326" s="219"/>
      <c r="Q326" s="219"/>
      <c r="R326" s="219"/>
      <c r="S326" s="219"/>
      <c r="T326" s="220"/>
      <c r="AT326" s="221" t="s">
        <v>192</v>
      </c>
      <c r="AU326" s="221" t="s">
        <v>86</v>
      </c>
      <c r="AV326" s="14" t="s">
        <v>86</v>
      </c>
      <c r="AW326" s="14" t="s">
        <v>37</v>
      </c>
      <c r="AX326" s="14" t="s">
        <v>84</v>
      </c>
      <c r="AY326" s="221" t="s">
        <v>179</v>
      </c>
    </row>
    <row r="327" spans="1:65" s="12" customFormat="1" ht="22.9" customHeight="1">
      <c r="B327" s="165"/>
      <c r="C327" s="166"/>
      <c r="D327" s="167" t="s">
        <v>76</v>
      </c>
      <c r="E327" s="179" t="s">
        <v>263</v>
      </c>
      <c r="F327" s="179" t="s">
        <v>470</v>
      </c>
      <c r="G327" s="166"/>
      <c r="H327" s="166"/>
      <c r="I327" s="169"/>
      <c r="J327" s="180">
        <f>BK327</f>
        <v>0</v>
      </c>
      <c r="K327" s="166"/>
      <c r="L327" s="171"/>
      <c r="M327" s="172"/>
      <c r="N327" s="173"/>
      <c r="O327" s="173"/>
      <c r="P327" s="174">
        <f>SUM(P328:P357)</f>
        <v>0</v>
      </c>
      <c r="Q327" s="173"/>
      <c r="R327" s="174">
        <f>SUM(R328:R357)</f>
        <v>0.43165999999999999</v>
      </c>
      <c r="S327" s="173"/>
      <c r="T327" s="175">
        <f>SUM(T328:T357)</f>
        <v>0</v>
      </c>
      <c r="AR327" s="176" t="s">
        <v>84</v>
      </c>
      <c r="AT327" s="177" t="s">
        <v>76</v>
      </c>
      <c r="AU327" s="177" t="s">
        <v>84</v>
      </c>
      <c r="AY327" s="176" t="s">
        <v>179</v>
      </c>
      <c r="BK327" s="178">
        <f>SUM(BK328:BK357)</f>
        <v>0</v>
      </c>
    </row>
    <row r="328" spans="1:65" s="2" customFormat="1" ht="24.2" customHeight="1">
      <c r="A328" s="37"/>
      <c r="B328" s="38"/>
      <c r="C328" s="181" t="s">
        <v>459</v>
      </c>
      <c r="D328" s="181" t="s">
        <v>181</v>
      </c>
      <c r="E328" s="182" t="s">
        <v>472</v>
      </c>
      <c r="F328" s="183" t="s">
        <v>473</v>
      </c>
      <c r="G328" s="184" t="s">
        <v>184</v>
      </c>
      <c r="H328" s="185">
        <v>120</v>
      </c>
      <c r="I328" s="186"/>
      <c r="J328" s="187">
        <f>ROUND(I328*H328,2)</f>
        <v>0</v>
      </c>
      <c r="K328" s="183" t="s">
        <v>474</v>
      </c>
      <c r="L328" s="42"/>
      <c r="M328" s="188" t="s">
        <v>19</v>
      </c>
      <c r="N328" s="189" t="s">
        <v>48</v>
      </c>
      <c r="O328" s="67"/>
      <c r="P328" s="190">
        <f>O328*H328</f>
        <v>0</v>
      </c>
      <c r="Q328" s="190">
        <v>0</v>
      </c>
      <c r="R328" s="190">
        <f>Q328*H328</f>
        <v>0</v>
      </c>
      <c r="S328" s="190">
        <v>0</v>
      </c>
      <c r="T328" s="191">
        <f>S328*H328</f>
        <v>0</v>
      </c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R328" s="192" t="s">
        <v>186</v>
      </c>
      <c r="AT328" s="192" t="s">
        <v>181</v>
      </c>
      <c r="AU328" s="192" t="s">
        <v>86</v>
      </c>
      <c r="AY328" s="20" t="s">
        <v>179</v>
      </c>
      <c r="BE328" s="193">
        <f>IF(N328="základní",J328,0)</f>
        <v>0</v>
      </c>
      <c r="BF328" s="193">
        <f>IF(N328="snížená",J328,0)</f>
        <v>0</v>
      </c>
      <c r="BG328" s="193">
        <f>IF(N328="zákl. přenesená",J328,0)</f>
        <v>0</v>
      </c>
      <c r="BH328" s="193">
        <f>IF(N328="sníž. přenesená",J328,0)</f>
        <v>0</v>
      </c>
      <c r="BI328" s="193">
        <f>IF(N328="nulová",J328,0)</f>
        <v>0</v>
      </c>
      <c r="BJ328" s="20" t="s">
        <v>84</v>
      </c>
      <c r="BK328" s="193">
        <f>ROUND(I328*H328,2)</f>
        <v>0</v>
      </c>
      <c r="BL328" s="20" t="s">
        <v>186</v>
      </c>
      <c r="BM328" s="192" t="s">
        <v>475</v>
      </c>
    </row>
    <row r="329" spans="1:65" s="2" customFormat="1" ht="11.25">
      <c r="A329" s="37"/>
      <c r="B329" s="38"/>
      <c r="C329" s="39"/>
      <c r="D329" s="194" t="s">
        <v>188</v>
      </c>
      <c r="E329" s="39"/>
      <c r="F329" s="195" t="s">
        <v>473</v>
      </c>
      <c r="G329" s="39"/>
      <c r="H329" s="39"/>
      <c r="I329" s="196"/>
      <c r="J329" s="39"/>
      <c r="K329" s="39"/>
      <c r="L329" s="42"/>
      <c r="M329" s="197"/>
      <c r="N329" s="198"/>
      <c r="O329" s="67"/>
      <c r="P329" s="67"/>
      <c r="Q329" s="67"/>
      <c r="R329" s="67"/>
      <c r="S329" s="67"/>
      <c r="T329" s="68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T329" s="20" t="s">
        <v>188</v>
      </c>
      <c r="AU329" s="20" t="s">
        <v>86</v>
      </c>
    </row>
    <row r="330" spans="1:65" s="13" customFormat="1" ht="11.25">
      <c r="B330" s="201"/>
      <c r="C330" s="202"/>
      <c r="D330" s="194" t="s">
        <v>192</v>
      </c>
      <c r="E330" s="203" t="s">
        <v>19</v>
      </c>
      <c r="F330" s="204" t="s">
        <v>476</v>
      </c>
      <c r="G330" s="202"/>
      <c r="H330" s="203" t="s">
        <v>19</v>
      </c>
      <c r="I330" s="205"/>
      <c r="J330" s="202"/>
      <c r="K330" s="202"/>
      <c r="L330" s="206"/>
      <c r="M330" s="207"/>
      <c r="N330" s="208"/>
      <c r="O330" s="208"/>
      <c r="P330" s="208"/>
      <c r="Q330" s="208"/>
      <c r="R330" s="208"/>
      <c r="S330" s="208"/>
      <c r="T330" s="209"/>
      <c r="AT330" s="210" t="s">
        <v>192</v>
      </c>
      <c r="AU330" s="210" t="s">
        <v>86</v>
      </c>
      <c r="AV330" s="13" t="s">
        <v>84</v>
      </c>
      <c r="AW330" s="13" t="s">
        <v>37</v>
      </c>
      <c r="AX330" s="13" t="s">
        <v>77</v>
      </c>
      <c r="AY330" s="210" t="s">
        <v>179</v>
      </c>
    </row>
    <row r="331" spans="1:65" s="14" customFormat="1" ht="11.25">
      <c r="B331" s="211"/>
      <c r="C331" s="212"/>
      <c r="D331" s="194" t="s">
        <v>192</v>
      </c>
      <c r="E331" s="213" t="s">
        <v>19</v>
      </c>
      <c r="F331" s="214" t="s">
        <v>1696</v>
      </c>
      <c r="G331" s="212"/>
      <c r="H331" s="215">
        <v>120</v>
      </c>
      <c r="I331" s="216"/>
      <c r="J331" s="212"/>
      <c r="K331" s="212"/>
      <c r="L331" s="217"/>
      <c r="M331" s="218"/>
      <c r="N331" s="219"/>
      <c r="O331" s="219"/>
      <c r="P331" s="219"/>
      <c r="Q331" s="219"/>
      <c r="R331" s="219"/>
      <c r="S331" s="219"/>
      <c r="T331" s="220"/>
      <c r="AT331" s="221" t="s">
        <v>192</v>
      </c>
      <c r="AU331" s="221" t="s">
        <v>86</v>
      </c>
      <c r="AV331" s="14" t="s">
        <v>86</v>
      </c>
      <c r="AW331" s="14" t="s">
        <v>37</v>
      </c>
      <c r="AX331" s="14" t="s">
        <v>84</v>
      </c>
      <c r="AY331" s="221" t="s">
        <v>179</v>
      </c>
    </row>
    <row r="332" spans="1:65" s="2" customFormat="1" ht="33" customHeight="1">
      <c r="A332" s="37"/>
      <c r="B332" s="38"/>
      <c r="C332" s="181" t="s">
        <v>464</v>
      </c>
      <c r="D332" s="181" t="s">
        <v>181</v>
      </c>
      <c r="E332" s="182" t="s">
        <v>479</v>
      </c>
      <c r="F332" s="183" t="s">
        <v>480</v>
      </c>
      <c r="G332" s="184" t="s">
        <v>216</v>
      </c>
      <c r="H332" s="185">
        <v>2</v>
      </c>
      <c r="I332" s="186"/>
      <c r="J332" s="187">
        <f>ROUND(I332*H332,2)</f>
        <v>0</v>
      </c>
      <c r="K332" s="183" t="s">
        <v>185</v>
      </c>
      <c r="L332" s="42"/>
      <c r="M332" s="188" t="s">
        <v>19</v>
      </c>
      <c r="N332" s="189" t="s">
        <v>48</v>
      </c>
      <c r="O332" s="67"/>
      <c r="P332" s="190">
        <f>O332*H332</f>
        <v>0</v>
      </c>
      <c r="Q332" s="190">
        <v>0.16849</v>
      </c>
      <c r="R332" s="190">
        <f>Q332*H332</f>
        <v>0.33698</v>
      </c>
      <c r="S332" s="190">
        <v>0</v>
      </c>
      <c r="T332" s="191">
        <f>S332*H332</f>
        <v>0</v>
      </c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R332" s="192" t="s">
        <v>186</v>
      </c>
      <c r="AT332" s="192" t="s">
        <v>181</v>
      </c>
      <c r="AU332" s="192" t="s">
        <v>86</v>
      </c>
      <c r="AY332" s="20" t="s">
        <v>179</v>
      </c>
      <c r="BE332" s="193">
        <f>IF(N332="základní",J332,0)</f>
        <v>0</v>
      </c>
      <c r="BF332" s="193">
        <f>IF(N332="snížená",J332,0)</f>
        <v>0</v>
      </c>
      <c r="BG332" s="193">
        <f>IF(N332="zákl. přenesená",J332,0)</f>
        <v>0</v>
      </c>
      <c r="BH332" s="193">
        <f>IF(N332="sníž. přenesená",J332,0)</f>
        <v>0</v>
      </c>
      <c r="BI332" s="193">
        <f>IF(N332="nulová",J332,0)</f>
        <v>0</v>
      </c>
      <c r="BJ332" s="20" t="s">
        <v>84</v>
      </c>
      <c r="BK332" s="193">
        <f>ROUND(I332*H332,2)</f>
        <v>0</v>
      </c>
      <c r="BL332" s="20" t="s">
        <v>186</v>
      </c>
      <c r="BM332" s="192" t="s">
        <v>481</v>
      </c>
    </row>
    <row r="333" spans="1:65" s="2" customFormat="1" ht="29.25">
      <c r="A333" s="37"/>
      <c r="B333" s="38"/>
      <c r="C333" s="39"/>
      <c r="D333" s="194" t="s">
        <v>188</v>
      </c>
      <c r="E333" s="39"/>
      <c r="F333" s="195" t="s">
        <v>482</v>
      </c>
      <c r="G333" s="39"/>
      <c r="H333" s="39"/>
      <c r="I333" s="196"/>
      <c r="J333" s="39"/>
      <c r="K333" s="39"/>
      <c r="L333" s="42"/>
      <c r="M333" s="197"/>
      <c r="N333" s="198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188</v>
      </c>
      <c r="AU333" s="20" t="s">
        <v>86</v>
      </c>
    </row>
    <row r="334" spans="1:65" s="2" customFormat="1" ht="11.25">
      <c r="A334" s="37"/>
      <c r="B334" s="38"/>
      <c r="C334" s="39"/>
      <c r="D334" s="199" t="s">
        <v>190</v>
      </c>
      <c r="E334" s="39"/>
      <c r="F334" s="200" t="s">
        <v>483</v>
      </c>
      <c r="G334" s="39"/>
      <c r="H334" s="39"/>
      <c r="I334" s="196"/>
      <c r="J334" s="39"/>
      <c r="K334" s="39"/>
      <c r="L334" s="42"/>
      <c r="M334" s="197"/>
      <c r="N334" s="198"/>
      <c r="O334" s="67"/>
      <c r="P334" s="67"/>
      <c r="Q334" s="67"/>
      <c r="R334" s="67"/>
      <c r="S334" s="67"/>
      <c r="T334" s="68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T334" s="20" t="s">
        <v>190</v>
      </c>
      <c r="AU334" s="20" t="s">
        <v>86</v>
      </c>
    </row>
    <row r="335" spans="1:65" s="13" customFormat="1" ht="11.25">
      <c r="B335" s="201"/>
      <c r="C335" s="202"/>
      <c r="D335" s="194" t="s">
        <v>192</v>
      </c>
      <c r="E335" s="203" t="s">
        <v>19</v>
      </c>
      <c r="F335" s="204" t="s">
        <v>424</v>
      </c>
      <c r="G335" s="202"/>
      <c r="H335" s="203" t="s">
        <v>19</v>
      </c>
      <c r="I335" s="205"/>
      <c r="J335" s="202"/>
      <c r="K335" s="202"/>
      <c r="L335" s="206"/>
      <c r="M335" s="207"/>
      <c r="N335" s="208"/>
      <c r="O335" s="208"/>
      <c r="P335" s="208"/>
      <c r="Q335" s="208"/>
      <c r="R335" s="208"/>
      <c r="S335" s="208"/>
      <c r="T335" s="209"/>
      <c r="AT335" s="210" t="s">
        <v>192</v>
      </c>
      <c r="AU335" s="210" t="s">
        <v>86</v>
      </c>
      <c r="AV335" s="13" t="s">
        <v>84</v>
      </c>
      <c r="AW335" s="13" t="s">
        <v>37</v>
      </c>
      <c r="AX335" s="13" t="s">
        <v>77</v>
      </c>
      <c r="AY335" s="210" t="s">
        <v>179</v>
      </c>
    </row>
    <row r="336" spans="1:65" s="13" customFormat="1" ht="22.5">
      <c r="B336" s="201"/>
      <c r="C336" s="202"/>
      <c r="D336" s="194" t="s">
        <v>192</v>
      </c>
      <c r="E336" s="203" t="s">
        <v>19</v>
      </c>
      <c r="F336" s="204" t="s">
        <v>1597</v>
      </c>
      <c r="G336" s="202"/>
      <c r="H336" s="203" t="s">
        <v>19</v>
      </c>
      <c r="I336" s="205"/>
      <c r="J336" s="202"/>
      <c r="K336" s="202"/>
      <c r="L336" s="206"/>
      <c r="M336" s="207"/>
      <c r="N336" s="208"/>
      <c r="O336" s="208"/>
      <c r="P336" s="208"/>
      <c r="Q336" s="208"/>
      <c r="R336" s="208"/>
      <c r="S336" s="208"/>
      <c r="T336" s="209"/>
      <c r="AT336" s="210" t="s">
        <v>192</v>
      </c>
      <c r="AU336" s="210" t="s">
        <v>86</v>
      </c>
      <c r="AV336" s="13" t="s">
        <v>84</v>
      </c>
      <c r="AW336" s="13" t="s">
        <v>37</v>
      </c>
      <c r="AX336" s="13" t="s">
        <v>77</v>
      </c>
      <c r="AY336" s="210" t="s">
        <v>179</v>
      </c>
    </row>
    <row r="337" spans="1:65" s="13" customFormat="1" ht="11.25">
      <c r="B337" s="201"/>
      <c r="C337" s="202"/>
      <c r="D337" s="194" t="s">
        <v>192</v>
      </c>
      <c r="E337" s="203" t="s">
        <v>19</v>
      </c>
      <c r="F337" s="204" t="s">
        <v>1659</v>
      </c>
      <c r="G337" s="202"/>
      <c r="H337" s="203" t="s">
        <v>19</v>
      </c>
      <c r="I337" s="205"/>
      <c r="J337" s="202"/>
      <c r="K337" s="202"/>
      <c r="L337" s="206"/>
      <c r="M337" s="207"/>
      <c r="N337" s="208"/>
      <c r="O337" s="208"/>
      <c r="P337" s="208"/>
      <c r="Q337" s="208"/>
      <c r="R337" s="208"/>
      <c r="S337" s="208"/>
      <c r="T337" s="209"/>
      <c r="AT337" s="210" t="s">
        <v>192</v>
      </c>
      <c r="AU337" s="210" t="s">
        <v>86</v>
      </c>
      <c r="AV337" s="13" t="s">
        <v>84</v>
      </c>
      <c r="AW337" s="13" t="s">
        <v>37</v>
      </c>
      <c r="AX337" s="13" t="s">
        <v>77</v>
      </c>
      <c r="AY337" s="210" t="s">
        <v>179</v>
      </c>
    </row>
    <row r="338" spans="1:65" s="14" customFormat="1" ht="11.25">
      <c r="B338" s="211"/>
      <c r="C338" s="212"/>
      <c r="D338" s="194" t="s">
        <v>192</v>
      </c>
      <c r="E338" s="213" t="s">
        <v>19</v>
      </c>
      <c r="F338" s="214" t="s">
        <v>222</v>
      </c>
      <c r="G338" s="212"/>
      <c r="H338" s="215">
        <v>2</v>
      </c>
      <c r="I338" s="216"/>
      <c r="J338" s="212"/>
      <c r="K338" s="212"/>
      <c r="L338" s="217"/>
      <c r="M338" s="218"/>
      <c r="N338" s="219"/>
      <c r="O338" s="219"/>
      <c r="P338" s="219"/>
      <c r="Q338" s="219"/>
      <c r="R338" s="219"/>
      <c r="S338" s="219"/>
      <c r="T338" s="220"/>
      <c r="AT338" s="221" t="s">
        <v>192</v>
      </c>
      <c r="AU338" s="221" t="s">
        <v>86</v>
      </c>
      <c r="AV338" s="14" t="s">
        <v>86</v>
      </c>
      <c r="AW338" s="14" t="s">
        <v>37</v>
      </c>
      <c r="AX338" s="14" t="s">
        <v>84</v>
      </c>
      <c r="AY338" s="221" t="s">
        <v>179</v>
      </c>
    </row>
    <row r="339" spans="1:65" s="2" customFormat="1" ht="16.5" customHeight="1">
      <c r="A339" s="37"/>
      <c r="B339" s="38"/>
      <c r="C339" s="244" t="s">
        <v>471</v>
      </c>
      <c r="D339" s="244" t="s">
        <v>374</v>
      </c>
      <c r="E339" s="245" t="s">
        <v>487</v>
      </c>
      <c r="F339" s="246" t="s">
        <v>488</v>
      </c>
      <c r="G339" s="247" t="s">
        <v>216</v>
      </c>
      <c r="H339" s="248">
        <v>2.1</v>
      </c>
      <c r="I339" s="249"/>
      <c r="J339" s="250">
        <f>ROUND(I339*H339,2)</f>
        <v>0</v>
      </c>
      <c r="K339" s="246" t="s">
        <v>185</v>
      </c>
      <c r="L339" s="251"/>
      <c r="M339" s="252" t="s">
        <v>19</v>
      </c>
      <c r="N339" s="253" t="s">
        <v>48</v>
      </c>
      <c r="O339" s="67"/>
      <c r="P339" s="190">
        <f>O339*H339</f>
        <v>0</v>
      </c>
      <c r="Q339" s="190">
        <v>4.4999999999999998E-2</v>
      </c>
      <c r="R339" s="190">
        <f>Q339*H339</f>
        <v>9.4500000000000001E-2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253</v>
      </c>
      <c r="AT339" s="192" t="s">
        <v>374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186</v>
      </c>
      <c r="BM339" s="192" t="s">
        <v>489</v>
      </c>
    </row>
    <row r="340" spans="1:65" s="2" customFormat="1" ht="11.25">
      <c r="A340" s="37"/>
      <c r="B340" s="38"/>
      <c r="C340" s="39"/>
      <c r="D340" s="194" t="s">
        <v>188</v>
      </c>
      <c r="E340" s="39"/>
      <c r="F340" s="195" t="s">
        <v>488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14" customFormat="1" ht="11.25">
      <c r="B341" s="211"/>
      <c r="C341" s="212"/>
      <c r="D341" s="194" t="s">
        <v>192</v>
      </c>
      <c r="E341" s="212"/>
      <c r="F341" s="214" t="s">
        <v>826</v>
      </c>
      <c r="G341" s="212"/>
      <c r="H341" s="215">
        <v>2.1</v>
      </c>
      <c r="I341" s="216"/>
      <c r="J341" s="212"/>
      <c r="K341" s="212"/>
      <c r="L341" s="217"/>
      <c r="M341" s="218"/>
      <c r="N341" s="219"/>
      <c r="O341" s="219"/>
      <c r="P341" s="219"/>
      <c r="Q341" s="219"/>
      <c r="R341" s="219"/>
      <c r="S341" s="219"/>
      <c r="T341" s="220"/>
      <c r="AT341" s="221" t="s">
        <v>192</v>
      </c>
      <c r="AU341" s="221" t="s">
        <v>86</v>
      </c>
      <c r="AV341" s="14" t="s">
        <v>86</v>
      </c>
      <c r="AW341" s="14" t="s">
        <v>4</v>
      </c>
      <c r="AX341" s="14" t="s">
        <v>84</v>
      </c>
      <c r="AY341" s="221" t="s">
        <v>179</v>
      </c>
    </row>
    <row r="342" spans="1:65" s="2" customFormat="1" ht="24.2" customHeight="1">
      <c r="A342" s="37"/>
      <c r="B342" s="38"/>
      <c r="C342" s="181" t="s">
        <v>478</v>
      </c>
      <c r="D342" s="181" t="s">
        <v>181</v>
      </c>
      <c r="E342" s="182" t="s">
        <v>1600</v>
      </c>
      <c r="F342" s="183" t="s">
        <v>1601</v>
      </c>
      <c r="G342" s="184" t="s">
        <v>216</v>
      </c>
      <c r="H342" s="185">
        <v>6</v>
      </c>
      <c r="I342" s="186"/>
      <c r="J342" s="187">
        <f>ROUND(I342*H342,2)</f>
        <v>0</v>
      </c>
      <c r="K342" s="183" t="s">
        <v>185</v>
      </c>
      <c r="L342" s="42"/>
      <c r="M342" s="188" t="s">
        <v>19</v>
      </c>
      <c r="N342" s="189" t="s">
        <v>48</v>
      </c>
      <c r="O342" s="67"/>
      <c r="P342" s="190">
        <f>O342*H342</f>
        <v>0</v>
      </c>
      <c r="Q342" s="190">
        <v>3.0000000000000001E-5</v>
      </c>
      <c r="R342" s="190">
        <f>Q342*H342</f>
        <v>1.8000000000000001E-4</v>
      </c>
      <c r="S342" s="190">
        <v>0</v>
      </c>
      <c r="T342" s="191">
        <f>S342*H342</f>
        <v>0</v>
      </c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R342" s="192" t="s">
        <v>186</v>
      </c>
      <c r="AT342" s="192" t="s">
        <v>181</v>
      </c>
      <c r="AU342" s="192" t="s">
        <v>86</v>
      </c>
      <c r="AY342" s="20" t="s">
        <v>179</v>
      </c>
      <c r="BE342" s="193">
        <f>IF(N342="základní",J342,0)</f>
        <v>0</v>
      </c>
      <c r="BF342" s="193">
        <f>IF(N342="snížená",J342,0)</f>
        <v>0</v>
      </c>
      <c r="BG342" s="193">
        <f>IF(N342="zákl. přenesená",J342,0)</f>
        <v>0</v>
      </c>
      <c r="BH342" s="193">
        <f>IF(N342="sníž. přenesená",J342,0)</f>
        <v>0</v>
      </c>
      <c r="BI342" s="193">
        <f>IF(N342="nulová",J342,0)</f>
        <v>0</v>
      </c>
      <c r="BJ342" s="20" t="s">
        <v>84</v>
      </c>
      <c r="BK342" s="193">
        <f>ROUND(I342*H342,2)</f>
        <v>0</v>
      </c>
      <c r="BL342" s="20" t="s">
        <v>186</v>
      </c>
      <c r="BM342" s="192" t="s">
        <v>1697</v>
      </c>
    </row>
    <row r="343" spans="1:65" s="2" customFormat="1" ht="19.5">
      <c r="A343" s="37"/>
      <c r="B343" s="38"/>
      <c r="C343" s="39"/>
      <c r="D343" s="194" t="s">
        <v>188</v>
      </c>
      <c r="E343" s="39"/>
      <c r="F343" s="195" t="s">
        <v>1603</v>
      </c>
      <c r="G343" s="39"/>
      <c r="H343" s="39"/>
      <c r="I343" s="196"/>
      <c r="J343" s="39"/>
      <c r="K343" s="39"/>
      <c r="L343" s="42"/>
      <c r="M343" s="197"/>
      <c r="N343" s="198"/>
      <c r="O343" s="67"/>
      <c r="P343" s="67"/>
      <c r="Q343" s="67"/>
      <c r="R343" s="67"/>
      <c r="S343" s="67"/>
      <c r="T343" s="68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T343" s="20" t="s">
        <v>188</v>
      </c>
      <c r="AU343" s="20" t="s">
        <v>86</v>
      </c>
    </row>
    <row r="344" spans="1:65" s="2" customFormat="1" ht="11.25">
      <c r="A344" s="37"/>
      <c r="B344" s="38"/>
      <c r="C344" s="39"/>
      <c r="D344" s="199" t="s">
        <v>190</v>
      </c>
      <c r="E344" s="39"/>
      <c r="F344" s="200" t="s">
        <v>1604</v>
      </c>
      <c r="G344" s="39"/>
      <c r="H344" s="39"/>
      <c r="I344" s="196"/>
      <c r="J344" s="39"/>
      <c r="K344" s="39"/>
      <c r="L344" s="42"/>
      <c r="M344" s="197"/>
      <c r="N344" s="198"/>
      <c r="O344" s="67"/>
      <c r="P344" s="67"/>
      <c r="Q344" s="67"/>
      <c r="R344" s="67"/>
      <c r="S344" s="67"/>
      <c r="T344" s="68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T344" s="20" t="s">
        <v>190</v>
      </c>
      <c r="AU344" s="20" t="s">
        <v>86</v>
      </c>
    </row>
    <row r="345" spans="1:65" s="13" customFormat="1" ht="22.5">
      <c r="B345" s="201"/>
      <c r="C345" s="202"/>
      <c r="D345" s="194" t="s">
        <v>192</v>
      </c>
      <c r="E345" s="203" t="s">
        <v>19</v>
      </c>
      <c r="F345" s="204" t="s">
        <v>1698</v>
      </c>
      <c r="G345" s="202"/>
      <c r="H345" s="203" t="s">
        <v>19</v>
      </c>
      <c r="I345" s="205"/>
      <c r="J345" s="202"/>
      <c r="K345" s="202"/>
      <c r="L345" s="206"/>
      <c r="M345" s="207"/>
      <c r="N345" s="208"/>
      <c r="O345" s="208"/>
      <c r="P345" s="208"/>
      <c r="Q345" s="208"/>
      <c r="R345" s="208"/>
      <c r="S345" s="208"/>
      <c r="T345" s="209"/>
      <c r="AT345" s="210" t="s">
        <v>192</v>
      </c>
      <c r="AU345" s="210" t="s">
        <v>86</v>
      </c>
      <c r="AV345" s="13" t="s">
        <v>84</v>
      </c>
      <c r="AW345" s="13" t="s">
        <v>37</v>
      </c>
      <c r="AX345" s="13" t="s">
        <v>77</v>
      </c>
      <c r="AY345" s="210" t="s">
        <v>179</v>
      </c>
    </row>
    <row r="346" spans="1:65" s="14" customFormat="1" ht="11.25">
      <c r="B346" s="211"/>
      <c r="C346" s="212"/>
      <c r="D346" s="194" t="s">
        <v>192</v>
      </c>
      <c r="E346" s="213" t="s">
        <v>19</v>
      </c>
      <c r="F346" s="214" t="s">
        <v>1699</v>
      </c>
      <c r="G346" s="212"/>
      <c r="H346" s="215">
        <v>6</v>
      </c>
      <c r="I346" s="216"/>
      <c r="J346" s="212"/>
      <c r="K346" s="212"/>
      <c r="L346" s="217"/>
      <c r="M346" s="218"/>
      <c r="N346" s="219"/>
      <c r="O346" s="219"/>
      <c r="P346" s="219"/>
      <c r="Q346" s="219"/>
      <c r="R346" s="219"/>
      <c r="S346" s="219"/>
      <c r="T346" s="220"/>
      <c r="AT346" s="221" t="s">
        <v>192</v>
      </c>
      <c r="AU346" s="221" t="s">
        <v>86</v>
      </c>
      <c r="AV346" s="14" t="s">
        <v>86</v>
      </c>
      <c r="AW346" s="14" t="s">
        <v>37</v>
      </c>
      <c r="AX346" s="14" t="s">
        <v>84</v>
      </c>
      <c r="AY346" s="221" t="s">
        <v>179</v>
      </c>
    </row>
    <row r="347" spans="1:65" s="2" customFormat="1" ht="33" customHeight="1">
      <c r="A347" s="37"/>
      <c r="B347" s="38"/>
      <c r="C347" s="181" t="s">
        <v>486</v>
      </c>
      <c r="D347" s="181" t="s">
        <v>181</v>
      </c>
      <c r="E347" s="182" t="s">
        <v>500</v>
      </c>
      <c r="F347" s="183" t="s">
        <v>501</v>
      </c>
      <c r="G347" s="184" t="s">
        <v>184</v>
      </c>
      <c r="H347" s="185">
        <v>27.6</v>
      </c>
      <c r="I347" s="186"/>
      <c r="J347" s="187">
        <f>ROUND(I347*H347,2)</f>
        <v>0</v>
      </c>
      <c r="K347" s="183" t="s">
        <v>185</v>
      </c>
      <c r="L347" s="42"/>
      <c r="M347" s="188" t="s">
        <v>19</v>
      </c>
      <c r="N347" s="189" t="s">
        <v>48</v>
      </c>
      <c r="O347" s="67"/>
      <c r="P347" s="190">
        <f>O347*H347</f>
        <v>0</v>
      </c>
      <c r="Q347" s="190">
        <v>0</v>
      </c>
      <c r="R347" s="190">
        <f>Q347*H347</f>
        <v>0</v>
      </c>
      <c r="S347" s="190">
        <v>0</v>
      </c>
      <c r="T347" s="191">
        <f>S347*H347</f>
        <v>0</v>
      </c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R347" s="192" t="s">
        <v>186</v>
      </c>
      <c r="AT347" s="192" t="s">
        <v>181</v>
      </c>
      <c r="AU347" s="192" t="s">
        <v>86</v>
      </c>
      <c r="AY347" s="20" t="s">
        <v>179</v>
      </c>
      <c r="BE347" s="193">
        <f>IF(N347="základní",J347,0)</f>
        <v>0</v>
      </c>
      <c r="BF347" s="193">
        <f>IF(N347="snížená",J347,0)</f>
        <v>0</v>
      </c>
      <c r="BG347" s="193">
        <f>IF(N347="zákl. přenesená",J347,0)</f>
        <v>0</v>
      </c>
      <c r="BH347" s="193">
        <f>IF(N347="sníž. přenesená",J347,0)</f>
        <v>0</v>
      </c>
      <c r="BI347" s="193">
        <f>IF(N347="nulová",J347,0)</f>
        <v>0</v>
      </c>
      <c r="BJ347" s="20" t="s">
        <v>84</v>
      </c>
      <c r="BK347" s="193">
        <f>ROUND(I347*H347,2)</f>
        <v>0</v>
      </c>
      <c r="BL347" s="20" t="s">
        <v>186</v>
      </c>
      <c r="BM347" s="192" t="s">
        <v>502</v>
      </c>
    </row>
    <row r="348" spans="1:65" s="2" customFormat="1" ht="48.75">
      <c r="A348" s="37"/>
      <c r="B348" s="38"/>
      <c r="C348" s="39"/>
      <c r="D348" s="194" t="s">
        <v>188</v>
      </c>
      <c r="E348" s="39"/>
      <c r="F348" s="195" t="s">
        <v>503</v>
      </c>
      <c r="G348" s="39"/>
      <c r="H348" s="39"/>
      <c r="I348" s="196"/>
      <c r="J348" s="39"/>
      <c r="K348" s="39"/>
      <c r="L348" s="42"/>
      <c r="M348" s="197"/>
      <c r="N348" s="198"/>
      <c r="O348" s="67"/>
      <c r="P348" s="67"/>
      <c r="Q348" s="67"/>
      <c r="R348" s="67"/>
      <c r="S348" s="67"/>
      <c r="T348" s="68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T348" s="20" t="s">
        <v>188</v>
      </c>
      <c r="AU348" s="20" t="s">
        <v>86</v>
      </c>
    </row>
    <row r="349" spans="1:65" s="2" customFormat="1" ht="11.25">
      <c r="A349" s="37"/>
      <c r="B349" s="38"/>
      <c r="C349" s="39"/>
      <c r="D349" s="199" t="s">
        <v>190</v>
      </c>
      <c r="E349" s="39"/>
      <c r="F349" s="200" t="s">
        <v>504</v>
      </c>
      <c r="G349" s="39"/>
      <c r="H349" s="39"/>
      <c r="I349" s="196"/>
      <c r="J349" s="39"/>
      <c r="K349" s="39"/>
      <c r="L349" s="42"/>
      <c r="M349" s="197"/>
      <c r="N349" s="198"/>
      <c r="O349" s="67"/>
      <c r="P349" s="67"/>
      <c r="Q349" s="67"/>
      <c r="R349" s="67"/>
      <c r="S349" s="67"/>
      <c r="T349" s="68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T349" s="20" t="s">
        <v>190</v>
      </c>
      <c r="AU349" s="20" t="s">
        <v>86</v>
      </c>
    </row>
    <row r="350" spans="1:65" s="13" customFormat="1" ht="22.5">
      <c r="B350" s="201"/>
      <c r="C350" s="202"/>
      <c r="D350" s="194" t="s">
        <v>192</v>
      </c>
      <c r="E350" s="203" t="s">
        <v>19</v>
      </c>
      <c r="F350" s="204" t="s">
        <v>505</v>
      </c>
      <c r="G350" s="202"/>
      <c r="H350" s="203" t="s">
        <v>19</v>
      </c>
      <c r="I350" s="205"/>
      <c r="J350" s="202"/>
      <c r="K350" s="202"/>
      <c r="L350" s="206"/>
      <c r="M350" s="207"/>
      <c r="N350" s="208"/>
      <c r="O350" s="208"/>
      <c r="P350" s="208"/>
      <c r="Q350" s="208"/>
      <c r="R350" s="208"/>
      <c r="S350" s="208"/>
      <c r="T350" s="209"/>
      <c r="AT350" s="210" t="s">
        <v>192</v>
      </c>
      <c r="AU350" s="210" t="s">
        <v>86</v>
      </c>
      <c r="AV350" s="13" t="s">
        <v>84</v>
      </c>
      <c r="AW350" s="13" t="s">
        <v>37</v>
      </c>
      <c r="AX350" s="13" t="s">
        <v>77</v>
      </c>
      <c r="AY350" s="210" t="s">
        <v>179</v>
      </c>
    </row>
    <row r="351" spans="1:65" s="13" customFormat="1" ht="22.5">
      <c r="B351" s="201"/>
      <c r="C351" s="202"/>
      <c r="D351" s="194" t="s">
        <v>192</v>
      </c>
      <c r="E351" s="203" t="s">
        <v>19</v>
      </c>
      <c r="F351" s="204" t="s">
        <v>1648</v>
      </c>
      <c r="G351" s="202"/>
      <c r="H351" s="203" t="s">
        <v>19</v>
      </c>
      <c r="I351" s="205"/>
      <c r="J351" s="202"/>
      <c r="K351" s="202"/>
      <c r="L351" s="206"/>
      <c r="M351" s="207"/>
      <c r="N351" s="208"/>
      <c r="O351" s="208"/>
      <c r="P351" s="208"/>
      <c r="Q351" s="208"/>
      <c r="R351" s="208"/>
      <c r="S351" s="208"/>
      <c r="T351" s="209"/>
      <c r="AT351" s="210" t="s">
        <v>192</v>
      </c>
      <c r="AU351" s="210" t="s">
        <v>86</v>
      </c>
      <c r="AV351" s="13" t="s">
        <v>84</v>
      </c>
      <c r="AW351" s="13" t="s">
        <v>37</v>
      </c>
      <c r="AX351" s="13" t="s">
        <v>77</v>
      </c>
      <c r="AY351" s="210" t="s">
        <v>179</v>
      </c>
    </row>
    <row r="352" spans="1:65" s="14" customFormat="1" ht="11.25">
      <c r="B352" s="211"/>
      <c r="C352" s="212"/>
      <c r="D352" s="194" t="s">
        <v>192</v>
      </c>
      <c r="E352" s="213" t="s">
        <v>19</v>
      </c>
      <c r="F352" s="214" t="s">
        <v>1649</v>
      </c>
      <c r="G352" s="212"/>
      <c r="H352" s="215">
        <v>24</v>
      </c>
      <c r="I352" s="216"/>
      <c r="J352" s="212"/>
      <c r="K352" s="212"/>
      <c r="L352" s="217"/>
      <c r="M352" s="218"/>
      <c r="N352" s="219"/>
      <c r="O352" s="219"/>
      <c r="P352" s="219"/>
      <c r="Q352" s="219"/>
      <c r="R352" s="219"/>
      <c r="S352" s="219"/>
      <c r="T352" s="220"/>
      <c r="AT352" s="221" t="s">
        <v>192</v>
      </c>
      <c r="AU352" s="221" t="s">
        <v>86</v>
      </c>
      <c r="AV352" s="14" t="s">
        <v>86</v>
      </c>
      <c r="AW352" s="14" t="s">
        <v>37</v>
      </c>
      <c r="AX352" s="14" t="s">
        <v>77</v>
      </c>
      <c r="AY352" s="221" t="s">
        <v>179</v>
      </c>
    </row>
    <row r="353" spans="1:65" s="13" customFormat="1" ht="22.5">
      <c r="B353" s="201"/>
      <c r="C353" s="202"/>
      <c r="D353" s="194" t="s">
        <v>192</v>
      </c>
      <c r="E353" s="203" t="s">
        <v>19</v>
      </c>
      <c r="F353" s="204" t="s">
        <v>1650</v>
      </c>
      <c r="G353" s="202"/>
      <c r="H353" s="203" t="s">
        <v>19</v>
      </c>
      <c r="I353" s="205"/>
      <c r="J353" s="202"/>
      <c r="K353" s="202"/>
      <c r="L353" s="206"/>
      <c r="M353" s="207"/>
      <c r="N353" s="208"/>
      <c r="O353" s="208"/>
      <c r="P353" s="208"/>
      <c r="Q353" s="208"/>
      <c r="R353" s="208"/>
      <c r="S353" s="208"/>
      <c r="T353" s="209"/>
      <c r="AT353" s="210" t="s">
        <v>192</v>
      </c>
      <c r="AU353" s="210" t="s">
        <v>86</v>
      </c>
      <c r="AV353" s="13" t="s">
        <v>84</v>
      </c>
      <c r="AW353" s="13" t="s">
        <v>37</v>
      </c>
      <c r="AX353" s="13" t="s">
        <v>77</v>
      </c>
      <c r="AY353" s="210" t="s">
        <v>179</v>
      </c>
    </row>
    <row r="354" spans="1:65" s="14" customFormat="1" ht="11.25">
      <c r="B354" s="211"/>
      <c r="C354" s="212"/>
      <c r="D354" s="194" t="s">
        <v>192</v>
      </c>
      <c r="E354" s="213" t="s">
        <v>19</v>
      </c>
      <c r="F354" s="214" t="s">
        <v>1651</v>
      </c>
      <c r="G354" s="212"/>
      <c r="H354" s="215">
        <v>1.6</v>
      </c>
      <c r="I354" s="216"/>
      <c r="J354" s="212"/>
      <c r="K354" s="212"/>
      <c r="L354" s="217"/>
      <c r="M354" s="218"/>
      <c r="N354" s="219"/>
      <c r="O354" s="219"/>
      <c r="P354" s="219"/>
      <c r="Q354" s="219"/>
      <c r="R354" s="219"/>
      <c r="S354" s="219"/>
      <c r="T354" s="220"/>
      <c r="AT354" s="221" t="s">
        <v>192</v>
      </c>
      <c r="AU354" s="221" t="s">
        <v>86</v>
      </c>
      <c r="AV354" s="14" t="s">
        <v>86</v>
      </c>
      <c r="AW354" s="14" t="s">
        <v>37</v>
      </c>
      <c r="AX354" s="14" t="s">
        <v>77</v>
      </c>
      <c r="AY354" s="221" t="s">
        <v>179</v>
      </c>
    </row>
    <row r="355" spans="1:65" s="13" customFormat="1" ht="11.25">
      <c r="B355" s="201"/>
      <c r="C355" s="202"/>
      <c r="D355" s="194" t="s">
        <v>192</v>
      </c>
      <c r="E355" s="203" t="s">
        <v>19</v>
      </c>
      <c r="F355" s="204" t="s">
        <v>864</v>
      </c>
      <c r="G355" s="202"/>
      <c r="H355" s="203" t="s">
        <v>19</v>
      </c>
      <c r="I355" s="205"/>
      <c r="J355" s="202"/>
      <c r="K355" s="202"/>
      <c r="L355" s="206"/>
      <c r="M355" s="207"/>
      <c r="N355" s="208"/>
      <c r="O355" s="208"/>
      <c r="P355" s="208"/>
      <c r="Q355" s="208"/>
      <c r="R355" s="208"/>
      <c r="S355" s="208"/>
      <c r="T355" s="209"/>
      <c r="AT355" s="210" t="s">
        <v>192</v>
      </c>
      <c r="AU355" s="210" t="s">
        <v>86</v>
      </c>
      <c r="AV355" s="13" t="s">
        <v>84</v>
      </c>
      <c r="AW355" s="13" t="s">
        <v>37</v>
      </c>
      <c r="AX355" s="13" t="s">
        <v>77</v>
      </c>
      <c r="AY355" s="210" t="s">
        <v>179</v>
      </c>
    </row>
    <row r="356" spans="1:65" s="14" customFormat="1" ht="11.25">
      <c r="B356" s="211"/>
      <c r="C356" s="212"/>
      <c r="D356" s="194" t="s">
        <v>192</v>
      </c>
      <c r="E356" s="213" t="s">
        <v>19</v>
      </c>
      <c r="F356" s="214" t="s">
        <v>222</v>
      </c>
      <c r="G356" s="212"/>
      <c r="H356" s="215">
        <v>2</v>
      </c>
      <c r="I356" s="216"/>
      <c r="J356" s="212"/>
      <c r="K356" s="212"/>
      <c r="L356" s="217"/>
      <c r="M356" s="218"/>
      <c r="N356" s="219"/>
      <c r="O356" s="219"/>
      <c r="P356" s="219"/>
      <c r="Q356" s="219"/>
      <c r="R356" s="219"/>
      <c r="S356" s="219"/>
      <c r="T356" s="220"/>
      <c r="AT356" s="221" t="s">
        <v>192</v>
      </c>
      <c r="AU356" s="221" t="s">
        <v>86</v>
      </c>
      <c r="AV356" s="14" t="s">
        <v>86</v>
      </c>
      <c r="AW356" s="14" t="s">
        <v>37</v>
      </c>
      <c r="AX356" s="14" t="s">
        <v>77</v>
      </c>
      <c r="AY356" s="221" t="s">
        <v>179</v>
      </c>
    </row>
    <row r="357" spans="1:65" s="15" customFormat="1" ht="11.25">
      <c r="B357" s="222"/>
      <c r="C357" s="223"/>
      <c r="D357" s="194" t="s">
        <v>192</v>
      </c>
      <c r="E357" s="224" t="s">
        <v>19</v>
      </c>
      <c r="F357" s="225" t="s">
        <v>205</v>
      </c>
      <c r="G357" s="223"/>
      <c r="H357" s="226">
        <v>27.6</v>
      </c>
      <c r="I357" s="227"/>
      <c r="J357" s="223"/>
      <c r="K357" s="223"/>
      <c r="L357" s="228"/>
      <c r="M357" s="229"/>
      <c r="N357" s="230"/>
      <c r="O357" s="230"/>
      <c r="P357" s="230"/>
      <c r="Q357" s="230"/>
      <c r="R357" s="230"/>
      <c r="S357" s="230"/>
      <c r="T357" s="231"/>
      <c r="AT357" s="232" t="s">
        <v>192</v>
      </c>
      <c r="AU357" s="232" t="s">
        <v>86</v>
      </c>
      <c r="AV357" s="15" t="s">
        <v>186</v>
      </c>
      <c r="AW357" s="15" t="s">
        <v>37</v>
      </c>
      <c r="AX357" s="15" t="s">
        <v>84</v>
      </c>
      <c r="AY357" s="232" t="s">
        <v>179</v>
      </c>
    </row>
    <row r="358" spans="1:65" s="12" customFormat="1" ht="22.9" customHeight="1">
      <c r="B358" s="165"/>
      <c r="C358" s="166"/>
      <c r="D358" s="167" t="s">
        <v>76</v>
      </c>
      <c r="E358" s="179" t="s">
        <v>507</v>
      </c>
      <c r="F358" s="179" t="s">
        <v>508</v>
      </c>
      <c r="G358" s="166"/>
      <c r="H358" s="166"/>
      <c r="I358" s="169"/>
      <c r="J358" s="180">
        <f>BK358</f>
        <v>0</v>
      </c>
      <c r="K358" s="166"/>
      <c r="L358" s="171"/>
      <c r="M358" s="172"/>
      <c r="N358" s="173"/>
      <c r="O358" s="173"/>
      <c r="P358" s="174">
        <f>SUM(P359:P391)</f>
        <v>0</v>
      </c>
      <c r="Q358" s="173"/>
      <c r="R358" s="174">
        <f>SUM(R359:R391)</f>
        <v>0</v>
      </c>
      <c r="S358" s="173"/>
      <c r="T358" s="175">
        <f>SUM(T359:T391)</f>
        <v>0</v>
      </c>
      <c r="AR358" s="176" t="s">
        <v>84</v>
      </c>
      <c r="AT358" s="177" t="s">
        <v>76</v>
      </c>
      <c r="AU358" s="177" t="s">
        <v>84</v>
      </c>
      <c r="AY358" s="176" t="s">
        <v>179</v>
      </c>
      <c r="BK358" s="178">
        <f>SUM(BK359:BK391)</f>
        <v>0</v>
      </c>
    </row>
    <row r="359" spans="1:65" s="2" customFormat="1" ht="21.75" customHeight="1">
      <c r="A359" s="37"/>
      <c r="B359" s="38"/>
      <c r="C359" s="181" t="s">
        <v>491</v>
      </c>
      <c r="D359" s="181" t="s">
        <v>181</v>
      </c>
      <c r="E359" s="182" t="s">
        <v>510</v>
      </c>
      <c r="F359" s="183" t="s">
        <v>511</v>
      </c>
      <c r="G359" s="184" t="s">
        <v>332</v>
      </c>
      <c r="H359" s="185">
        <v>10.321999999999999</v>
      </c>
      <c r="I359" s="186"/>
      <c r="J359" s="187">
        <f>ROUND(I359*H359,2)</f>
        <v>0</v>
      </c>
      <c r="K359" s="183" t="s">
        <v>185</v>
      </c>
      <c r="L359" s="42"/>
      <c r="M359" s="188" t="s">
        <v>19</v>
      </c>
      <c r="N359" s="189" t="s">
        <v>48</v>
      </c>
      <c r="O359" s="67"/>
      <c r="P359" s="190">
        <f>O359*H359</f>
        <v>0</v>
      </c>
      <c r="Q359" s="190">
        <v>0</v>
      </c>
      <c r="R359" s="190">
        <f>Q359*H359</f>
        <v>0</v>
      </c>
      <c r="S359" s="190">
        <v>0</v>
      </c>
      <c r="T359" s="191">
        <f>S359*H359</f>
        <v>0</v>
      </c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R359" s="192" t="s">
        <v>186</v>
      </c>
      <c r="AT359" s="192" t="s">
        <v>181</v>
      </c>
      <c r="AU359" s="192" t="s">
        <v>86</v>
      </c>
      <c r="AY359" s="20" t="s">
        <v>179</v>
      </c>
      <c r="BE359" s="193">
        <f>IF(N359="základní",J359,0)</f>
        <v>0</v>
      </c>
      <c r="BF359" s="193">
        <f>IF(N359="snížená",J359,0)</f>
        <v>0</v>
      </c>
      <c r="BG359" s="193">
        <f>IF(N359="zákl. přenesená",J359,0)</f>
        <v>0</v>
      </c>
      <c r="BH359" s="193">
        <f>IF(N359="sníž. přenesená",J359,0)</f>
        <v>0</v>
      </c>
      <c r="BI359" s="193">
        <f>IF(N359="nulová",J359,0)</f>
        <v>0</v>
      </c>
      <c r="BJ359" s="20" t="s">
        <v>84</v>
      </c>
      <c r="BK359" s="193">
        <f>ROUND(I359*H359,2)</f>
        <v>0</v>
      </c>
      <c r="BL359" s="20" t="s">
        <v>186</v>
      </c>
      <c r="BM359" s="192" t="s">
        <v>512</v>
      </c>
    </row>
    <row r="360" spans="1:65" s="2" customFormat="1" ht="19.5">
      <c r="A360" s="37"/>
      <c r="B360" s="38"/>
      <c r="C360" s="39"/>
      <c r="D360" s="194" t="s">
        <v>188</v>
      </c>
      <c r="E360" s="39"/>
      <c r="F360" s="195" t="s">
        <v>513</v>
      </c>
      <c r="G360" s="39"/>
      <c r="H360" s="39"/>
      <c r="I360" s="196"/>
      <c r="J360" s="39"/>
      <c r="K360" s="39"/>
      <c r="L360" s="42"/>
      <c r="M360" s="197"/>
      <c r="N360" s="198"/>
      <c r="O360" s="67"/>
      <c r="P360" s="67"/>
      <c r="Q360" s="67"/>
      <c r="R360" s="67"/>
      <c r="S360" s="67"/>
      <c r="T360" s="68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T360" s="20" t="s">
        <v>188</v>
      </c>
      <c r="AU360" s="20" t="s">
        <v>86</v>
      </c>
    </row>
    <row r="361" spans="1:65" s="2" customFormat="1" ht="11.25">
      <c r="A361" s="37"/>
      <c r="B361" s="38"/>
      <c r="C361" s="39"/>
      <c r="D361" s="199" t="s">
        <v>190</v>
      </c>
      <c r="E361" s="39"/>
      <c r="F361" s="200" t="s">
        <v>514</v>
      </c>
      <c r="G361" s="39"/>
      <c r="H361" s="39"/>
      <c r="I361" s="196"/>
      <c r="J361" s="39"/>
      <c r="K361" s="39"/>
      <c r="L361" s="42"/>
      <c r="M361" s="197"/>
      <c r="N361" s="198"/>
      <c r="O361" s="67"/>
      <c r="P361" s="67"/>
      <c r="Q361" s="67"/>
      <c r="R361" s="67"/>
      <c r="S361" s="67"/>
      <c r="T361" s="68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T361" s="20" t="s">
        <v>190</v>
      </c>
      <c r="AU361" s="20" t="s">
        <v>86</v>
      </c>
    </row>
    <row r="362" spans="1:65" s="14" customFormat="1" ht="11.25">
      <c r="B362" s="211"/>
      <c r="C362" s="212"/>
      <c r="D362" s="194" t="s">
        <v>192</v>
      </c>
      <c r="E362" s="213" t="s">
        <v>19</v>
      </c>
      <c r="F362" s="214" t="s">
        <v>1700</v>
      </c>
      <c r="G362" s="212"/>
      <c r="H362" s="215">
        <v>10.321999999999999</v>
      </c>
      <c r="I362" s="216"/>
      <c r="J362" s="212"/>
      <c r="K362" s="212"/>
      <c r="L362" s="217"/>
      <c r="M362" s="218"/>
      <c r="N362" s="219"/>
      <c r="O362" s="219"/>
      <c r="P362" s="219"/>
      <c r="Q362" s="219"/>
      <c r="R362" s="219"/>
      <c r="S362" s="219"/>
      <c r="T362" s="220"/>
      <c r="AT362" s="221" t="s">
        <v>192</v>
      </c>
      <c r="AU362" s="221" t="s">
        <v>86</v>
      </c>
      <c r="AV362" s="14" t="s">
        <v>86</v>
      </c>
      <c r="AW362" s="14" t="s">
        <v>37</v>
      </c>
      <c r="AX362" s="14" t="s">
        <v>84</v>
      </c>
      <c r="AY362" s="221" t="s">
        <v>179</v>
      </c>
    </row>
    <row r="363" spans="1:65" s="2" customFormat="1" ht="24.2" customHeight="1">
      <c r="A363" s="37"/>
      <c r="B363" s="38"/>
      <c r="C363" s="181" t="s">
        <v>499</v>
      </c>
      <c r="D363" s="181" t="s">
        <v>181</v>
      </c>
      <c r="E363" s="182" t="s">
        <v>517</v>
      </c>
      <c r="F363" s="183" t="s">
        <v>518</v>
      </c>
      <c r="G363" s="184" t="s">
        <v>332</v>
      </c>
      <c r="H363" s="185">
        <v>134.18600000000001</v>
      </c>
      <c r="I363" s="186"/>
      <c r="J363" s="187">
        <f>ROUND(I363*H363,2)</f>
        <v>0</v>
      </c>
      <c r="K363" s="183" t="s">
        <v>185</v>
      </c>
      <c r="L363" s="42"/>
      <c r="M363" s="188" t="s">
        <v>19</v>
      </c>
      <c r="N363" s="189" t="s">
        <v>48</v>
      </c>
      <c r="O363" s="67"/>
      <c r="P363" s="190">
        <f>O363*H363</f>
        <v>0</v>
      </c>
      <c r="Q363" s="190">
        <v>0</v>
      </c>
      <c r="R363" s="190">
        <f>Q363*H363</f>
        <v>0</v>
      </c>
      <c r="S363" s="190">
        <v>0</v>
      </c>
      <c r="T363" s="191">
        <f>S363*H363</f>
        <v>0</v>
      </c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R363" s="192" t="s">
        <v>186</v>
      </c>
      <c r="AT363" s="192" t="s">
        <v>181</v>
      </c>
      <c r="AU363" s="192" t="s">
        <v>86</v>
      </c>
      <c r="AY363" s="20" t="s">
        <v>179</v>
      </c>
      <c r="BE363" s="193">
        <f>IF(N363="základní",J363,0)</f>
        <v>0</v>
      </c>
      <c r="BF363" s="193">
        <f>IF(N363="snížená",J363,0)</f>
        <v>0</v>
      </c>
      <c r="BG363" s="193">
        <f>IF(N363="zákl. přenesená",J363,0)</f>
        <v>0</v>
      </c>
      <c r="BH363" s="193">
        <f>IF(N363="sníž. přenesená",J363,0)</f>
        <v>0</v>
      </c>
      <c r="BI363" s="193">
        <f>IF(N363="nulová",J363,0)</f>
        <v>0</v>
      </c>
      <c r="BJ363" s="20" t="s">
        <v>84</v>
      </c>
      <c r="BK363" s="193">
        <f>ROUND(I363*H363,2)</f>
        <v>0</v>
      </c>
      <c r="BL363" s="20" t="s">
        <v>186</v>
      </c>
      <c r="BM363" s="192" t="s">
        <v>519</v>
      </c>
    </row>
    <row r="364" spans="1:65" s="2" customFormat="1" ht="19.5">
      <c r="A364" s="37"/>
      <c r="B364" s="38"/>
      <c r="C364" s="39"/>
      <c r="D364" s="194" t="s">
        <v>188</v>
      </c>
      <c r="E364" s="39"/>
      <c r="F364" s="195" t="s">
        <v>520</v>
      </c>
      <c r="G364" s="39"/>
      <c r="H364" s="39"/>
      <c r="I364" s="196"/>
      <c r="J364" s="39"/>
      <c r="K364" s="39"/>
      <c r="L364" s="42"/>
      <c r="M364" s="197"/>
      <c r="N364" s="198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188</v>
      </c>
      <c r="AU364" s="20" t="s">
        <v>86</v>
      </c>
    </row>
    <row r="365" spans="1:65" s="2" customFormat="1" ht="11.25">
      <c r="A365" s="37"/>
      <c r="B365" s="38"/>
      <c r="C365" s="39"/>
      <c r="D365" s="199" t="s">
        <v>190</v>
      </c>
      <c r="E365" s="39"/>
      <c r="F365" s="200" t="s">
        <v>521</v>
      </c>
      <c r="G365" s="39"/>
      <c r="H365" s="39"/>
      <c r="I365" s="196"/>
      <c r="J365" s="39"/>
      <c r="K365" s="39"/>
      <c r="L365" s="42"/>
      <c r="M365" s="197"/>
      <c r="N365" s="198"/>
      <c r="O365" s="67"/>
      <c r="P365" s="67"/>
      <c r="Q365" s="67"/>
      <c r="R365" s="67"/>
      <c r="S365" s="67"/>
      <c r="T365" s="68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T365" s="20" t="s">
        <v>190</v>
      </c>
      <c r="AU365" s="20" t="s">
        <v>86</v>
      </c>
    </row>
    <row r="366" spans="1:65" s="13" customFormat="1" ht="22.5">
      <c r="B366" s="201"/>
      <c r="C366" s="202"/>
      <c r="D366" s="194" t="s">
        <v>192</v>
      </c>
      <c r="E366" s="203" t="s">
        <v>19</v>
      </c>
      <c r="F366" s="204" t="s">
        <v>1618</v>
      </c>
      <c r="G366" s="202"/>
      <c r="H366" s="203" t="s">
        <v>19</v>
      </c>
      <c r="I366" s="205"/>
      <c r="J366" s="202"/>
      <c r="K366" s="202"/>
      <c r="L366" s="206"/>
      <c r="M366" s="207"/>
      <c r="N366" s="208"/>
      <c r="O366" s="208"/>
      <c r="P366" s="208"/>
      <c r="Q366" s="208"/>
      <c r="R366" s="208"/>
      <c r="S366" s="208"/>
      <c r="T366" s="209"/>
      <c r="AT366" s="210" t="s">
        <v>192</v>
      </c>
      <c r="AU366" s="210" t="s">
        <v>86</v>
      </c>
      <c r="AV366" s="13" t="s">
        <v>84</v>
      </c>
      <c r="AW366" s="13" t="s">
        <v>37</v>
      </c>
      <c r="AX366" s="13" t="s">
        <v>77</v>
      </c>
      <c r="AY366" s="210" t="s">
        <v>179</v>
      </c>
    </row>
    <row r="367" spans="1:65" s="13" customFormat="1" ht="11.25">
      <c r="B367" s="201"/>
      <c r="C367" s="202"/>
      <c r="D367" s="194" t="s">
        <v>192</v>
      </c>
      <c r="E367" s="203" t="s">
        <v>19</v>
      </c>
      <c r="F367" s="204" t="s">
        <v>1619</v>
      </c>
      <c r="G367" s="202"/>
      <c r="H367" s="203" t="s">
        <v>19</v>
      </c>
      <c r="I367" s="205"/>
      <c r="J367" s="202"/>
      <c r="K367" s="202"/>
      <c r="L367" s="206"/>
      <c r="M367" s="207"/>
      <c r="N367" s="208"/>
      <c r="O367" s="208"/>
      <c r="P367" s="208"/>
      <c r="Q367" s="208"/>
      <c r="R367" s="208"/>
      <c r="S367" s="208"/>
      <c r="T367" s="209"/>
      <c r="AT367" s="210" t="s">
        <v>192</v>
      </c>
      <c r="AU367" s="210" t="s">
        <v>86</v>
      </c>
      <c r="AV367" s="13" t="s">
        <v>84</v>
      </c>
      <c r="AW367" s="13" t="s">
        <v>37</v>
      </c>
      <c r="AX367" s="13" t="s">
        <v>77</v>
      </c>
      <c r="AY367" s="210" t="s">
        <v>179</v>
      </c>
    </row>
    <row r="368" spans="1:65" s="14" customFormat="1" ht="11.25">
      <c r="B368" s="211"/>
      <c r="C368" s="212"/>
      <c r="D368" s="194" t="s">
        <v>192</v>
      </c>
      <c r="E368" s="213" t="s">
        <v>19</v>
      </c>
      <c r="F368" s="214" t="s">
        <v>1701</v>
      </c>
      <c r="G368" s="212"/>
      <c r="H368" s="215">
        <v>134.18600000000001</v>
      </c>
      <c r="I368" s="216"/>
      <c r="J368" s="212"/>
      <c r="K368" s="212"/>
      <c r="L368" s="217"/>
      <c r="M368" s="218"/>
      <c r="N368" s="219"/>
      <c r="O368" s="219"/>
      <c r="P368" s="219"/>
      <c r="Q368" s="219"/>
      <c r="R368" s="219"/>
      <c r="S368" s="219"/>
      <c r="T368" s="220"/>
      <c r="AT368" s="221" t="s">
        <v>192</v>
      </c>
      <c r="AU368" s="221" t="s">
        <v>86</v>
      </c>
      <c r="AV368" s="14" t="s">
        <v>86</v>
      </c>
      <c r="AW368" s="14" t="s">
        <v>37</v>
      </c>
      <c r="AX368" s="14" t="s">
        <v>84</v>
      </c>
      <c r="AY368" s="221" t="s">
        <v>179</v>
      </c>
    </row>
    <row r="369" spans="1:65" s="2" customFormat="1" ht="21.75" customHeight="1">
      <c r="A369" s="37"/>
      <c r="B369" s="38"/>
      <c r="C369" s="181" t="s">
        <v>509</v>
      </c>
      <c r="D369" s="181" t="s">
        <v>181</v>
      </c>
      <c r="E369" s="182" t="s">
        <v>526</v>
      </c>
      <c r="F369" s="183" t="s">
        <v>527</v>
      </c>
      <c r="G369" s="184" t="s">
        <v>332</v>
      </c>
      <c r="H369" s="185">
        <v>5.6580000000000004</v>
      </c>
      <c r="I369" s="186"/>
      <c r="J369" s="187">
        <f>ROUND(I369*H369,2)</f>
        <v>0</v>
      </c>
      <c r="K369" s="183" t="s">
        <v>185</v>
      </c>
      <c r="L369" s="42"/>
      <c r="M369" s="188" t="s">
        <v>19</v>
      </c>
      <c r="N369" s="189" t="s">
        <v>48</v>
      </c>
      <c r="O369" s="67"/>
      <c r="P369" s="190">
        <f>O369*H369</f>
        <v>0</v>
      </c>
      <c r="Q369" s="190">
        <v>0</v>
      </c>
      <c r="R369" s="190">
        <f>Q369*H369</f>
        <v>0</v>
      </c>
      <c r="S369" s="190">
        <v>0</v>
      </c>
      <c r="T369" s="191">
        <f>S369*H369</f>
        <v>0</v>
      </c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R369" s="192" t="s">
        <v>186</v>
      </c>
      <c r="AT369" s="192" t="s">
        <v>181</v>
      </c>
      <c r="AU369" s="192" t="s">
        <v>86</v>
      </c>
      <c r="AY369" s="20" t="s">
        <v>179</v>
      </c>
      <c r="BE369" s="193">
        <f>IF(N369="základní",J369,0)</f>
        <v>0</v>
      </c>
      <c r="BF369" s="193">
        <f>IF(N369="snížená",J369,0)</f>
        <v>0</v>
      </c>
      <c r="BG369" s="193">
        <f>IF(N369="zákl. přenesená",J369,0)</f>
        <v>0</v>
      </c>
      <c r="BH369" s="193">
        <f>IF(N369="sníž. přenesená",J369,0)</f>
        <v>0</v>
      </c>
      <c r="BI369" s="193">
        <f>IF(N369="nulová",J369,0)</f>
        <v>0</v>
      </c>
      <c r="BJ369" s="20" t="s">
        <v>84</v>
      </c>
      <c r="BK369" s="193">
        <f>ROUND(I369*H369,2)</f>
        <v>0</v>
      </c>
      <c r="BL369" s="20" t="s">
        <v>186</v>
      </c>
      <c r="BM369" s="192" t="s">
        <v>528</v>
      </c>
    </row>
    <row r="370" spans="1:65" s="2" customFormat="1" ht="19.5">
      <c r="A370" s="37"/>
      <c r="B370" s="38"/>
      <c r="C370" s="39"/>
      <c r="D370" s="194" t="s">
        <v>188</v>
      </c>
      <c r="E370" s="39"/>
      <c r="F370" s="195" t="s">
        <v>529</v>
      </c>
      <c r="G370" s="39"/>
      <c r="H370" s="39"/>
      <c r="I370" s="196"/>
      <c r="J370" s="39"/>
      <c r="K370" s="39"/>
      <c r="L370" s="42"/>
      <c r="M370" s="197"/>
      <c r="N370" s="198"/>
      <c r="O370" s="67"/>
      <c r="P370" s="67"/>
      <c r="Q370" s="67"/>
      <c r="R370" s="67"/>
      <c r="S370" s="67"/>
      <c r="T370" s="68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T370" s="20" t="s">
        <v>188</v>
      </c>
      <c r="AU370" s="20" t="s">
        <v>86</v>
      </c>
    </row>
    <row r="371" spans="1:65" s="2" customFormat="1" ht="11.25">
      <c r="A371" s="37"/>
      <c r="B371" s="38"/>
      <c r="C371" s="39"/>
      <c r="D371" s="199" t="s">
        <v>190</v>
      </c>
      <c r="E371" s="39"/>
      <c r="F371" s="200" t="s">
        <v>530</v>
      </c>
      <c r="G371" s="39"/>
      <c r="H371" s="39"/>
      <c r="I371" s="196"/>
      <c r="J371" s="39"/>
      <c r="K371" s="39"/>
      <c r="L371" s="42"/>
      <c r="M371" s="197"/>
      <c r="N371" s="198"/>
      <c r="O371" s="67"/>
      <c r="P371" s="67"/>
      <c r="Q371" s="67"/>
      <c r="R371" s="67"/>
      <c r="S371" s="67"/>
      <c r="T371" s="68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T371" s="20" t="s">
        <v>190</v>
      </c>
      <c r="AU371" s="20" t="s">
        <v>86</v>
      </c>
    </row>
    <row r="372" spans="1:65" s="14" customFormat="1" ht="22.5">
      <c r="B372" s="211"/>
      <c r="C372" s="212"/>
      <c r="D372" s="194" t="s">
        <v>192</v>
      </c>
      <c r="E372" s="213" t="s">
        <v>19</v>
      </c>
      <c r="F372" s="214" t="s">
        <v>1702</v>
      </c>
      <c r="G372" s="212"/>
      <c r="H372" s="215">
        <v>0.8</v>
      </c>
      <c r="I372" s="216"/>
      <c r="J372" s="212"/>
      <c r="K372" s="212"/>
      <c r="L372" s="217"/>
      <c r="M372" s="218"/>
      <c r="N372" s="219"/>
      <c r="O372" s="219"/>
      <c r="P372" s="219"/>
      <c r="Q372" s="219"/>
      <c r="R372" s="219"/>
      <c r="S372" s="219"/>
      <c r="T372" s="220"/>
      <c r="AT372" s="221" t="s">
        <v>192</v>
      </c>
      <c r="AU372" s="221" t="s">
        <v>86</v>
      </c>
      <c r="AV372" s="14" t="s">
        <v>86</v>
      </c>
      <c r="AW372" s="14" t="s">
        <v>37</v>
      </c>
      <c r="AX372" s="14" t="s">
        <v>77</v>
      </c>
      <c r="AY372" s="221" t="s">
        <v>179</v>
      </c>
    </row>
    <row r="373" spans="1:65" s="14" customFormat="1" ht="22.5">
      <c r="B373" s="211"/>
      <c r="C373" s="212"/>
      <c r="D373" s="194" t="s">
        <v>192</v>
      </c>
      <c r="E373" s="213" t="s">
        <v>19</v>
      </c>
      <c r="F373" s="214" t="s">
        <v>1703</v>
      </c>
      <c r="G373" s="212"/>
      <c r="H373" s="215">
        <v>4.8579999999999997</v>
      </c>
      <c r="I373" s="216"/>
      <c r="J373" s="212"/>
      <c r="K373" s="212"/>
      <c r="L373" s="217"/>
      <c r="M373" s="218"/>
      <c r="N373" s="219"/>
      <c r="O373" s="219"/>
      <c r="P373" s="219"/>
      <c r="Q373" s="219"/>
      <c r="R373" s="219"/>
      <c r="S373" s="219"/>
      <c r="T373" s="220"/>
      <c r="AT373" s="221" t="s">
        <v>192</v>
      </c>
      <c r="AU373" s="221" t="s">
        <v>86</v>
      </c>
      <c r="AV373" s="14" t="s">
        <v>86</v>
      </c>
      <c r="AW373" s="14" t="s">
        <v>37</v>
      </c>
      <c r="AX373" s="14" t="s">
        <v>77</v>
      </c>
      <c r="AY373" s="221" t="s">
        <v>179</v>
      </c>
    </row>
    <row r="374" spans="1:65" s="15" customFormat="1" ht="11.25">
      <c r="B374" s="222"/>
      <c r="C374" s="223"/>
      <c r="D374" s="194" t="s">
        <v>192</v>
      </c>
      <c r="E374" s="224" t="s">
        <v>19</v>
      </c>
      <c r="F374" s="225" t="s">
        <v>205</v>
      </c>
      <c r="G374" s="223"/>
      <c r="H374" s="226">
        <v>5.6580000000000004</v>
      </c>
      <c r="I374" s="227"/>
      <c r="J374" s="223"/>
      <c r="K374" s="223"/>
      <c r="L374" s="228"/>
      <c r="M374" s="229"/>
      <c r="N374" s="230"/>
      <c r="O374" s="230"/>
      <c r="P374" s="230"/>
      <c r="Q374" s="230"/>
      <c r="R374" s="230"/>
      <c r="S374" s="230"/>
      <c r="T374" s="231"/>
      <c r="AT374" s="232" t="s">
        <v>192</v>
      </c>
      <c r="AU374" s="232" t="s">
        <v>86</v>
      </c>
      <c r="AV374" s="15" t="s">
        <v>186</v>
      </c>
      <c r="AW374" s="15" t="s">
        <v>37</v>
      </c>
      <c r="AX374" s="15" t="s">
        <v>84</v>
      </c>
      <c r="AY374" s="232" t="s">
        <v>179</v>
      </c>
    </row>
    <row r="375" spans="1:65" s="2" customFormat="1" ht="24.2" customHeight="1">
      <c r="A375" s="37"/>
      <c r="B375" s="38"/>
      <c r="C375" s="181" t="s">
        <v>516</v>
      </c>
      <c r="D375" s="181" t="s">
        <v>181</v>
      </c>
      <c r="E375" s="182" t="s">
        <v>534</v>
      </c>
      <c r="F375" s="183" t="s">
        <v>535</v>
      </c>
      <c r="G375" s="184" t="s">
        <v>332</v>
      </c>
      <c r="H375" s="185">
        <v>10.4</v>
      </c>
      <c r="I375" s="186"/>
      <c r="J375" s="187">
        <f>ROUND(I375*H375,2)</f>
        <v>0</v>
      </c>
      <c r="K375" s="183" t="s">
        <v>185</v>
      </c>
      <c r="L375" s="42"/>
      <c r="M375" s="188" t="s">
        <v>19</v>
      </c>
      <c r="N375" s="189" t="s">
        <v>48</v>
      </c>
      <c r="O375" s="67"/>
      <c r="P375" s="190">
        <f>O375*H375</f>
        <v>0</v>
      </c>
      <c r="Q375" s="190">
        <v>0</v>
      </c>
      <c r="R375" s="190">
        <f>Q375*H375</f>
        <v>0</v>
      </c>
      <c r="S375" s="190">
        <v>0</v>
      </c>
      <c r="T375" s="191">
        <f>S375*H375</f>
        <v>0</v>
      </c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R375" s="192" t="s">
        <v>186</v>
      </c>
      <c r="AT375" s="192" t="s">
        <v>181</v>
      </c>
      <c r="AU375" s="192" t="s">
        <v>86</v>
      </c>
      <c r="AY375" s="20" t="s">
        <v>179</v>
      </c>
      <c r="BE375" s="193">
        <f>IF(N375="základní",J375,0)</f>
        <v>0</v>
      </c>
      <c r="BF375" s="193">
        <f>IF(N375="snížená",J375,0)</f>
        <v>0</v>
      </c>
      <c r="BG375" s="193">
        <f>IF(N375="zákl. přenesená",J375,0)</f>
        <v>0</v>
      </c>
      <c r="BH375" s="193">
        <f>IF(N375="sníž. přenesená",J375,0)</f>
        <v>0</v>
      </c>
      <c r="BI375" s="193">
        <f>IF(N375="nulová",J375,0)</f>
        <v>0</v>
      </c>
      <c r="BJ375" s="20" t="s">
        <v>84</v>
      </c>
      <c r="BK375" s="193">
        <f>ROUND(I375*H375,2)</f>
        <v>0</v>
      </c>
      <c r="BL375" s="20" t="s">
        <v>186</v>
      </c>
      <c r="BM375" s="192" t="s">
        <v>536</v>
      </c>
    </row>
    <row r="376" spans="1:65" s="2" customFormat="1" ht="19.5">
      <c r="A376" s="37"/>
      <c r="B376" s="38"/>
      <c r="C376" s="39"/>
      <c r="D376" s="194" t="s">
        <v>188</v>
      </c>
      <c r="E376" s="39"/>
      <c r="F376" s="195" t="s">
        <v>520</v>
      </c>
      <c r="G376" s="39"/>
      <c r="H376" s="39"/>
      <c r="I376" s="196"/>
      <c r="J376" s="39"/>
      <c r="K376" s="39"/>
      <c r="L376" s="42"/>
      <c r="M376" s="197"/>
      <c r="N376" s="198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188</v>
      </c>
      <c r="AU376" s="20" t="s">
        <v>86</v>
      </c>
    </row>
    <row r="377" spans="1:65" s="2" customFormat="1" ht="11.25">
      <c r="A377" s="37"/>
      <c r="B377" s="38"/>
      <c r="C377" s="39"/>
      <c r="D377" s="199" t="s">
        <v>190</v>
      </c>
      <c r="E377" s="39"/>
      <c r="F377" s="200" t="s">
        <v>537</v>
      </c>
      <c r="G377" s="39"/>
      <c r="H377" s="39"/>
      <c r="I377" s="196"/>
      <c r="J377" s="39"/>
      <c r="K377" s="39"/>
      <c r="L377" s="42"/>
      <c r="M377" s="197"/>
      <c r="N377" s="198"/>
      <c r="O377" s="67"/>
      <c r="P377" s="67"/>
      <c r="Q377" s="67"/>
      <c r="R377" s="67"/>
      <c r="S377" s="67"/>
      <c r="T377" s="68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T377" s="20" t="s">
        <v>190</v>
      </c>
      <c r="AU377" s="20" t="s">
        <v>86</v>
      </c>
    </row>
    <row r="378" spans="1:65" s="13" customFormat="1" ht="22.5">
      <c r="B378" s="201"/>
      <c r="C378" s="202"/>
      <c r="D378" s="194" t="s">
        <v>192</v>
      </c>
      <c r="E378" s="203" t="s">
        <v>19</v>
      </c>
      <c r="F378" s="204" t="s">
        <v>1624</v>
      </c>
      <c r="G378" s="202"/>
      <c r="H378" s="203" t="s">
        <v>19</v>
      </c>
      <c r="I378" s="205"/>
      <c r="J378" s="202"/>
      <c r="K378" s="202"/>
      <c r="L378" s="206"/>
      <c r="M378" s="207"/>
      <c r="N378" s="208"/>
      <c r="O378" s="208"/>
      <c r="P378" s="208"/>
      <c r="Q378" s="208"/>
      <c r="R378" s="208"/>
      <c r="S378" s="208"/>
      <c r="T378" s="209"/>
      <c r="AT378" s="210" t="s">
        <v>192</v>
      </c>
      <c r="AU378" s="210" t="s">
        <v>86</v>
      </c>
      <c r="AV378" s="13" t="s">
        <v>84</v>
      </c>
      <c r="AW378" s="13" t="s">
        <v>37</v>
      </c>
      <c r="AX378" s="13" t="s">
        <v>77</v>
      </c>
      <c r="AY378" s="210" t="s">
        <v>179</v>
      </c>
    </row>
    <row r="379" spans="1:65" s="13" customFormat="1" ht="11.25">
      <c r="B379" s="201"/>
      <c r="C379" s="202"/>
      <c r="D379" s="194" t="s">
        <v>192</v>
      </c>
      <c r="E379" s="203" t="s">
        <v>19</v>
      </c>
      <c r="F379" s="204" t="s">
        <v>1619</v>
      </c>
      <c r="G379" s="202"/>
      <c r="H379" s="203" t="s">
        <v>19</v>
      </c>
      <c r="I379" s="205"/>
      <c r="J379" s="202"/>
      <c r="K379" s="202"/>
      <c r="L379" s="206"/>
      <c r="M379" s="207"/>
      <c r="N379" s="208"/>
      <c r="O379" s="208"/>
      <c r="P379" s="208"/>
      <c r="Q379" s="208"/>
      <c r="R379" s="208"/>
      <c r="S379" s="208"/>
      <c r="T379" s="209"/>
      <c r="AT379" s="210" t="s">
        <v>192</v>
      </c>
      <c r="AU379" s="210" t="s">
        <v>86</v>
      </c>
      <c r="AV379" s="13" t="s">
        <v>84</v>
      </c>
      <c r="AW379" s="13" t="s">
        <v>37</v>
      </c>
      <c r="AX379" s="13" t="s">
        <v>77</v>
      </c>
      <c r="AY379" s="210" t="s">
        <v>179</v>
      </c>
    </row>
    <row r="380" spans="1:65" s="14" customFormat="1" ht="11.25">
      <c r="B380" s="211"/>
      <c r="C380" s="212"/>
      <c r="D380" s="194" t="s">
        <v>192</v>
      </c>
      <c r="E380" s="213" t="s">
        <v>19</v>
      </c>
      <c r="F380" s="214" t="s">
        <v>1704</v>
      </c>
      <c r="G380" s="212"/>
      <c r="H380" s="215">
        <v>10.4</v>
      </c>
      <c r="I380" s="216"/>
      <c r="J380" s="212"/>
      <c r="K380" s="212"/>
      <c r="L380" s="217"/>
      <c r="M380" s="218"/>
      <c r="N380" s="219"/>
      <c r="O380" s="219"/>
      <c r="P380" s="219"/>
      <c r="Q380" s="219"/>
      <c r="R380" s="219"/>
      <c r="S380" s="219"/>
      <c r="T380" s="220"/>
      <c r="AT380" s="221" t="s">
        <v>192</v>
      </c>
      <c r="AU380" s="221" t="s">
        <v>86</v>
      </c>
      <c r="AV380" s="14" t="s">
        <v>86</v>
      </c>
      <c r="AW380" s="14" t="s">
        <v>37</v>
      </c>
      <c r="AX380" s="14" t="s">
        <v>84</v>
      </c>
      <c r="AY380" s="221" t="s">
        <v>179</v>
      </c>
    </row>
    <row r="381" spans="1:65" s="2" customFormat="1" ht="24.2" customHeight="1">
      <c r="A381" s="37"/>
      <c r="B381" s="38"/>
      <c r="C381" s="181" t="s">
        <v>525</v>
      </c>
      <c r="D381" s="181" t="s">
        <v>181</v>
      </c>
      <c r="E381" s="182" t="s">
        <v>541</v>
      </c>
      <c r="F381" s="183" t="s">
        <v>542</v>
      </c>
      <c r="G381" s="184" t="s">
        <v>332</v>
      </c>
      <c r="H381" s="185">
        <v>15.98</v>
      </c>
      <c r="I381" s="186"/>
      <c r="J381" s="187">
        <f>ROUND(I381*H381,2)</f>
        <v>0</v>
      </c>
      <c r="K381" s="183" t="s">
        <v>185</v>
      </c>
      <c r="L381" s="42"/>
      <c r="M381" s="188" t="s">
        <v>19</v>
      </c>
      <c r="N381" s="189" t="s">
        <v>48</v>
      </c>
      <c r="O381" s="67"/>
      <c r="P381" s="190">
        <f>O381*H381</f>
        <v>0</v>
      </c>
      <c r="Q381" s="190">
        <v>0</v>
      </c>
      <c r="R381" s="190">
        <f>Q381*H381</f>
        <v>0</v>
      </c>
      <c r="S381" s="190">
        <v>0</v>
      </c>
      <c r="T381" s="191">
        <f>S381*H381</f>
        <v>0</v>
      </c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R381" s="192" t="s">
        <v>186</v>
      </c>
      <c r="AT381" s="192" t="s">
        <v>181</v>
      </c>
      <c r="AU381" s="192" t="s">
        <v>86</v>
      </c>
      <c r="AY381" s="20" t="s">
        <v>179</v>
      </c>
      <c r="BE381" s="193">
        <f>IF(N381="základní",J381,0)</f>
        <v>0</v>
      </c>
      <c r="BF381" s="193">
        <f>IF(N381="snížená",J381,0)</f>
        <v>0</v>
      </c>
      <c r="BG381" s="193">
        <f>IF(N381="zákl. přenesená",J381,0)</f>
        <v>0</v>
      </c>
      <c r="BH381" s="193">
        <f>IF(N381="sníž. přenesená",J381,0)</f>
        <v>0</v>
      </c>
      <c r="BI381" s="193">
        <f>IF(N381="nulová",J381,0)</f>
        <v>0</v>
      </c>
      <c r="BJ381" s="20" t="s">
        <v>84</v>
      </c>
      <c r="BK381" s="193">
        <f>ROUND(I381*H381,2)</f>
        <v>0</v>
      </c>
      <c r="BL381" s="20" t="s">
        <v>186</v>
      </c>
      <c r="BM381" s="192" t="s">
        <v>543</v>
      </c>
    </row>
    <row r="382" spans="1:65" s="2" customFormat="1" ht="11.25">
      <c r="A382" s="37"/>
      <c r="B382" s="38"/>
      <c r="C382" s="39"/>
      <c r="D382" s="194" t="s">
        <v>188</v>
      </c>
      <c r="E382" s="39"/>
      <c r="F382" s="195" t="s">
        <v>544</v>
      </c>
      <c r="G382" s="39"/>
      <c r="H382" s="39"/>
      <c r="I382" s="196"/>
      <c r="J382" s="39"/>
      <c r="K382" s="39"/>
      <c r="L382" s="42"/>
      <c r="M382" s="197"/>
      <c r="N382" s="198"/>
      <c r="O382" s="67"/>
      <c r="P382" s="67"/>
      <c r="Q382" s="67"/>
      <c r="R382" s="67"/>
      <c r="S382" s="67"/>
      <c r="T382" s="68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T382" s="20" t="s">
        <v>188</v>
      </c>
      <c r="AU382" s="20" t="s">
        <v>86</v>
      </c>
    </row>
    <row r="383" spans="1:65" s="2" customFormat="1" ht="11.25">
      <c r="A383" s="37"/>
      <c r="B383" s="38"/>
      <c r="C383" s="39"/>
      <c r="D383" s="199" t="s">
        <v>190</v>
      </c>
      <c r="E383" s="39"/>
      <c r="F383" s="200" t="s">
        <v>545</v>
      </c>
      <c r="G383" s="39"/>
      <c r="H383" s="39"/>
      <c r="I383" s="196"/>
      <c r="J383" s="39"/>
      <c r="K383" s="39"/>
      <c r="L383" s="42"/>
      <c r="M383" s="197"/>
      <c r="N383" s="198"/>
      <c r="O383" s="67"/>
      <c r="P383" s="67"/>
      <c r="Q383" s="67"/>
      <c r="R383" s="67"/>
      <c r="S383" s="67"/>
      <c r="T383" s="68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T383" s="20" t="s">
        <v>190</v>
      </c>
      <c r="AU383" s="20" t="s">
        <v>86</v>
      </c>
    </row>
    <row r="384" spans="1:65" s="2" customFormat="1" ht="37.9" customHeight="1">
      <c r="A384" s="37"/>
      <c r="B384" s="38"/>
      <c r="C384" s="181" t="s">
        <v>533</v>
      </c>
      <c r="D384" s="181" t="s">
        <v>181</v>
      </c>
      <c r="E384" s="182" t="s">
        <v>547</v>
      </c>
      <c r="F384" s="183" t="s">
        <v>548</v>
      </c>
      <c r="G384" s="184" t="s">
        <v>332</v>
      </c>
      <c r="H384" s="185">
        <v>0.8</v>
      </c>
      <c r="I384" s="186"/>
      <c r="J384" s="187">
        <f>ROUND(I384*H384,2)</f>
        <v>0</v>
      </c>
      <c r="K384" s="183" t="s">
        <v>185</v>
      </c>
      <c r="L384" s="42"/>
      <c r="M384" s="188" t="s">
        <v>19</v>
      </c>
      <c r="N384" s="189" t="s">
        <v>48</v>
      </c>
      <c r="O384" s="67"/>
      <c r="P384" s="190">
        <f>O384*H384</f>
        <v>0</v>
      </c>
      <c r="Q384" s="190">
        <v>0</v>
      </c>
      <c r="R384" s="190">
        <f>Q384*H384</f>
        <v>0</v>
      </c>
      <c r="S384" s="190">
        <v>0</v>
      </c>
      <c r="T384" s="191">
        <f>S384*H384</f>
        <v>0</v>
      </c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R384" s="192" t="s">
        <v>186</v>
      </c>
      <c r="AT384" s="192" t="s">
        <v>181</v>
      </c>
      <c r="AU384" s="192" t="s">
        <v>86</v>
      </c>
      <c r="AY384" s="20" t="s">
        <v>179</v>
      </c>
      <c r="BE384" s="193">
        <f>IF(N384="základní",J384,0)</f>
        <v>0</v>
      </c>
      <c r="BF384" s="193">
        <f>IF(N384="snížená",J384,0)</f>
        <v>0</v>
      </c>
      <c r="BG384" s="193">
        <f>IF(N384="zákl. přenesená",J384,0)</f>
        <v>0</v>
      </c>
      <c r="BH384" s="193">
        <f>IF(N384="sníž. přenesená",J384,0)</f>
        <v>0</v>
      </c>
      <c r="BI384" s="193">
        <f>IF(N384="nulová",J384,0)</f>
        <v>0</v>
      </c>
      <c r="BJ384" s="20" t="s">
        <v>84</v>
      </c>
      <c r="BK384" s="193">
        <f>ROUND(I384*H384,2)</f>
        <v>0</v>
      </c>
      <c r="BL384" s="20" t="s">
        <v>186</v>
      </c>
      <c r="BM384" s="192" t="s">
        <v>549</v>
      </c>
    </row>
    <row r="385" spans="1:65" s="2" customFormat="1" ht="29.25">
      <c r="A385" s="37"/>
      <c r="B385" s="38"/>
      <c r="C385" s="39"/>
      <c r="D385" s="194" t="s">
        <v>188</v>
      </c>
      <c r="E385" s="39"/>
      <c r="F385" s="195" t="s">
        <v>550</v>
      </c>
      <c r="G385" s="39"/>
      <c r="H385" s="39"/>
      <c r="I385" s="196"/>
      <c r="J385" s="39"/>
      <c r="K385" s="39"/>
      <c r="L385" s="42"/>
      <c r="M385" s="197"/>
      <c r="N385" s="198"/>
      <c r="O385" s="67"/>
      <c r="P385" s="67"/>
      <c r="Q385" s="67"/>
      <c r="R385" s="67"/>
      <c r="S385" s="67"/>
      <c r="T385" s="68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T385" s="20" t="s">
        <v>188</v>
      </c>
      <c r="AU385" s="20" t="s">
        <v>86</v>
      </c>
    </row>
    <row r="386" spans="1:65" s="2" customFormat="1" ht="11.25">
      <c r="A386" s="37"/>
      <c r="B386" s="38"/>
      <c r="C386" s="39"/>
      <c r="D386" s="199" t="s">
        <v>190</v>
      </c>
      <c r="E386" s="39"/>
      <c r="F386" s="200" t="s">
        <v>551</v>
      </c>
      <c r="G386" s="39"/>
      <c r="H386" s="39"/>
      <c r="I386" s="196"/>
      <c r="J386" s="39"/>
      <c r="K386" s="39"/>
      <c r="L386" s="42"/>
      <c r="M386" s="197"/>
      <c r="N386" s="198"/>
      <c r="O386" s="67"/>
      <c r="P386" s="67"/>
      <c r="Q386" s="67"/>
      <c r="R386" s="67"/>
      <c r="S386" s="67"/>
      <c r="T386" s="68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T386" s="20" t="s">
        <v>190</v>
      </c>
      <c r="AU386" s="20" t="s">
        <v>86</v>
      </c>
    </row>
    <row r="387" spans="1:65" s="14" customFormat="1" ht="22.5">
      <c r="B387" s="211"/>
      <c r="C387" s="212"/>
      <c r="D387" s="194" t="s">
        <v>192</v>
      </c>
      <c r="E387" s="213" t="s">
        <v>19</v>
      </c>
      <c r="F387" s="214" t="s">
        <v>1702</v>
      </c>
      <c r="G387" s="212"/>
      <c r="H387" s="215">
        <v>0.8</v>
      </c>
      <c r="I387" s="216"/>
      <c r="J387" s="212"/>
      <c r="K387" s="212"/>
      <c r="L387" s="217"/>
      <c r="M387" s="218"/>
      <c r="N387" s="219"/>
      <c r="O387" s="219"/>
      <c r="P387" s="219"/>
      <c r="Q387" s="219"/>
      <c r="R387" s="219"/>
      <c r="S387" s="219"/>
      <c r="T387" s="220"/>
      <c r="AT387" s="221" t="s">
        <v>192</v>
      </c>
      <c r="AU387" s="221" t="s">
        <v>86</v>
      </c>
      <c r="AV387" s="14" t="s">
        <v>86</v>
      </c>
      <c r="AW387" s="14" t="s">
        <v>37</v>
      </c>
      <c r="AX387" s="14" t="s">
        <v>84</v>
      </c>
      <c r="AY387" s="221" t="s">
        <v>179</v>
      </c>
    </row>
    <row r="388" spans="1:65" s="2" customFormat="1" ht="44.25" customHeight="1">
      <c r="A388" s="37"/>
      <c r="B388" s="38"/>
      <c r="C388" s="181" t="s">
        <v>540</v>
      </c>
      <c r="D388" s="181" t="s">
        <v>181</v>
      </c>
      <c r="E388" s="182" t="s">
        <v>553</v>
      </c>
      <c r="F388" s="183" t="s">
        <v>554</v>
      </c>
      <c r="G388" s="184" t="s">
        <v>332</v>
      </c>
      <c r="H388" s="185">
        <v>10.321999999999999</v>
      </c>
      <c r="I388" s="186"/>
      <c r="J388" s="187">
        <f>ROUND(I388*H388,2)</f>
        <v>0</v>
      </c>
      <c r="K388" s="183" t="s">
        <v>185</v>
      </c>
      <c r="L388" s="42"/>
      <c r="M388" s="188" t="s">
        <v>19</v>
      </c>
      <c r="N388" s="189" t="s">
        <v>48</v>
      </c>
      <c r="O388" s="67"/>
      <c r="P388" s="190">
        <f>O388*H388</f>
        <v>0</v>
      </c>
      <c r="Q388" s="190">
        <v>0</v>
      </c>
      <c r="R388" s="190">
        <f>Q388*H388</f>
        <v>0</v>
      </c>
      <c r="S388" s="190">
        <v>0</v>
      </c>
      <c r="T388" s="191">
        <f>S388*H388</f>
        <v>0</v>
      </c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R388" s="192" t="s">
        <v>186</v>
      </c>
      <c r="AT388" s="192" t="s">
        <v>181</v>
      </c>
      <c r="AU388" s="192" t="s">
        <v>86</v>
      </c>
      <c r="AY388" s="20" t="s">
        <v>179</v>
      </c>
      <c r="BE388" s="193">
        <f>IF(N388="základní",J388,0)</f>
        <v>0</v>
      </c>
      <c r="BF388" s="193">
        <f>IF(N388="snížená",J388,0)</f>
        <v>0</v>
      </c>
      <c r="BG388" s="193">
        <f>IF(N388="zákl. přenesená",J388,0)</f>
        <v>0</v>
      </c>
      <c r="BH388" s="193">
        <f>IF(N388="sníž. přenesená",J388,0)</f>
        <v>0</v>
      </c>
      <c r="BI388" s="193">
        <f>IF(N388="nulová",J388,0)</f>
        <v>0</v>
      </c>
      <c r="BJ388" s="20" t="s">
        <v>84</v>
      </c>
      <c r="BK388" s="193">
        <f>ROUND(I388*H388,2)</f>
        <v>0</v>
      </c>
      <c r="BL388" s="20" t="s">
        <v>186</v>
      </c>
      <c r="BM388" s="192" t="s">
        <v>555</v>
      </c>
    </row>
    <row r="389" spans="1:65" s="2" customFormat="1" ht="29.25">
      <c r="A389" s="37"/>
      <c r="B389" s="38"/>
      <c r="C389" s="39"/>
      <c r="D389" s="194" t="s">
        <v>188</v>
      </c>
      <c r="E389" s="39"/>
      <c r="F389" s="195" t="s">
        <v>334</v>
      </c>
      <c r="G389" s="39"/>
      <c r="H389" s="39"/>
      <c r="I389" s="196"/>
      <c r="J389" s="39"/>
      <c r="K389" s="39"/>
      <c r="L389" s="42"/>
      <c r="M389" s="197"/>
      <c r="N389" s="198"/>
      <c r="O389" s="67"/>
      <c r="P389" s="67"/>
      <c r="Q389" s="67"/>
      <c r="R389" s="67"/>
      <c r="S389" s="67"/>
      <c r="T389" s="68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T389" s="20" t="s">
        <v>188</v>
      </c>
      <c r="AU389" s="20" t="s">
        <v>86</v>
      </c>
    </row>
    <row r="390" spans="1:65" s="2" customFormat="1" ht="11.25">
      <c r="A390" s="37"/>
      <c r="B390" s="38"/>
      <c r="C390" s="39"/>
      <c r="D390" s="199" t="s">
        <v>190</v>
      </c>
      <c r="E390" s="39"/>
      <c r="F390" s="200" t="s">
        <v>556</v>
      </c>
      <c r="G390" s="39"/>
      <c r="H390" s="39"/>
      <c r="I390" s="196"/>
      <c r="J390" s="39"/>
      <c r="K390" s="39"/>
      <c r="L390" s="42"/>
      <c r="M390" s="197"/>
      <c r="N390" s="198"/>
      <c r="O390" s="67"/>
      <c r="P390" s="67"/>
      <c r="Q390" s="67"/>
      <c r="R390" s="67"/>
      <c r="S390" s="67"/>
      <c r="T390" s="68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T390" s="20" t="s">
        <v>190</v>
      </c>
      <c r="AU390" s="20" t="s">
        <v>86</v>
      </c>
    </row>
    <row r="391" spans="1:65" s="14" customFormat="1" ht="11.25">
      <c r="B391" s="211"/>
      <c r="C391" s="212"/>
      <c r="D391" s="194" t="s">
        <v>192</v>
      </c>
      <c r="E391" s="213" t="s">
        <v>19</v>
      </c>
      <c r="F391" s="214" t="s">
        <v>1700</v>
      </c>
      <c r="G391" s="212"/>
      <c r="H391" s="215">
        <v>10.321999999999999</v>
      </c>
      <c r="I391" s="216"/>
      <c r="J391" s="212"/>
      <c r="K391" s="212"/>
      <c r="L391" s="217"/>
      <c r="M391" s="218"/>
      <c r="N391" s="219"/>
      <c r="O391" s="219"/>
      <c r="P391" s="219"/>
      <c r="Q391" s="219"/>
      <c r="R391" s="219"/>
      <c r="S391" s="219"/>
      <c r="T391" s="220"/>
      <c r="AT391" s="221" t="s">
        <v>192</v>
      </c>
      <c r="AU391" s="221" t="s">
        <v>86</v>
      </c>
      <c r="AV391" s="14" t="s">
        <v>86</v>
      </c>
      <c r="AW391" s="14" t="s">
        <v>37</v>
      </c>
      <c r="AX391" s="14" t="s">
        <v>84</v>
      </c>
      <c r="AY391" s="221" t="s">
        <v>179</v>
      </c>
    </row>
    <row r="392" spans="1:65" s="12" customFormat="1" ht="22.9" customHeight="1">
      <c r="B392" s="165"/>
      <c r="C392" s="166"/>
      <c r="D392" s="167" t="s">
        <v>76</v>
      </c>
      <c r="E392" s="179" t="s">
        <v>557</v>
      </c>
      <c r="F392" s="179" t="s">
        <v>558</v>
      </c>
      <c r="G392" s="166"/>
      <c r="H392" s="166"/>
      <c r="I392" s="169"/>
      <c r="J392" s="180">
        <f>BK392</f>
        <v>0</v>
      </c>
      <c r="K392" s="166"/>
      <c r="L392" s="171"/>
      <c r="M392" s="172"/>
      <c r="N392" s="173"/>
      <c r="O392" s="173"/>
      <c r="P392" s="174">
        <f>SUM(P393:P395)</f>
        <v>0</v>
      </c>
      <c r="Q392" s="173"/>
      <c r="R392" s="174">
        <f>SUM(R393:R395)</f>
        <v>0</v>
      </c>
      <c r="S392" s="173"/>
      <c r="T392" s="175">
        <f>SUM(T393:T395)</f>
        <v>0</v>
      </c>
      <c r="AR392" s="176" t="s">
        <v>84</v>
      </c>
      <c r="AT392" s="177" t="s">
        <v>76</v>
      </c>
      <c r="AU392" s="177" t="s">
        <v>84</v>
      </c>
      <c r="AY392" s="176" t="s">
        <v>179</v>
      </c>
      <c r="BK392" s="178">
        <f>SUM(BK393:BK395)</f>
        <v>0</v>
      </c>
    </row>
    <row r="393" spans="1:65" s="2" customFormat="1" ht="24.2" customHeight="1">
      <c r="A393" s="37"/>
      <c r="B393" s="38"/>
      <c r="C393" s="181" t="s">
        <v>546</v>
      </c>
      <c r="D393" s="181" t="s">
        <v>181</v>
      </c>
      <c r="E393" s="182" t="s">
        <v>560</v>
      </c>
      <c r="F393" s="183" t="s">
        <v>561</v>
      </c>
      <c r="G393" s="184" t="s">
        <v>332</v>
      </c>
      <c r="H393" s="185">
        <v>30.885999999999999</v>
      </c>
      <c r="I393" s="186"/>
      <c r="J393" s="187">
        <f>ROUND(I393*H393,2)</f>
        <v>0</v>
      </c>
      <c r="K393" s="183" t="s">
        <v>185</v>
      </c>
      <c r="L393" s="42"/>
      <c r="M393" s="188" t="s">
        <v>19</v>
      </c>
      <c r="N393" s="189" t="s">
        <v>48</v>
      </c>
      <c r="O393" s="67"/>
      <c r="P393" s="190">
        <f>O393*H393</f>
        <v>0</v>
      </c>
      <c r="Q393" s="190">
        <v>0</v>
      </c>
      <c r="R393" s="190">
        <f>Q393*H393</f>
        <v>0</v>
      </c>
      <c r="S393" s="190">
        <v>0</v>
      </c>
      <c r="T393" s="191">
        <f>S393*H393</f>
        <v>0</v>
      </c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R393" s="192" t="s">
        <v>186</v>
      </c>
      <c r="AT393" s="192" t="s">
        <v>181</v>
      </c>
      <c r="AU393" s="192" t="s">
        <v>86</v>
      </c>
      <c r="AY393" s="20" t="s">
        <v>179</v>
      </c>
      <c r="BE393" s="193">
        <f>IF(N393="základní",J393,0)</f>
        <v>0</v>
      </c>
      <c r="BF393" s="193">
        <f>IF(N393="snížená",J393,0)</f>
        <v>0</v>
      </c>
      <c r="BG393" s="193">
        <f>IF(N393="zákl. přenesená",J393,0)</f>
        <v>0</v>
      </c>
      <c r="BH393" s="193">
        <f>IF(N393="sníž. přenesená",J393,0)</f>
        <v>0</v>
      </c>
      <c r="BI393" s="193">
        <f>IF(N393="nulová",J393,0)</f>
        <v>0</v>
      </c>
      <c r="BJ393" s="20" t="s">
        <v>84</v>
      </c>
      <c r="BK393" s="193">
        <f>ROUND(I393*H393,2)</f>
        <v>0</v>
      </c>
      <c r="BL393" s="20" t="s">
        <v>186</v>
      </c>
      <c r="BM393" s="192" t="s">
        <v>562</v>
      </c>
    </row>
    <row r="394" spans="1:65" s="2" customFormat="1" ht="19.5">
      <c r="A394" s="37"/>
      <c r="B394" s="38"/>
      <c r="C394" s="39"/>
      <c r="D394" s="194" t="s">
        <v>188</v>
      </c>
      <c r="E394" s="39"/>
      <c r="F394" s="195" t="s">
        <v>563</v>
      </c>
      <c r="G394" s="39"/>
      <c r="H394" s="39"/>
      <c r="I394" s="196"/>
      <c r="J394" s="39"/>
      <c r="K394" s="39"/>
      <c r="L394" s="42"/>
      <c r="M394" s="197"/>
      <c r="N394" s="198"/>
      <c r="O394" s="67"/>
      <c r="P394" s="67"/>
      <c r="Q394" s="67"/>
      <c r="R394" s="67"/>
      <c r="S394" s="67"/>
      <c r="T394" s="68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T394" s="20" t="s">
        <v>188</v>
      </c>
      <c r="AU394" s="20" t="s">
        <v>86</v>
      </c>
    </row>
    <row r="395" spans="1:65" s="2" customFormat="1" ht="11.25">
      <c r="A395" s="37"/>
      <c r="B395" s="38"/>
      <c r="C395" s="39"/>
      <c r="D395" s="199" t="s">
        <v>190</v>
      </c>
      <c r="E395" s="39"/>
      <c r="F395" s="200" t="s">
        <v>564</v>
      </c>
      <c r="G395" s="39"/>
      <c r="H395" s="39"/>
      <c r="I395" s="196"/>
      <c r="J395" s="39"/>
      <c r="K395" s="39"/>
      <c r="L395" s="42"/>
      <c r="M395" s="197"/>
      <c r="N395" s="198"/>
      <c r="O395" s="67"/>
      <c r="P395" s="67"/>
      <c r="Q395" s="67"/>
      <c r="R395" s="67"/>
      <c r="S395" s="67"/>
      <c r="T395" s="68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T395" s="20" t="s">
        <v>190</v>
      </c>
      <c r="AU395" s="20" t="s">
        <v>86</v>
      </c>
    </row>
    <row r="396" spans="1:65" s="12" customFormat="1" ht="25.9" customHeight="1">
      <c r="B396" s="165"/>
      <c r="C396" s="166"/>
      <c r="D396" s="167" t="s">
        <v>76</v>
      </c>
      <c r="E396" s="168" t="s">
        <v>374</v>
      </c>
      <c r="F396" s="168" t="s">
        <v>565</v>
      </c>
      <c r="G396" s="166"/>
      <c r="H396" s="166"/>
      <c r="I396" s="169"/>
      <c r="J396" s="170">
        <f>BK396</f>
        <v>0</v>
      </c>
      <c r="K396" s="166"/>
      <c r="L396" s="171"/>
      <c r="M396" s="172"/>
      <c r="N396" s="173"/>
      <c r="O396" s="173"/>
      <c r="P396" s="174">
        <f>P397</f>
        <v>0</v>
      </c>
      <c r="Q396" s="173"/>
      <c r="R396" s="174">
        <f>R397</f>
        <v>4.8983800000000001E-2</v>
      </c>
      <c r="S396" s="173"/>
      <c r="T396" s="175">
        <f>T397</f>
        <v>0</v>
      </c>
      <c r="AR396" s="176" t="s">
        <v>94</v>
      </c>
      <c r="AT396" s="177" t="s">
        <v>76</v>
      </c>
      <c r="AU396" s="177" t="s">
        <v>77</v>
      </c>
      <c r="AY396" s="176" t="s">
        <v>179</v>
      </c>
      <c r="BK396" s="178">
        <f>BK397</f>
        <v>0</v>
      </c>
    </row>
    <row r="397" spans="1:65" s="12" customFormat="1" ht="22.9" customHeight="1">
      <c r="B397" s="165"/>
      <c r="C397" s="166"/>
      <c r="D397" s="167" t="s">
        <v>76</v>
      </c>
      <c r="E397" s="179" t="s">
        <v>566</v>
      </c>
      <c r="F397" s="179" t="s">
        <v>567</v>
      </c>
      <c r="G397" s="166"/>
      <c r="H397" s="166"/>
      <c r="I397" s="169"/>
      <c r="J397" s="180">
        <f>BK397</f>
        <v>0</v>
      </c>
      <c r="K397" s="166"/>
      <c r="L397" s="171"/>
      <c r="M397" s="172"/>
      <c r="N397" s="173"/>
      <c r="O397" s="173"/>
      <c r="P397" s="174">
        <f>SUM(P398:P445)</f>
        <v>0</v>
      </c>
      <c r="Q397" s="173"/>
      <c r="R397" s="174">
        <f>SUM(R398:R445)</f>
        <v>4.8983800000000001E-2</v>
      </c>
      <c r="S397" s="173"/>
      <c r="T397" s="175">
        <f>SUM(T398:T445)</f>
        <v>0</v>
      </c>
      <c r="AR397" s="176" t="s">
        <v>94</v>
      </c>
      <c r="AT397" s="177" t="s">
        <v>76</v>
      </c>
      <c r="AU397" s="177" t="s">
        <v>84</v>
      </c>
      <c r="AY397" s="176" t="s">
        <v>179</v>
      </c>
      <c r="BK397" s="178">
        <f>SUM(BK398:BK445)</f>
        <v>0</v>
      </c>
    </row>
    <row r="398" spans="1:65" s="2" customFormat="1" ht="24.2" customHeight="1">
      <c r="A398" s="37"/>
      <c r="B398" s="38"/>
      <c r="C398" s="181" t="s">
        <v>552</v>
      </c>
      <c r="D398" s="181" t="s">
        <v>181</v>
      </c>
      <c r="E398" s="182" t="s">
        <v>569</v>
      </c>
      <c r="F398" s="183" t="s">
        <v>570</v>
      </c>
      <c r="G398" s="184" t="s">
        <v>571</v>
      </c>
      <c r="H398" s="185">
        <v>5.0999999999999997E-2</v>
      </c>
      <c r="I398" s="186"/>
      <c r="J398" s="187">
        <f>ROUND(I398*H398,2)</f>
        <v>0</v>
      </c>
      <c r="K398" s="183" t="s">
        <v>185</v>
      </c>
      <c r="L398" s="42"/>
      <c r="M398" s="188" t="s">
        <v>19</v>
      </c>
      <c r="N398" s="189" t="s">
        <v>48</v>
      </c>
      <c r="O398" s="67"/>
      <c r="P398" s="190">
        <f>O398*H398</f>
        <v>0</v>
      </c>
      <c r="Q398" s="190">
        <v>8.8000000000000005E-3</v>
      </c>
      <c r="R398" s="190">
        <f>Q398*H398</f>
        <v>4.4880000000000001E-4</v>
      </c>
      <c r="S398" s="190">
        <v>0</v>
      </c>
      <c r="T398" s="191">
        <f>S398*H398</f>
        <v>0</v>
      </c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R398" s="192" t="s">
        <v>572</v>
      </c>
      <c r="AT398" s="192" t="s">
        <v>181</v>
      </c>
      <c r="AU398" s="192" t="s">
        <v>86</v>
      </c>
      <c r="AY398" s="20" t="s">
        <v>179</v>
      </c>
      <c r="BE398" s="193">
        <f>IF(N398="základní",J398,0)</f>
        <v>0</v>
      </c>
      <c r="BF398" s="193">
        <f>IF(N398="snížená",J398,0)</f>
        <v>0</v>
      </c>
      <c r="BG398" s="193">
        <f>IF(N398="zákl. přenesená",J398,0)</f>
        <v>0</v>
      </c>
      <c r="BH398" s="193">
        <f>IF(N398="sníž. přenesená",J398,0)</f>
        <v>0</v>
      </c>
      <c r="BI398" s="193">
        <f>IF(N398="nulová",J398,0)</f>
        <v>0</v>
      </c>
      <c r="BJ398" s="20" t="s">
        <v>84</v>
      </c>
      <c r="BK398" s="193">
        <f>ROUND(I398*H398,2)</f>
        <v>0</v>
      </c>
      <c r="BL398" s="20" t="s">
        <v>572</v>
      </c>
      <c r="BM398" s="192" t="s">
        <v>573</v>
      </c>
    </row>
    <row r="399" spans="1:65" s="2" customFormat="1" ht="19.5">
      <c r="A399" s="37"/>
      <c r="B399" s="38"/>
      <c r="C399" s="39"/>
      <c r="D399" s="194" t="s">
        <v>188</v>
      </c>
      <c r="E399" s="39"/>
      <c r="F399" s="195" t="s">
        <v>574</v>
      </c>
      <c r="G399" s="39"/>
      <c r="H399" s="39"/>
      <c r="I399" s="196"/>
      <c r="J399" s="39"/>
      <c r="K399" s="39"/>
      <c r="L399" s="42"/>
      <c r="M399" s="197"/>
      <c r="N399" s="198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188</v>
      </c>
      <c r="AU399" s="20" t="s">
        <v>86</v>
      </c>
    </row>
    <row r="400" spans="1:65" s="2" customFormat="1" ht="11.25">
      <c r="A400" s="37"/>
      <c r="B400" s="38"/>
      <c r="C400" s="39"/>
      <c r="D400" s="199" t="s">
        <v>190</v>
      </c>
      <c r="E400" s="39"/>
      <c r="F400" s="200" t="s">
        <v>575</v>
      </c>
      <c r="G400" s="39"/>
      <c r="H400" s="39"/>
      <c r="I400" s="196"/>
      <c r="J400" s="39"/>
      <c r="K400" s="39"/>
      <c r="L400" s="42"/>
      <c r="M400" s="197"/>
      <c r="N400" s="198"/>
      <c r="O400" s="67"/>
      <c r="P400" s="67"/>
      <c r="Q400" s="67"/>
      <c r="R400" s="67"/>
      <c r="S400" s="67"/>
      <c r="T400" s="68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T400" s="20" t="s">
        <v>190</v>
      </c>
      <c r="AU400" s="20" t="s">
        <v>86</v>
      </c>
    </row>
    <row r="401" spans="1:65" s="13" customFormat="1" ht="11.25">
      <c r="B401" s="201"/>
      <c r="C401" s="202"/>
      <c r="D401" s="194" t="s">
        <v>192</v>
      </c>
      <c r="E401" s="203" t="s">
        <v>19</v>
      </c>
      <c r="F401" s="204" t="s">
        <v>1705</v>
      </c>
      <c r="G401" s="202"/>
      <c r="H401" s="203" t="s">
        <v>19</v>
      </c>
      <c r="I401" s="205"/>
      <c r="J401" s="202"/>
      <c r="K401" s="202"/>
      <c r="L401" s="206"/>
      <c r="M401" s="207"/>
      <c r="N401" s="208"/>
      <c r="O401" s="208"/>
      <c r="P401" s="208"/>
      <c r="Q401" s="208"/>
      <c r="R401" s="208"/>
      <c r="S401" s="208"/>
      <c r="T401" s="209"/>
      <c r="AT401" s="210" t="s">
        <v>192</v>
      </c>
      <c r="AU401" s="210" t="s">
        <v>86</v>
      </c>
      <c r="AV401" s="13" t="s">
        <v>84</v>
      </c>
      <c r="AW401" s="13" t="s">
        <v>37</v>
      </c>
      <c r="AX401" s="13" t="s">
        <v>77</v>
      </c>
      <c r="AY401" s="210" t="s">
        <v>179</v>
      </c>
    </row>
    <row r="402" spans="1:65" s="14" customFormat="1" ht="11.25">
      <c r="B402" s="211"/>
      <c r="C402" s="212"/>
      <c r="D402" s="194" t="s">
        <v>192</v>
      </c>
      <c r="E402" s="213" t="s">
        <v>19</v>
      </c>
      <c r="F402" s="214" t="s">
        <v>1706</v>
      </c>
      <c r="G402" s="212"/>
      <c r="H402" s="215">
        <v>5.0999999999999997E-2</v>
      </c>
      <c r="I402" s="216"/>
      <c r="J402" s="212"/>
      <c r="K402" s="212"/>
      <c r="L402" s="217"/>
      <c r="M402" s="218"/>
      <c r="N402" s="219"/>
      <c r="O402" s="219"/>
      <c r="P402" s="219"/>
      <c r="Q402" s="219"/>
      <c r="R402" s="219"/>
      <c r="S402" s="219"/>
      <c r="T402" s="220"/>
      <c r="AT402" s="221" t="s">
        <v>192</v>
      </c>
      <c r="AU402" s="221" t="s">
        <v>86</v>
      </c>
      <c r="AV402" s="14" t="s">
        <v>86</v>
      </c>
      <c r="AW402" s="14" t="s">
        <v>37</v>
      </c>
      <c r="AX402" s="14" t="s">
        <v>84</v>
      </c>
      <c r="AY402" s="221" t="s">
        <v>179</v>
      </c>
    </row>
    <row r="403" spans="1:65" s="2" customFormat="1" ht="24.2" customHeight="1">
      <c r="A403" s="37"/>
      <c r="B403" s="38"/>
      <c r="C403" s="181" t="s">
        <v>559</v>
      </c>
      <c r="D403" s="181" t="s">
        <v>181</v>
      </c>
      <c r="E403" s="182" t="s">
        <v>579</v>
      </c>
      <c r="F403" s="183" t="s">
        <v>580</v>
      </c>
      <c r="G403" s="184" t="s">
        <v>184</v>
      </c>
      <c r="H403" s="185">
        <v>7</v>
      </c>
      <c r="I403" s="186"/>
      <c r="J403" s="187">
        <f>ROUND(I403*H403,2)</f>
        <v>0</v>
      </c>
      <c r="K403" s="183" t="s">
        <v>185</v>
      </c>
      <c r="L403" s="42"/>
      <c r="M403" s="188" t="s">
        <v>19</v>
      </c>
      <c r="N403" s="189" t="s">
        <v>48</v>
      </c>
      <c r="O403" s="67"/>
      <c r="P403" s="190">
        <f>O403*H403</f>
        <v>0</v>
      </c>
      <c r="Q403" s="190">
        <v>0</v>
      </c>
      <c r="R403" s="190">
        <f>Q403*H403</f>
        <v>0</v>
      </c>
      <c r="S403" s="190">
        <v>0</v>
      </c>
      <c r="T403" s="191">
        <f>S403*H403</f>
        <v>0</v>
      </c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R403" s="192" t="s">
        <v>572</v>
      </c>
      <c r="AT403" s="192" t="s">
        <v>181</v>
      </c>
      <c r="AU403" s="192" t="s">
        <v>86</v>
      </c>
      <c r="AY403" s="20" t="s">
        <v>179</v>
      </c>
      <c r="BE403" s="193">
        <f>IF(N403="základní",J403,0)</f>
        <v>0</v>
      </c>
      <c r="BF403" s="193">
        <f>IF(N403="snížená",J403,0)</f>
        <v>0</v>
      </c>
      <c r="BG403" s="193">
        <f>IF(N403="zákl. přenesená",J403,0)</f>
        <v>0</v>
      </c>
      <c r="BH403" s="193">
        <f>IF(N403="sníž. přenesená",J403,0)</f>
        <v>0</v>
      </c>
      <c r="BI403" s="193">
        <f>IF(N403="nulová",J403,0)</f>
        <v>0</v>
      </c>
      <c r="BJ403" s="20" t="s">
        <v>84</v>
      </c>
      <c r="BK403" s="193">
        <f>ROUND(I403*H403,2)</f>
        <v>0</v>
      </c>
      <c r="BL403" s="20" t="s">
        <v>572</v>
      </c>
      <c r="BM403" s="192" t="s">
        <v>581</v>
      </c>
    </row>
    <row r="404" spans="1:65" s="2" customFormat="1" ht="29.25">
      <c r="A404" s="37"/>
      <c r="B404" s="38"/>
      <c r="C404" s="39"/>
      <c r="D404" s="194" t="s">
        <v>188</v>
      </c>
      <c r="E404" s="39"/>
      <c r="F404" s="195" t="s">
        <v>582</v>
      </c>
      <c r="G404" s="39"/>
      <c r="H404" s="39"/>
      <c r="I404" s="196"/>
      <c r="J404" s="39"/>
      <c r="K404" s="39"/>
      <c r="L404" s="42"/>
      <c r="M404" s="197"/>
      <c r="N404" s="198"/>
      <c r="O404" s="67"/>
      <c r="P404" s="67"/>
      <c r="Q404" s="67"/>
      <c r="R404" s="67"/>
      <c r="S404" s="67"/>
      <c r="T404" s="68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T404" s="20" t="s">
        <v>188</v>
      </c>
      <c r="AU404" s="20" t="s">
        <v>86</v>
      </c>
    </row>
    <row r="405" spans="1:65" s="2" customFormat="1" ht="11.25">
      <c r="A405" s="37"/>
      <c r="B405" s="38"/>
      <c r="C405" s="39"/>
      <c r="D405" s="199" t="s">
        <v>190</v>
      </c>
      <c r="E405" s="39"/>
      <c r="F405" s="200" t="s">
        <v>583</v>
      </c>
      <c r="G405" s="39"/>
      <c r="H405" s="39"/>
      <c r="I405" s="196"/>
      <c r="J405" s="39"/>
      <c r="K405" s="39"/>
      <c r="L405" s="42"/>
      <c r="M405" s="197"/>
      <c r="N405" s="198"/>
      <c r="O405" s="67"/>
      <c r="P405" s="67"/>
      <c r="Q405" s="67"/>
      <c r="R405" s="67"/>
      <c r="S405" s="67"/>
      <c r="T405" s="68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T405" s="20" t="s">
        <v>190</v>
      </c>
      <c r="AU405" s="20" t="s">
        <v>86</v>
      </c>
    </row>
    <row r="406" spans="1:65" s="13" customFormat="1" ht="22.5">
      <c r="B406" s="201"/>
      <c r="C406" s="202"/>
      <c r="D406" s="194" t="s">
        <v>192</v>
      </c>
      <c r="E406" s="203" t="s">
        <v>19</v>
      </c>
      <c r="F406" s="204" t="s">
        <v>1707</v>
      </c>
      <c r="G406" s="202"/>
      <c r="H406" s="203" t="s">
        <v>19</v>
      </c>
      <c r="I406" s="205"/>
      <c r="J406" s="202"/>
      <c r="K406" s="202"/>
      <c r="L406" s="206"/>
      <c r="M406" s="207"/>
      <c r="N406" s="208"/>
      <c r="O406" s="208"/>
      <c r="P406" s="208"/>
      <c r="Q406" s="208"/>
      <c r="R406" s="208"/>
      <c r="S406" s="208"/>
      <c r="T406" s="209"/>
      <c r="AT406" s="210" t="s">
        <v>192</v>
      </c>
      <c r="AU406" s="210" t="s">
        <v>86</v>
      </c>
      <c r="AV406" s="13" t="s">
        <v>84</v>
      </c>
      <c r="AW406" s="13" t="s">
        <v>37</v>
      </c>
      <c r="AX406" s="13" t="s">
        <v>77</v>
      </c>
      <c r="AY406" s="210" t="s">
        <v>179</v>
      </c>
    </row>
    <row r="407" spans="1:65" s="14" customFormat="1" ht="11.25">
      <c r="B407" s="211"/>
      <c r="C407" s="212"/>
      <c r="D407" s="194" t="s">
        <v>192</v>
      </c>
      <c r="E407" s="213" t="s">
        <v>19</v>
      </c>
      <c r="F407" s="214" t="s">
        <v>1690</v>
      </c>
      <c r="G407" s="212"/>
      <c r="H407" s="215">
        <v>7</v>
      </c>
      <c r="I407" s="216"/>
      <c r="J407" s="212"/>
      <c r="K407" s="212"/>
      <c r="L407" s="217"/>
      <c r="M407" s="218"/>
      <c r="N407" s="219"/>
      <c r="O407" s="219"/>
      <c r="P407" s="219"/>
      <c r="Q407" s="219"/>
      <c r="R407" s="219"/>
      <c r="S407" s="219"/>
      <c r="T407" s="220"/>
      <c r="AT407" s="221" t="s">
        <v>192</v>
      </c>
      <c r="AU407" s="221" t="s">
        <v>86</v>
      </c>
      <c r="AV407" s="14" t="s">
        <v>86</v>
      </c>
      <c r="AW407" s="14" t="s">
        <v>37</v>
      </c>
      <c r="AX407" s="14" t="s">
        <v>84</v>
      </c>
      <c r="AY407" s="221" t="s">
        <v>179</v>
      </c>
    </row>
    <row r="408" spans="1:65" s="2" customFormat="1" ht="37.9" customHeight="1">
      <c r="A408" s="37"/>
      <c r="B408" s="38"/>
      <c r="C408" s="181" t="s">
        <v>568</v>
      </c>
      <c r="D408" s="181" t="s">
        <v>181</v>
      </c>
      <c r="E408" s="182" t="s">
        <v>587</v>
      </c>
      <c r="F408" s="183" t="s">
        <v>588</v>
      </c>
      <c r="G408" s="184" t="s">
        <v>216</v>
      </c>
      <c r="H408" s="185">
        <v>60.6</v>
      </c>
      <c r="I408" s="186"/>
      <c r="J408" s="187">
        <f>ROUND(I408*H408,2)</f>
        <v>0</v>
      </c>
      <c r="K408" s="183" t="s">
        <v>185</v>
      </c>
      <c r="L408" s="42"/>
      <c r="M408" s="188" t="s">
        <v>19</v>
      </c>
      <c r="N408" s="189" t="s">
        <v>48</v>
      </c>
      <c r="O408" s="67"/>
      <c r="P408" s="190">
        <f>O408*H408</f>
        <v>0</v>
      </c>
      <c r="Q408" s="190">
        <v>1.4999999999999999E-4</v>
      </c>
      <c r="R408" s="190">
        <f>Q408*H408</f>
        <v>9.0899999999999991E-3</v>
      </c>
      <c r="S408" s="190">
        <v>0</v>
      </c>
      <c r="T408" s="191">
        <f>S408*H408</f>
        <v>0</v>
      </c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R408" s="192" t="s">
        <v>572</v>
      </c>
      <c r="AT408" s="192" t="s">
        <v>181</v>
      </c>
      <c r="AU408" s="192" t="s">
        <v>86</v>
      </c>
      <c r="AY408" s="20" t="s">
        <v>179</v>
      </c>
      <c r="BE408" s="193">
        <f>IF(N408="základní",J408,0)</f>
        <v>0</v>
      </c>
      <c r="BF408" s="193">
        <f>IF(N408="snížená",J408,0)</f>
        <v>0</v>
      </c>
      <c r="BG408" s="193">
        <f>IF(N408="zákl. přenesená",J408,0)</f>
        <v>0</v>
      </c>
      <c r="BH408" s="193">
        <f>IF(N408="sníž. přenesená",J408,0)</f>
        <v>0</v>
      </c>
      <c r="BI408" s="193">
        <f>IF(N408="nulová",J408,0)</f>
        <v>0</v>
      </c>
      <c r="BJ408" s="20" t="s">
        <v>84</v>
      </c>
      <c r="BK408" s="193">
        <f>ROUND(I408*H408,2)</f>
        <v>0</v>
      </c>
      <c r="BL408" s="20" t="s">
        <v>572</v>
      </c>
      <c r="BM408" s="192" t="s">
        <v>589</v>
      </c>
    </row>
    <row r="409" spans="1:65" s="2" customFormat="1" ht="19.5">
      <c r="A409" s="37"/>
      <c r="B409" s="38"/>
      <c r="C409" s="39"/>
      <c r="D409" s="194" t="s">
        <v>188</v>
      </c>
      <c r="E409" s="39"/>
      <c r="F409" s="195" t="s">
        <v>590</v>
      </c>
      <c r="G409" s="39"/>
      <c r="H409" s="39"/>
      <c r="I409" s="196"/>
      <c r="J409" s="39"/>
      <c r="K409" s="39"/>
      <c r="L409" s="42"/>
      <c r="M409" s="197"/>
      <c r="N409" s="198"/>
      <c r="O409" s="67"/>
      <c r="P409" s="67"/>
      <c r="Q409" s="67"/>
      <c r="R409" s="67"/>
      <c r="S409" s="67"/>
      <c r="T409" s="68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T409" s="20" t="s">
        <v>188</v>
      </c>
      <c r="AU409" s="20" t="s">
        <v>86</v>
      </c>
    </row>
    <row r="410" spans="1:65" s="2" customFormat="1" ht="11.25">
      <c r="A410" s="37"/>
      <c r="B410" s="38"/>
      <c r="C410" s="39"/>
      <c r="D410" s="199" t="s">
        <v>190</v>
      </c>
      <c r="E410" s="39"/>
      <c r="F410" s="200" t="s">
        <v>591</v>
      </c>
      <c r="G410" s="39"/>
      <c r="H410" s="39"/>
      <c r="I410" s="196"/>
      <c r="J410" s="39"/>
      <c r="K410" s="39"/>
      <c r="L410" s="42"/>
      <c r="M410" s="197"/>
      <c r="N410" s="198"/>
      <c r="O410" s="67"/>
      <c r="P410" s="67"/>
      <c r="Q410" s="67"/>
      <c r="R410" s="67"/>
      <c r="S410" s="67"/>
      <c r="T410" s="68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T410" s="20" t="s">
        <v>190</v>
      </c>
      <c r="AU410" s="20" t="s">
        <v>86</v>
      </c>
    </row>
    <row r="411" spans="1:65" s="13" customFormat="1" ht="22.5">
      <c r="B411" s="201"/>
      <c r="C411" s="202"/>
      <c r="D411" s="194" t="s">
        <v>192</v>
      </c>
      <c r="E411" s="203" t="s">
        <v>19</v>
      </c>
      <c r="F411" s="204" t="s">
        <v>1708</v>
      </c>
      <c r="G411" s="202"/>
      <c r="H411" s="203" t="s">
        <v>19</v>
      </c>
      <c r="I411" s="205"/>
      <c r="J411" s="202"/>
      <c r="K411" s="202"/>
      <c r="L411" s="206"/>
      <c r="M411" s="207"/>
      <c r="N411" s="208"/>
      <c r="O411" s="208"/>
      <c r="P411" s="208"/>
      <c r="Q411" s="208"/>
      <c r="R411" s="208"/>
      <c r="S411" s="208"/>
      <c r="T411" s="209"/>
      <c r="AT411" s="210" t="s">
        <v>192</v>
      </c>
      <c r="AU411" s="210" t="s">
        <v>86</v>
      </c>
      <c r="AV411" s="13" t="s">
        <v>84</v>
      </c>
      <c r="AW411" s="13" t="s">
        <v>37</v>
      </c>
      <c r="AX411" s="13" t="s">
        <v>77</v>
      </c>
      <c r="AY411" s="210" t="s">
        <v>179</v>
      </c>
    </row>
    <row r="412" spans="1:65" s="14" customFormat="1" ht="11.25">
      <c r="B412" s="211"/>
      <c r="C412" s="212"/>
      <c r="D412" s="194" t="s">
        <v>192</v>
      </c>
      <c r="E412" s="213" t="s">
        <v>19</v>
      </c>
      <c r="F412" s="214" t="s">
        <v>1709</v>
      </c>
      <c r="G412" s="212"/>
      <c r="H412" s="215">
        <v>60.6</v>
      </c>
      <c r="I412" s="216"/>
      <c r="J412" s="212"/>
      <c r="K412" s="212"/>
      <c r="L412" s="217"/>
      <c r="M412" s="218"/>
      <c r="N412" s="219"/>
      <c r="O412" s="219"/>
      <c r="P412" s="219"/>
      <c r="Q412" s="219"/>
      <c r="R412" s="219"/>
      <c r="S412" s="219"/>
      <c r="T412" s="220"/>
      <c r="AT412" s="221" t="s">
        <v>192</v>
      </c>
      <c r="AU412" s="221" t="s">
        <v>86</v>
      </c>
      <c r="AV412" s="14" t="s">
        <v>86</v>
      </c>
      <c r="AW412" s="14" t="s">
        <v>37</v>
      </c>
      <c r="AX412" s="14" t="s">
        <v>84</v>
      </c>
      <c r="AY412" s="221" t="s">
        <v>179</v>
      </c>
    </row>
    <row r="413" spans="1:65" s="2" customFormat="1" ht="37.9" customHeight="1">
      <c r="A413" s="37"/>
      <c r="B413" s="38"/>
      <c r="C413" s="181" t="s">
        <v>578</v>
      </c>
      <c r="D413" s="181" t="s">
        <v>181</v>
      </c>
      <c r="E413" s="182" t="s">
        <v>595</v>
      </c>
      <c r="F413" s="183" t="s">
        <v>596</v>
      </c>
      <c r="G413" s="184" t="s">
        <v>216</v>
      </c>
      <c r="H413" s="185">
        <v>60.6</v>
      </c>
      <c r="I413" s="186"/>
      <c r="J413" s="187">
        <f>ROUND(I413*H413,2)</f>
        <v>0</v>
      </c>
      <c r="K413" s="183" t="s">
        <v>185</v>
      </c>
      <c r="L413" s="42"/>
      <c r="M413" s="188" t="s">
        <v>19</v>
      </c>
      <c r="N413" s="189" t="s">
        <v>48</v>
      </c>
      <c r="O413" s="67"/>
      <c r="P413" s="190">
        <f>O413*H413</f>
        <v>0</v>
      </c>
      <c r="Q413" s="190">
        <v>0</v>
      </c>
      <c r="R413" s="190">
        <f>Q413*H413</f>
        <v>0</v>
      </c>
      <c r="S413" s="190">
        <v>0</v>
      </c>
      <c r="T413" s="191">
        <f>S413*H413</f>
        <v>0</v>
      </c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R413" s="192" t="s">
        <v>572</v>
      </c>
      <c r="AT413" s="192" t="s">
        <v>181</v>
      </c>
      <c r="AU413" s="192" t="s">
        <v>86</v>
      </c>
      <c r="AY413" s="20" t="s">
        <v>179</v>
      </c>
      <c r="BE413" s="193">
        <f>IF(N413="základní",J413,0)</f>
        <v>0</v>
      </c>
      <c r="BF413" s="193">
        <f>IF(N413="snížená",J413,0)</f>
        <v>0</v>
      </c>
      <c r="BG413" s="193">
        <f>IF(N413="zákl. přenesená",J413,0)</f>
        <v>0</v>
      </c>
      <c r="BH413" s="193">
        <f>IF(N413="sníž. přenesená",J413,0)</f>
        <v>0</v>
      </c>
      <c r="BI413" s="193">
        <f>IF(N413="nulová",J413,0)</f>
        <v>0</v>
      </c>
      <c r="BJ413" s="20" t="s">
        <v>84</v>
      </c>
      <c r="BK413" s="193">
        <f>ROUND(I413*H413,2)</f>
        <v>0</v>
      </c>
      <c r="BL413" s="20" t="s">
        <v>572</v>
      </c>
      <c r="BM413" s="192" t="s">
        <v>597</v>
      </c>
    </row>
    <row r="414" spans="1:65" s="2" customFormat="1" ht="19.5">
      <c r="A414" s="37"/>
      <c r="B414" s="38"/>
      <c r="C414" s="39"/>
      <c r="D414" s="194" t="s">
        <v>188</v>
      </c>
      <c r="E414" s="39"/>
      <c r="F414" s="195" t="s">
        <v>598</v>
      </c>
      <c r="G414" s="39"/>
      <c r="H414" s="39"/>
      <c r="I414" s="196"/>
      <c r="J414" s="39"/>
      <c r="K414" s="39"/>
      <c r="L414" s="42"/>
      <c r="M414" s="197"/>
      <c r="N414" s="198"/>
      <c r="O414" s="67"/>
      <c r="P414" s="67"/>
      <c r="Q414" s="67"/>
      <c r="R414" s="67"/>
      <c r="S414" s="67"/>
      <c r="T414" s="68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T414" s="20" t="s">
        <v>188</v>
      </c>
      <c r="AU414" s="20" t="s">
        <v>86</v>
      </c>
    </row>
    <row r="415" spans="1:65" s="2" customFormat="1" ht="11.25">
      <c r="A415" s="37"/>
      <c r="B415" s="38"/>
      <c r="C415" s="39"/>
      <c r="D415" s="199" t="s">
        <v>190</v>
      </c>
      <c r="E415" s="39"/>
      <c r="F415" s="200" t="s">
        <v>599</v>
      </c>
      <c r="G415" s="39"/>
      <c r="H415" s="39"/>
      <c r="I415" s="196"/>
      <c r="J415" s="39"/>
      <c r="K415" s="39"/>
      <c r="L415" s="42"/>
      <c r="M415" s="197"/>
      <c r="N415" s="198"/>
      <c r="O415" s="67"/>
      <c r="P415" s="67"/>
      <c r="Q415" s="67"/>
      <c r="R415" s="67"/>
      <c r="S415" s="67"/>
      <c r="T415" s="68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T415" s="20" t="s">
        <v>190</v>
      </c>
      <c r="AU415" s="20" t="s">
        <v>86</v>
      </c>
    </row>
    <row r="416" spans="1:65" s="13" customFormat="1" ht="22.5">
      <c r="B416" s="201"/>
      <c r="C416" s="202"/>
      <c r="D416" s="194" t="s">
        <v>192</v>
      </c>
      <c r="E416" s="203" t="s">
        <v>19</v>
      </c>
      <c r="F416" s="204" t="s">
        <v>1710</v>
      </c>
      <c r="G416" s="202"/>
      <c r="H416" s="203" t="s">
        <v>19</v>
      </c>
      <c r="I416" s="205"/>
      <c r="J416" s="202"/>
      <c r="K416" s="202"/>
      <c r="L416" s="206"/>
      <c r="M416" s="207"/>
      <c r="N416" s="208"/>
      <c r="O416" s="208"/>
      <c r="P416" s="208"/>
      <c r="Q416" s="208"/>
      <c r="R416" s="208"/>
      <c r="S416" s="208"/>
      <c r="T416" s="209"/>
      <c r="AT416" s="210" t="s">
        <v>192</v>
      </c>
      <c r="AU416" s="210" t="s">
        <v>86</v>
      </c>
      <c r="AV416" s="13" t="s">
        <v>84</v>
      </c>
      <c r="AW416" s="13" t="s">
        <v>37</v>
      </c>
      <c r="AX416" s="13" t="s">
        <v>77</v>
      </c>
      <c r="AY416" s="210" t="s">
        <v>179</v>
      </c>
    </row>
    <row r="417" spans="1:65" s="14" customFormat="1" ht="11.25">
      <c r="B417" s="211"/>
      <c r="C417" s="212"/>
      <c r="D417" s="194" t="s">
        <v>192</v>
      </c>
      <c r="E417" s="213" t="s">
        <v>19</v>
      </c>
      <c r="F417" s="214" t="s">
        <v>1709</v>
      </c>
      <c r="G417" s="212"/>
      <c r="H417" s="215">
        <v>60.6</v>
      </c>
      <c r="I417" s="216"/>
      <c r="J417" s="212"/>
      <c r="K417" s="212"/>
      <c r="L417" s="217"/>
      <c r="M417" s="218"/>
      <c r="N417" s="219"/>
      <c r="O417" s="219"/>
      <c r="P417" s="219"/>
      <c r="Q417" s="219"/>
      <c r="R417" s="219"/>
      <c r="S417" s="219"/>
      <c r="T417" s="220"/>
      <c r="AT417" s="221" t="s">
        <v>192</v>
      </c>
      <c r="AU417" s="221" t="s">
        <v>86</v>
      </c>
      <c r="AV417" s="14" t="s">
        <v>86</v>
      </c>
      <c r="AW417" s="14" t="s">
        <v>37</v>
      </c>
      <c r="AX417" s="14" t="s">
        <v>84</v>
      </c>
      <c r="AY417" s="221" t="s">
        <v>179</v>
      </c>
    </row>
    <row r="418" spans="1:65" s="2" customFormat="1" ht="24.2" customHeight="1">
      <c r="A418" s="37"/>
      <c r="B418" s="38"/>
      <c r="C418" s="181" t="s">
        <v>586</v>
      </c>
      <c r="D418" s="181" t="s">
        <v>181</v>
      </c>
      <c r="E418" s="182" t="s">
        <v>602</v>
      </c>
      <c r="F418" s="183" t="s">
        <v>603</v>
      </c>
      <c r="G418" s="184" t="s">
        <v>216</v>
      </c>
      <c r="H418" s="185">
        <v>63.125</v>
      </c>
      <c r="I418" s="186"/>
      <c r="J418" s="187">
        <f>ROUND(I418*H418,2)</f>
        <v>0</v>
      </c>
      <c r="K418" s="183" t="s">
        <v>185</v>
      </c>
      <c r="L418" s="42"/>
      <c r="M418" s="188" t="s">
        <v>19</v>
      </c>
      <c r="N418" s="189" t="s">
        <v>48</v>
      </c>
      <c r="O418" s="67"/>
      <c r="P418" s="190">
        <f>O418*H418</f>
        <v>0</v>
      </c>
      <c r="Q418" s="190">
        <v>5.5999999999999995E-4</v>
      </c>
      <c r="R418" s="190">
        <f>Q418*H418</f>
        <v>3.5349999999999999E-2</v>
      </c>
      <c r="S418" s="190">
        <v>0</v>
      </c>
      <c r="T418" s="191">
        <f>S418*H418</f>
        <v>0</v>
      </c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R418" s="192" t="s">
        <v>572</v>
      </c>
      <c r="AT418" s="192" t="s">
        <v>181</v>
      </c>
      <c r="AU418" s="192" t="s">
        <v>86</v>
      </c>
      <c r="AY418" s="20" t="s">
        <v>179</v>
      </c>
      <c r="BE418" s="193">
        <f>IF(N418="základní",J418,0)</f>
        <v>0</v>
      </c>
      <c r="BF418" s="193">
        <f>IF(N418="snížená",J418,0)</f>
        <v>0</v>
      </c>
      <c r="BG418" s="193">
        <f>IF(N418="zákl. přenesená",J418,0)</f>
        <v>0</v>
      </c>
      <c r="BH418" s="193">
        <f>IF(N418="sníž. přenesená",J418,0)</f>
        <v>0</v>
      </c>
      <c r="BI418" s="193">
        <f>IF(N418="nulová",J418,0)</f>
        <v>0</v>
      </c>
      <c r="BJ418" s="20" t="s">
        <v>84</v>
      </c>
      <c r="BK418" s="193">
        <f>ROUND(I418*H418,2)</f>
        <v>0</v>
      </c>
      <c r="BL418" s="20" t="s">
        <v>572</v>
      </c>
      <c r="BM418" s="192" t="s">
        <v>604</v>
      </c>
    </row>
    <row r="419" spans="1:65" s="2" customFormat="1" ht="19.5">
      <c r="A419" s="37"/>
      <c r="B419" s="38"/>
      <c r="C419" s="39"/>
      <c r="D419" s="194" t="s">
        <v>188</v>
      </c>
      <c r="E419" s="39"/>
      <c r="F419" s="195" t="s">
        <v>605</v>
      </c>
      <c r="G419" s="39"/>
      <c r="H419" s="39"/>
      <c r="I419" s="196"/>
      <c r="J419" s="39"/>
      <c r="K419" s="39"/>
      <c r="L419" s="42"/>
      <c r="M419" s="197"/>
      <c r="N419" s="198"/>
      <c r="O419" s="67"/>
      <c r="P419" s="67"/>
      <c r="Q419" s="67"/>
      <c r="R419" s="67"/>
      <c r="S419" s="67"/>
      <c r="T419" s="68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T419" s="20" t="s">
        <v>188</v>
      </c>
      <c r="AU419" s="20" t="s">
        <v>86</v>
      </c>
    </row>
    <row r="420" spans="1:65" s="2" customFormat="1" ht="11.25">
      <c r="A420" s="37"/>
      <c r="B420" s="38"/>
      <c r="C420" s="39"/>
      <c r="D420" s="199" t="s">
        <v>190</v>
      </c>
      <c r="E420" s="39"/>
      <c r="F420" s="200" t="s">
        <v>606</v>
      </c>
      <c r="G420" s="39"/>
      <c r="H420" s="39"/>
      <c r="I420" s="196"/>
      <c r="J420" s="39"/>
      <c r="K420" s="39"/>
      <c r="L420" s="42"/>
      <c r="M420" s="197"/>
      <c r="N420" s="198"/>
      <c r="O420" s="67"/>
      <c r="P420" s="67"/>
      <c r="Q420" s="67"/>
      <c r="R420" s="67"/>
      <c r="S420" s="67"/>
      <c r="T420" s="68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T420" s="20" t="s">
        <v>190</v>
      </c>
      <c r="AU420" s="20" t="s">
        <v>86</v>
      </c>
    </row>
    <row r="421" spans="1:65" s="13" customFormat="1" ht="11.25">
      <c r="B421" s="201"/>
      <c r="C421" s="202"/>
      <c r="D421" s="194" t="s">
        <v>192</v>
      </c>
      <c r="E421" s="203" t="s">
        <v>19</v>
      </c>
      <c r="F421" s="204" t="s">
        <v>1711</v>
      </c>
      <c r="G421" s="202"/>
      <c r="H421" s="203" t="s">
        <v>19</v>
      </c>
      <c r="I421" s="205"/>
      <c r="J421" s="202"/>
      <c r="K421" s="202"/>
      <c r="L421" s="206"/>
      <c r="M421" s="207"/>
      <c r="N421" s="208"/>
      <c r="O421" s="208"/>
      <c r="P421" s="208"/>
      <c r="Q421" s="208"/>
      <c r="R421" s="208"/>
      <c r="S421" s="208"/>
      <c r="T421" s="209"/>
      <c r="AT421" s="210" t="s">
        <v>192</v>
      </c>
      <c r="AU421" s="210" t="s">
        <v>86</v>
      </c>
      <c r="AV421" s="13" t="s">
        <v>84</v>
      </c>
      <c r="AW421" s="13" t="s">
        <v>37</v>
      </c>
      <c r="AX421" s="13" t="s">
        <v>77</v>
      </c>
      <c r="AY421" s="210" t="s">
        <v>179</v>
      </c>
    </row>
    <row r="422" spans="1:65" s="14" customFormat="1" ht="11.25">
      <c r="B422" s="211"/>
      <c r="C422" s="212"/>
      <c r="D422" s="194" t="s">
        <v>192</v>
      </c>
      <c r="E422" s="213" t="s">
        <v>19</v>
      </c>
      <c r="F422" s="214" t="s">
        <v>1712</v>
      </c>
      <c r="G422" s="212"/>
      <c r="H422" s="215">
        <v>63.125</v>
      </c>
      <c r="I422" s="216"/>
      <c r="J422" s="212"/>
      <c r="K422" s="212"/>
      <c r="L422" s="217"/>
      <c r="M422" s="218"/>
      <c r="N422" s="219"/>
      <c r="O422" s="219"/>
      <c r="P422" s="219"/>
      <c r="Q422" s="219"/>
      <c r="R422" s="219"/>
      <c r="S422" s="219"/>
      <c r="T422" s="220"/>
      <c r="AT422" s="221" t="s">
        <v>192</v>
      </c>
      <c r="AU422" s="221" t="s">
        <v>86</v>
      </c>
      <c r="AV422" s="14" t="s">
        <v>86</v>
      </c>
      <c r="AW422" s="14" t="s">
        <v>37</v>
      </c>
      <c r="AX422" s="14" t="s">
        <v>84</v>
      </c>
      <c r="AY422" s="221" t="s">
        <v>179</v>
      </c>
    </row>
    <row r="423" spans="1:65" s="2" customFormat="1" ht="24.2" customHeight="1">
      <c r="A423" s="37"/>
      <c r="B423" s="38"/>
      <c r="C423" s="181" t="s">
        <v>594</v>
      </c>
      <c r="D423" s="181" t="s">
        <v>181</v>
      </c>
      <c r="E423" s="182" t="s">
        <v>609</v>
      </c>
      <c r="F423" s="183" t="s">
        <v>610</v>
      </c>
      <c r="G423" s="184" t="s">
        <v>184</v>
      </c>
      <c r="H423" s="185">
        <v>7</v>
      </c>
      <c r="I423" s="186"/>
      <c r="J423" s="187">
        <f>ROUND(I423*H423,2)</f>
        <v>0</v>
      </c>
      <c r="K423" s="183" t="s">
        <v>185</v>
      </c>
      <c r="L423" s="42"/>
      <c r="M423" s="188" t="s">
        <v>19</v>
      </c>
      <c r="N423" s="189" t="s">
        <v>48</v>
      </c>
      <c r="O423" s="67"/>
      <c r="P423" s="190">
        <f>O423*H423</f>
        <v>0</v>
      </c>
      <c r="Q423" s="190">
        <v>0</v>
      </c>
      <c r="R423" s="190">
        <f>Q423*H423</f>
        <v>0</v>
      </c>
      <c r="S423" s="190">
        <v>0</v>
      </c>
      <c r="T423" s="191">
        <f>S423*H423</f>
        <v>0</v>
      </c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R423" s="192" t="s">
        <v>572</v>
      </c>
      <c r="AT423" s="192" t="s">
        <v>181</v>
      </c>
      <c r="AU423" s="192" t="s">
        <v>86</v>
      </c>
      <c r="AY423" s="20" t="s">
        <v>179</v>
      </c>
      <c r="BE423" s="193">
        <f>IF(N423="základní",J423,0)</f>
        <v>0</v>
      </c>
      <c r="BF423" s="193">
        <f>IF(N423="snížená",J423,0)</f>
        <v>0</v>
      </c>
      <c r="BG423" s="193">
        <f>IF(N423="zákl. přenesená",J423,0)</f>
        <v>0</v>
      </c>
      <c r="BH423" s="193">
        <f>IF(N423="sníž. přenesená",J423,0)</f>
        <v>0</v>
      </c>
      <c r="BI423" s="193">
        <f>IF(N423="nulová",J423,0)</f>
        <v>0</v>
      </c>
      <c r="BJ423" s="20" t="s">
        <v>84</v>
      </c>
      <c r="BK423" s="193">
        <f>ROUND(I423*H423,2)</f>
        <v>0</v>
      </c>
      <c r="BL423" s="20" t="s">
        <v>572</v>
      </c>
      <c r="BM423" s="192" t="s">
        <v>611</v>
      </c>
    </row>
    <row r="424" spans="1:65" s="2" customFormat="1" ht="29.25">
      <c r="A424" s="37"/>
      <c r="B424" s="38"/>
      <c r="C424" s="39"/>
      <c r="D424" s="194" t="s">
        <v>188</v>
      </c>
      <c r="E424" s="39"/>
      <c r="F424" s="195" t="s">
        <v>612</v>
      </c>
      <c r="G424" s="39"/>
      <c r="H424" s="39"/>
      <c r="I424" s="196"/>
      <c r="J424" s="39"/>
      <c r="K424" s="39"/>
      <c r="L424" s="42"/>
      <c r="M424" s="197"/>
      <c r="N424" s="198"/>
      <c r="O424" s="67"/>
      <c r="P424" s="67"/>
      <c r="Q424" s="67"/>
      <c r="R424" s="67"/>
      <c r="S424" s="67"/>
      <c r="T424" s="68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T424" s="20" t="s">
        <v>188</v>
      </c>
      <c r="AU424" s="20" t="s">
        <v>86</v>
      </c>
    </row>
    <row r="425" spans="1:65" s="2" customFormat="1" ht="11.25">
      <c r="A425" s="37"/>
      <c r="B425" s="38"/>
      <c r="C425" s="39"/>
      <c r="D425" s="199" t="s">
        <v>190</v>
      </c>
      <c r="E425" s="39"/>
      <c r="F425" s="200" t="s">
        <v>613</v>
      </c>
      <c r="G425" s="39"/>
      <c r="H425" s="39"/>
      <c r="I425" s="196"/>
      <c r="J425" s="39"/>
      <c r="K425" s="39"/>
      <c r="L425" s="42"/>
      <c r="M425" s="197"/>
      <c r="N425" s="198"/>
      <c r="O425" s="67"/>
      <c r="P425" s="67"/>
      <c r="Q425" s="67"/>
      <c r="R425" s="67"/>
      <c r="S425" s="67"/>
      <c r="T425" s="68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T425" s="20" t="s">
        <v>190</v>
      </c>
      <c r="AU425" s="20" t="s">
        <v>86</v>
      </c>
    </row>
    <row r="426" spans="1:65" s="13" customFormat="1" ht="22.5">
      <c r="B426" s="201"/>
      <c r="C426" s="202"/>
      <c r="D426" s="194" t="s">
        <v>192</v>
      </c>
      <c r="E426" s="203" t="s">
        <v>19</v>
      </c>
      <c r="F426" s="204" t="s">
        <v>1713</v>
      </c>
      <c r="G426" s="202"/>
      <c r="H426" s="203" t="s">
        <v>19</v>
      </c>
      <c r="I426" s="205"/>
      <c r="J426" s="202"/>
      <c r="K426" s="202"/>
      <c r="L426" s="206"/>
      <c r="M426" s="207"/>
      <c r="N426" s="208"/>
      <c r="O426" s="208"/>
      <c r="P426" s="208"/>
      <c r="Q426" s="208"/>
      <c r="R426" s="208"/>
      <c r="S426" s="208"/>
      <c r="T426" s="209"/>
      <c r="AT426" s="210" t="s">
        <v>192</v>
      </c>
      <c r="AU426" s="210" t="s">
        <v>86</v>
      </c>
      <c r="AV426" s="13" t="s">
        <v>84</v>
      </c>
      <c r="AW426" s="13" t="s">
        <v>37</v>
      </c>
      <c r="AX426" s="13" t="s">
        <v>77</v>
      </c>
      <c r="AY426" s="210" t="s">
        <v>179</v>
      </c>
    </row>
    <row r="427" spans="1:65" s="14" customFormat="1" ht="11.25">
      <c r="B427" s="211"/>
      <c r="C427" s="212"/>
      <c r="D427" s="194" t="s">
        <v>192</v>
      </c>
      <c r="E427" s="213" t="s">
        <v>19</v>
      </c>
      <c r="F427" s="214" t="s">
        <v>1690</v>
      </c>
      <c r="G427" s="212"/>
      <c r="H427" s="215">
        <v>7</v>
      </c>
      <c r="I427" s="216"/>
      <c r="J427" s="212"/>
      <c r="K427" s="212"/>
      <c r="L427" s="217"/>
      <c r="M427" s="218"/>
      <c r="N427" s="219"/>
      <c r="O427" s="219"/>
      <c r="P427" s="219"/>
      <c r="Q427" s="219"/>
      <c r="R427" s="219"/>
      <c r="S427" s="219"/>
      <c r="T427" s="220"/>
      <c r="AT427" s="221" t="s">
        <v>192</v>
      </c>
      <c r="AU427" s="221" t="s">
        <v>86</v>
      </c>
      <c r="AV427" s="14" t="s">
        <v>86</v>
      </c>
      <c r="AW427" s="14" t="s">
        <v>37</v>
      </c>
      <c r="AX427" s="14" t="s">
        <v>84</v>
      </c>
      <c r="AY427" s="221" t="s">
        <v>179</v>
      </c>
    </row>
    <row r="428" spans="1:65" s="2" customFormat="1" ht="16.5" customHeight="1">
      <c r="A428" s="37"/>
      <c r="B428" s="38"/>
      <c r="C428" s="181" t="s">
        <v>601</v>
      </c>
      <c r="D428" s="181" t="s">
        <v>181</v>
      </c>
      <c r="E428" s="182" t="s">
        <v>616</v>
      </c>
      <c r="F428" s="183" t="s">
        <v>617</v>
      </c>
      <c r="G428" s="184" t="s">
        <v>184</v>
      </c>
      <c r="H428" s="185">
        <v>7</v>
      </c>
      <c r="I428" s="186"/>
      <c r="J428" s="187">
        <f>ROUND(I428*H428,2)</f>
        <v>0</v>
      </c>
      <c r="K428" s="183" t="s">
        <v>185</v>
      </c>
      <c r="L428" s="42"/>
      <c r="M428" s="188" t="s">
        <v>19</v>
      </c>
      <c r="N428" s="189" t="s">
        <v>48</v>
      </c>
      <c r="O428" s="67"/>
      <c r="P428" s="190">
        <f>O428*H428</f>
        <v>0</v>
      </c>
      <c r="Q428" s="190">
        <v>3.0000000000000001E-5</v>
      </c>
      <c r="R428" s="190">
        <f>Q428*H428</f>
        <v>2.1000000000000001E-4</v>
      </c>
      <c r="S428" s="190">
        <v>0</v>
      </c>
      <c r="T428" s="191">
        <f>S428*H428</f>
        <v>0</v>
      </c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R428" s="192" t="s">
        <v>572</v>
      </c>
      <c r="AT428" s="192" t="s">
        <v>181</v>
      </c>
      <c r="AU428" s="192" t="s">
        <v>86</v>
      </c>
      <c r="AY428" s="20" t="s">
        <v>179</v>
      </c>
      <c r="BE428" s="193">
        <f>IF(N428="základní",J428,0)</f>
        <v>0</v>
      </c>
      <c r="BF428" s="193">
        <f>IF(N428="snížená",J428,0)</f>
        <v>0</v>
      </c>
      <c r="BG428" s="193">
        <f>IF(N428="zákl. přenesená",J428,0)</f>
        <v>0</v>
      </c>
      <c r="BH428" s="193">
        <f>IF(N428="sníž. přenesená",J428,0)</f>
        <v>0</v>
      </c>
      <c r="BI428" s="193">
        <f>IF(N428="nulová",J428,0)</f>
        <v>0</v>
      </c>
      <c r="BJ428" s="20" t="s">
        <v>84</v>
      </c>
      <c r="BK428" s="193">
        <f>ROUND(I428*H428,2)</f>
        <v>0</v>
      </c>
      <c r="BL428" s="20" t="s">
        <v>572</v>
      </c>
      <c r="BM428" s="192" t="s">
        <v>618</v>
      </c>
    </row>
    <row r="429" spans="1:65" s="2" customFormat="1" ht="19.5">
      <c r="A429" s="37"/>
      <c r="B429" s="38"/>
      <c r="C429" s="39"/>
      <c r="D429" s="194" t="s">
        <v>188</v>
      </c>
      <c r="E429" s="39"/>
      <c r="F429" s="195" t="s">
        <v>619</v>
      </c>
      <c r="G429" s="39"/>
      <c r="H429" s="39"/>
      <c r="I429" s="196"/>
      <c r="J429" s="39"/>
      <c r="K429" s="39"/>
      <c r="L429" s="42"/>
      <c r="M429" s="197"/>
      <c r="N429" s="198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188</v>
      </c>
      <c r="AU429" s="20" t="s">
        <v>86</v>
      </c>
    </row>
    <row r="430" spans="1:65" s="2" customFormat="1" ht="11.25">
      <c r="A430" s="37"/>
      <c r="B430" s="38"/>
      <c r="C430" s="39"/>
      <c r="D430" s="199" t="s">
        <v>190</v>
      </c>
      <c r="E430" s="39"/>
      <c r="F430" s="200" t="s">
        <v>620</v>
      </c>
      <c r="G430" s="39"/>
      <c r="H430" s="39"/>
      <c r="I430" s="196"/>
      <c r="J430" s="39"/>
      <c r="K430" s="39"/>
      <c r="L430" s="42"/>
      <c r="M430" s="197"/>
      <c r="N430" s="198"/>
      <c r="O430" s="67"/>
      <c r="P430" s="67"/>
      <c r="Q430" s="67"/>
      <c r="R430" s="67"/>
      <c r="S430" s="67"/>
      <c r="T430" s="68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T430" s="20" t="s">
        <v>190</v>
      </c>
      <c r="AU430" s="20" t="s">
        <v>86</v>
      </c>
    </row>
    <row r="431" spans="1:65" s="13" customFormat="1" ht="33.75">
      <c r="B431" s="201"/>
      <c r="C431" s="202"/>
      <c r="D431" s="194" t="s">
        <v>192</v>
      </c>
      <c r="E431" s="203" t="s">
        <v>19</v>
      </c>
      <c r="F431" s="204" t="s">
        <v>1714</v>
      </c>
      <c r="G431" s="202"/>
      <c r="H431" s="203" t="s">
        <v>19</v>
      </c>
      <c r="I431" s="205"/>
      <c r="J431" s="202"/>
      <c r="K431" s="202"/>
      <c r="L431" s="206"/>
      <c r="M431" s="207"/>
      <c r="N431" s="208"/>
      <c r="O431" s="208"/>
      <c r="P431" s="208"/>
      <c r="Q431" s="208"/>
      <c r="R431" s="208"/>
      <c r="S431" s="208"/>
      <c r="T431" s="209"/>
      <c r="AT431" s="210" t="s">
        <v>192</v>
      </c>
      <c r="AU431" s="210" t="s">
        <v>86</v>
      </c>
      <c r="AV431" s="13" t="s">
        <v>84</v>
      </c>
      <c r="AW431" s="13" t="s">
        <v>37</v>
      </c>
      <c r="AX431" s="13" t="s">
        <v>77</v>
      </c>
      <c r="AY431" s="210" t="s">
        <v>179</v>
      </c>
    </row>
    <row r="432" spans="1:65" s="14" customFormat="1" ht="11.25">
      <c r="B432" s="211"/>
      <c r="C432" s="212"/>
      <c r="D432" s="194" t="s">
        <v>192</v>
      </c>
      <c r="E432" s="213" t="s">
        <v>19</v>
      </c>
      <c r="F432" s="214" t="s">
        <v>1690</v>
      </c>
      <c r="G432" s="212"/>
      <c r="H432" s="215">
        <v>7</v>
      </c>
      <c r="I432" s="216"/>
      <c r="J432" s="212"/>
      <c r="K432" s="212"/>
      <c r="L432" s="217"/>
      <c r="M432" s="218"/>
      <c r="N432" s="219"/>
      <c r="O432" s="219"/>
      <c r="P432" s="219"/>
      <c r="Q432" s="219"/>
      <c r="R432" s="219"/>
      <c r="S432" s="219"/>
      <c r="T432" s="220"/>
      <c r="AT432" s="221" t="s">
        <v>192</v>
      </c>
      <c r="AU432" s="221" t="s">
        <v>86</v>
      </c>
      <c r="AV432" s="14" t="s">
        <v>86</v>
      </c>
      <c r="AW432" s="14" t="s">
        <v>37</v>
      </c>
      <c r="AX432" s="14" t="s">
        <v>84</v>
      </c>
      <c r="AY432" s="221" t="s">
        <v>179</v>
      </c>
    </row>
    <row r="433" spans="1:65" s="2" customFormat="1" ht="44.25" customHeight="1">
      <c r="A433" s="37"/>
      <c r="B433" s="38"/>
      <c r="C433" s="181" t="s">
        <v>608</v>
      </c>
      <c r="D433" s="181" t="s">
        <v>181</v>
      </c>
      <c r="E433" s="182" t="s">
        <v>623</v>
      </c>
      <c r="F433" s="183" t="s">
        <v>624</v>
      </c>
      <c r="G433" s="184" t="s">
        <v>184</v>
      </c>
      <c r="H433" s="185">
        <v>17.5</v>
      </c>
      <c r="I433" s="186"/>
      <c r="J433" s="187">
        <f>ROUND(I433*H433,2)</f>
        <v>0</v>
      </c>
      <c r="K433" s="183" t="s">
        <v>185</v>
      </c>
      <c r="L433" s="42"/>
      <c r="M433" s="188" t="s">
        <v>19</v>
      </c>
      <c r="N433" s="189" t="s">
        <v>48</v>
      </c>
      <c r="O433" s="67"/>
      <c r="P433" s="190">
        <f>O433*H433</f>
        <v>0</v>
      </c>
      <c r="Q433" s="190">
        <v>2.0000000000000002E-5</v>
      </c>
      <c r="R433" s="190">
        <f>Q433*H433</f>
        <v>3.5000000000000005E-4</v>
      </c>
      <c r="S433" s="190">
        <v>0</v>
      </c>
      <c r="T433" s="191">
        <f>S433*H433</f>
        <v>0</v>
      </c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R433" s="192" t="s">
        <v>572</v>
      </c>
      <c r="AT433" s="192" t="s">
        <v>181</v>
      </c>
      <c r="AU433" s="192" t="s">
        <v>86</v>
      </c>
      <c r="AY433" s="20" t="s">
        <v>179</v>
      </c>
      <c r="BE433" s="193">
        <f>IF(N433="základní",J433,0)</f>
        <v>0</v>
      </c>
      <c r="BF433" s="193">
        <f>IF(N433="snížená",J433,0)</f>
        <v>0</v>
      </c>
      <c r="BG433" s="193">
        <f>IF(N433="zákl. přenesená",J433,0)</f>
        <v>0</v>
      </c>
      <c r="BH433" s="193">
        <f>IF(N433="sníž. přenesená",J433,0)</f>
        <v>0</v>
      </c>
      <c r="BI433" s="193">
        <f>IF(N433="nulová",J433,0)</f>
        <v>0</v>
      </c>
      <c r="BJ433" s="20" t="s">
        <v>84</v>
      </c>
      <c r="BK433" s="193">
        <f>ROUND(I433*H433,2)</f>
        <v>0</v>
      </c>
      <c r="BL433" s="20" t="s">
        <v>572</v>
      </c>
      <c r="BM433" s="192" t="s">
        <v>625</v>
      </c>
    </row>
    <row r="434" spans="1:65" s="2" customFormat="1" ht="29.25">
      <c r="A434" s="37"/>
      <c r="B434" s="38"/>
      <c r="C434" s="39"/>
      <c r="D434" s="194" t="s">
        <v>188</v>
      </c>
      <c r="E434" s="39"/>
      <c r="F434" s="195" t="s">
        <v>626</v>
      </c>
      <c r="G434" s="39"/>
      <c r="H434" s="39"/>
      <c r="I434" s="196"/>
      <c r="J434" s="39"/>
      <c r="K434" s="39"/>
      <c r="L434" s="42"/>
      <c r="M434" s="197"/>
      <c r="N434" s="198"/>
      <c r="O434" s="67"/>
      <c r="P434" s="67"/>
      <c r="Q434" s="67"/>
      <c r="R434" s="67"/>
      <c r="S434" s="67"/>
      <c r="T434" s="68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T434" s="20" t="s">
        <v>188</v>
      </c>
      <c r="AU434" s="20" t="s">
        <v>86</v>
      </c>
    </row>
    <row r="435" spans="1:65" s="2" customFormat="1" ht="11.25">
      <c r="A435" s="37"/>
      <c r="B435" s="38"/>
      <c r="C435" s="39"/>
      <c r="D435" s="199" t="s">
        <v>190</v>
      </c>
      <c r="E435" s="39"/>
      <c r="F435" s="200" t="s">
        <v>627</v>
      </c>
      <c r="G435" s="39"/>
      <c r="H435" s="39"/>
      <c r="I435" s="196"/>
      <c r="J435" s="39"/>
      <c r="K435" s="39"/>
      <c r="L435" s="42"/>
      <c r="M435" s="197"/>
      <c r="N435" s="198"/>
      <c r="O435" s="67"/>
      <c r="P435" s="67"/>
      <c r="Q435" s="67"/>
      <c r="R435" s="67"/>
      <c r="S435" s="67"/>
      <c r="T435" s="68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T435" s="20" t="s">
        <v>190</v>
      </c>
      <c r="AU435" s="20" t="s">
        <v>86</v>
      </c>
    </row>
    <row r="436" spans="1:65" s="13" customFormat="1" ht="22.5">
      <c r="B436" s="201"/>
      <c r="C436" s="202"/>
      <c r="D436" s="194" t="s">
        <v>192</v>
      </c>
      <c r="E436" s="203" t="s">
        <v>19</v>
      </c>
      <c r="F436" s="204" t="s">
        <v>628</v>
      </c>
      <c r="G436" s="202"/>
      <c r="H436" s="203" t="s">
        <v>19</v>
      </c>
      <c r="I436" s="205"/>
      <c r="J436" s="202"/>
      <c r="K436" s="202"/>
      <c r="L436" s="206"/>
      <c r="M436" s="207"/>
      <c r="N436" s="208"/>
      <c r="O436" s="208"/>
      <c r="P436" s="208"/>
      <c r="Q436" s="208"/>
      <c r="R436" s="208"/>
      <c r="S436" s="208"/>
      <c r="T436" s="209"/>
      <c r="AT436" s="210" t="s">
        <v>192</v>
      </c>
      <c r="AU436" s="210" t="s">
        <v>86</v>
      </c>
      <c r="AV436" s="13" t="s">
        <v>84</v>
      </c>
      <c r="AW436" s="13" t="s">
        <v>37</v>
      </c>
      <c r="AX436" s="13" t="s">
        <v>77</v>
      </c>
      <c r="AY436" s="210" t="s">
        <v>179</v>
      </c>
    </row>
    <row r="437" spans="1:65" s="14" customFormat="1" ht="11.25">
      <c r="B437" s="211"/>
      <c r="C437" s="212"/>
      <c r="D437" s="194" t="s">
        <v>192</v>
      </c>
      <c r="E437" s="213" t="s">
        <v>19</v>
      </c>
      <c r="F437" s="214" t="s">
        <v>1715</v>
      </c>
      <c r="G437" s="212"/>
      <c r="H437" s="215">
        <v>17.5</v>
      </c>
      <c r="I437" s="216"/>
      <c r="J437" s="212"/>
      <c r="K437" s="212"/>
      <c r="L437" s="217"/>
      <c r="M437" s="218"/>
      <c r="N437" s="219"/>
      <c r="O437" s="219"/>
      <c r="P437" s="219"/>
      <c r="Q437" s="219"/>
      <c r="R437" s="219"/>
      <c r="S437" s="219"/>
      <c r="T437" s="220"/>
      <c r="AT437" s="221" t="s">
        <v>192</v>
      </c>
      <c r="AU437" s="221" t="s">
        <v>86</v>
      </c>
      <c r="AV437" s="14" t="s">
        <v>86</v>
      </c>
      <c r="AW437" s="14" t="s">
        <v>37</v>
      </c>
      <c r="AX437" s="14" t="s">
        <v>84</v>
      </c>
      <c r="AY437" s="221" t="s">
        <v>179</v>
      </c>
    </row>
    <row r="438" spans="1:65" s="2" customFormat="1" ht="21.75" customHeight="1">
      <c r="A438" s="37"/>
      <c r="B438" s="38"/>
      <c r="C438" s="181" t="s">
        <v>615</v>
      </c>
      <c r="D438" s="181" t="s">
        <v>181</v>
      </c>
      <c r="E438" s="182" t="s">
        <v>631</v>
      </c>
      <c r="F438" s="183" t="s">
        <v>632</v>
      </c>
      <c r="G438" s="184" t="s">
        <v>216</v>
      </c>
      <c r="H438" s="185">
        <v>50.5</v>
      </c>
      <c r="I438" s="186"/>
      <c r="J438" s="187">
        <f>ROUND(I438*H438,2)</f>
        <v>0</v>
      </c>
      <c r="K438" s="183" t="s">
        <v>185</v>
      </c>
      <c r="L438" s="42"/>
      <c r="M438" s="188" t="s">
        <v>19</v>
      </c>
      <c r="N438" s="189" t="s">
        <v>48</v>
      </c>
      <c r="O438" s="67"/>
      <c r="P438" s="190">
        <f>O438*H438</f>
        <v>0</v>
      </c>
      <c r="Q438" s="190">
        <v>6.9999999999999994E-5</v>
      </c>
      <c r="R438" s="190">
        <f>Q438*H438</f>
        <v>3.5349999999999995E-3</v>
      </c>
      <c r="S438" s="190">
        <v>0</v>
      </c>
      <c r="T438" s="191">
        <f>S438*H438</f>
        <v>0</v>
      </c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R438" s="192" t="s">
        <v>572</v>
      </c>
      <c r="AT438" s="192" t="s">
        <v>181</v>
      </c>
      <c r="AU438" s="192" t="s">
        <v>86</v>
      </c>
      <c r="AY438" s="20" t="s">
        <v>179</v>
      </c>
      <c r="BE438" s="193">
        <f>IF(N438="základní",J438,0)</f>
        <v>0</v>
      </c>
      <c r="BF438" s="193">
        <f>IF(N438="snížená",J438,0)</f>
        <v>0</v>
      </c>
      <c r="BG438" s="193">
        <f>IF(N438="zákl. přenesená",J438,0)</f>
        <v>0</v>
      </c>
      <c r="BH438" s="193">
        <f>IF(N438="sníž. přenesená",J438,0)</f>
        <v>0</v>
      </c>
      <c r="BI438" s="193">
        <f>IF(N438="nulová",J438,0)</f>
        <v>0</v>
      </c>
      <c r="BJ438" s="20" t="s">
        <v>84</v>
      </c>
      <c r="BK438" s="193">
        <f>ROUND(I438*H438,2)</f>
        <v>0</v>
      </c>
      <c r="BL438" s="20" t="s">
        <v>572</v>
      </c>
      <c r="BM438" s="192" t="s">
        <v>633</v>
      </c>
    </row>
    <row r="439" spans="1:65" s="2" customFormat="1" ht="19.5">
      <c r="A439" s="37"/>
      <c r="B439" s="38"/>
      <c r="C439" s="39"/>
      <c r="D439" s="194" t="s">
        <v>188</v>
      </c>
      <c r="E439" s="39"/>
      <c r="F439" s="195" t="s">
        <v>634</v>
      </c>
      <c r="G439" s="39"/>
      <c r="H439" s="39"/>
      <c r="I439" s="196"/>
      <c r="J439" s="39"/>
      <c r="K439" s="39"/>
      <c r="L439" s="42"/>
      <c r="M439" s="197"/>
      <c r="N439" s="198"/>
      <c r="O439" s="67"/>
      <c r="P439" s="67"/>
      <c r="Q439" s="67"/>
      <c r="R439" s="67"/>
      <c r="S439" s="67"/>
      <c r="T439" s="68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T439" s="20" t="s">
        <v>188</v>
      </c>
      <c r="AU439" s="20" t="s">
        <v>86</v>
      </c>
    </row>
    <row r="440" spans="1:65" s="2" customFormat="1" ht="11.25">
      <c r="A440" s="37"/>
      <c r="B440" s="38"/>
      <c r="C440" s="39"/>
      <c r="D440" s="199" t="s">
        <v>190</v>
      </c>
      <c r="E440" s="39"/>
      <c r="F440" s="200" t="s">
        <v>635</v>
      </c>
      <c r="G440" s="39"/>
      <c r="H440" s="39"/>
      <c r="I440" s="196"/>
      <c r="J440" s="39"/>
      <c r="K440" s="39"/>
      <c r="L440" s="42"/>
      <c r="M440" s="197"/>
      <c r="N440" s="198"/>
      <c r="O440" s="67"/>
      <c r="P440" s="67"/>
      <c r="Q440" s="67"/>
      <c r="R440" s="67"/>
      <c r="S440" s="67"/>
      <c r="T440" s="68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T440" s="20" t="s">
        <v>190</v>
      </c>
      <c r="AU440" s="20" t="s">
        <v>86</v>
      </c>
    </row>
    <row r="441" spans="1:65" s="13" customFormat="1" ht="11.25">
      <c r="B441" s="201"/>
      <c r="C441" s="202"/>
      <c r="D441" s="194" t="s">
        <v>192</v>
      </c>
      <c r="E441" s="203" t="s">
        <v>19</v>
      </c>
      <c r="F441" s="204" t="s">
        <v>1705</v>
      </c>
      <c r="G441" s="202"/>
      <c r="H441" s="203" t="s">
        <v>19</v>
      </c>
      <c r="I441" s="205"/>
      <c r="J441" s="202"/>
      <c r="K441" s="202"/>
      <c r="L441" s="206"/>
      <c r="M441" s="207"/>
      <c r="N441" s="208"/>
      <c r="O441" s="208"/>
      <c r="P441" s="208"/>
      <c r="Q441" s="208"/>
      <c r="R441" s="208"/>
      <c r="S441" s="208"/>
      <c r="T441" s="209"/>
      <c r="AT441" s="210" t="s">
        <v>192</v>
      </c>
      <c r="AU441" s="210" t="s">
        <v>86</v>
      </c>
      <c r="AV441" s="13" t="s">
        <v>84</v>
      </c>
      <c r="AW441" s="13" t="s">
        <v>37</v>
      </c>
      <c r="AX441" s="13" t="s">
        <v>77</v>
      </c>
      <c r="AY441" s="210" t="s">
        <v>179</v>
      </c>
    </row>
    <row r="442" spans="1:65" s="14" customFormat="1" ht="11.25">
      <c r="B442" s="211"/>
      <c r="C442" s="212"/>
      <c r="D442" s="194" t="s">
        <v>192</v>
      </c>
      <c r="E442" s="213" t="s">
        <v>19</v>
      </c>
      <c r="F442" s="214" t="s">
        <v>1716</v>
      </c>
      <c r="G442" s="212"/>
      <c r="H442" s="215">
        <v>50.5</v>
      </c>
      <c r="I442" s="216"/>
      <c r="J442" s="212"/>
      <c r="K442" s="212"/>
      <c r="L442" s="217"/>
      <c r="M442" s="218"/>
      <c r="N442" s="219"/>
      <c r="O442" s="219"/>
      <c r="P442" s="219"/>
      <c r="Q442" s="219"/>
      <c r="R442" s="219"/>
      <c r="S442" s="219"/>
      <c r="T442" s="220"/>
      <c r="AT442" s="221" t="s">
        <v>192</v>
      </c>
      <c r="AU442" s="221" t="s">
        <v>86</v>
      </c>
      <c r="AV442" s="14" t="s">
        <v>86</v>
      </c>
      <c r="AW442" s="14" t="s">
        <v>37</v>
      </c>
      <c r="AX442" s="14" t="s">
        <v>84</v>
      </c>
      <c r="AY442" s="221" t="s">
        <v>179</v>
      </c>
    </row>
    <row r="443" spans="1:65" s="2" customFormat="1" ht="24.2" customHeight="1">
      <c r="A443" s="37"/>
      <c r="B443" s="38"/>
      <c r="C443" s="181" t="s">
        <v>622</v>
      </c>
      <c r="D443" s="181" t="s">
        <v>181</v>
      </c>
      <c r="E443" s="182" t="s">
        <v>638</v>
      </c>
      <c r="F443" s="183" t="s">
        <v>639</v>
      </c>
      <c r="G443" s="184" t="s">
        <v>332</v>
      </c>
      <c r="H443" s="185">
        <v>4.9000000000000002E-2</v>
      </c>
      <c r="I443" s="186"/>
      <c r="J443" s="187">
        <f>ROUND(I443*H443,2)</f>
        <v>0</v>
      </c>
      <c r="K443" s="183" t="s">
        <v>185</v>
      </c>
      <c r="L443" s="42"/>
      <c r="M443" s="188" t="s">
        <v>19</v>
      </c>
      <c r="N443" s="189" t="s">
        <v>48</v>
      </c>
      <c r="O443" s="67"/>
      <c r="P443" s="190">
        <f>O443*H443</f>
        <v>0</v>
      </c>
      <c r="Q443" s="190">
        <v>0</v>
      </c>
      <c r="R443" s="190">
        <f>Q443*H443</f>
        <v>0</v>
      </c>
      <c r="S443" s="190">
        <v>0</v>
      </c>
      <c r="T443" s="191">
        <f>S443*H443</f>
        <v>0</v>
      </c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R443" s="192" t="s">
        <v>572</v>
      </c>
      <c r="AT443" s="192" t="s">
        <v>181</v>
      </c>
      <c r="AU443" s="192" t="s">
        <v>86</v>
      </c>
      <c r="AY443" s="20" t="s">
        <v>179</v>
      </c>
      <c r="BE443" s="193">
        <f>IF(N443="základní",J443,0)</f>
        <v>0</v>
      </c>
      <c r="BF443" s="193">
        <f>IF(N443="snížená",J443,0)</f>
        <v>0</v>
      </c>
      <c r="BG443" s="193">
        <f>IF(N443="zákl. přenesená",J443,0)</f>
        <v>0</v>
      </c>
      <c r="BH443" s="193">
        <f>IF(N443="sníž. přenesená",J443,0)</f>
        <v>0</v>
      </c>
      <c r="BI443" s="193">
        <f>IF(N443="nulová",J443,0)</f>
        <v>0</v>
      </c>
      <c r="BJ443" s="20" t="s">
        <v>84</v>
      </c>
      <c r="BK443" s="193">
        <f>ROUND(I443*H443,2)</f>
        <v>0</v>
      </c>
      <c r="BL443" s="20" t="s">
        <v>572</v>
      </c>
      <c r="BM443" s="192" t="s">
        <v>640</v>
      </c>
    </row>
    <row r="444" spans="1:65" s="2" customFormat="1" ht="19.5">
      <c r="A444" s="37"/>
      <c r="B444" s="38"/>
      <c r="C444" s="39"/>
      <c r="D444" s="194" t="s">
        <v>188</v>
      </c>
      <c r="E444" s="39"/>
      <c r="F444" s="195" t="s">
        <v>641</v>
      </c>
      <c r="G444" s="39"/>
      <c r="H444" s="39"/>
      <c r="I444" s="196"/>
      <c r="J444" s="39"/>
      <c r="K444" s="39"/>
      <c r="L444" s="42"/>
      <c r="M444" s="197"/>
      <c r="N444" s="198"/>
      <c r="O444" s="67"/>
      <c r="P444" s="67"/>
      <c r="Q444" s="67"/>
      <c r="R444" s="67"/>
      <c r="S444" s="67"/>
      <c r="T444" s="68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T444" s="20" t="s">
        <v>188</v>
      </c>
      <c r="AU444" s="20" t="s">
        <v>86</v>
      </c>
    </row>
    <row r="445" spans="1:65" s="2" customFormat="1" ht="11.25">
      <c r="A445" s="37"/>
      <c r="B445" s="38"/>
      <c r="C445" s="39"/>
      <c r="D445" s="199" t="s">
        <v>190</v>
      </c>
      <c r="E445" s="39"/>
      <c r="F445" s="200" t="s">
        <v>642</v>
      </c>
      <c r="G445" s="39"/>
      <c r="H445" s="39"/>
      <c r="I445" s="196"/>
      <c r="J445" s="39"/>
      <c r="K445" s="39"/>
      <c r="L445" s="42"/>
      <c r="M445" s="255"/>
      <c r="N445" s="256"/>
      <c r="O445" s="257"/>
      <c r="P445" s="257"/>
      <c r="Q445" s="257"/>
      <c r="R445" s="257"/>
      <c r="S445" s="257"/>
      <c r="T445" s="258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T445" s="20" t="s">
        <v>190</v>
      </c>
      <c r="AU445" s="20" t="s">
        <v>86</v>
      </c>
    </row>
    <row r="446" spans="1:65" s="2" customFormat="1" ht="6.95" customHeight="1">
      <c r="A446" s="37"/>
      <c r="B446" s="50"/>
      <c r="C446" s="51"/>
      <c r="D446" s="51"/>
      <c r="E446" s="51"/>
      <c r="F446" s="51"/>
      <c r="G446" s="51"/>
      <c r="H446" s="51"/>
      <c r="I446" s="51"/>
      <c r="J446" s="51"/>
      <c r="K446" s="51"/>
      <c r="L446" s="42"/>
      <c r="M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</row>
  </sheetData>
  <sheetProtection algorithmName="SHA-512" hashValue="M0Z14lPeFzhI7YsX+Im6ZKmWltGvGXRj6iJN7LEi+EojKGbwYPLr5Bi4X7uOhp6fiyShyHUQcV5AQttZcTmyPw==" saltValue="le/FLcDWgT3K5F2SYqD8h73Vp7CbratAKhVA0HU53PDu/Rcr3TR4rATE1eopKQMudyfdspFPWPZ2RQgLPfJOIA==" spinCount="100000" sheet="1" objects="1" scenarios="1" formatColumns="0" formatRows="0" autoFilter="0"/>
  <autoFilter ref="C99:K445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6" r:id="rId2"/>
    <hyperlink ref="F127" r:id="rId3"/>
    <hyperlink ref="F132" r:id="rId4"/>
    <hyperlink ref="F138" r:id="rId5"/>
    <hyperlink ref="F149" r:id="rId6"/>
    <hyperlink ref="F155" r:id="rId7"/>
    <hyperlink ref="F161" r:id="rId8"/>
    <hyperlink ref="F166" r:id="rId9"/>
    <hyperlink ref="F180" r:id="rId10"/>
    <hyperlink ref="F185" r:id="rId11"/>
    <hyperlink ref="F190" r:id="rId12"/>
    <hyperlink ref="F196" r:id="rId13"/>
    <hyperlink ref="F201" r:id="rId14"/>
    <hyperlink ref="F207" r:id="rId15"/>
    <hyperlink ref="F212" r:id="rId16"/>
    <hyperlink ref="F217" r:id="rId17"/>
    <hyperlink ref="F224" r:id="rId18"/>
    <hyperlink ref="F230" r:id="rId19"/>
    <hyperlink ref="F244" r:id="rId20"/>
    <hyperlink ref="F249" r:id="rId21"/>
    <hyperlink ref="F259" r:id="rId22"/>
    <hyperlink ref="F264" r:id="rId23"/>
    <hyperlink ref="F274" r:id="rId24"/>
    <hyperlink ref="F280" r:id="rId25"/>
    <hyperlink ref="F286" r:id="rId26"/>
    <hyperlink ref="F296" r:id="rId27"/>
    <hyperlink ref="F307" r:id="rId28"/>
    <hyperlink ref="F334" r:id="rId29"/>
    <hyperlink ref="F344" r:id="rId30"/>
    <hyperlink ref="F349" r:id="rId31"/>
    <hyperlink ref="F361" r:id="rId32"/>
    <hyperlink ref="F365" r:id="rId33"/>
    <hyperlink ref="F371" r:id="rId34"/>
    <hyperlink ref="F377" r:id="rId35"/>
    <hyperlink ref="F383" r:id="rId36"/>
    <hyperlink ref="F386" r:id="rId37"/>
    <hyperlink ref="F390" r:id="rId38"/>
    <hyperlink ref="F395" r:id="rId39"/>
    <hyperlink ref="F400" r:id="rId40"/>
    <hyperlink ref="F405" r:id="rId41"/>
    <hyperlink ref="F410" r:id="rId42"/>
    <hyperlink ref="F415" r:id="rId43"/>
    <hyperlink ref="F420" r:id="rId44"/>
    <hyperlink ref="F425" r:id="rId45"/>
    <hyperlink ref="F430" r:id="rId46"/>
    <hyperlink ref="F435" r:id="rId47"/>
    <hyperlink ref="F440" r:id="rId48"/>
    <hyperlink ref="F445" r:id="rId49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510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128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s="1" customFormat="1" ht="12" customHeight="1">
      <c r="B8" s="23"/>
      <c r="D8" s="115" t="s">
        <v>145</v>
      </c>
      <c r="L8" s="23"/>
    </row>
    <row r="9" spans="1:46" s="2" customFormat="1" ht="16.5" customHeight="1">
      <c r="A9" s="37"/>
      <c r="B9" s="42"/>
      <c r="C9" s="37"/>
      <c r="D9" s="37"/>
      <c r="E9" s="395" t="s">
        <v>146</v>
      </c>
      <c r="F9" s="398"/>
      <c r="G9" s="398"/>
      <c r="H9" s="398"/>
      <c r="I9" s="37"/>
      <c r="J9" s="37"/>
      <c r="K9" s="37"/>
      <c r="L9" s="11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2" customHeight="1">
      <c r="A10" s="37"/>
      <c r="B10" s="42"/>
      <c r="C10" s="37"/>
      <c r="D10" s="115" t="s">
        <v>147</v>
      </c>
      <c r="E10" s="37"/>
      <c r="F10" s="37"/>
      <c r="G10" s="37"/>
      <c r="H10" s="37"/>
      <c r="I10" s="37"/>
      <c r="J10" s="37"/>
      <c r="K10" s="37"/>
      <c r="L10" s="11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6.5" customHeight="1">
      <c r="A11" s="37"/>
      <c r="B11" s="42"/>
      <c r="C11" s="37"/>
      <c r="D11" s="37"/>
      <c r="E11" s="399" t="s">
        <v>1717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1.25">
      <c r="A12" s="37"/>
      <c r="B12" s="42"/>
      <c r="C12" s="37"/>
      <c r="D12" s="37"/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2" customHeight="1">
      <c r="A13" s="37"/>
      <c r="B13" s="42"/>
      <c r="C13" s="37"/>
      <c r="D13" s="115" t="s">
        <v>18</v>
      </c>
      <c r="E13" s="37"/>
      <c r="F13" s="105" t="s">
        <v>19</v>
      </c>
      <c r="G13" s="37"/>
      <c r="H13" s="37"/>
      <c r="I13" s="115" t="s">
        <v>20</v>
      </c>
      <c r="J13" s="105" t="s">
        <v>19</v>
      </c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15" t="s">
        <v>21</v>
      </c>
      <c r="E14" s="37"/>
      <c r="F14" s="105" t="s">
        <v>22</v>
      </c>
      <c r="G14" s="37"/>
      <c r="H14" s="37"/>
      <c r="I14" s="115" t="s">
        <v>23</v>
      </c>
      <c r="J14" s="118" t="str">
        <f>'Rekapitulace stavby'!AN8</f>
        <v>31. 7. 2024</v>
      </c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0.9" customHeight="1">
      <c r="A15" s="37"/>
      <c r="B15" s="42"/>
      <c r="C15" s="37"/>
      <c r="D15" s="37"/>
      <c r="E15" s="37"/>
      <c r="F15" s="37"/>
      <c r="G15" s="37"/>
      <c r="H15" s="37"/>
      <c r="I15" s="37"/>
      <c r="J15" s="37"/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25</v>
      </c>
      <c r="E16" s="37"/>
      <c r="F16" s="37"/>
      <c r="G16" s="37"/>
      <c r="H16" s="37"/>
      <c r="I16" s="115" t="s">
        <v>26</v>
      </c>
      <c r="J16" s="105" t="s">
        <v>27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8" customHeight="1">
      <c r="A17" s="37"/>
      <c r="B17" s="42"/>
      <c r="C17" s="37"/>
      <c r="D17" s="37"/>
      <c r="E17" s="105" t="s">
        <v>28</v>
      </c>
      <c r="F17" s="37"/>
      <c r="G17" s="37"/>
      <c r="H17" s="37"/>
      <c r="I17" s="115" t="s">
        <v>29</v>
      </c>
      <c r="J17" s="105" t="s">
        <v>30</v>
      </c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6.95" customHeight="1">
      <c r="A18" s="37"/>
      <c r="B18" s="42"/>
      <c r="C18" s="37"/>
      <c r="D18" s="37"/>
      <c r="E18" s="37"/>
      <c r="F18" s="37"/>
      <c r="G18" s="37"/>
      <c r="H18" s="37"/>
      <c r="I18" s="37"/>
      <c r="J18" s="37"/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2" customHeight="1">
      <c r="A19" s="37"/>
      <c r="B19" s="42"/>
      <c r="C19" s="37"/>
      <c r="D19" s="115" t="s">
        <v>31</v>
      </c>
      <c r="E19" s="37"/>
      <c r="F19" s="37"/>
      <c r="G19" s="37"/>
      <c r="H19" s="37"/>
      <c r="I19" s="115" t="s">
        <v>26</v>
      </c>
      <c r="J19" s="33" t="str">
        <f>'Rekapitulace stavby'!AN13</f>
        <v>Vyplň údaj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8" customHeight="1">
      <c r="A20" s="37"/>
      <c r="B20" s="42"/>
      <c r="C20" s="37"/>
      <c r="D20" s="37"/>
      <c r="E20" s="400" t="str">
        <f>'Rekapitulace stavby'!E14</f>
        <v>Vyplň údaj</v>
      </c>
      <c r="F20" s="401"/>
      <c r="G20" s="401"/>
      <c r="H20" s="401"/>
      <c r="I20" s="115" t="s">
        <v>29</v>
      </c>
      <c r="J20" s="33" t="str">
        <f>'Rekapitulace stavby'!AN14</f>
        <v>Vyplň údaj</v>
      </c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6.95" customHeight="1">
      <c r="A21" s="37"/>
      <c r="B21" s="42"/>
      <c r="C21" s="37"/>
      <c r="D21" s="37"/>
      <c r="E21" s="37"/>
      <c r="F21" s="37"/>
      <c r="G21" s="37"/>
      <c r="H21" s="37"/>
      <c r="I21" s="37"/>
      <c r="J21" s="37"/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2" customHeight="1">
      <c r="A22" s="37"/>
      <c r="B22" s="42"/>
      <c r="C22" s="37"/>
      <c r="D22" s="115" t="s">
        <v>33</v>
      </c>
      <c r="E22" s="37"/>
      <c r="F22" s="37"/>
      <c r="G22" s="37"/>
      <c r="H22" s="37"/>
      <c r="I22" s="115" t="s">
        <v>26</v>
      </c>
      <c r="J22" s="105" t="s">
        <v>34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8" customHeight="1">
      <c r="A23" s="37"/>
      <c r="B23" s="42"/>
      <c r="C23" s="37"/>
      <c r="D23" s="37"/>
      <c r="E23" s="105" t="s">
        <v>35</v>
      </c>
      <c r="F23" s="37"/>
      <c r="G23" s="37"/>
      <c r="H23" s="37"/>
      <c r="I23" s="115" t="s">
        <v>29</v>
      </c>
      <c r="J23" s="105" t="s">
        <v>36</v>
      </c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6.95" customHeight="1">
      <c r="A24" s="37"/>
      <c r="B24" s="42"/>
      <c r="C24" s="37"/>
      <c r="D24" s="37"/>
      <c r="E24" s="37"/>
      <c r="F24" s="37"/>
      <c r="G24" s="37"/>
      <c r="H24" s="37"/>
      <c r="I24" s="37"/>
      <c r="J24" s="37"/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2" customHeight="1">
      <c r="A25" s="37"/>
      <c r="B25" s="42"/>
      <c r="C25" s="37"/>
      <c r="D25" s="115" t="s">
        <v>38</v>
      </c>
      <c r="E25" s="37"/>
      <c r="F25" s="37"/>
      <c r="G25" s="37"/>
      <c r="H25" s="37"/>
      <c r="I25" s="115" t="s">
        <v>26</v>
      </c>
      <c r="J25" s="105" t="s">
        <v>39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8" customHeight="1">
      <c r="A26" s="37"/>
      <c r="B26" s="42"/>
      <c r="C26" s="37"/>
      <c r="D26" s="37"/>
      <c r="E26" s="105" t="s">
        <v>40</v>
      </c>
      <c r="F26" s="37"/>
      <c r="G26" s="37"/>
      <c r="H26" s="37"/>
      <c r="I26" s="115" t="s">
        <v>29</v>
      </c>
      <c r="J26" s="105" t="s">
        <v>19</v>
      </c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6.95" customHeight="1">
      <c r="A27" s="37"/>
      <c r="B27" s="42"/>
      <c r="C27" s="37"/>
      <c r="D27" s="37"/>
      <c r="E27" s="37"/>
      <c r="F27" s="37"/>
      <c r="G27" s="37"/>
      <c r="H27" s="37"/>
      <c r="I27" s="37"/>
      <c r="J27" s="37"/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2" customHeight="1">
      <c r="A28" s="37"/>
      <c r="B28" s="42"/>
      <c r="C28" s="37"/>
      <c r="D28" s="115" t="s">
        <v>41</v>
      </c>
      <c r="E28" s="37"/>
      <c r="F28" s="37"/>
      <c r="G28" s="37"/>
      <c r="H28" s="37"/>
      <c r="I28" s="37"/>
      <c r="J28" s="37"/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8" customFormat="1" ht="23.25" customHeight="1">
      <c r="A29" s="119"/>
      <c r="B29" s="120"/>
      <c r="C29" s="119"/>
      <c r="D29" s="119"/>
      <c r="E29" s="402" t="s">
        <v>1718</v>
      </c>
      <c r="F29" s="402"/>
      <c r="G29" s="402"/>
      <c r="H29" s="402"/>
      <c r="I29" s="119"/>
      <c r="J29" s="119"/>
      <c r="K29" s="119"/>
      <c r="L29" s="121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</row>
    <row r="30" spans="1:31" s="2" customFormat="1" ht="6.95" customHeight="1">
      <c r="A30" s="37"/>
      <c r="B30" s="42"/>
      <c r="C30" s="37"/>
      <c r="D30" s="37"/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22"/>
      <c r="E31" s="122"/>
      <c r="F31" s="122"/>
      <c r="G31" s="122"/>
      <c r="H31" s="122"/>
      <c r="I31" s="122"/>
      <c r="J31" s="122"/>
      <c r="K31" s="122"/>
      <c r="L31" s="11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25.35" customHeight="1">
      <c r="A32" s="37"/>
      <c r="B32" s="42"/>
      <c r="C32" s="37"/>
      <c r="D32" s="123" t="s">
        <v>43</v>
      </c>
      <c r="E32" s="37"/>
      <c r="F32" s="37"/>
      <c r="G32" s="37"/>
      <c r="H32" s="37"/>
      <c r="I32" s="37"/>
      <c r="J32" s="124">
        <f>ROUND(J151, 2)</f>
        <v>0</v>
      </c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37"/>
      <c r="F34" s="125" t="s">
        <v>45</v>
      </c>
      <c r="G34" s="37"/>
      <c r="H34" s="37"/>
      <c r="I34" s="125" t="s">
        <v>44</v>
      </c>
      <c r="J34" s="125" t="s">
        <v>46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customHeight="1">
      <c r="A35" s="37"/>
      <c r="B35" s="42"/>
      <c r="C35" s="37"/>
      <c r="D35" s="116" t="s">
        <v>47</v>
      </c>
      <c r="E35" s="115" t="s">
        <v>48</v>
      </c>
      <c r="F35" s="126">
        <f>ROUND((SUM(BE151:BE509)),  2)</f>
        <v>0</v>
      </c>
      <c r="G35" s="37"/>
      <c r="H35" s="37"/>
      <c r="I35" s="127">
        <v>0.21</v>
      </c>
      <c r="J35" s="126">
        <f>ROUND(((SUM(BE151:BE509))*I35),  2)</f>
        <v>0</v>
      </c>
      <c r="K35" s="37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115" t="s">
        <v>49</v>
      </c>
      <c r="F36" s="126">
        <f>ROUND((SUM(BF151:BF509)),  2)</f>
        <v>0</v>
      </c>
      <c r="G36" s="37"/>
      <c r="H36" s="37"/>
      <c r="I36" s="127">
        <v>0.12</v>
      </c>
      <c r="J36" s="126">
        <f>ROUND(((SUM(BF151:BF509))*I36),  2)</f>
        <v>0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15" t="s">
        <v>50</v>
      </c>
      <c r="F37" s="126">
        <f>ROUND((SUM(BG151:BG509)),  2)</f>
        <v>0</v>
      </c>
      <c r="G37" s="37"/>
      <c r="H37" s="37"/>
      <c r="I37" s="127">
        <v>0.21</v>
      </c>
      <c r="J37" s="126">
        <f>0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hidden="1" customHeight="1">
      <c r="A38" s="37"/>
      <c r="B38" s="42"/>
      <c r="C38" s="37"/>
      <c r="D38" s="37"/>
      <c r="E38" s="115" t="s">
        <v>51</v>
      </c>
      <c r="F38" s="126">
        <f>ROUND((SUM(BH151:BH509)),  2)</f>
        <v>0</v>
      </c>
      <c r="G38" s="37"/>
      <c r="H38" s="37"/>
      <c r="I38" s="127">
        <v>0.12</v>
      </c>
      <c r="J38" s="126">
        <f>0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52</v>
      </c>
      <c r="F39" s="126">
        <f>ROUND((SUM(BI151:BI509)),  2)</f>
        <v>0</v>
      </c>
      <c r="G39" s="37"/>
      <c r="H39" s="37"/>
      <c r="I39" s="127">
        <v>0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6.95" customHeight="1">
      <c r="A40" s="37"/>
      <c r="B40" s="42"/>
      <c r="C40" s="37"/>
      <c r="D40" s="37"/>
      <c r="E40" s="37"/>
      <c r="F40" s="37"/>
      <c r="G40" s="37"/>
      <c r="H40" s="37"/>
      <c r="I40" s="37"/>
      <c r="J40" s="37"/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25.35" customHeight="1">
      <c r="A41" s="37"/>
      <c r="B41" s="42"/>
      <c r="C41" s="128"/>
      <c r="D41" s="129" t="s">
        <v>53</v>
      </c>
      <c r="E41" s="130"/>
      <c r="F41" s="130"/>
      <c r="G41" s="131" t="s">
        <v>54</v>
      </c>
      <c r="H41" s="132" t="s">
        <v>55</v>
      </c>
      <c r="I41" s="130"/>
      <c r="J41" s="133">
        <f>SUM(J32:J39)</f>
        <v>0</v>
      </c>
      <c r="K41" s="134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14.45" customHeight="1">
      <c r="A42" s="37"/>
      <c r="B42" s="135"/>
      <c r="C42" s="136"/>
      <c r="D42" s="136"/>
      <c r="E42" s="136"/>
      <c r="F42" s="136"/>
      <c r="G42" s="136"/>
      <c r="H42" s="136"/>
      <c r="I42" s="136"/>
      <c r="J42" s="136"/>
      <c r="K42" s="136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6" spans="1:31" s="2" customFormat="1" ht="6.95" customHeight="1">
      <c r="A46" s="37"/>
      <c r="B46" s="137"/>
      <c r="C46" s="138"/>
      <c r="D46" s="138"/>
      <c r="E46" s="138"/>
      <c r="F46" s="138"/>
      <c r="G46" s="138"/>
      <c r="H46" s="138"/>
      <c r="I46" s="138"/>
      <c r="J46" s="138"/>
      <c r="K46" s="138"/>
      <c r="L46" s="11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24.95" customHeight="1">
      <c r="A47" s="37"/>
      <c r="B47" s="38"/>
      <c r="C47" s="26" t="s">
        <v>151</v>
      </c>
      <c r="D47" s="39"/>
      <c r="E47" s="39"/>
      <c r="F47" s="39"/>
      <c r="G47" s="39"/>
      <c r="H47" s="39"/>
      <c r="I47" s="39"/>
      <c r="J47" s="39"/>
      <c r="K47" s="39"/>
      <c r="L47" s="11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6.95" customHeight="1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16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403" t="str">
        <f>E7</f>
        <v>INTELIGENTNÍ OZNAČNÍKY ZASTÁVEK MHD TÁBOR</v>
      </c>
      <c r="F50" s="404"/>
      <c r="G50" s="404"/>
      <c r="H50" s="404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1" customFormat="1" ht="12" customHeight="1">
      <c r="B51" s="24"/>
      <c r="C51" s="32" t="s">
        <v>145</v>
      </c>
      <c r="D51" s="25"/>
      <c r="E51" s="25"/>
      <c r="F51" s="25"/>
      <c r="G51" s="25"/>
      <c r="H51" s="25"/>
      <c r="I51" s="25"/>
      <c r="J51" s="25"/>
      <c r="K51" s="25"/>
      <c r="L51" s="23"/>
    </row>
    <row r="52" spans="1:47" s="2" customFormat="1" ht="16.5" customHeight="1">
      <c r="A52" s="37"/>
      <c r="B52" s="38"/>
      <c r="C52" s="39"/>
      <c r="D52" s="39"/>
      <c r="E52" s="403" t="s">
        <v>146</v>
      </c>
      <c r="F52" s="406"/>
      <c r="G52" s="406"/>
      <c r="H52" s="406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12" customHeight="1">
      <c r="A53" s="37"/>
      <c r="B53" s="38"/>
      <c r="C53" s="32" t="s">
        <v>147</v>
      </c>
      <c r="D53" s="39"/>
      <c r="E53" s="39"/>
      <c r="F53" s="39"/>
      <c r="G53" s="39"/>
      <c r="H53" s="39"/>
      <c r="I53" s="39"/>
      <c r="J53" s="39"/>
      <c r="K53" s="39"/>
      <c r="L53" s="11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6.5" customHeight="1">
      <c r="A54" s="37"/>
      <c r="B54" s="38"/>
      <c r="C54" s="39"/>
      <c r="D54" s="39"/>
      <c r="E54" s="355" t="str">
        <f>E11</f>
        <v>002a - Elektroinstalace, vybavení</v>
      </c>
      <c r="F54" s="406"/>
      <c r="G54" s="406"/>
      <c r="H54" s="406"/>
      <c r="I54" s="39"/>
      <c r="J54" s="39"/>
      <c r="K54" s="39"/>
      <c r="L54" s="11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6.95" customHeight="1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11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2" customHeight="1">
      <c r="A56" s="37"/>
      <c r="B56" s="38"/>
      <c r="C56" s="32" t="s">
        <v>21</v>
      </c>
      <c r="D56" s="39"/>
      <c r="E56" s="39"/>
      <c r="F56" s="30" t="str">
        <f>F14</f>
        <v>k.ú. Tábor, parc.č. dle PD</v>
      </c>
      <c r="G56" s="39"/>
      <c r="H56" s="39"/>
      <c r="I56" s="32" t="s">
        <v>23</v>
      </c>
      <c r="J56" s="62" t="str">
        <f>IF(J14="","",J14)</f>
        <v>31. 7. 2024</v>
      </c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6.95" customHeight="1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5.2" customHeight="1">
      <c r="A58" s="37"/>
      <c r="B58" s="38"/>
      <c r="C58" s="32" t="s">
        <v>25</v>
      </c>
      <c r="D58" s="39"/>
      <c r="E58" s="39"/>
      <c r="F58" s="30" t="str">
        <f>E17</f>
        <v>MĚSTO TÁBOR</v>
      </c>
      <c r="G58" s="39"/>
      <c r="H58" s="39"/>
      <c r="I58" s="32" t="s">
        <v>33</v>
      </c>
      <c r="J58" s="35" t="str">
        <f>E23</f>
        <v>Graphic PRO s.r.o.</v>
      </c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15.2" customHeight="1">
      <c r="A59" s="37"/>
      <c r="B59" s="38"/>
      <c r="C59" s="32" t="s">
        <v>31</v>
      </c>
      <c r="D59" s="39"/>
      <c r="E59" s="39"/>
      <c r="F59" s="30" t="str">
        <f>IF(E20="","",E20)</f>
        <v>Vyplň údaj</v>
      </c>
      <c r="G59" s="39"/>
      <c r="H59" s="39"/>
      <c r="I59" s="32" t="s">
        <v>38</v>
      </c>
      <c r="J59" s="35" t="str">
        <f>E26</f>
        <v>Ing. Pavel Vochozka</v>
      </c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47" s="2" customFormat="1" ht="10.35" customHeight="1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47" s="2" customFormat="1" ht="29.25" customHeight="1">
      <c r="A61" s="37"/>
      <c r="B61" s="38"/>
      <c r="C61" s="139" t="s">
        <v>152</v>
      </c>
      <c r="D61" s="140"/>
      <c r="E61" s="140"/>
      <c r="F61" s="140"/>
      <c r="G61" s="140"/>
      <c r="H61" s="140"/>
      <c r="I61" s="140"/>
      <c r="J61" s="141" t="s">
        <v>153</v>
      </c>
      <c r="K61" s="140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47" s="2" customFormat="1" ht="10.35" customHeight="1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47" s="2" customFormat="1" ht="22.9" customHeight="1">
      <c r="A63" s="37"/>
      <c r="B63" s="38"/>
      <c r="C63" s="142" t="s">
        <v>75</v>
      </c>
      <c r="D63" s="39"/>
      <c r="E63" s="39"/>
      <c r="F63" s="39"/>
      <c r="G63" s="39"/>
      <c r="H63" s="39"/>
      <c r="I63" s="39"/>
      <c r="J63" s="80">
        <f>J151</f>
        <v>0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U63" s="20" t="s">
        <v>154</v>
      </c>
    </row>
    <row r="64" spans="1:47" s="9" customFormat="1" ht="24.95" customHeight="1">
      <c r="B64" s="143"/>
      <c r="C64" s="144"/>
      <c r="D64" s="145" t="s">
        <v>1719</v>
      </c>
      <c r="E64" s="146"/>
      <c r="F64" s="146"/>
      <c r="G64" s="146"/>
      <c r="H64" s="146"/>
      <c r="I64" s="146"/>
      <c r="J64" s="147">
        <f>J152</f>
        <v>0</v>
      </c>
      <c r="K64" s="144"/>
      <c r="L64" s="148"/>
    </row>
    <row r="65" spans="2:12" s="10" customFormat="1" ht="19.899999999999999" customHeight="1">
      <c r="B65" s="149"/>
      <c r="C65" s="99"/>
      <c r="D65" s="150" t="s">
        <v>1720</v>
      </c>
      <c r="E65" s="151"/>
      <c r="F65" s="151"/>
      <c r="G65" s="151"/>
      <c r="H65" s="151"/>
      <c r="I65" s="151"/>
      <c r="J65" s="152">
        <f>J153</f>
        <v>0</v>
      </c>
      <c r="K65" s="99"/>
      <c r="L65" s="153"/>
    </row>
    <row r="66" spans="2:12" s="10" customFormat="1" ht="19.899999999999999" customHeight="1">
      <c r="B66" s="149"/>
      <c r="C66" s="99"/>
      <c r="D66" s="150" t="s">
        <v>1721</v>
      </c>
      <c r="E66" s="151"/>
      <c r="F66" s="151"/>
      <c r="G66" s="151"/>
      <c r="H66" s="151"/>
      <c r="I66" s="151"/>
      <c r="J66" s="152">
        <f>J157</f>
        <v>0</v>
      </c>
      <c r="K66" s="99"/>
      <c r="L66" s="153"/>
    </row>
    <row r="67" spans="2:12" s="10" customFormat="1" ht="19.899999999999999" customHeight="1">
      <c r="B67" s="149"/>
      <c r="C67" s="99"/>
      <c r="D67" s="150" t="s">
        <v>1722</v>
      </c>
      <c r="E67" s="151"/>
      <c r="F67" s="151"/>
      <c r="G67" s="151"/>
      <c r="H67" s="151"/>
      <c r="I67" s="151"/>
      <c r="J67" s="152">
        <f>J163</f>
        <v>0</v>
      </c>
      <c r="K67" s="99"/>
      <c r="L67" s="153"/>
    </row>
    <row r="68" spans="2:12" s="10" customFormat="1" ht="19.899999999999999" customHeight="1">
      <c r="B68" s="149"/>
      <c r="C68" s="99"/>
      <c r="D68" s="150" t="s">
        <v>1723</v>
      </c>
      <c r="E68" s="151"/>
      <c r="F68" s="151"/>
      <c r="G68" s="151"/>
      <c r="H68" s="151"/>
      <c r="I68" s="151"/>
      <c r="J68" s="152">
        <f>J166</f>
        <v>0</v>
      </c>
      <c r="K68" s="99"/>
      <c r="L68" s="153"/>
    </row>
    <row r="69" spans="2:12" s="10" customFormat="1" ht="19.899999999999999" customHeight="1">
      <c r="B69" s="149"/>
      <c r="C69" s="99"/>
      <c r="D69" s="150" t="s">
        <v>1724</v>
      </c>
      <c r="E69" s="151"/>
      <c r="F69" s="151"/>
      <c r="G69" s="151"/>
      <c r="H69" s="151"/>
      <c r="I69" s="151"/>
      <c r="J69" s="152">
        <f>J183</f>
        <v>0</v>
      </c>
      <c r="K69" s="99"/>
      <c r="L69" s="153"/>
    </row>
    <row r="70" spans="2:12" s="9" customFormat="1" ht="24.95" customHeight="1">
      <c r="B70" s="143"/>
      <c r="C70" s="144"/>
      <c r="D70" s="145" t="s">
        <v>1725</v>
      </c>
      <c r="E70" s="146"/>
      <c r="F70" s="146"/>
      <c r="G70" s="146"/>
      <c r="H70" s="146"/>
      <c r="I70" s="146"/>
      <c r="J70" s="147">
        <f>J189</f>
        <v>0</v>
      </c>
      <c r="K70" s="144"/>
      <c r="L70" s="148"/>
    </row>
    <row r="71" spans="2:12" s="10" customFormat="1" ht="19.899999999999999" customHeight="1">
      <c r="B71" s="149"/>
      <c r="C71" s="99"/>
      <c r="D71" s="150" t="s">
        <v>1720</v>
      </c>
      <c r="E71" s="151"/>
      <c r="F71" s="151"/>
      <c r="G71" s="151"/>
      <c r="H71" s="151"/>
      <c r="I71" s="151"/>
      <c r="J71" s="152">
        <f>J190</f>
        <v>0</v>
      </c>
      <c r="K71" s="99"/>
      <c r="L71" s="153"/>
    </row>
    <row r="72" spans="2:12" s="10" customFormat="1" ht="19.899999999999999" customHeight="1">
      <c r="B72" s="149"/>
      <c r="C72" s="99"/>
      <c r="D72" s="150" t="s">
        <v>1721</v>
      </c>
      <c r="E72" s="151"/>
      <c r="F72" s="151"/>
      <c r="G72" s="151"/>
      <c r="H72" s="151"/>
      <c r="I72" s="151"/>
      <c r="J72" s="152">
        <f>J193</f>
        <v>0</v>
      </c>
      <c r="K72" s="99"/>
      <c r="L72" s="153"/>
    </row>
    <row r="73" spans="2:12" s="10" customFormat="1" ht="19.899999999999999" customHeight="1">
      <c r="B73" s="149"/>
      <c r="C73" s="99"/>
      <c r="D73" s="150" t="s">
        <v>1722</v>
      </c>
      <c r="E73" s="151"/>
      <c r="F73" s="151"/>
      <c r="G73" s="151"/>
      <c r="H73" s="151"/>
      <c r="I73" s="151"/>
      <c r="J73" s="152">
        <f>J199</f>
        <v>0</v>
      </c>
      <c r="K73" s="99"/>
      <c r="L73" s="153"/>
    </row>
    <row r="74" spans="2:12" s="10" customFormat="1" ht="19.899999999999999" customHeight="1">
      <c r="B74" s="149"/>
      <c r="C74" s="99"/>
      <c r="D74" s="150" t="s">
        <v>1723</v>
      </c>
      <c r="E74" s="151"/>
      <c r="F74" s="151"/>
      <c r="G74" s="151"/>
      <c r="H74" s="151"/>
      <c r="I74" s="151"/>
      <c r="J74" s="152">
        <f>J202</f>
        <v>0</v>
      </c>
      <c r="K74" s="99"/>
      <c r="L74" s="153"/>
    </row>
    <row r="75" spans="2:12" s="10" customFormat="1" ht="19.899999999999999" customHeight="1">
      <c r="B75" s="149"/>
      <c r="C75" s="99"/>
      <c r="D75" s="150" t="s">
        <v>1724</v>
      </c>
      <c r="E75" s="151"/>
      <c r="F75" s="151"/>
      <c r="G75" s="151"/>
      <c r="H75" s="151"/>
      <c r="I75" s="151"/>
      <c r="J75" s="152">
        <f>J217</f>
        <v>0</v>
      </c>
      <c r="K75" s="99"/>
      <c r="L75" s="153"/>
    </row>
    <row r="76" spans="2:12" s="9" customFormat="1" ht="24.95" customHeight="1">
      <c r="B76" s="143"/>
      <c r="C76" s="144"/>
      <c r="D76" s="145" t="s">
        <v>1726</v>
      </c>
      <c r="E76" s="146"/>
      <c r="F76" s="146"/>
      <c r="G76" s="146"/>
      <c r="H76" s="146"/>
      <c r="I76" s="146"/>
      <c r="J76" s="147">
        <f>J223</f>
        <v>0</v>
      </c>
      <c r="K76" s="144"/>
      <c r="L76" s="148"/>
    </row>
    <row r="77" spans="2:12" s="10" customFormat="1" ht="19.899999999999999" customHeight="1">
      <c r="B77" s="149"/>
      <c r="C77" s="99"/>
      <c r="D77" s="150" t="s">
        <v>1720</v>
      </c>
      <c r="E77" s="151"/>
      <c r="F77" s="151"/>
      <c r="G77" s="151"/>
      <c r="H77" s="151"/>
      <c r="I77" s="151"/>
      <c r="J77" s="152">
        <f>J224</f>
        <v>0</v>
      </c>
      <c r="K77" s="99"/>
      <c r="L77" s="153"/>
    </row>
    <row r="78" spans="2:12" s="10" customFormat="1" ht="19.899999999999999" customHeight="1">
      <c r="B78" s="149"/>
      <c r="C78" s="99"/>
      <c r="D78" s="150" t="s">
        <v>1721</v>
      </c>
      <c r="E78" s="151"/>
      <c r="F78" s="151"/>
      <c r="G78" s="151"/>
      <c r="H78" s="151"/>
      <c r="I78" s="151"/>
      <c r="J78" s="152">
        <f>J227</f>
        <v>0</v>
      </c>
      <c r="K78" s="99"/>
      <c r="L78" s="153"/>
    </row>
    <row r="79" spans="2:12" s="10" customFormat="1" ht="19.899999999999999" customHeight="1">
      <c r="B79" s="149"/>
      <c r="C79" s="99"/>
      <c r="D79" s="150" t="s">
        <v>1722</v>
      </c>
      <c r="E79" s="151"/>
      <c r="F79" s="151"/>
      <c r="G79" s="151"/>
      <c r="H79" s="151"/>
      <c r="I79" s="151"/>
      <c r="J79" s="152">
        <f>J231</f>
        <v>0</v>
      </c>
      <c r="K79" s="99"/>
      <c r="L79" s="153"/>
    </row>
    <row r="80" spans="2:12" s="10" customFormat="1" ht="19.899999999999999" customHeight="1">
      <c r="B80" s="149"/>
      <c r="C80" s="99"/>
      <c r="D80" s="150" t="s">
        <v>1723</v>
      </c>
      <c r="E80" s="151"/>
      <c r="F80" s="151"/>
      <c r="G80" s="151"/>
      <c r="H80" s="151"/>
      <c r="I80" s="151"/>
      <c r="J80" s="152">
        <f>J234</f>
        <v>0</v>
      </c>
      <c r="K80" s="99"/>
      <c r="L80" s="153"/>
    </row>
    <row r="81" spans="2:12" s="10" customFormat="1" ht="19.899999999999999" customHeight="1">
      <c r="B81" s="149"/>
      <c r="C81" s="99"/>
      <c r="D81" s="150" t="s">
        <v>1724</v>
      </c>
      <c r="E81" s="151"/>
      <c r="F81" s="151"/>
      <c r="G81" s="151"/>
      <c r="H81" s="151"/>
      <c r="I81" s="151"/>
      <c r="J81" s="152">
        <f>J249</f>
        <v>0</v>
      </c>
      <c r="K81" s="99"/>
      <c r="L81" s="153"/>
    </row>
    <row r="82" spans="2:12" s="9" customFormat="1" ht="24.95" customHeight="1">
      <c r="B82" s="143"/>
      <c r="C82" s="144"/>
      <c r="D82" s="145" t="s">
        <v>1727</v>
      </c>
      <c r="E82" s="146"/>
      <c r="F82" s="146"/>
      <c r="G82" s="146"/>
      <c r="H82" s="146"/>
      <c r="I82" s="146"/>
      <c r="J82" s="147">
        <f>J252</f>
        <v>0</v>
      </c>
      <c r="K82" s="144"/>
      <c r="L82" s="148"/>
    </row>
    <row r="83" spans="2:12" s="10" customFormat="1" ht="19.899999999999999" customHeight="1">
      <c r="B83" s="149"/>
      <c r="C83" s="99"/>
      <c r="D83" s="150" t="s">
        <v>1720</v>
      </c>
      <c r="E83" s="151"/>
      <c r="F83" s="151"/>
      <c r="G83" s="151"/>
      <c r="H83" s="151"/>
      <c r="I83" s="151"/>
      <c r="J83" s="152">
        <f>J253</f>
        <v>0</v>
      </c>
      <c r="K83" s="99"/>
      <c r="L83" s="153"/>
    </row>
    <row r="84" spans="2:12" s="10" customFormat="1" ht="19.899999999999999" customHeight="1">
      <c r="B84" s="149"/>
      <c r="C84" s="99"/>
      <c r="D84" s="150" t="s">
        <v>1721</v>
      </c>
      <c r="E84" s="151"/>
      <c r="F84" s="151"/>
      <c r="G84" s="151"/>
      <c r="H84" s="151"/>
      <c r="I84" s="151"/>
      <c r="J84" s="152">
        <f>J256</f>
        <v>0</v>
      </c>
      <c r="K84" s="99"/>
      <c r="L84" s="153"/>
    </row>
    <row r="85" spans="2:12" s="10" customFormat="1" ht="19.899999999999999" customHeight="1">
      <c r="B85" s="149"/>
      <c r="C85" s="99"/>
      <c r="D85" s="150" t="s">
        <v>1722</v>
      </c>
      <c r="E85" s="151"/>
      <c r="F85" s="151"/>
      <c r="G85" s="151"/>
      <c r="H85" s="151"/>
      <c r="I85" s="151"/>
      <c r="J85" s="152">
        <f>J262</f>
        <v>0</v>
      </c>
      <c r="K85" s="99"/>
      <c r="L85" s="153"/>
    </row>
    <row r="86" spans="2:12" s="10" customFormat="1" ht="19.899999999999999" customHeight="1">
      <c r="B86" s="149"/>
      <c r="C86" s="99"/>
      <c r="D86" s="150" t="s">
        <v>1723</v>
      </c>
      <c r="E86" s="151"/>
      <c r="F86" s="151"/>
      <c r="G86" s="151"/>
      <c r="H86" s="151"/>
      <c r="I86" s="151"/>
      <c r="J86" s="152">
        <f>J265</f>
        <v>0</v>
      </c>
      <c r="K86" s="99"/>
      <c r="L86" s="153"/>
    </row>
    <row r="87" spans="2:12" s="10" customFormat="1" ht="19.899999999999999" customHeight="1">
      <c r="B87" s="149"/>
      <c r="C87" s="99"/>
      <c r="D87" s="150" t="s">
        <v>1724</v>
      </c>
      <c r="E87" s="151"/>
      <c r="F87" s="151"/>
      <c r="G87" s="151"/>
      <c r="H87" s="151"/>
      <c r="I87" s="151"/>
      <c r="J87" s="152">
        <f>J280</f>
        <v>0</v>
      </c>
      <c r="K87" s="99"/>
      <c r="L87" s="153"/>
    </row>
    <row r="88" spans="2:12" s="9" customFormat="1" ht="24.95" customHeight="1">
      <c r="B88" s="143"/>
      <c r="C88" s="144"/>
      <c r="D88" s="145" t="s">
        <v>1728</v>
      </c>
      <c r="E88" s="146"/>
      <c r="F88" s="146"/>
      <c r="G88" s="146"/>
      <c r="H88" s="146"/>
      <c r="I88" s="146"/>
      <c r="J88" s="147">
        <f>J286</f>
        <v>0</v>
      </c>
      <c r="K88" s="144"/>
      <c r="L88" s="148"/>
    </row>
    <row r="89" spans="2:12" s="10" customFormat="1" ht="19.899999999999999" customHeight="1">
      <c r="B89" s="149"/>
      <c r="C89" s="99"/>
      <c r="D89" s="150" t="s">
        <v>1720</v>
      </c>
      <c r="E89" s="151"/>
      <c r="F89" s="151"/>
      <c r="G89" s="151"/>
      <c r="H89" s="151"/>
      <c r="I89" s="151"/>
      <c r="J89" s="152">
        <f>J287</f>
        <v>0</v>
      </c>
      <c r="K89" s="99"/>
      <c r="L89" s="153"/>
    </row>
    <row r="90" spans="2:12" s="10" customFormat="1" ht="19.899999999999999" customHeight="1">
      <c r="B90" s="149"/>
      <c r="C90" s="99"/>
      <c r="D90" s="150" t="s">
        <v>1721</v>
      </c>
      <c r="E90" s="151"/>
      <c r="F90" s="151"/>
      <c r="G90" s="151"/>
      <c r="H90" s="151"/>
      <c r="I90" s="151"/>
      <c r="J90" s="152">
        <f>J290</f>
        <v>0</v>
      </c>
      <c r="K90" s="99"/>
      <c r="L90" s="153"/>
    </row>
    <row r="91" spans="2:12" s="10" customFormat="1" ht="19.899999999999999" customHeight="1">
      <c r="B91" s="149"/>
      <c r="C91" s="99"/>
      <c r="D91" s="150" t="s">
        <v>1722</v>
      </c>
      <c r="E91" s="151"/>
      <c r="F91" s="151"/>
      <c r="G91" s="151"/>
      <c r="H91" s="151"/>
      <c r="I91" s="151"/>
      <c r="J91" s="152">
        <f>J296</f>
        <v>0</v>
      </c>
      <c r="K91" s="99"/>
      <c r="L91" s="153"/>
    </row>
    <row r="92" spans="2:12" s="10" customFormat="1" ht="19.899999999999999" customHeight="1">
      <c r="B92" s="149"/>
      <c r="C92" s="99"/>
      <c r="D92" s="150" t="s">
        <v>1723</v>
      </c>
      <c r="E92" s="151"/>
      <c r="F92" s="151"/>
      <c r="G92" s="151"/>
      <c r="H92" s="151"/>
      <c r="I92" s="151"/>
      <c r="J92" s="152">
        <f>J299</f>
        <v>0</v>
      </c>
      <c r="K92" s="99"/>
      <c r="L92" s="153"/>
    </row>
    <row r="93" spans="2:12" s="10" customFormat="1" ht="19.899999999999999" customHeight="1">
      <c r="B93" s="149"/>
      <c r="C93" s="99"/>
      <c r="D93" s="150" t="s">
        <v>1724</v>
      </c>
      <c r="E93" s="151"/>
      <c r="F93" s="151"/>
      <c r="G93" s="151"/>
      <c r="H93" s="151"/>
      <c r="I93" s="151"/>
      <c r="J93" s="152">
        <f>J316</f>
        <v>0</v>
      </c>
      <c r="K93" s="99"/>
      <c r="L93" s="153"/>
    </row>
    <row r="94" spans="2:12" s="9" customFormat="1" ht="24.95" customHeight="1">
      <c r="B94" s="143"/>
      <c r="C94" s="144"/>
      <c r="D94" s="145" t="s">
        <v>1729</v>
      </c>
      <c r="E94" s="146"/>
      <c r="F94" s="146"/>
      <c r="G94" s="146"/>
      <c r="H94" s="146"/>
      <c r="I94" s="146"/>
      <c r="J94" s="147">
        <f>J321</f>
        <v>0</v>
      </c>
      <c r="K94" s="144"/>
      <c r="L94" s="148"/>
    </row>
    <row r="95" spans="2:12" s="10" customFormat="1" ht="19.899999999999999" customHeight="1">
      <c r="B95" s="149"/>
      <c r="C95" s="99"/>
      <c r="D95" s="150" t="s">
        <v>1720</v>
      </c>
      <c r="E95" s="151"/>
      <c r="F95" s="151"/>
      <c r="G95" s="151"/>
      <c r="H95" s="151"/>
      <c r="I95" s="151"/>
      <c r="J95" s="152">
        <f>J322</f>
        <v>0</v>
      </c>
      <c r="K95" s="99"/>
      <c r="L95" s="153"/>
    </row>
    <row r="96" spans="2:12" s="10" customFormat="1" ht="19.899999999999999" customHeight="1">
      <c r="B96" s="149"/>
      <c r="C96" s="99"/>
      <c r="D96" s="150" t="s">
        <v>1721</v>
      </c>
      <c r="E96" s="151"/>
      <c r="F96" s="151"/>
      <c r="G96" s="151"/>
      <c r="H96" s="151"/>
      <c r="I96" s="151"/>
      <c r="J96" s="152">
        <f>J325</f>
        <v>0</v>
      </c>
      <c r="K96" s="99"/>
      <c r="L96" s="153"/>
    </row>
    <row r="97" spans="2:12" s="10" customFormat="1" ht="19.899999999999999" customHeight="1">
      <c r="B97" s="149"/>
      <c r="C97" s="99"/>
      <c r="D97" s="150" t="s">
        <v>1722</v>
      </c>
      <c r="E97" s="151"/>
      <c r="F97" s="151"/>
      <c r="G97" s="151"/>
      <c r="H97" s="151"/>
      <c r="I97" s="151"/>
      <c r="J97" s="152">
        <f>J331</f>
        <v>0</v>
      </c>
      <c r="K97" s="99"/>
      <c r="L97" s="153"/>
    </row>
    <row r="98" spans="2:12" s="10" customFormat="1" ht="19.899999999999999" customHeight="1">
      <c r="B98" s="149"/>
      <c r="C98" s="99"/>
      <c r="D98" s="150" t="s">
        <v>1723</v>
      </c>
      <c r="E98" s="151"/>
      <c r="F98" s="151"/>
      <c r="G98" s="151"/>
      <c r="H98" s="151"/>
      <c r="I98" s="151"/>
      <c r="J98" s="152">
        <f>J334</f>
        <v>0</v>
      </c>
      <c r="K98" s="99"/>
      <c r="L98" s="153"/>
    </row>
    <row r="99" spans="2:12" s="10" customFormat="1" ht="19.899999999999999" customHeight="1">
      <c r="B99" s="149"/>
      <c r="C99" s="99"/>
      <c r="D99" s="150" t="s">
        <v>1724</v>
      </c>
      <c r="E99" s="151"/>
      <c r="F99" s="151"/>
      <c r="G99" s="151"/>
      <c r="H99" s="151"/>
      <c r="I99" s="151"/>
      <c r="J99" s="152">
        <f>J351</f>
        <v>0</v>
      </c>
      <c r="K99" s="99"/>
      <c r="L99" s="153"/>
    </row>
    <row r="100" spans="2:12" s="9" customFormat="1" ht="24.95" customHeight="1">
      <c r="B100" s="143"/>
      <c r="C100" s="144"/>
      <c r="D100" s="145" t="s">
        <v>1730</v>
      </c>
      <c r="E100" s="146"/>
      <c r="F100" s="146"/>
      <c r="G100" s="146"/>
      <c r="H100" s="146"/>
      <c r="I100" s="146"/>
      <c r="J100" s="147">
        <f>J356</f>
        <v>0</v>
      </c>
      <c r="K100" s="144"/>
      <c r="L100" s="148"/>
    </row>
    <row r="101" spans="2:12" s="10" customFormat="1" ht="19.899999999999999" customHeight="1">
      <c r="B101" s="149"/>
      <c r="C101" s="99"/>
      <c r="D101" s="150" t="s">
        <v>1720</v>
      </c>
      <c r="E101" s="151"/>
      <c r="F101" s="151"/>
      <c r="G101" s="151"/>
      <c r="H101" s="151"/>
      <c r="I101" s="151"/>
      <c r="J101" s="152">
        <f>J357</f>
        <v>0</v>
      </c>
      <c r="K101" s="99"/>
      <c r="L101" s="153"/>
    </row>
    <row r="102" spans="2:12" s="10" customFormat="1" ht="19.899999999999999" customHeight="1">
      <c r="B102" s="149"/>
      <c r="C102" s="99"/>
      <c r="D102" s="150" t="s">
        <v>1721</v>
      </c>
      <c r="E102" s="151"/>
      <c r="F102" s="151"/>
      <c r="G102" s="151"/>
      <c r="H102" s="151"/>
      <c r="I102" s="151"/>
      <c r="J102" s="152">
        <f>J360</f>
        <v>0</v>
      </c>
      <c r="K102" s="99"/>
      <c r="L102" s="153"/>
    </row>
    <row r="103" spans="2:12" s="10" customFormat="1" ht="19.899999999999999" customHeight="1">
      <c r="B103" s="149"/>
      <c r="C103" s="99"/>
      <c r="D103" s="150" t="s">
        <v>1722</v>
      </c>
      <c r="E103" s="151"/>
      <c r="F103" s="151"/>
      <c r="G103" s="151"/>
      <c r="H103" s="151"/>
      <c r="I103" s="151"/>
      <c r="J103" s="152">
        <f>J364</f>
        <v>0</v>
      </c>
      <c r="K103" s="99"/>
      <c r="L103" s="153"/>
    </row>
    <row r="104" spans="2:12" s="10" customFormat="1" ht="19.899999999999999" customHeight="1">
      <c r="B104" s="149"/>
      <c r="C104" s="99"/>
      <c r="D104" s="150" t="s">
        <v>1723</v>
      </c>
      <c r="E104" s="151"/>
      <c r="F104" s="151"/>
      <c r="G104" s="151"/>
      <c r="H104" s="151"/>
      <c r="I104" s="151"/>
      <c r="J104" s="152">
        <f>J367</f>
        <v>0</v>
      </c>
      <c r="K104" s="99"/>
      <c r="L104" s="153"/>
    </row>
    <row r="105" spans="2:12" s="10" customFormat="1" ht="19.899999999999999" customHeight="1">
      <c r="B105" s="149"/>
      <c r="C105" s="99"/>
      <c r="D105" s="150" t="s">
        <v>1724</v>
      </c>
      <c r="E105" s="151"/>
      <c r="F105" s="151"/>
      <c r="G105" s="151"/>
      <c r="H105" s="151"/>
      <c r="I105" s="151"/>
      <c r="J105" s="152">
        <f>J380</f>
        <v>0</v>
      </c>
      <c r="K105" s="99"/>
      <c r="L105" s="153"/>
    </row>
    <row r="106" spans="2:12" s="9" customFormat="1" ht="24.95" customHeight="1">
      <c r="B106" s="143"/>
      <c r="C106" s="144"/>
      <c r="D106" s="145" t="s">
        <v>1731</v>
      </c>
      <c r="E106" s="146"/>
      <c r="F106" s="146"/>
      <c r="G106" s="146"/>
      <c r="H106" s="146"/>
      <c r="I106" s="146"/>
      <c r="J106" s="147">
        <f>J383</f>
        <v>0</v>
      </c>
      <c r="K106" s="144"/>
      <c r="L106" s="148"/>
    </row>
    <row r="107" spans="2:12" s="10" customFormat="1" ht="19.899999999999999" customHeight="1">
      <c r="B107" s="149"/>
      <c r="C107" s="99"/>
      <c r="D107" s="150" t="s">
        <v>1720</v>
      </c>
      <c r="E107" s="151"/>
      <c r="F107" s="151"/>
      <c r="G107" s="151"/>
      <c r="H107" s="151"/>
      <c r="I107" s="151"/>
      <c r="J107" s="152">
        <f>J384</f>
        <v>0</v>
      </c>
      <c r="K107" s="99"/>
      <c r="L107" s="153"/>
    </row>
    <row r="108" spans="2:12" s="10" customFormat="1" ht="19.899999999999999" customHeight="1">
      <c r="B108" s="149"/>
      <c r="C108" s="99"/>
      <c r="D108" s="150" t="s">
        <v>1721</v>
      </c>
      <c r="E108" s="151"/>
      <c r="F108" s="151"/>
      <c r="G108" s="151"/>
      <c r="H108" s="151"/>
      <c r="I108" s="151"/>
      <c r="J108" s="152">
        <f>J387</f>
        <v>0</v>
      </c>
      <c r="K108" s="99"/>
      <c r="L108" s="153"/>
    </row>
    <row r="109" spans="2:12" s="10" customFormat="1" ht="19.899999999999999" customHeight="1">
      <c r="B109" s="149"/>
      <c r="C109" s="99"/>
      <c r="D109" s="150" t="s">
        <v>1722</v>
      </c>
      <c r="E109" s="151"/>
      <c r="F109" s="151"/>
      <c r="G109" s="151"/>
      <c r="H109" s="151"/>
      <c r="I109" s="151"/>
      <c r="J109" s="152">
        <f>J393</f>
        <v>0</v>
      </c>
      <c r="K109" s="99"/>
      <c r="L109" s="153"/>
    </row>
    <row r="110" spans="2:12" s="10" customFormat="1" ht="19.899999999999999" customHeight="1">
      <c r="B110" s="149"/>
      <c r="C110" s="99"/>
      <c r="D110" s="150" t="s">
        <v>1723</v>
      </c>
      <c r="E110" s="151"/>
      <c r="F110" s="151"/>
      <c r="G110" s="151"/>
      <c r="H110" s="151"/>
      <c r="I110" s="151"/>
      <c r="J110" s="152">
        <f>J396</f>
        <v>0</v>
      </c>
      <c r="K110" s="99"/>
      <c r="L110" s="153"/>
    </row>
    <row r="111" spans="2:12" s="10" customFormat="1" ht="19.899999999999999" customHeight="1">
      <c r="B111" s="149"/>
      <c r="C111" s="99"/>
      <c r="D111" s="150" t="s">
        <v>1724</v>
      </c>
      <c r="E111" s="151"/>
      <c r="F111" s="151"/>
      <c r="G111" s="151"/>
      <c r="H111" s="151"/>
      <c r="I111" s="151"/>
      <c r="J111" s="152">
        <f>J413</f>
        <v>0</v>
      </c>
      <c r="K111" s="99"/>
      <c r="L111" s="153"/>
    </row>
    <row r="112" spans="2:12" s="9" customFormat="1" ht="24.95" customHeight="1">
      <c r="B112" s="143"/>
      <c r="C112" s="144"/>
      <c r="D112" s="145" t="s">
        <v>1732</v>
      </c>
      <c r="E112" s="146"/>
      <c r="F112" s="146"/>
      <c r="G112" s="146"/>
      <c r="H112" s="146"/>
      <c r="I112" s="146"/>
      <c r="J112" s="147">
        <f>J419</f>
        <v>0</v>
      </c>
      <c r="K112" s="144"/>
      <c r="L112" s="148"/>
    </row>
    <row r="113" spans="2:12" s="10" customFormat="1" ht="19.899999999999999" customHeight="1">
      <c r="B113" s="149"/>
      <c r="C113" s="99"/>
      <c r="D113" s="150" t="s">
        <v>1720</v>
      </c>
      <c r="E113" s="151"/>
      <c r="F113" s="151"/>
      <c r="G113" s="151"/>
      <c r="H113" s="151"/>
      <c r="I113" s="151"/>
      <c r="J113" s="152">
        <f>J420</f>
        <v>0</v>
      </c>
      <c r="K113" s="99"/>
      <c r="L113" s="153"/>
    </row>
    <row r="114" spans="2:12" s="10" customFormat="1" ht="19.899999999999999" customHeight="1">
      <c r="B114" s="149"/>
      <c r="C114" s="99"/>
      <c r="D114" s="150" t="s">
        <v>1721</v>
      </c>
      <c r="E114" s="151"/>
      <c r="F114" s="151"/>
      <c r="G114" s="151"/>
      <c r="H114" s="151"/>
      <c r="I114" s="151"/>
      <c r="J114" s="152">
        <f>J423</f>
        <v>0</v>
      </c>
      <c r="K114" s="99"/>
      <c r="L114" s="153"/>
    </row>
    <row r="115" spans="2:12" s="10" customFormat="1" ht="19.899999999999999" customHeight="1">
      <c r="B115" s="149"/>
      <c r="C115" s="99"/>
      <c r="D115" s="150" t="s">
        <v>1722</v>
      </c>
      <c r="E115" s="151"/>
      <c r="F115" s="151"/>
      <c r="G115" s="151"/>
      <c r="H115" s="151"/>
      <c r="I115" s="151"/>
      <c r="J115" s="152">
        <f>J427</f>
        <v>0</v>
      </c>
      <c r="K115" s="99"/>
      <c r="L115" s="153"/>
    </row>
    <row r="116" spans="2:12" s="10" customFormat="1" ht="19.899999999999999" customHeight="1">
      <c r="B116" s="149"/>
      <c r="C116" s="99"/>
      <c r="D116" s="150" t="s">
        <v>1723</v>
      </c>
      <c r="E116" s="151"/>
      <c r="F116" s="151"/>
      <c r="G116" s="151"/>
      <c r="H116" s="151"/>
      <c r="I116" s="151"/>
      <c r="J116" s="152">
        <f>J430</f>
        <v>0</v>
      </c>
      <c r="K116" s="99"/>
      <c r="L116" s="153"/>
    </row>
    <row r="117" spans="2:12" s="10" customFormat="1" ht="19.899999999999999" customHeight="1">
      <c r="B117" s="149"/>
      <c r="C117" s="99"/>
      <c r="D117" s="150" t="s">
        <v>1724</v>
      </c>
      <c r="E117" s="151"/>
      <c r="F117" s="151"/>
      <c r="G117" s="151"/>
      <c r="H117" s="151"/>
      <c r="I117" s="151"/>
      <c r="J117" s="152">
        <f>J443</f>
        <v>0</v>
      </c>
      <c r="K117" s="99"/>
      <c r="L117" s="153"/>
    </row>
    <row r="118" spans="2:12" s="9" customFormat="1" ht="24.95" customHeight="1">
      <c r="B118" s="143"/>
      <c r="C118" s="144"/>
      <c r="D118" s="145" t="s">
        <v>1733</v>
      </c>
      <c r="E118" s="146"/>
      <c r="F118" s="146"/>
      <c r="G118" s="146"/>
      <c r="H118" s="146"/>
      <c r="I118" s="146"/>
      <c r="J118" s="147">
        <f>J446</f>
        <v>0</v>
      </c>
      <c r="K118" s="144"/>
      <c r="L118" s="148"/>
    </row>
    <row r="119" spans="2:12" s="10" customFormat="1" ht="19.899999999999999" customHeight="1">
      <c r="B119" s="149"/>
      <c r="C119" s="99"/>
      <c r="D119" s="150" t="s">
        <v>1720</v>
      </c>
      <c r="E119" s="151"/>
      <c r="F119" s="151"/>
      <c r="G119" s="151"/>
      <c r="H119" s="151"/>
      <c r="I119" s="151"/>
      <c r="J119" s="152">
        <f>J447</f>
        <v>0</v>
      </c>
      <c r="K119" s="99"/>
      <c r="L119" s="153"/>
    </row>
    <row r="120" spans="2:12" s="10" customFormat="1" ht="19.899999999999999" customHeight="1">
      <c r="B120" s="149"/>
      <c r="C120" s="99"/>
      <c r="D120" s="150" t="s">
        <v>1721</v>
      </c>
      <c r="E120" s="151"/>
      <c r="F120" s="151"/>
      <c r="G120" s="151"/>
      <c r="H120" s="151"/>
      <c r="I120" s="151"/>
      <c r="J120" s="152">
        <f>J450</f>
        <v>0</v>
      </c>
      <c r="K120" s="99"/>
      <c r="L120" s="153"/>
    </row>
    <row r="121" spans="2:12" s="10" customFormat="1" ht="19.899999999999999" customHeight="1">
      <c r="B121" s="149"/>
      <c r="C121" s="99"/>
      <c r="D121" s="150" t="s">
        <v>1722</v>
      </c>
      <c r="E121" s="151"/>
      <c r="F121" s="151"/>
      <c r="G121" s="151"/>
      <c r="H121" s="151"/>
      <c r="I121" s="151"/>
      <c r="J121" s="152">
        <f>J456</f>
        <v>0</v>
      </c>
      <c r="K121" s="99"/>
      <c r="L121" s="153"/>
    </row>
    <row r="122" spans="2:12" s="10" customFormat="1" ht="19.899999999999999" customHeight="1">
      <c r="B122" s="149"/>
      <c r="C122" s="99"/>
      <c r="D122" s="150" t="s">
        <v>1723</v>
      </c>
      <c r="E122" s="151"/>
      <c r="F122" s="151"/>
      <c r="G122" s="151"/>
      <c r="H122" s="151"/>
      <c r="I122" s="151"/>
      <c r="J122" s="152">
        <f>J459</f>
        <v>0</v>
      </c>
      <c r="K122" s="99"/>
      <c r="L122" s="153"/>
    </row>
    <row r="123" spans="2:12" s="10" customFormat="1" ht="19.899999999999999" customHeight="1">
      <c r="B123" s="149"/>
      <c r="C123" s="99"/>
      <c r="D123" s="150" t="s">
        <v>1724</v>
      </c>
      <c r="E123" s="151"/>
      <c r="F123" s="151"/>
      <c r="G123" s="151"/>
      <c r="H123" s="151"/>
      <c r="I123" s="151"/>
      <c r="J123" s="152">
        <f>J472</f>
        <v>0</v>
      </c>
      <c r="K123" s="99"/>
      <c r="L123" s="153"/>
    </row>
    <row r="124" spans="2:12" s="9" customFormat="1" ht="24.95" customHeight="1">
      <c r="B124" s="143"/>
      <c r="C124" s="144"/>
      <c r="D124" s="145" t="s">
        <v>1734</v>
      </c>
      <c r="E124" s="146"/>
      <c r="F124" s="146"/>
      <c r="G124" s="146"/>
      <c r="H124" s="146"/>
      <c r="I124" s="146"/>
      <c r="J124" s="147">
        <f>J478</f>
        <v>0</v>
      </c>
      <c r="K124" s="144"/>
      <c r="L124" s="148"/>
    </row>
    <row r="125" spans="2:12" s="10" customFormat="1" ht="19.899999999999999" customHeight="1">
      <c r="B125" s="149"/>
      <c r="C125" s="99"/>
      <c r="D125" s="150" t="s">
        <v>1720</v>
      </c>
      <c r="E125" s="151"/>
      <c r="F125" s="151"/>
      <c r="G125" s="151"/>
      <c r="H125" s="151"/>
      <c r="I125" s="151"/>
      <c r="J125" s="152">
        <f>J479</f>
        <v>0</v>
      </c>
      <c r="K125" s="99"/>
      <c r="L125" s="153"/>
    </row>
    <row r="126" spans="2:12" s="10" customFormat="1" ht="19.899999999999999" customHeight="1">
      <c r="B126" s="149"/>
      <c r="C126" s="99"/>
      <c r="D126" s="150" t="s">
        <v>1721</v>
      </c>
      <c r="E126" s="151"/>
      <c r="F126" s="151"/>
      <c r="G126" s="151"/>
      <c r="H126" s="151"/>
      <c r="I126" s="151"/>
      <c r="J126" s="152">
        <f>J482</f>
        <v>0</v>
      </c>
      <c r="K126" s="99"/>
      <c r="L126" s="153"/>
    </row>
    <row r="127" spans="2:12" s="10" customFormat="1" ht="19.899999999999999" customHeight="1">
      <c r="B127" s="149"/>
      <c r="C127" s="99"/>
      <c r="D127" s="150" t="s">
        <v>1722</v>
      </c>
      <c r="E127" s="151"/>
      <c r="F127" s="151"/>
      <c r="G127" s="151"/>
      <c r="H127" s="151"/>
      <c r="I127" s="151"/>
      <c r="J127" s="152">
        <f>J488</f>
        <v>0</v>
      </c>
      <c r="K127" s="99"/>
      <c r="L127" s="153"/>
    </row>
    <row r="128" spans="2:12" s="10" customFormat="1" ht="19.899999999999999" customHeight="1">
      <c r="B128" s="149"/>
      <c r="C128" s="99"/>
      <c r="D128" s="150" t="s">
        <v>1723</v>
      </c>
      <c r="E128" s="151"/>
      <c r="F128" s="151"/>
      <c r="G128" s="151"/>
      <c r="H128" s="151"/>
      <c r="I128" s="151"/>
      <c r="J128" s="152">
        <f>J491</f>
        <v>0</v>
      </c>
      <c r="K128" s="99"/>
      <c r="L128" s="153"/>
    </row>
    <row r="129" spans="1:31" s="10" customFormat="1" ht="19.899999999999999" customHeight="1">
      <c r="B129" s="149"/>
      <c r="C129" s="99"/>
      <c r="D129" s="150" t="s">
        <v>1724</v>
      </c>
      <c r="E129" s="151"/>
      <c r="F129" s="151"/>
      <c r="G129" s="151"/>
      <c r="H129" s="151"/>
      <c r="I129" s="151"/>
      <c r="J129" s="152">
        <f>J504</f>
        <v>0</v>
      </c>
      <c r="K129" s="99"/>
      <c r="L129" s="153"/>
    </row>
    <row r="130" spans="1:31" s="2" customFormat="1" ht="21.75" customHeight="1">
      <c r="A130" s="37"/>
      <c r="B130" s="38"/>
      <c r="C130" s="39"/>
      <c r="D130" s="39"/>
      <c r="E130" s="39"/>
      <c r="F130" s="39"/>
      <c r="G130" s="39"/>
      <c r="H130" s="39"/>
      <c r="I130" s="39"/>
      <c r="J130" s="39"/>
      <c r="K130" s="39"/>
      <c r="L130" s="11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</row>
    <row r="131" spans="1:31" s="2" customFormat="1" ht="6.95" customHeight="1">
      <c r="A131" s="37"/>
      <c r="B131" s="50"/>
      <c r="C131" s="51"/>
      <c r="D131" s="51"/>
      <c r="E131" s="51"/>
      <c r="F131" s="51"/>
      <c r="G131" s="51"/>
      <c r="H131" s="51"/>
      <c r="I131" s="51"/>
      <c r="J131" s="51"/>
      <c r="K131" s="51"/>
      <c r="L131" s="11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</row>
    <row r="135" spans="1:31" s="2" customFormat="1" ht="6.95" customHeight="1">
      <c r="A135" s="37"/>
      <c r="B135" s="52"/>
      <c r="C135" s="53"/>
      <c r="D135" s="53"/>
      <c r="E135" s="53"/>
      <c r="F135" s="53"/>
      <c r="G135" s="53"/>
      <c r="H135" s="53"/>
      <c r="I135" s="53"/>
      <c r="J135" s="53"/>
      <c r="K135" s="53"/>
      <c r="L135" s="11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</row>
    <row r="136" spans="1:31" s="2" customFormat="1" ht="24.95" customHeight="1">
      <c r="A136" s="37"/>
      <c r="B136" s="38"/>
      <c r="C136" s="26" t="s">
        <v>164</v>
      </c>
      <c r="D136" s="39"/>
      <c r="E136" s="39"/>
      <c r="F136" s="39"/>
      <c r="G136" s="39"/>
      <c r="H136" s="39"/>
      <c r="I136" s="39"/>
      <c r="J136" s="39"/>
      <c r="K136" s="39"/>
      <c r="L136" s="11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</row>
    <row r="137" spans="1:31" s="2" customFormat="1" ht="6.95" customHeight="1">
      <c r="A137" s="37"/>
      <c r="B137" s="38"/>
      <c r="C137" s="39"/>
      <c r="D137" s="39"/>
      <c r="E137" s="39"/>
      <c r="F137" s="39"/>
      <c r="G137" s="39"/>
      <c r="H137" s="39"/>
      <c r="I137" s="39"/>
      <c r="J137" s="39"/>
      <c r="K137" s="39"/>
      <c r="L137" s="11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</row>
    <row r="138" spans="1:31" s="2" customFormat="1" ht="12" customHeight="1">
      <c r="A138" s="37"/>
      <c r="B138" s="38"/>
      <c r="C138" s="32" t="s">
        <v>16</v>
      </c>
      <c r="D138" s="39"/>
      <c r="E138" s="39"/>
      <c r="F138" s="39"/>
      <c r="G138" s="39"/>
      <c r="H138" s="39"/>
      <c r="I138" s="39"/>
      <c r="J138" s="39"/>
      <c r="K138" s="39"/>
      <c r="L138" s="11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</row>
    <row r="139" spans="1:31" s="2" customFormat="1" ht="16.5" customHeight="1">
      <c r="A139" s="37"/>
      <c r="B139" s="38"/>
      <c r="C139" s="39"/>
      <c r="D139" s="39"/>
      <c r="E139" s="403" t="str">
        <f>E7</f>
        <v>INTELIGENTNÍ OZNAČNÍKY ZASTÁVEK MHD TÁBOR</v>
      </c>
      <c r="F139" s="404"/>
      <c r="G139" s="404"/>
      <c r="H139" s="404"/>
      <c r="I139" s="39"/>
      <c r="J139" s="39"/>
      <c r="K139" s="39"/>
      <c r="L139" s="11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</row>
    <row r="140" spans="1:31" s="1" customFormat="1" ht="12" customHeight="1">
      <c r="B140" s="24"/>
      <c r="C140" s="32" t="s">
        <v>145</v>
      </c>
      <c r="D140" s="25"/>
      <c r="E140" s="25"/>
      <c r="F140" s="25"/>
      <c r="G140" s="25"/>
      <c r="H140" s="25"/>
      <c r="I140" s="25"/>
      <c r="J140" s="25"/>
      <c r="K140" s="25"/>
      <c r="L140" s="23"/>
    </row>
    <row r="141" spans="1:31" s="2" customFormat="1" ht="16.5" customHeight="1">
      <c r="A141" s="37"/>
      <c r="B141" s="38"/>
      <c r="C141" s="39"/>
      <c r="D141" s="39"/>
      <c r="E141" s="403" t="s">
        <v>146</v>
      </c>
      <c r="F141" s="406"/>
      <c r="G141" s="406"/>
      <c r="H141" s="406"/>
      <c r="I141" s="39"/>
      <c r="J141" s="39"/>
      <c r="K141" s="39"/>
      <c r="L141" s="11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</row>
    <row r="142" spans="1:31" s="2" customFormat="1" ht="12" customHeight="1">
      <c r="A142" s="37"/>
      <c r="B142" s="38"/>
      <c r="C142" s="32" t="s">
        <v>147</v>
      </c>
      <c r="D142" s="39"/>
      <c r="E142" s="39"/>
      <c r="F142" s="39"/>
      <c r="G142" s="39"/>
      <c r="H142" s="39"/>
      <c r="I142" s="39"/>
      <c r="J142" s="39"/>
      <c r="K142" s="39"/>
      <c r="L142" s="11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</row>
    <row r="143" spans="1:31" s="2" customFormat="1" ht="16.5" customHeight="1">
      <c r="A143" s="37"/>
      <c r="B143" s="38"/>
      <c r="C143" s="39"/>
      <c r="D143" s="39"/>
      <c r="E143" s="355" t="str">
        <f>E11</f>
        <v>002a - Elektroinstalace, vybavení</v>
      </c>
      <c r="F143" s="406"/>
      <c r="G143" s="406"/>
      <c r="H143" s="406"/>
      <c r="I143" s="39"/>
      <c r="J143" s="39"/>
      <c r="K143" s="39"/>
      <c r="L143" s="11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</row>
    <row r="144" spans="1:31" s="2" customFormat="1" ht="6.95" customHeight="1">
      <c r="A144" s="37"/>
      <c r="B144" s="38"/>
      <c r="C144" s="39"/>
      <c r="D144" s="39"/>
      <c r="E144" s="39"/>
      <c r="F144" s="39"/>
      <c r="G144" s="39"/>
      <c r="H144" s="39"/>
      <c r="I144" s="39"/>
      <c r="J144" s="39"/>
      <c r="K144" s="39"/>
      <c r="L144" s="11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</row>
    <row r="145" spans="1:65" s="2" customFormat="1" ht="12" customHeight="1">
      <c r="A145" s="37"/>
      <c r="B145" s="38"/>
      <c r="C145" s="32" t="s">
        <v>21</v>
      </c>
      <c r="D145" s="39"/>
      <c r="E145" s="39"/>
      <c r="F145" s="30" t="str">
        <f>F14</f>
        <v>k.ú. Tábor, parc.č. dle PD</v>
      </c>
      <c r="G145" s="39"/>
      <c r="H145" s="39"/>
      <c r="I145" s="32" t="s">
        <v>23</v>
      </c>
      <c r="J145" s="62" t="str">
        <f>IF(J14="","",J14)</f>
        <v>31. 7. 2024</v>
      </c>
      <c r="K145" s="39"/>
      <c r="L145" s="11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</row>
    <row r="146" spans="1:65" s="2" customFormat="1" ht="6.95" customHeight="1">
      <c r="A146" s="37"/>
      <c r="B146" s="38"/>
      <c r="C146" s="39"/>
      <c r="D146" s="39"/>
      <c r="E146" s="39"/>
      <c r="F146" s="39"/>
      <c r="G146" s="39"/>
      <c r="H146" s="39"/>
      <c r="I146" s="39"/>
      <c r="J146" s="39"/>
      <c r="K146" s="39"/>
      <c r="L146" s="11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</row>
    <row r="147" spans="1:65" s="2" customFormat="1" ht="15.2" customHeight="1">
      <c r="A147" s="37"/>
      <c r="B147" s="38"/>
      <c r="C147" s="32" t="s">
        <v>25</v>
      </c>
      <c r="D147" s="39"/>
      <c r="E147" s="39"/>
      <c r="F147" s="30" t="str">
        <f>E17</f>
        <v>MĚSTO TÁBOR</v>
      </c>
      <c r="G147" s="39"/>
      <c r="H147" s="39"/>
      <c r="I147" s="32" t="s">
        <v>33</v>
      </c>
      <c r="J147" s="35" t="str">
        <f>E23</f>
        <v>Graphic PRO s.r.o.</v>
      </c>
      <c r="K147" s="39"/>
      <c r="L147" s="11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</row>
    <row r="148" spans="1:65" s="2" customFormat="1" ht="15.2" customHeight="1">
      <c r="A148" s="37"/>
      <c r="B148" s="38"/>
      <c r="C148" s="32" t="s">
        <v>31</v>
      </c>
      <c r="D148" s="39"/>
      <c r="E148" s="39"/>
      <c r="F148" s="30" t="str">
        <f>IF(E20="","",E20)</f>
        <v>Vyplň údaj</v>
      </c>
      <c r="G148" s="39"/>
      <c r="H148" s="39"/>
      <c r="I148" s="32" t="s">
        <v>38</v>
      </c>
      <c r="J148" s="35" t="str">
        <f>E26</f>
        <v>Ing. Pavel Vochozka</v>
      </c>
      <c r="K148" s="39"/>
      <c r="L148" s="11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</row>
    <row r="149" spans="1:65" s="2" customFormat="1" ht="10.35" customHeight="1">
      <c r="A149" s="37"/>
      <c r="B149" s="38"/>
      <c r="C149" s="39"/>
      <c r="D149" s="39"/>
      <c r="E149" s="39"/>
      <c r="F149" s="39"/>
      <c r="G149" s="39"/>
      <c r="H149" s="39"/>
      <c r="I149" s="39"/>
      <c r="J149" s="39"/>
      <c r="K149" s="39"/>
      <c r="L149" s="11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</row>
    <row r="150" spans="1:65" s="11" customFormat="1" ht="29.25" customHeight="1">
      <c r="A150" s="154"/>
      <c r="B150" s="155"/>
      <c r="C150" s="156" t="s">
        <v>165</v>
      </c>
      <c r="D150" s="157" t="s">
        <v>62</v>
      </c>
      <c r="E150" s="157" t="s">
        <v>58</v>
      </c>
      <c r="F150" s="157" t="s">
        <v>59</v>
      </c>
      <c r="G150" s="157" t="s">
        <v>166</v>
      </c>
      <c r="H150" s="157" t="s">
        <v>167</v>
      </c>
      <c r="I150" s="157" t="s">
        <v>168</v>
      </c>
      <c r="J150" s="157" t="s">
        <v>153</v>
      </c>
      <c r="K150" s="158" t="s">
        <v>169</v>
      </c>
      <c r="L150" s="159"/>
      <c r="M150" s="71" t="s">
        <v>19</v>
      </c>
      <c r="N150" s="72" t="s">
        <v>47</v>
      </c>
      <c r="O150" s="72" t="s">
        <v>170</v>
      </c>
      <c r="P150" s="72" t="s">
        <v>171</v>
      </c>
      <c r="Q150" s="72" t="s">
        <v>172</v>
      </c>
      <c r="R150" s="72" t="s">
        <v>173</v>
      </c>
      <c r="S150" s="72" t="s">
        <v>174</v>
      </c>
      <c r="T150" s="73" t="s">
        <v>175</v>
      </c>
      <c r="U150" s="154"/>
      <c r="V150" s="154"/>
      <c r="W150" s="154"/>
      <c r="X150" s="154"/>
      <c r="Y150" s="154"/>
      <c r="Z150" s="154"/>
      <c r="AA150" s="154"/>
      <c r="AB150" s="154"/>
      <c r="AC150" s="154"/>
      <c r="AD150" s="154"/>
      <c r="AE150" s="154"/>
    </row>
    <row r="151" spans="1:65" s="2" customFormat="1" ht="22.9" customHeight="1">
      <c r="A151" s="37"/>
      <c r="B151" s="38"/>
      <c r="C151" s="78" t="s">
        <v>176</v>
      </c>
      <c r="D151" s="39"/>
      <c r="E151" s="39"/>
      <c r="F151" s="39"/>
      <c r="G151" s="39"/>
      <c r="H151" s="39"/>
      <c r="I151" s="39"/>
      <c r="J151" s="160">
        <f>BK151</f>
        <v>0</v>
      </c>
      <c r="K151" s="39"/>
      <c r="L151" s="42"/>
      <c r="M151" s="74"/>
      <c r="N151" s="161"/>
      <c r="O151" s="75"/>
      <c r="P151" s="162">
        <f>P152+P189+P223+P252+P286+P321+P356+P383+P419+P446+P478</f>
        <v>0</v>
      </c>
      <c r="Q151" s="75"/>
      <c r="R151" s="162">
        <f>R152+R189+R223+R252+R286+R321+R356+R383+R419+R446+R478</f>
        <v>0</v>
      </c>
      <c r="S151" s="75"/>
      <c r="T151" s="163">
        <f>T152+T189+T223+T252+T286+T321+T356+T383+T419+T446+T478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76</v>
      </c>
      <c r="AU151" s="20" t="s">
        <v>154</v>
      </c>
      <c r="BK151" s="164">
        <f>BK152+BK189+BK223+BK252+BK286+BK321+BK356+BK383+BK419+BK446+BK478</f>
        <v>0</v>
      </c>
    </row>
    <row r="152" spans="1:65" s="12" customFormat="1" ht="25.9" customHeight="1">
      <c r="B152" s="165"/>
      <c r="C152" s="166"/>
      <c r="D152" s="167" t="s">
        <v>76</v>
      </c>
      <c r="E152" s="168" t="s">
        <v>1735</v>
      </c>
      <c r="F152" s="168" t="s">
        <v>1736</v>
      </c>
      <c r="G152" s="166"/>
      <c r="H152" s="166"/>
      <c r="I152" s="169"/>
      <c r="J152" s="170">
        <f>BK152</f>
        <v>0</v>
      </c>
      <c r="K152" s="166"/>
      <c r="L152" s="171"/>
      <c r="M152" s="172"/>
      <c r="N152" s="173"/>
      <c r="O152" s="173"/>
      <c r="P152" s="174">
        <f>P153+P157+P163+P166+P183</f>
        <v>0</v>
      </c>
      <c r="Q152" s="173"/>
      <c r="R152" s="174">
        <f>R153+R157+R163+R166+R183</f>
        <v>0</v>
      </c>
      <c r="S152" s="173"/>
      <c r="T152" s="175">
        <f>T153+T157+T163+T166+T183</f>
        <v>0</v>
      </c>
      <c r="AR152" s="176" t="s">
        <v>84</v>
      </c>
      <c r="AT152" s="177" t="s">
        <v>76</v>
      </c>
      <c r="AU152" s="177" t="s">
        <v>77</v>
      </c>
      <c r="AY152" s="176" t="s">
        <v>179</v>
      </c>
      <c r="BK152" s="178">
        <f>BK153+BK157+BK163+BK166+BK183</f>
        <v>0</v>
      </c>
    </row>
    <row r="153" spans="1:65" s="12" customFormat="1" ht="22.9" customHeight="1">
      <c r="B153" s="165"/>
      <c r="C153" s="166"/>
      <c r="D153" s="167" t="s">
        <v>76</v>
      </c>
      <c r="E153" s="179" t="s">
        <v>491</v>
      </c>
      <c r="F153" s="179" t="s">
        <v>1737</v>
      </c>
      <c r="G153" s="166"/>
      <c r="H153" s="166"/>
      <c r="I153" s="169"/>
      <c r="J153" s="180">
        <f>BK153</f>
        <v>0</v>
      </c>
      <c r="K153" s="166"/>
      <c r="L153" s="171"/>
      <c r="M153" s="172"/>
      <c r="N153" s="173"/>
      <c r="O153" s="173"/>
      <c r="P153" s="174">
        <f>SUM(P154:P156)</f>
        <v>0</v>
      </c>
      <c r="Q153" s="173"/>
      <c r="R153" s="174">
        <f>SUM(R154:R156)</f>
        <v>0</v>
      </c>
      <c r="S153" s="173"/>
      <c r="T153" s="175">
        <f>SUM(T154:T156)</f>
        <v>0</v>
      </c>
      <c r="AR153" s="176" t="s">
        <v>84</v>
      </c>
      <c r="AT153" s="177" t="s">
        <v>76</v>
      </c>
      <c r="AU153" s="177" t="s">
        <v>84</v>
      </c>
      <c r="AY153" s="176" t="s">
        <v>179</v>
      </c>
      <c r="BK153" s="178">
        <f>SUM(BK154:BK156)</f>
        <v>0</v>
      </c>
    </row>
    <row r="154" spans="1:65" s="2" customFormat="1" ht="24.2" customHeight="1">
      <c r="A154" s="37"/>
      <c r="B154" s="38"/>
      <c r="C154" s="181" t="s">
        <v>84</v>
      </c>
      <c r="D154" s="181" t="s">
        <v>181</v>
      </c>
      <c r="E154" s="182" t="s">
        <v>1738</v>
      </c>
      <c r="F154" s="183" t="s">
        <v>1739</v>
      </c>
      <c r="G154" s="184" t="s">
        <v>216</v>
      </c>
      <c r="H154" s="185">
        <v>74</v>
      </c>
      <c r="I154" s="186"/>
      <c r="J154" s="187">
        <f>ROUND(I154*H154,2)</f>
        <v>0</v>
      </c>
      <c r="K154" s="183" t="s">
        <v>1740</v>
      </c>
      <c r="L154" s="42"/>
      <c r="M154" s="188" t="s">
        <v>19</v>
      </c>
      <c r="N154" s="189" t="s">
        <v>48</v>
      </c>
      <c r="O154" s="67"/>
      <c r="P154" s="190">
        <f>O154*H154</f>
        <v>0</v>
      </c>
      <c r="Q154" s="190">
        <v>0</v>
      </c>
      <c r="R154" s="190">
        <f>Q154*H154</f>
        <v>0</v>
      </c>
      <c r="S154" s="190">
        <v>0</v>
      </c>
      <c r="T154" s="191">
        <f>S154*H154</f>
        <v>0</v>
      </c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R154" s="192" t="s">
        <v>186</v>
      </c>
      <c r="AT154" s="192" t="s">
        <v>181</v>
      </c>
      <c r="AU154" s="192" t="s">
        <v>86</v>
      </c>
      <c r="AY154" s="20" t="s">
        <v>179</v>
      </c>
      <c r="BE154" s="193">
        <f>IF(N154="základní",J154,0)</f>
        <v>0</v>
      </c>
      <c r="BF154" s="193">
        <f>IF(N154="snížená",J154,0)</f>
        <v>0</v>
      </c>
      <c r="BG154" s="193">
        <f>IF(N154="zákl. přenesená",J154,0)</f>
        <v>0</v>
      </c>
      <c r="BH154" s="193">
        <f>IF(N154="sníž. přenesená",J154,0)</f>
        <v>0</v>
      </c>
      <c r="BI154" s="193">
        <f>IF(N154="nulová",J154,0)</f>
        <v>0</v>
      </c>
      <c r="BJ154" s="20" t="s">
        <v>84</v>
      </c>
      <c r="BK154" s="193">
        <f>ROUND(I154*H154,2)</f>
        <v>0</v>
      </c>
      <c r="BL154" s="20" t="s">
        <v>186</v>
      </c>
      <c r="BM154" s="192" t="s">
        <v>86</v>
      </c>
    </row>
    <row r="155" spans="1:65" s="2" customFormat="1" ht="19.5">
      <c r="A155" s="37"/>
      <c r="B155" s="38"/>
      <c r="C155" s="39"/>
      <c r="D155" s="194" t="s">
        <v>188</v>
      </c>
      <c r="E155" s="39"/>
      <c r="F155" s="195" t="s">
        <v>1739</v>
      </c>
      <c r="G155" s="39"/>
      <c r="H155" s="39"/>
      <c r="I155" s="196"/>
      <c r="J155" s="39"/>
      <c r="K155" s="39"/>
      <c r="L155" s="42"/>
      <c r="M155" s="197"/>
      <c r="N155" s="198"/>
      <c r="O155" s="67"/>
      <c r="P155" s="67"/>
      <c r="Q155" s="67"/>
      <c r="R155" s="67"/>
      <c r="S155" s="67"/>
      <c r="T155" s="68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T155" s="20" t="s">
        <v>188</v>
      </c>
      <c r="AU155" s="20" t="s">
        <v>86</v>
      </c>
    </row>
    <row r="156" spans="1:65" s="2" customFormat="1" ht="39">
      <c r="A156" s="37"/>
      <c r="B156" s="38"/>
      <c r="C156" s="39"/>
      <c r="D156" s="194" t="s">
        <v>433</v>
      </c>
      <c r="E156" s="39"/>
      <c r="F156" s="254" t="s">
        <v>1741</v>
      </c>
      <c r="G156" s="39"/>
      <c r="H156" s="39"/>
      <c r="I156" s="196"/>
      <c r="J156" s="39"/>
      <c r="K156" s="39"/>
      <c r="L156" s="42"/>
      <c r="M156" s="197"/>
      <c r="N156" s="198"/>
      <c r="O156" s="67"/>
      <c r="P156" s="67"/>
      <c r="Q156" s="67"/>
      <c r="R156" s="67"/>
      <c r="S156" s="67"/>
      <c r="T156" s="68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T156" s="20" t="s">
        <v>433</v>
      </c>
      <c r="AU156" s="20" t="s">
        <v>86</v>
      </c>
    </row>
    <row r="157" spans="1:65" s="12" customFormat="1" ht="22.9" customHeight="1">
      <c r="B157" s="165"/>
      <c r="C157" s="166"/>
      <c r="D157" s="167" t="s">
        <v>76</v>
      </c>
      <c r="E157" s="179" t="s">
        <v>1742</v>
      </c>
      <c r="F157" s="179" t="s">
        <v>1743</v>
      </c>
      <c r="G157" s="166"/>
      <c r="H157" s="166"/>
      <c r="I157" s="169"/>
      <c r="J157" s="180">
        <f>BK157</f>
        <v>0</v>
      </c>
      <c r="K157" s="166"/>
      <c r="L157" s="171"/>
      <c r="M157" s="172"/>
      <c r="N157" s="173"/>
      <c r="O157" s="173"/>
      <c r="P157" s="174">
        <f>SUM(P158:P162)</f>
        <v>0</v>
      </c>
      <c r="Q157" s="173"/>
      <c r="R157" s="174">
        <f>SUM(R158:R162)</f>
        <v>0</v>
      </c>
      <c r="S157" s="173"/>
      <c r="T157" s="175">
        <f>SUM(T158:T162)</f>
        <v>0</v>
      </c>
      <c r="AR157" s="176" t="s">
        <v>94</v>
      </c>
      <c r="AT157" s="177" t="s">
        <v>76</v>
      </c>
      <c r="AU157" s="177" t="s">
        <v>84</v>
      </c>
      <c r="AY157" s="176" t="s">
        <v>179</v>
      </c>
      <c r="BK157" s="178">
        <f>SUM(BK158:BK162)</f>
        <v>0</v>
      </c>
    </row>
    <row r="158" spans="1:65" s="2" customFormat="1" ht="24.2" customHeight="1">
      <c r="A158" s="37"/>
      <c r="B158" s="38"/>
      <c r="C158" s="181" t="s">
        <v>86</v>
      </c>
      <c r="D158" s="181" t="s">
        <v>181</v>
      </c>
      <c r="E158" s="182" t="s">
        <v>1744</v>
      </c>
      <c r="F158" s="183" t="s">
        <v>1745</v>
      </c>
      <c r="G158" s="184" t="s">
        <v>405</v>
      </c>
      <c r="H158" s="185">
        <v>1</v>
      </c>
      <c r="I158" s="186"/>
      <c r="J158" s="187">
        <f>ROUND(I158*H158,2)</f>
        <v>0</v>
      </c>
      <c r="K158" s="183" t="s">
        <v>1740</v>
      </c>
      <c r="L158" s="42"/>
      <c r="M158" s="188" t="s">
        <v>19</v>
      </c>
      <c r="N158" s="189" t="s">
        <v>48</v>
      </c>
      <c r="O158" s="67"/>
      <c r="P158" s="190">
        <f>O158*H158</f>
        <v>0</v>
      </c>
      <c r="Q158" s="190">
        <v>0</v>
      </c>
      <c r="R158" s="190">
        <f>Q158*H158</f>
        <v>0</v>
      </c>
      <c r="S158" s="190">
        <v>0</v>
      </c>
      <c r="T158" s="191">
        <f>S158*H158</f>
        <v>0</v>
      </c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R158" s="192" t="s">
        <v>572</v>
      </c>
      <c r="AT158" s="192" t="s">
        <v>181</v>
      </c>
      <c r="AU158" s="192" t="s">
        <v>86</v>
      </c>
      <c r="AY158" s="20" t="s">
        <v>179</v>
      </c>
      <c r="BE158" s="193">
        <f>IF(N158="základní",J158,0)</f>
        <v>0</v>
      </c>
      <c r="BF158" s="193">
        <f>IF(N158="snížená",J158,0)</f>
        <v>0</v>
      </c>
      <c r="BG158" s="193">
        <f>IF(N158="zákl. přenesená",J158,0)</f>
        <v>0</v>
      </c>
      <c r="BH158" s="193">
        <f>IF(N158="sníž. přenesená",J158,0)</f>
        <v>0</v>
      </c>
      <c r="BI158" s="193">
        <f>IF(N158="nulová",J158,0)</f>
        <v>0</v>
      </c>
      <c r="BJ158" s="20" t="s">
        <v>84</v>
      </c>
      <c r="BK158" s="193">
        <f>ROUND(I158*H158,2)</f>
        <v>0</v>
      </c>
      <c r="BL158" s="20" t="s">
        <v>572</v>
      </c>
      <c r="BM158" s="192" t="s">
        <v>186</v>
      </c>
    </row>
    <row r="159" spans="1:65" s="2" customFormat="1" ht="11.25">
      <c r="A159" s="37"/>
      <c r="B159" s="38"/>
      <c r="C159" s="39"/>
      <c r="D159" s="194" t="s">
        <v>188</v>
      </c>
      <c r="E159" s="39"/>
      <c r="F159" s="195" t="s">
        <v>1745</v>
      </c>
      <c r="G159" s="39"/>
      <c r="H159" s="39"/>
      <c r="I159" s="196"/>
      <c r="J159" s="39"/>
      <c r="K159" s="39"/>
      <c r="L159" s="42"/>
      <c r="M159" s="197"/>
      <c r="N159" s="198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188</v>
      </c>
      <c r="AU159" s="20" t="s">
        <v>86</v>
      </c>
    </row>
    <row r="160" spans="1:65" s="2" customFormat="1" ht="37.9" customHeight="1">
      <c r="A160" s="37"/>
      <c r="B160" s="38"/>
      <c r="C160" s="181" t="s">
        <v>94</v>
      </c>
      <c r="D160" s="181" t="s">
        <v>181</v>
      </c>
      <c r="E160" s="182" t="s">
        <v>1746</v>
      </c>
      <c r="F160" s="183" t="s">
        <v>1747</v>
      </c>
      <c r="G160" s="184" t="s">
        <v>405</v>
      </c>
      <c r="H160" s="185">
        <v>1</v>
      </c>
      <c r="I160" s="186"/>
      <c r="J160" s="187">
        <f>ROUND(I160*H160,2)</f>
        <v>0</v>
      </c>
      <c r="K160" s="183" t="s">
        <v>1740</v>
      </c>
      <c r="L160" s="42"/>
      <c r="M160" s="188" t="s">
        <v>19</v>
      </c>
      <c r="N160" s="189" t="s">
        <v>48</v>
      </c>
      <c r="O160" s="67"/>
      <c r="P160" s="190">
        <f>O160*H160</f>
        <v>0</v>
      </c>
      <c r="Q160" s="190">
        <v>0</v>
      </c>
      <c r="R160" s="190">
        <f>Q160*H160</f>
        <v>0</v>
      </c>
      <c r="S160" s="190">
        <v>0</v>
      </c>
      <c r="T160" s="191">
        <f>S160*H160</f>
        <v>0</v>
      </c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R160" s="192" t="s">
        <v>572</v>
      </c>
      <c r="AT160" s="192" t="s">
        <v>181</v>
      </c>
      <c r="AU160" s="192" t="s">
        <v>86</v>
      </c>
      <c r="AY160" s="20" t="s">
        <v>179</v>
      </c>
      <c r="BE160" s="193">
        <f>IF(N160="základní",J160,0)</f>
        <v>0</v>
      </c>
      <c r="BF160" s="193">
        <f>IF(N160="snížená",J160,0)</f>
        <v>0</v>
      </c>
      <c r="BG160" s="193">
        <f>IF(N160="zákl. přenesená",J160,0)</f>
        <v>0</v>
      </c>
      <c r="BH160" s="193">
        <f>IF(N160="sníž. přenesená",J160,0)</f>
        <v>0</v>
      </c>
      <c r="BI160" s="193">
        <f>IF(N160="nulová",J160,0)</f>
        <v>0</v>
      </c>
      <c r="BJ160" s="20" t="s">
        <v>84</v>
      </c>
      <c r="BK160" s="193">
        <f>ROUND(I160*H160,2)</f>
        <v>0</v>
      </c>
      <c r="BL160" s="20" t="s">
        <v>572</v>
      </c>
      <c r="BM160" s="192" t="s">
        <v>236</v>
      </c>
    </row>
    <row r="161" spans="1:65" s="2" customFormat="1" ht="19.5">
      <c r="A161" s="37"/>
      <c r="B161" s="38"/>
      <c r="C161" s="39"/>
      <c r="D161" s="194" t="s">
        <v>188</v>
      </c>
      <c r="E161" s="39"/>
      <c r="F161" s="195" t="s">
        <v>1747</v>
      </c>
      <c r="G161" s="39"/>
      <c r="H161" s="39"/>
      <c r="I161" s="196"/>
      <c r="J161" s="39"/>
      <c r="K161" s="39"/>
      <c r="L161" s="42"/>
      <c r="M161" s="197"/>
      <c r="N161" s="198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188</v>
      </c>
      <c r="AU161" s="20" t="s">
        <v>86</v>
      </c>
    </row>
    <row r="162" spans="1:65" s="2" customFormat="1" ht="29.25">
      <c r="A162" s="37"/>
      <c r="B162" s="38"/>
      <c r="C162" s="39"/>
      <c r="D162" s="194" t="s">
        <v>433</v>
      </c>
      <c r="E162" s="39"/>
      <c r="F162" s="254" t="s">
        <v>1748</v>
      </c>
      <c r="G162" s="39"/>
      <c r="H162" s="39"/>
      <c r="I162" s="196"/>
      <c r="J162" s="39"/>
      <c r="K162" s="39"/>
      <c r="L162" s="42"/>
      <c r="M162" s="197"/>
      <c r="N162" s="198"/>
      <c r="O162" s="67"/>
      <c r="P162" s="67"/>
      <c r="Q162" s="67"/>
      <c r="R162" s="67"/>
      <c r="S162" s="67"/>
      <c r="T162" s="68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T162" s="20" t="s">
        <v>433</v>
      </c>
      <c r="AU162" s="20" t="s">
        <v>86</v>
      </c>
    </row>
    <row r="163" spans="1:65" s="12" customFormat="1" ht="22.9" customHeight="1">
      <c r="B163" s="165"/>
      <c r="C163" s="166"/>
      <c r="D163" s="167" t="s">
        <v>76</v>
      </c>
      <c r="E163" s="179" t="s">
        <v>1749</v>
      </c>
      <c r="F163" s="179" t="s">
        <v>1750</v>
      </c>
      <c r="G163" s="166"/>
      <c r="H163" s="166"/>
      <c r="I163" s="169"/>
      <c r="J163" s="180">
        <f>BK163</f>
        <v>0</v>
      </c>
      <c r="K163" s="166"/>
      <c r="L163" s="171"/>
      <c r="M163" s="172"/>
      <c r="N163" s="173"/>
      <c r="O163" s="173"/>
      <c r="P163" s="174">
        <f>SUM(P164:P165)</f>
        <v>0</v>
      </c>
      <c r="Q163" s="173"/>
      <c r="R163" s="174">
        <f>SUM(R164:R165)</f>
        <v>0</v>
      </c>
      <c r="S163" s="173"/>
      <c r="T163" s="175">
        <f>SUM(T164:T165)</f>
        <v>0</v>
      </c>
      <c r="AR163" s="176" t="s">
        <v>94</v>
      </c>
      <c r="AT163" s="177" t="s">
        <v>76</v>
      </c>
      <c r="AU163" s="177" t="s">
        <v>84</v>
      </c>
      <c r="AY163" s="176" t="s">
        <v>179</v>
      </c>
      <c r="BK163" s="178">
        <f>SUM(BK164:BK165)</f>
        <v>0</v>
      </c>
    </row>
    <row r="164" spans="1:65" s="2" customFormat="1" ht="16.5" customHeight="1">
      <c r="A164" s="37"/>
      <c r="B164" s="38"/>
      <c r="C164" s="181" t="s">
        <v>186</v>
      </c>
      <c r="D164" s="181" t="s">
        <v>181</v>
      </c>
      <c r="E164" s="182" t="s">
        <v>1751</v>
      </c>
      <c r="F164" s="183" t="s">
        <v>1752</v>
      </c>
      <c r="G164" s="184" t="s">
        <v>216</v>
      </c>
      <c r="H164" s="185">
        <v>5</v>
      </c>
      <c r="I164" s="186"/>
      <c r="J164" s="187">
        <f>ROUND(I164*H164,2)</f>
        <v>0</v>
      </c>
      <c r="K164" s="183" t="s">
        <v>1740</v>
      </c>
      <c r="L164" s="42"/>
      <c r="M164" s="188" t="s">
        <v>19</v>
      </c>
      <c r="N164" s="189" t="s">
        <v>48</v>
      </c>
      <c r="O164" s="67"/>
      <c r="P164" s="190">
        <f>O164*H164</f>
        <v>0</v>
      </c>
      <c r="Q164" s="190">
        <v>0</v>
      </c>
      <c r="R164" s="190">
        <f>Q164*H164</f>
        <v>0</v>
      </c>
      <c r="S164" s="190">
        <v>0</v>
      </c>
      <c r="T164" s="191">
        <f>S164*H164</f>
        <v>0</v>
      </c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R164" s="192" t="s">
        <v>572</v>
      </c>
      <c r="AT164" s="192" t="s">
        <v>181</v>
      </c>
      <c r="AU164" s="192" t="s">
        <v>86</v>
      </c>
      <c r="AY164" s="20" t="s">
        <v>179</v>
      </c>
      <c r="BE164" s="193">
        <f>IF(N164="základní",J164,0)</f>
        <v>0</v>
      </c>
      <c r="BF164" s="193">
        <f>IF(N164="snížená",J164,0)</f>
        <v>0</v>
      </c>
      <c r="BG164" s="193">
        <f>IF(N164="zákl. přenesená",J164,0)</f>
        <v>0</v>
      </c>
      <c r="BH164" s="193">
        <f>IF(N164="sníž. přenesená",J164,0)</f>
        <v>0</v>
      </c>
      <c r="BI164" s="193">
        <f>IF(N164="nulová",J164,0)</f>
        <v>0</v>
      </c>
      <c r="BJ164" s="20" t="s">
        <v>84</v>
      </c>
      <c r="BK164" s="193">
        <f>ROUND(I164*H164,2)</f>
        <v>0</v>
      </c>
      <c r="BL164" s="20" t="s">
        <v>572</v>
      </c>
      <c r="BM164" s="192" t="s">
        <v>1753</v>
      </c>
    </row>
    <row r="165" spans="1:65" s="2" customFormat="1" ht="11.25">
      <c r="A165" s="37"/>
      <c r="B165" s="38"/>
      <c r="C165" s="39"/>
      <c r="D165" s="194" t="s">
        <v>188</v>
      </c>
      <c r="E165" s="39"/>
      <c r="F165" s="195" t="s">
        <v>1752</v>
      </c>
      <c r="G165" s="39"/>
      <c r="H165" s="39"/>
      <c r="I165" s="196"/>
      <c r="J165" s="39"/>
      <c r="K165" s="39"/>
      <c r="L165" s="42"/>
      <c r="M165" s="197"/>
      <c r="N165" s="198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188</v>
      </c>
      <c r="AU165" s="20" t="s">
        <v>86</v>
      </c>
    </row>
    <row r="166" spans="1:65" s="12" customFormat="1" ht="22.9" customHeight="1">
      <c r="B166" s="165"/>
      <c r="C166" s="166"/>
      <c r="D166" s="167" t="s">
        <v>76</v>
      </c>
      <c r="E166" s="179" t="s">
        <v>1754</v>
      </c>
      <c r="F166" s="179" t="s">
        <v>1755</v>
      </c>
      <c r="G166" s="166"/>
      <c r="H166" s="166"/>
      <c r="I166" s="169"/>
      <c r="J166" s="180">
        <f>BK166</f>
        <v>0</v>
      </c>
      <c r="K166" s="166"/>
      <c r="L166" s="171"/>
      <c r="M166" s="172"/>
      <c r="N166" s="173"/>
      <c r="O166" s="173"/>
      <c r="P166" s="174">
        <f>SUM(P167:P182)</f>
        <v>0</v>
      </c>
      <c r="Q166" s="173"/>
      <c r="R166" s="174">
        <f>SUM(R167:R182)</f>
        <v>0</v>
      </c>
      <c r="S166" s="173"/>
      <c r="T166" s="175">
        <f>SUM(T167:T182)</f>
        <v>0</v>
      </c>
      <c r="AR166" s="176" t="s">
        <v>94</v>
      </c>
      <c r="AT166" s="177" t="s">
        <v>76</v>
      </c>
      <c r="AU166" s="177" t="s">
        <v>84</v>
      </c>
      <c r="AY166" s="176" t="s">
        <v>179</v>
      </c>
      <c r="BK166" s="178">
        <f>SUM(BK167:BK182)</f>
        <v>0</v>
      </c>
    </row>
    <row r="167" spans="1:65" s="2" customFormat="1" ht="24.2" customHeight="1">
      <c r="A167" s="37"/>
      <c r="B167" s="38"/>
      <c r="C167" s="181" t="s">
        <v>225</v>
      </c>
      <c r="D167" s="181" t="s">
        <v>181</v>
      </c>
      <c r="E167" s="182" t="s">
        <v>1756</v>
      </c>
      <c r="F167" s="183" t="s">
        <v>1757</v>
      </c>
      <c r="G167" s="184" t="s">
        <v>216</v>
      </c>
      <c r="H167" s="185">
        <v>69</v>
      </c>
      <c r="I167" s="186"/>
      <c r="J167" s="187">
        <f>ROUND(I167*H167,2)</f>
        <v>0</v>
      </c>
      <c r="K167" s="183" t="s">
        <v>1740</v>
      </c>
      <c r="L167" s="42"/>
      <c r="M167" s="188" t="s">
        <v>19</v>
      </c>
      <c r="N167" s="189" t="s">
        <v>48</v>
      </c>
      <c r="O167" s="67"/>
      <c r="P167" s="190">
        <f>O167*H167</f>
        <v>0</v>
      </c>
      <c r="Q167" s="190">
        <v>0</v>
      </c>
      <c r="R167" s="190">
        <f>Q167*H167</f>
        <v>0</v>
      </c>
      <c r="S167" s="190">
        <v>0</v>
      </c>
      <c r="T167" s="191">
        <f>S167*H167</f>
        <v>0</v>
      </c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R167" s="192" t="s">
        <v>572</v>
      </c>
      <c r="AT167" s="192" t="s">
        <v>181</v>
      </c>
      <c r="AU167" s="192" t="s">
        <v>86</v>
      </c>
      <c r="AY167" s="20" t="s">
        <v>179</v>
      </c>
      <c r="BE167" s="193">
        <f>IF(N167="základní",J167,0)</f>
        <v>0</v>
      </c>
      <c r="BF167" s="193">
        <f>IF(N167="snížená",J167,0)</f>
        <v>0</v>
      </c>
      <c r="BG167" s="193">
        <f>IF(N167="zákl. přenesená",J167,0)</f>
        <v>0</v>
      </c>
      <c r="BH167" s="193">
        <f>IF(N167="sníž. přenesená",J167,0)</f>
        <v>0</v>
      </c>
      <c r="BI167" s="193">
        <f>IF(N167="nulová",J167,0)</f>
        <v>0</v>
      </c>
      <c r="BJ167" s="20" t="s">
        <v>84</v>
      </c>
      <c r="BK167" s="193">
        <f>ROUND(I167*H167,2)</f>
        <v>0</v>
      </c>
      <c r="BL167" s="20" t="s">
        <v>572</v>
      </c>
      <c r="BM167" s="192" t="s">
        <v>8</v>
      </c>
    </row>
    <row r="168" spans="1:65" s="2" customFormat="1" ht="19.5">
      <c r="A168" s="37"/>
      <c r="B168" s="38"/>
      <c r="C168" s="39"/>
      <c r="D168" s="194" t="s">
        <v>188</v>
      </c>
      <c r="E168" s="39"/>
      <c r="F168" s="195" t="s">
        <v>1757</v>
      </c>
      <c r="G168" s="39"/>
      <c r="H168" s="39"/>
      <c r="I168" s="196"/>
      <c r="J168" s="39"/>
      <c r="K168" s="39"/>
      <c r="L168" s="42"/>
      <c r="M168" s="197"/>
      <c r="N168" s="198"/>
      <c r="O168" s="67"/>
      <c r="P168" s="67"/>
      <c r="Q168" s="67"/>
      <c r="R168" s="67"/>
      <c r="S168" s="67"/>
      <c r="T168" s="68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T168" s="20" t="s">
        <v>188</v>
      </c>
      <c r="AU168" s="20" t="s">
        <v>86</v>
      </c>
    </row>
    <row r="169" spans="1:65" s="2" customFormat="1" ht="24.2" customHeight="1">
      <c r="A169" s="37"/>
      <c r="B169" s="38"/>
      <c r="C169" s="181" t="s">
        <v>236</v>
      </c>
      <c r="D169" s="181" t="s">
        <v>181</v>
      </c>
      <c r="E169" s="182" t="s">
        <v>1758</v>
      </c>
      <c r="F169" s="183" t="s">
        <v>1759</v>
      </c>
      <c r="G169" s="184" t="s">
        <v>216</v>
      </c>
      <c r="H169" s="185">
        <v>5</v>
      </c>
      <c r="I169" s="186"/>
      <c r="J169" s="187">
        <f>ROUND(I169*H169,2)</f>
        <v>0</v>
      </c>
      <c r="K169" s="183" t="s">
        <v>1740</v>
      </c>
      <c r="L169" s="42"/>
      <c r="M169" s="188" t="s">
        <v>19</v>
      </c>
      <c r="N169" s="189" t="s">
        <v>48</v>
      </c>
      <c r="O169" s="67"/>
      <c r="P169" s="190">
        <f>O169*H169</f>
        <v>0</v>
      </c>
      <c r="Q169" s="190">
        <v>0</v>
      </c>
      <c r="R169" s="190">
        <f>Q169*H169</f>
        <v>0</v>
      </c>
      <c r="S169" s="190">
        <v>0</v>
      </c>
      <c r="T169" s="191">
        <f>S169*H169</f>
        <v>0</v>
      </c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R169" s="192" t="s">
        <v>572</v>
      </c>
      <c r="AT169" s="192" t="s">
        <v>181</v>
      </c>
      <c r="AU169" s="192" t="s">
        <v>86</v>
      </c>
      <c r="AY169" s="20" t="s">
        <v>179</v>
      </c>
      <c r="BE169" s="193">
        <f>IF(N169="základní",J169,0)</f>
        <v>0</v>
      </c>
      <c r="BF169" s="193">
        <f>IF(N169="snížená",J169,0)</f>
        <v>0</v>
      </c>
      <c r="BG169" s="193">
        <f>IF(N169="zákl. přenesená",J169,0)</f>
        <v>0</v>
      </c>
      <c r="BH169" s="193">
        <f>IF(N169="sníž. přenesená",J169,0)</f>
        <v>0</v>
      </c>
      <c r="BI169" s="193">
        <f>IF(N169="nulová",J169,0)</f>
        <v>0</v>
      </c>
      <c r="BJ169" s="20" t="s">
        <v>84</v>
      </c>
      <c r="BK169" s="193">
        <f>ROUND(I169*H169,2)</f>
        <v>0</v>
      </c>
      <c r="BL169" s="20" t="s">
        <v>572</v>
      </c>
      <c r="BM169" s="192" t="s">
        <v>307</v>
      </c>
    </row>
    <row r="170" spans="1:65" s="2" customFormat="1" ht="19.5">
      <c r="A170" s="37"/>
      <c r="B170" s="38"/>
      <c r="C170" s="39"/>
      <c r="D170" s="194" t="s">
        <v>188</v>
      </c>
      <c r="E170" s="39"/>
      <c r="F170" s="195" t="s">
        <v>1759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188</v>
      </c>
      <c r="AU170" s="20" t="s">
        <v>86</v>
      </c>
    </row>
    <row r="171" spans="1:65" s="2" customFormat="1" ht="21.75" customHeight="1">
      <c r="A171" s="37"/>
      <c r="B171" s="38"/>
      <c r="C171" s="181" t="s">
        <v>245</v>
      </c>
      <c r="D171" s="181" t="s">
        <v>181</v>
      </c>
      <c r="E171" s="182" t="s">
        <v>1760</v>
      </c>
      <c r="F171" s="183" t="s">
        <v>1761</v>
      </c>
      <c r="G171" s="184" t="s">
        <v>405</v>
      </c>
      <c r="H171" s="185">
        <v>8</v>
      </c>
      <c r="I171" s="186"/>
      <c r="J171" s="187">
        <f>ROUND(I171*H171,2)</f>
        <v>0</v>
      </c>
      <c r="K171" s="183" t="s">
        <v>1740</v>
      </c>
      <c r="L171" s="42"/>
      <c r="M171" s="188" t="s">
        <v>19</v>
      </c>
      <c r="N171" s="189" t="s">
        <v>48</v>
      </c>
      <c r="O171" s="67"/>
      <c r="P171" s="190">
        <f>O171*H171</f>
        <v>0</v>
      </c>
      <c r="Q171" s="190">
        <v>0</v>
      </c>
      <c r="R171" s="190">
        <f>Q171*H171</f>
        <v>0</v>
      </c>
      <c r="S171" s="190">
        <v>0</v>
      </c>
      <c r="T171" s="191">
        <f>S171*H171</f>
        <v>0</v>
      </c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R171" s="192" t="s">
        <v>572</v>
      </c>
      <c r="AT171" s="192" t="s">
        <v>181</v>
      </c>
      <c r="AU171" s="192" t="s">
        <v>86</v>
      </c>
      <c r="AY171" s="20" t="s">
        <v>179</v>
      </c>
      <c r="BE171" s="193">
        <f>IF(N171="základní",J171,0)</f>
        <v>0</v>
      </c>
      <c r="BF171" s="193">
        <f>IF(N171="snížená",J171,0)</f>
        <v>0</v>
      </c>
      <c r="BG171" s="193">
        <f>IF(N171="zákl. přenesená",J171,0)</f>
        <v>0</v>
      </c>
      <c r="BH171" s="193">
        <f>IF(N171="sníž. přenesená",J171,0)</f>
        <v>0</v>
      </c>
      <c r="BI171" s="193">
        <f>IF(N171="nulová",J171,0)</f>
        <v>0</v>
      </c>
      <c r="BJ171" s="20" t="s">
        <v>84</v>
      </c>
      <c r="BK171" s="193">
        <f>ROUND(I171*H171,2)</f>
        <v>0</v>
      </c>
      <c r="BL171" s="20" t="s">
        <v>572</v>
      </c>
      <c r="BM171" s="192" t="s">
        <v>322</v>
      </c>
    </row>
    <row r="172" spans="1:65" s="2" customFormat="1" ht="11.25">
      <c r="A172" s="37"/>
      <c r="B172" s="38"/>
      <c r="C172" s="39"/>
      <c r="D172" s="194" t="s">
        <v>188</v>
      </c>
      <c r="E172" s="39"/>
      <c r="F172" s="195" t="s">
        <v>1761</v>
      </c>
      <c r="G172" s="39"/>
      <c r="H172" s="39"/>
      <c r="I172" s="196"/>
      <c r="J172" s="39"/>
      <c r="K172" s="39"/>
      <c r="L172" s="42"/>
      <c r="M172" s="197"/>
      <c r="N172" s="198"/>
      <c r="O172" s="67"/>
      <c r="P172" s="67"/>
      <c r="Q172" s="67"/>
      <c r="R172" s="67"/>
      <c r="S172" s="67"/>
      <c r="T172" s="68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T172" s="20" t="s">
        <v>188</v>
      </c>
      <c r="AU172" s="20" t="s">
        <v>86</v>
      </c>
    </row>
    <row r="173" spans="1:65" s="2" customFormat="1" ht="21.75" customHeight="1">
      <c r="A173" s="37"/>
      <c r="B173" s="38"/>
      <c r="C173" s="181" t="s">
        <v>253</v>
      </c>
      <c r="D173" s="181" t="s">
        <v>181</v>
      </c>
      <c r="E173" s="182" t="s">
        <v>1762</v>
      </c>
      <c r="F173" s="183" t="s">
        <v>1763</v>
      </c>
      <c r="G173" s="184" t="s">
        <v>405</v>
      </c>
      <c r="H173" s="185">
        <v>6</v>
      </c>
      <c r="I173" s="186"/>
      <c r="J173" s="187">
        <f>ROUND(I173*H173,2)</f>
        <v>0</v>
      </c>
      <c r="K173" s="183" t="s">
        <v>1740</v>
      </c>
      <c r="L173" s="42"/>
      <c r="M173" s="188" t="s">
        <v>19</v>
      </c>
      <c r="N173" s="189" t="s">
        <v>48</v>
      </c>
      <c r="O173" s="67"/>
      <c r="P173" s="190">
        <f>O173*H173</f>
        <v>0</v>
      </c>
      <c r="Q173" s="190">
        <v>0</v>
      </c>
      <c r="R173" s="190">
        <f>Q173*H173</f>
        <v>0</v>
      </c>
      <c r="S173" s="190">
        <v>0</v>
      </c>
      <c r="T173" s="191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192" t="s">
        <v>572</v>
      </c>
      <c r="AT173" s="192" t="s">
        <v>181</v>
      </c>
      <c r="AU173" s="192" t="s">
        <v>86</v>
      </c>
      <c r="AY173" s="20" t="s">
        <v>179</v>
      </c>
      <c r="BE173" s="193">
        <f>IF(N173="základní",J173,0)</f>
        <v>0</v>
      </c>
      <c r="BF173" s="193">
        <f>IF(N173="snížená",J173,0)</f>
        <v>0</v>
      </c>
      <c r="BG173" s="193">
        <f>IF(N173="zákl. přenesená",J173,0)</f>
        <v>0</v>
      </c>
      <c r="BH173" s="193">
        <f>IF(N173="sníž. přenesená",J173,0)</f>
        <v>0</v>
      </c>
      <c r="BI173" s="193">
        <f>IF(N173="nulová",J173,0)</f>
        <v>0</v>
      </c>
      <c r="BJ173" s="20" t="s">
        <v>84</v>
      </c>
      <c r="BK173" s="193">
        <f>ROUND(I173*H173,2)</f>
        <v>0</v>
      </c>
      <c r="BL173" s="20" t="s">
        <v>572</v>
      </c>
      <c r="BM173" s="192" t="s">
        <v>339</v>
      </c>
    </row>
    <row r="174" spans="1:65" s="2" customFormat="1" ht="11.25">
      <c r="A174" s="37"/>
      <c r="B174" s="38"/>
      <c r="C174" s="39"/>
      <c r="D174" s="194" t="s">
        <v>188</v>
      </c>
      <c r="E174" s="39"/>
      <c r="F174" s="195" t="s">
        <v>1763</v>
      </c>
      <c r="G174" s="39"/>
      <c r="H174" s="39"/>
      <c r="I174" s="196"/>
      <c r="J174" s="39"/>
      <c r="K174" s="39"/>
      <c r="L174" s="42"/>
      <c r="M174" s="197"/>
      <c r="N174" s="198"/>
      <c r="O174" s="67"/>
      <c r="P174" s="67"/>
      <c r="Q174" s="67"/>
      <c r="R174" s="67"/>
      <c r="S174" s="67"/>
      <c r="T174" s="68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20" t="s">
        <v>188</v>
      </c>
      <c r="AU174" s="20" t="s">
        <v>86</v>
      </c>
    </row>
    <row r="175" spans="1:65" s="2" customFormat="1" ht="24.2" customHeight="1">
      <c r="A175" s="37"/>
      <c r="B175" s="38"/>
      <c r="C175" s="181" t="s">
        <v>263</v>
      </c>
      <c r="D175" s="181" t="s">
        <v>181</v>
      </c>
      <c r="E175" s="182" t="s">
        <v>1764</v>
      </c>
      <c r="F175" s="183" t="s">
        <v>1765</v>
      </c>
      <c r="G175" s="184" t="s">
        <v>216</v>
      </c>
      <c r="H175" s="185">
        <v>12</v>
      </c>
      <c r="I175" s="186"/>
      <c r="J175" s="187">
        <f>ROUND(I175*H175,2)</f>
        <v>0</v>
      </c>
      <c r="K175" s="183" t="s">
        <v>1740</v>
      </c>
      <c r="L175" s="42"/>
      <c r="M175" s="188" t="s">
        <v>19</v>
      </c>
      <c r="N175" s="189" t="s">
        <v>48</v>
      </c>
      <c r="O175" s="67"/>
      <c r="P175" s="190">
        <f>O175*H175</f>
        <v>0</v>
      </c>
      <c r="Q175" s="190">
        <v>0</v>
      </c>
      <c r="R175" s="190">
        <f>Q175*H175</f>
        <v>0</v>
      </c>
      <c r="S175" s="190">
        <v>0</v>
      </c>
      <c r="T175" s="191">
        <f>S175*H175</f>
        <v>0</v>
      </c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R175" s="192" t="s">
        <v>572</v>
      </c>
      <c r="AT175" s="192" t="s">
        <v>181</v>
      </c>
      <c r="AU175" s="192" t="s">
        <v>86</v>
      </c>
      <c r="AY175" s="20" t="s">
        <v>179</v>
      </c>
      <c r="BE175" s="193">
        <f>IF(N175="základní",J175,0)</f>
        <v>0</v>
      </c>
      <c r="BF175" s="193">
        <f>IF(N175="snížená",J175,0)</f>
        <v>0</v>
      </c>
      <c r="BG175" s="193">
        <f>IF(N175="zákl. přenesená",J175,0)</f>
        <v>0</v>
      </c>
      <c r="BH175" s="193">
        <f>IF(N175="sníž. přenesená",J175,0)</f>
        <v>0</v>
      </c>
      <c r="BI175" s="193">
        <f>IF(N175="nulová",J175,0)</f>
        <v>0</v>
      </c>
      <c r="BJ175" s="20" t="s">
        <v>84</v>
      </c>
      <c r="BK175" s="193">
        <f>ROUND(I175*H175,2)</f>
        <v>0</v>
      </c>
      <c r="BL175" s="20" t="s">
        <v>572</v>
      </c>
      <c r="BM175" s="192" t="s">
        <v>358</v>
      </c>
    </row>
    <row r="176" spans="1:65" s="2" customFormat="1" ht="19.5">
      <c r="A176" s="37"/>
      <c r="B176" s="38"/>
      <c r="C176" s="39"/>
      <c r="D176" s="194" t="s">
        <v>188</v>
      </c>
      <c r="E176" s="39"/>
      <c r="F176" s="195" t="s">
        <v>1765</v>
      </c>
      <c r="G176" s="39"/>
      <c r="H176" s="39"/>
      <c r="I176" s="196"/>
      <c r="J176" s="39"/>
      <c r="K176" s="39"/>
      <c r="L176" s="42"/>
      <c r="M176" s="197"/>
      <c r="N176" s="198"/>
      <c r="O176" s="67"/>
      <c r="P176" s="67"/>
      <c r="Q176" s="67"/>
      <c r="R176" s="67"/>
      <c r="S176" s="67"/>
      <c r="T176" s="68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T176" s="20" t="s">
        <v>188</v>
      </c>
      <c r="AU176" s="20" t="s">
        <v>86</v>
      </c>
    </row>
    <row r="177" spans="1:65" s="2" customFormat="1" ht="24.2" customHeight="1">
      <c r="A177" s="37"/>
      <c r="B177" s="38"/>
      <c r="C177" s="181" t="s">
        <v>276</v>
      </c>
      <c r="D177" s="181" t="s">
        <v>181</v>
      </c>
      <c r="E177" s="182" t="s">
        <v>1766</v>
      </c>
      <c r="F177" s="183" t="s">
        <v>1767</v>
      </c>
      <c r="G177" s="184" t="s">
        <v>405</v>
      </c>
      <c r="H177" s="185">
        <v>1</v>
      </c>
      <c r="I177" s="186"/>
      <c r="J177" s="187">
        <f>ROUND(I177*H177,2)</f>
        <v>0</v>
      </c>
      <c r="K177" s="183" t="s">
        <v>1740</v>
      </c>
      <c r="L177" s="42"/>
      <c r="M177" s="188" t="s">
        <v>19</v>
      </c>
      <c r="N177" s="189" t="s">
        <v>48</v>
      </c>
      <c r="O177" s="67"/>
      <c r="P177" s="190">
        <f>O177*H177</f>
        <v>0</v>
      </c>
      <c r="Q177" s="190">
        <v>0</v>
      </c>
      <c r="R177" s="190">
        <f>Q177*H177</f>
        <v>0</v>
      </c>
      <c r="S177" s="190">
        <v>0</v>
      </c>
      <c r="T177" s="191">
        <f>S177*H177</f>
        <v>0</v>
      </c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R177" s="192" t="s">
        <v>572</v>
      </c>
      <c r="AT177" s="192" t="s">
        <v>181</v>
      </c>
      <c r="AU177" s="192" t="s">
        <v>86</v>
      </c>
      <c r="AY177" s="20" t="s">
        <v>179</v>
      </c>
      <c r="BE177" s="193">
        <f>IF(N177="základní",J177,0)</f>
        <v>0</v>
      </c>
      <c r="BF177" s="193">
        <f>IF(N177="snížená",J177,0)</f>
        <v>0</v>
      </c>
      <c r="BG177" s="193">
        <f>IF(N177="zákl. přenesená",J177,0)</f>
        <v>0</v>
      </c>
      <c r="BH177" s="193">
        <f>IF(N177="sníž. přenesená",J177,0)</f>
        <v>0</v>
      </c>
      <c r="BI177" s="193">
        <f>IF(N177="nulová",J177,0)</f>
        <v>0</v>
      </c>
      <c r="BJ177" s="20" t="s">
        <v>84</v>
      </c>
      <c r="BK177" s="193">
        <f>ROUND(I177*H177,2)</f>
        <v>0</v>
      </c>
      <c r="BL177" s="20" t="s">
        <v>572</v>
      </c>
      <c r="BM177" s="192" t="s">
        <v>373</v>
      </c>
    </row>
    <row r="178" spans="1:65" s="2" customFormat="1" ht="19.5">
      <c r="A178" s="37"/>
      <c r="B178" s="38"/>
      <c r="C178" s="39"/>
      <c r="D178" s="194" t="s">
        <v>188</v>
      </c>
      <c r="E178" s="39"/>
      <c r="F178" s="195" t="s">
        <v>1767</v>
      </c>
      <c r="G178" s="39"/>
      <c r="H178" s="39"/>
      <c r="I178" s="196"/>
      <c r="J178" s="39"/>
      <c r="K178" s="39"/>
      <c r="L178" s="42"/>
      <c r="M178" s="197"/>
      <c r="N178" s="198"/>
      <c r="O178" s="67"/>
      <c r="P178" s="67"/>
      <c r="Q178" s="67"/>
      <c r="R178" s="67"/>
      <c r="S178" s="67"/>
      <c r="T178" s="68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T178" s="20" t="s">
        <v>188</v>
      </c>
      <c r="AU178" s="20" t="s">
        <v>86</v>
      </c>
    </row>
    <row r="179" spans="1:65" s="2" customFormat="1" ht="24.2" customHeight="1">
      <c r="A179" s="37"/>
      <c r="B179" s="38"/>
      <c r="C179" s="181" t="s">
        <v>283</v>
      </c>
      <c r="D179" s="181" t="s">
        <v>181</v>
      </c>
      <c r="E179" s="182" t="s">
        <v>1768</v>
      </c>
      <c r="F179" s="183" t="s">
        <v>1769</v>
      </c>
      <c r="G179" s="184" t="s">
        <v>405</v>
      </c>
      <c r="H179" s="185">
        <v>1</v>
      </c>
      <c r="I179" s="186"/>
      <c r="J179" s="187">
        <f>ROUND(I179*H179,2)</f>
        <v>0</v>
      </c>
      <c r="K179" s="183" t="s">
        <v>1740</v>
      </c>
      <c r="L179" s="42"/>
      <c r="M179" s="188" t="s">
        <v>19</v>
      </c>
      <c r="N179" s="189" t="s">
        <v>48</v>
      </c>
      <c r="O179" s="67"/>
      <c r="P179" s="190">
        <f>O179*H179</f>
        <v>0</v>
      </c>
      <c r="Q179" s="190">
        <v>0</v>
      </c>
      <c r="R179" s="190">
        <f>Q179*H179</f>
        <v>0</v>
      </c>
      <c r="S179" s="190">
        <v>0</v>
      </c>
      <c r="T179" s="191">
        <f>S179*H179</f>
        <v>0</v>
      </c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R179" s="192" t="s">
        <v>572</v>
      </c>
      <c r="AT179" s="192" t="s">
        <v>181</v>
      </c>
      <c r="AU179" s="192" t="s">
        <v>86</v>
      </c>
      <c r="AY179" s="20" t="s">
        <v>179</v>
      </c>
      <c r="BE179" s="193">
        <f>IF(N179="základní",J179,0)</f>
        <v>0</v>
      </c>
      <c r="BF179" s="193">
        <f>IF(N179="snížená",J179,0)</f>
        <v>0</v>
      </c>
      <c r="BG179" s="193">
        <f>IF(N179="zákl. přenesená",J179,0)</f>
        <v>0</v>
      </c>
      <c r="BH179" s="193">
        <f>IF(N179="sníž. přenesená",J179,0)</f>
        <v>0</v>
      </c>
      <c r="BI179" s="193">
        <f>IF(N179="nulová",J179,0)</f>
        <v>0</v>
      </c>
      <c r="BJ179" s="20" t="s">
        <v>84</v>
      </c>
      <c r="BK179" s="193">
        <f>ROUND(I179*H179,2)</f>
        <v>0</v>
      </c>
      <c r="BL179" s="20" t="s">
        <v>572</v>
      </c>
      <c r="BM179" s="192" t="s">
        <v>388</v>
      </c>
    </row>
    <row r="180" spans="1:65" s="2" customFormat="1" ht="19.5">
      <c r="A180" s="37"/>
      <c r="B180" s="38"/>
      <c r="C180" s="39"/>
      <c r="D180" s="194" t="s">
        <v>188</v>
      </c>
      <c r="E180" s="39"/>
      <c r="F180" s="195" t="s">
        <v>1769</v>
      </c>
      <c r="G180" s="39"/>
      <c r="H180" s="39"/>
      <c r="I180" s="196"/>
      <c r="J180" s="39"/>
      <c r="K180" s="39"/>
      <c r="L180" s="42"/>
      <c r="M180" s="197"/>
      <c r="N180" s="198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188</v>
      </c>
      <c r="AU180" s="20" t="s">
        <v>86</v>
      </c>
    </row>
    <row r="181" spans="1:65" s="2" customFormat="1" ht="16.5" customHeight="1">
      <c r="A181" s="37"/>
      <c r="B181" s="38"/>
      <c r="C181" s="181" t="s">
        <v>8</v>
      </c>
      <c r="D181" s="181" t="s">
        <v>181</v>
      </c>
      <c r="E181" s="182" t="s">
        <v>1770</v>
      </c>
      <c r="F181" s="183" t="s">
        <v>1771</v>
      </c>
      <c r="G181" s="184" t="s">
        <v>405</v>
      </c>
      <c r="H181" s="185">
        <v>1</v>
      </c>
      <c r="I181" s="186"/>
      <c r="J181" s="187">
        <f>ROUND(I181*H181,2)</f>
        <v>0</v>
      </c>
      <c r="K181" s="183" t="s">
        <v>1740</v>
      </c>
      <c r="L181" s="42"/>
      <c r="M181" s="188" t="s">
        <v>19</v>
      </c>
      <c r="N181" s="189" t="s">
        <v>48</v>
      </c>
      <c r="O181" s="67"/>
      <c r="P181" s="190">
        <f>O181*H181</f>
        <v>0</v>
      </c>
      <c r="Q181" s="190">
        <v>0</v>
      </c>
      <c r="R181" s="190">
        <f>Q181*H181</f>
        <v>0</v>
      </c>
      <c r="S181" s="190">
        <v>0</v>
      </c>
      <c r="T181" s="191">
        <f>S181*H181</f>
        <v>0</v>
      </c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R181" s="192" t="s">
        <v>572</v>
      </c>
      <c r="AT181" s="192" t="s">
        <v>181</v>
      </c>
      <c r="AU181" s="192" t="s">
        <v>86</v>
      </c>
      <c r="AY181" s="20" t="s">
        <v>179</v>
      </c>
      <c r="BE181" s="193">
        <f>IF(N181="základní",J181,0)</f>
        <v>0</v>
      </c>
      <c r="BF181" s="193">
        <f>IF(N181="snížená",J181,0)</f>
        <v>0</v>
      </c>
      <c r="BG181" s="193">
        <f>IF(N181="zákl. přenesená",J181,0)</f>
        <v>0</v>
      </c>
      <c r="BH181" s="193">
        <f>IF(N181="sníž. přenesená",J181,0)</f>
        <v>0</v>
      </c>
      <c r="BI181" s="193">
        <f>IF(N181="nulová",J181,0)</f>
        <v>0</v>
      </c>
      <c r="BJ181" s="20" t="s">
        <v>84</v>
      </c>
      <c r="BK181" s="193">
        <f>ROUND(I181*H181,2)</f>
        <v>0</v>
      </c>
      <c r="BL181" s="20" t="s">
        <v>572</v>
      </c>
      <c r="BM181" s="192" t="s">
        <v>402</v>
      </c>
    </row>
    <row r="182" spans="1:65" s="2" customFormat="1" ht="11.25">
      <c r="A182" s="37"/>
      <c r="B182" s="38"/>
      <c r="C182" s="39"/>
      <c r="D182" s="194" t="s">
        <v>188</v>
      </c>
      <c r="E182" s="39"/>
      <c r="F182" s="195" t="s">
        <v>1771</v>
      </c>
      <c r="G182" s="39"/>
      <c r="H182" s="39"/>
      <c r="I182" s="196"/>
      <c r="J182" s="39"/>
      <c r="K182" s="39"/>
      <c r="L182" s="42"/>
      <c r="M182" s="197"/>
      <c r="N182" s="198"/>
      <c r="O182" s="67"/>
      <c r="P182" s="67"/>
      <c r="Q182" s="67"/>
      <c r="R182" s="67"/>
      <c r="S182" s="67"/>
      <c r="T182" s="68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T182" s="20" t="s">
        <v>188</v>
      </c>
      <c r="AU182" s="20" t="s">
        <v>86</v>
      </c>
    </row>
    <row r="183" spans="1:65" s="12" customFormat="1" ht="22.9" customHeight="1">
      <c r="B183" s="165"/>
      <c r="C183" s="166"/>
      <c r="D183" s="167" t="s">
        <v>76</v>
      </c>
      <c r="E183" s="179" t="s">
        <v>374</v>
      </c>
      <c r="F183" s="179" t="s">
        <v>1772</v>
      </c>
      <c r="G183" s="166"/>
      <c r="H183" s="166"/>
      <c r="I183" s="169"/>
      <c r="J183" s="180">
        <f>BK183</f>
        <v>0</v>
      </c>
      <c r="K183" s="166"/>
      <c r="L183" s="171"/>
      <c r="M183" s="172"/>
      <c r="N183" s="173"/>
      <c r="O183" s="173"/>
      <c r="P183" s="174">
        <f>SUM(P184:P188)</f>
        <v>0</v>
      </c>
      <c r="Q183" s="173"/>
      <c r="R183" s="174">
        <f>SUM(R184:R188)</f>
        <v>0</v>
      </c>
      <c r="S183" s="173"/>
      <c r="T183" s="175">
        <f>SUM(T184:T188)</f>
        <v>0</v>
      </c>
      <c r="AR183" s="176" t="s">
        <v>94</v>
      </c>
      <c r="AT183" s="177" t="s">
        <v>76</v>
      </c>
      <c r="AU183" s="177" t="s">
        <v>84</v>
      </c>
      <c r="AY183" s="176" t="s">
        <v>179</v>
      </c>
      <c r="BK183" s="178">
        <f>SUM(BK184:BK188)</f>
        <v>0</v>
      </c>
    </row>
    <row r="184" spans="1:65" s="2" customFormat="1" ht="16.5" customHeight="1">
      <c r="A184" s="37"/>
      <c r="B184" s="38"/>
      <c r="C184" s="244" t="s">
        <v>299</v>
      </c>
      <c r="D184" s="244" t="s">
        <v>374</v>
      </c>
      <c r="E184" s="245" t="s">
        <v>1773</v>
      </c>
      <c r="F184" s="246" t="s">
        <v>1774</v>
      </c>
      <c r="G184" s="247" t="s">
        <v>405</v>
      </c>
      <c r="H184" s="248">
        <v>1</v>
      </c>
      <c r="I184" s="249"/>
      <c r="J184" s="250">
        <f>ROUND(I184*H184,2)</f>
        <v>0</v>
      </c>
      <c r="K184" s="246" t="s">
        <v>1775</v>
      </c>
      <c r="L184" s="251"/>
      <c r="M184" s="252" t="s">
        <v>19</v>
      </c>
      <c r="N184" s="253" t="s">
        <v>48</v>
      </c>
      <c r="O184" s="67"/>
      <c r="P184" s="190">
        <f>O184*H184</f>
        <v>0</v>
      </c>
      <c r="Q184" s="190">
        <v>0</v>
      </c>
      <c r="R184" s="190">
        <f>Q184*H184</f>
        <v>0</v>
      </c>
      <c r="S184" s="190">
        <v>0</v>
      </c>
      <c r="T184" s="191">
        <f>S184*H184</f>
        <v>0</v>
      </c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R184" s="192" t="s">
        <v>1776</v>
      </c>
      <c r="AT184" s="192" t="s">
        <v>374</v>
      </c>
      <c r="AU184" s="192" t="s">
        <v>86</v>
      </c>
      <c r="AY184" s="20" t="s">
        <v>179</v>
      </c>
      <c r="BE184" s="193">
        <f>IF(N184="základní",J184,0)</f>
        <v>0</v>
      </c>
      <c r="BF184" s="193">
        <f>IF(N184="snížená",J184,0)</f>
        <v>0</v>
      </c>
      <c r="BG184" s="193">
        <f>IF(N184="zákl. přenesená",J184,0)</f>
        <v>0</v>
      </c>
      <c r="BH184" s="193">
        <f>IF(N184="sníž. přenesená",J184,0)</f>
        <v>0</v>
      </c>
      <c r="BI184" s="193">
        <f>IF(N184="nulová",J184,0)</f>
        <v>0</v>
      </c>
      <c r="BJ184" s="20" t="s">
        <v>84</v>
      </c>
      <c r="BK184" s="193">
        <f>ROUND(I184*H184,2)</f>
        <v>0</v>
      </c>
      <c r="BL184" s="20" t="s">
        <v>572</v>
      </c>
      <c r="BM184" s="192" t="s">
        <v>418</v>
      </c>
    </row>
    <row r="185" spans="1:65" s="2" customFormat="1" ht="11.25">
      <c r="A185" s="37"/>
      <c r="B185" s="38"/>
      <c r="C185" s="39"/>
      <c r="D185" s="194" t="s">
        <v>188</v>
      </c>
      <c r="E185" s="39"/>
      <c r="F185" s="195" t="s">
        <v>1774</v>
      </c>
      <c r="G185" s="39"/>
      <c r="H185" s="39"/>
      <c r="I185" s="196"/>
      <c r="J185" s="39"/>
      <c r="K185" s="39"/>
      <c r="L185" s="42"/>
      <c r="M185" s="197"/>
      <c r="N185" s="198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188</v>
      </c>
      <c r="AU185" s="20" t="s">
        <v>86</v>
      </c>
    </row>
    <row r="186" spans="1:65" s="2" customFormat="1" ht="48.75">
      <c r="A186" s="37"/>
      <c r="B186" s="38"/>
      <c r="C186" s="39"/>
      <c r="D186" s="194" t="s">
        <v>433</v>
      </c>
      <c r="E186" s="39"/>
      <c r="F186" s="254" t="s">
        <v>1777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433</v>
      </c>
      <c r="AU186" s="20" t="s">
        <v>86</v>
      </c>
    </row>
    <row r="187" spans="1:65" s="2" customFormat="1" ht="24.2" customHeight="1">
      <c r="A187" s="37"/>
      <c r="B187" s="38"/>
      <c r="C187" s="244" t="s">
        <v>307</v>
      </c>
      <c r="D187" s="244" t="s">
        <v>374</v>
      </c>
      <c r="E187" s="245" t="s">
        <v>1778</v>
      </c>
      <c r="F187" s="246" t="s">
        <v>1779</v>
      </c>
      <c r="G187" s="247" t="s">
        <v>216</v>
      </c>
      <c r="H187" s="248">
        <v>5</v>
      </c>
      <c r="I187" s="249"/>
      <c r="J187" s="250">
        <f>ROUND(I187*H187,2)</f>
        <v>0</v>
      </c>
      <c r="K187" s="246" t="s">
        <v>1775</v>
      </c>
      <c r="L187" s="251"/>
      <c r="M187" s="252" t="s">
        <v>19</v>
      </c>
      <c r="N187" s="253" t="s">
        <v>48</v>
      </c>
      <c r="O187" s="67"/>
      <c r="P187" s="190">
        <f>O187*H187</f>
        <v>0</v>
      </c>
      <c r="Q187" s="190">
        <v>0</v>
      </c>
      <c r="R187" s="190">
        <f>Q187*H187</f>
        <v>0</v>
      </c>
      <c r="S187" s="190">
        <v>0</v>
      </c>
      <c r="T187" s="191">
        <f>S187*H187</f>
        <v>0</v>
      </c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R187" s="192" t="s">
        <v>1776</v>
      </c>
      <c r="AT187" s="192" t="s">
        <v>374</v>
      </c>
      <c r="AU187" s="192" t="s">
        <v>86</v>
      </c>
      <c r="AY187" s="20" t="s">
        <v>179</v>
      </c>
      <c r="BE187" s="193">
        <f>IF(N187="základní",J187,0)</f>
        <v>0</v>
      </c>
      <c r="BF187" s="193">
        <f>IF(N187="snížená",J187,0)</f>
        <v>0</v>
      </c>
      <c r="BG187" s="193">
        <f>IF(N187="zákl. přenesená",J187,0)</f>
        <v>0</v>
      </c>
      <c r="BH187" s="193">
        <f>IF(N187="sníž. přenesená",J187,0)</f>
        <v>0</v>
      </c>
      <c r="BI187" s="193">
        <f>IF(N187="nulová",J187,0)</f>
        <v>0</v>
      </c>
      <c r="BJ187" s="20" t="s">
        <v>84</v>
      </c>
      <c r="BK187" s="193">
        <f>ROUND(I187*H187,2)</f>
        <v>0</v>
      </c>
      <c r="BL187" s="20" t="s">
        <v>572</v>
      </c>
      <c r="BM187" s="192" t="s">
        <v>438</v>
      </c>
    </row>
    <row r="188" spans="1:65" s="2" customFormat="1" ht="19.5">
      <c r="A188" s="37"/>
      <c r="B188" s="38"/>
      <c r="C188" s="39"/>
      <c r="D188" s="194" t="s">
        <v>188</v>
      </c>
      <c r="E188" s="39"/>
      <c r="F188" s="195" t="s">
        <v>1779</v>
      </c>
      <c r="G188" s="39"/>
      <c r="H188" s="39"/>
      <c r="I188" s="196"/>
      <c r="J188" s="39"/>
      <c r="K188" s="39"/>
      <c r="L188" s="42"/>
      <c r="M188" s="197"/>
      <c r="N188" s="198"/>
      <c r="O188" s="67"/>
      <c r="P188" s="67"/>
      <c r="Q188" s="67"/>
      <c r="R188" s="67"/>
      <c r="S188" s="67"/>
      <c r="T188" s="68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T188" s="20" t="s">
        <v>188</v>
      </c>
      <c r="AU188" s="20" t="s">
        <v>86</v>
      </c>
    </row>
    <row r="189" spans="1:65" s="12" customFormat="1" ht="25.9" customHeight="1">
      <c r="B189" s="165"/>
      <c r="C189" s="166"/>
      <c r="D189" s="167" t="s">
        <v>76</v>
      </c>
      <c r="E189" s="168" t="s">
        <v>1780</v>
      </c>
      <c r="F189" s="168" t="s">
        <v>1781</v>
      </c>
      <c r="G189" s="166"/>
      <c r="H189" s="166"/>
      <c r="I189" s="169"/>
      <c r="J189" s="170">
        <f>BK189</f>
        <v>0</v>
      </c>
      <c r="K189" s="166"/>
      <c r="L189" s="171"/>
      <c r="M189" s="172"/>
      <c r="N189" s="173"/>
      <c r="O189" s="173"/>
      <c r="P189" s="174">
        <f>P190+P193+P199+P202+P217</f>
        <v>0</v>
      </c>
      <c r="Q189" s="173"/>
      <c r="R189" s="174">
        <f>R190+R193+R199+R202+R217</f>
        <v>0</v>
      </c>
      <c r="S189" s="173"/>
      <c r="T189" s="175">
        <f>T190+T193+T199+T202+T217</f>
        <v>0</v>
      </c>
      <c r="AR189" s="176" t="s">
        <v>84</v>
      </c>
      <c r="AT189" s="177" t="s">
        <v>76</v>
      </c>
      <c r="AU189" s="177" t="s">
        <v>77</v>
      </c>
      <c r="AY189" s="176" t="s">
        <v>179</v>
      </c>
      <c r="BK189" s="178">
        <f>BK190+BK193+BK199+BK202+BK217</f>
        <v>0</v>
      </c>
    </row>
    <row r="190" spans="1:65" s="12" customFormat="1" ht="22.9" customHeight="1">
      <c r="B190" s="165"/>
      <c r="C190" s="166"/>
      <c r="D190" s="167" t="s">
        <v>76</v>
      </c>
      <c r="E190" s="179" t="s">
        <v>491</v>
      </c>
      <c r="F190" s="179" t="s">
        <v>1737</v>
      </c>
      <c r="G190" s="166"/>
      <c r="H190" s="166"/>
      <c r="I190" s="169"/>
      <c r="J190" s="180">
        <f>BK190</f>
        <v>0</v>
      </c>
      <c r="K190" s="166"/>
      <c r="L190" s="171"/>
      <c r="M190" s="172"/>
      <c r="N190" s="173"/>
      <c r="O190" s="173"/>
      <c r="P190" s="174">
        <f>SUM(P191:P192)</f>
        <v>0</v>
      </c>
      <c r="Q190" s="173"/>
      <c r="R190" s="174">
        <f>SUM(R191:R192)</f>
        <v>0</v>
      </c>
      <c r="S190" s="173"/>
      <c r="T190" s="175">
        <f>SUM(T191:T192)</f>
        <v>0</v>
      </c>
      <c r="AR190" s="176" t="s">
        <v>84</v>
      </c>
      <c r="AT190" s="177" t="s">
        <v>76</v>
      </c>
      <c r="AU190" s="177" t="s">
        <v>84</v>
      </c>
      <c r="AY190" s="176" t="s">
        <v>179</v>
      </c>
      <c r="BK190" s="178">
        <f>SUM(BK191:BK192)</f>
        <v>0</v>
      </c>
    </row>
    <row r="191" spans="1:65" s="2" customFormat="1" ht="24.2" customHeight="1">
      <c r="A191" s="37"/>
      <c r="B191" s="38"/>
      <c r="C191" s="181" t="s">
        <v>315</v>
      </c>
      <c r="D191" s="181" t="s">
        <v>181</v>
      </c>
      <c r="E191" s="182" t="s">
        <v>1738</v>
      </c>
      <c r="F191" s="183" t="s">
        <v>1739</v>
      </c>
      <c r="G191" s="184" t="s">
        <v>216</v>
      </c>
      <c r="H191" s="185">
        <v>54</v>
      </c>
      <c r="I191" s="186"/>
      <c r="J191" s="187">
        <f>ROUND(I191*H191,2)</f>
        <v>0</v>
      </c>
      <c r="K191" s="183" t="s">
        <v>1740</v>
      </c>
      <c r="L191" s="42"/>
      <c r="M191" s="188" t="s">
        <v>19</v>
      </c>
      <c r="N191" s="189" t="s">
        <v>48</v>
      </c>
      <c r="O191" s="67"/>
      <c r="P191" s="190">
        <f>O191*H191</f>
        <v>0</v>
      </c>
      <c r="Q191" s="190">
        <v>0</v>
      </c>
      <c r="R191" s="190">
        <f>Q191*H191</f>
        <v>0</v>
      </c>
      <c r="S191" s="190">
        <v>0</v>
      </c>
      <c r="T191" s="191">
        <f>S191*H191</f>
        <v>0</v>
      </c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R191" s="192" t="s">
        <v>186</v>
      </c>
      <c r="AT191" s="192" t="s">
        <v>181</v>
      </c>
      <c r="AU191" s="192" t="s">
        <v>86</v>
      </c>
      <c r="AY191" s="20" t="s">
        <v>179</v>
      </c>
      <c r="BE191" s="193">
        <f>IF(N191="základní",J191,0)</f>
        <v>0</v>
      </c>
      <c r="BF191" s="193">
        <f>IF(N191="snížená",J191,0)</f>
        <v>0</v>
      </c>
      <c r="BG191" s="193">
        <f>IF(N191="zákl. přenesená",J191,0)</f>
        <v>0</v>
      </c>
      <c r="BH191" s="193">
        <f>IF(N191="sníž. přenesená",J191,0)</f>
        <v>0</v>
      </c>
      <c r="BI191" s="193">
        <f>IF(N191="nulová",J191,0)</f>
        <v>0</v>
      </c>
      <c r="BJ191" s="20" t="s">
        <v>84</v>
      </c>
      <c r="BK191" s="193">
        <f>ROUND(I191*H191,2)</f>
        <v>0</v>
      </c>
      <c r="BL191" s="20" t="s">
        <v>186</v>
      </c>
      <c r="BM191" s="192" t="s">
        <v>451</v>
      </c>
    </row>
    <row r="192" spans="1:65" s="2" customFormat="1" ht="19.5">
      <c r="A192" s="37"/>
      <c r="B192" s="38"/>
      <c r="C192" s="39"/>
      <c r="D192" s="194" t="s">
        <v>188</v>
      </c>
      <c r="E192" s="39"/>
      <c r="F192" s="195" t="s">
        <v>1739</v>
      </c>
      <c r="G192" s="39"/>
      <c r="H192" s="39"/>
      <c r="I192" s="196"/>
      <c r="J192" s="39"/>
      <c r="K192" s="39"/>
      <c r="L192" s="42"/>
      <c r="M192" s="197"/>
      <c r="N192" s="198"/>
      <c r="O192" s="67"/>
      <c r="P192" s="67"/>
      <c r="Q192" s="67"/>
      <c r="R192" s="67"/>
      <c r="S192" s="67"/>
      <c r="T192" s="68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20" t="s">
        <v>188</v>
      </c>
      <c r="AU192" s="20" t="s">
        <v>86</v>
      </c>
    </row>
    <row r="193" spans="1:65" s="12" customFormat="1" ht="22.9" customHeight="1">
      <c r="B193" s="165"/>
      <c r="C193" s="166"/>
      <c r="D193" s="167" t="s">
        <v>76</v>
      </c>
      <c r="E193" s="179" t="s">
        <v>1742</v>
      </c>
      <c r="F193" s="179" t="s">
        <v>1743</v>
      </c>
      <c r="G193" s="166"/>
      <c r="H193" s="166"/>
      <c r="I193" s="169"/>
      <c r="J193" s="180">
        <f>BK193</f>
        <v>0</v>
      </c>
      <c r="K193" s="166"/>
      <c r="L193" s="171"/>
      <c r="M193" s="172"/>
      <c r="N193" s="173"/>
      <c r="O193" s="173"/>
      <c r="P193" s="174">
        <f>SUM(P194:P198)</f>
        <v>0</v>
      </c>
      <c r="Q193" s="173"/>
      <c r="R193" s="174">
        <f>SUM(R194:R198)</f>
        <v>0</v>
      </c>
      <c r="S193" s="173"/>
      <c r="T193" s="175">
        <f>SUM(T194:T198)</f>
        <v>0</v>
      </c>
      <c r="AR193" s="176" t="s">
        <v>94</v>
      </c>
      <c r="AT193" s="177" t="s">
        <v>76</v>
      </c>
      <c r="AU193" s="177" t="s">
        <v>84</v>
      </c>
      <c r="AY193" s="176" t="s">
        <v>179</v>
      </c>
      <c r="BK193" s="178">
        <f>SUM(BK194:BK198)</f>
        <v>0</v>
      </c>
    </row>
    <row r="194" spans="1:65" s="2" customFormat="1" ht="16.5" customHeight="1">
      <c r="A194" s="37"/>
      <c r="B194" s="38"/>
      <c r="C194" s="181" t="s">
        <v>322</v>
      </c>
      <c r="D194" s="181" t="s">
        <v>181</v>
      </c>
      <c r="E194" s="182" t="s">
        <v>1782</v>
      </c>
      <c r="F194" s="183" t="s">
        <v>1783</v>
      </c>
      <c r="G194" s="184" t="s">
        <v>405</v>
      </c>
      <c r="H194" s="185">
        <v>1</v>
      </c>
      <c r="I194" s="186"/>
      <c r="J194" s="187">
        <f>ROUND(I194*H194,2)</f>
        <v>0</v>
      </c>
      <c r="K194" s="183" t="s">
        <v>1740</v>
      </c>
      <c r="L194" s="42"/>
      <c r="M194" s="188" t="s">
        <v>19</v>
      </c>
      <c r="N194" s="189" t="s">
        <v>48</v>
      </c>
      <c r="O194" s="67"/>
      <c r="P194" s="190">
        <f>O194*H194</f>
        <v>0</v>
      </c>
      <c r="Q194" s="190">
        <v>0</v>
      </c>
      <c r="R194" s="190">
        <f>Q194*H194</f>
        <v>0</v>
      </c>
      <c r="S194" s="190">
        <v>0</v>
      </c>
      <c r="T194" s="191">
        <f>S194*H194</f>
        <v>0</v>
      </c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R194" s="192" t="s">
        <v>572</v>
      </c>
      <c r="AT194" s="192" t="s">
        <v>181</v>
      </c>
      <c r="AU194" s="192" t="s">
        <v>86</v>
      </c>
      <c r="AY194" s="20" t="s">
        <v>179</v>
      </c>
      <c r="BE194" s="193">
        <f>IF(N194="základní",J194,0)</f>
        <v>0</v>
      </c>
      <c r="BF194" s="193">
        <f>IF(N194="snížená",J194,0)</f>
        <v>0</v>
      </c>
      <c r="BG194" s="193">
        <f>IF(N194="zákl. přenesená",J194,0)</f>
        <v>0</v>
      </c>
      <c r="BH194" s="193">
        <f>IF(N194="sníž. přenesená",J194,0)</f>
        <v>0</v>
      </c>
      <c r="BI194" s="193">
        <f>IF(N194="nulová",J194,0)</f>
        <v>0</v>
      </c>
      <c r="BJ194" s="20" t="s">
        <v>84</v>
      </c>
      <c r="BK194" s="193">
        <f>ROUND(I194*H194,2)</f>
        <v>0</v>
      </c>
      <c r="BL194" s="20" t="s">
        <v>572</v>
      </c>
      <c r="BM194" s="192" t="s">
        <v>464</v>
      </c>
    </row>
    <row r="195" spans="1:65" s="2" customFormat="1" ht="11.25">
      <c r="A195" s="37"/>
      <c r="B195" s="38"/>
      <c r="C195" s="39"/>
      <c r="D195" s="194" t="s">
        <v>188</v>
      </c>
      <c r="E195" s="39"/>
      <c r="F195" s="195" t="s">
        <v>1783</v>
      </c>
      <c r="G195" s="39"/>
      <c r="H195" s="39"/>
      <c r="I195" s="196"/>
      <c r="J195" s="39"/>
      <c r="K195" s="39"/>
      <c r="L195" s="42"/>
      <c r="M195" s="197"/>
      <c r="N195" s="198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188</v>
      </c>
      <c r="AU195" s="20" t="s">
        <v>86</v>
      </c>
    </row>
    <row r="196" spans="1:65" s="2" customFormat="1" ht="37.9" customHeight="1">
      <c r="A196" s="37"/>
      <c r="B196" s="38"/>
      <c r="C196" s="181" t="s">
        <v>329</v>
      </c>
      <c r="D196" s="181" t="s">
        <v>181</v>
      </c>
      <c r="E196" s="182" t="s">
        <v>1746</v>
      </c>
      <c r="F196" s="183" t="s">
        <v>1747</v>
      </c>
      <c r="G196" s="184" t="s">
        <v>405</v>
      </c>
      <c r="H196" s="185">
        <v>1</v>
      </c>
      <c r="I196" s="186"/>
      <c r="J196" s="187">
        <f>ROUND(I196*H196,2)</f>
        <v>0</v>
      </c>
      <c r="K196" s="183" t="s">
        <v>1740</v>
      </c>
      <c r="L196" s="42"/>
      <c r="M196" s="188" t="s">
        <v>19</v>
      </c>
      <c r="N196" s="189" t="s">
        <v>48</v>
      </c>
      <c r="O196" s="67"/>
      <c r="P196" s="190">
        <f>O196*H196</f>
        <v>0</v>
      </c>
      <c r="Q196" s="190">
        <v>0</v>
      </c>
      <c r="R196" s="190">
        <f>Q196*H196</f>
        <v>0</v>
      </c>
      <c r="S196" s="190">
        <v>0</v>
      </c>
      <c r="T196" s="191">
        <f>S196*H196</f>
        <v>0</v>
      </c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R196" s="192" t="s">
        <v>572</v>
      </c>
      <c r="AT196" s="192" t="s">
        <v>181</v>
      </c>
      <c r="AU196" s="192" t="s">
        <v>86</v>
      </c>
      <c r="AY196" s="20" t="s">
        <v>179</v>
      </c>
      <c r="BE196" s="193">
        <f>IF(N196="základní",J196,0)</f>
        <v>0</v>
      </c>
      <c r="BF196" s="193">
        <f>IF(N196="snížená",J196,0)</f>
        <v>0</v>
      </c>
      <c r="BG196" s="193">
        <f>IF(N196="zákl. přenesená",J196,0)</f>
        <v>0</v>
      </c>
      <c r="BH196" s="193">
        <f>IF(N196="sníž. přenesená",J196,0)</f>
        <v>0</v>
      </c>
      <c r="BI196" s="193">
        <f>IF(N196="nulová",J196,0)</f>
        <v>0</v>
      </c>
      <c r="BJ196" s="20" t="s">
        <v>84</v>
      </c>
      <c r="BK196" s="193">
        <f>ROUND(I196*H196,2)</f>
        <v>0</v>
      </c>
      <c r="BL196" s="20" t="s">
        <v>572</v>
      </c>
      <c r="BM196" s="192" t="s">
        <v>478</v>
      </c>
    </row>
    <row r="197" spans="1:65" s="2" customFormat="1" ht="19.5">
      <c r="A197" s="37"/>
      <c r="B197" s="38"/>
      <c r="C197" s="39"/>
      <c r="D197" s="194" t="s">
        <v>188</v>
      </c>
      <c r="E197" s="39"/>
      <c r="F197" s="195" t="s">
        <v>1747</v>
      </c>
      <c r="G197" s="39"/>
      <c r="H197" s="39"/>
      <c r="I197" s="196"/>
      <c r="J197" s="39"/>
      <c r="K197" s="39"/>
      <c r="L197" s="42"/>
      <c r="M197" s="197"/>
      <c r="N197" s="198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188</v>
      </c>
      <c r="AU197" s="20" t="s">
        <v>86</v>
      </c>
    </row>
    <row r="198" spans="1:65" s="2" customFormat="1" ht="29.25">
      <c r="A198" s="37"/>
      <c r="B198" s="38"/>
      <c r="C198" s="39"/>
      <c r="D198" s="194" t="s">
        <v>433</v>
      </c>
      <c r="E198" s="39"/>
      <c r="F198" s="254" t="s">
        <v>1748</v>
      </c>
      <c r="G198" s="39"/>
      <c r="H198" s="39"/>
      <c r="I198" s="196"/>
      <c r="J198" s="39"/>
      <c r="K198" s="39"/>
      <c r="L198" s="42"/>
      <c r="M198" s="197"/>
      <c r="N198" s="198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433</v>
      </c>
      <c r="AU198" s="20" t="s">
        <v>86</v>
      </c>
    </row>
    <row r="199" spans="1:65" s="12" customFormat="1" ht="22.9" customHeight="1">
      <c r="B199" s="165"/>
      <c r="C199" s="166"/>
      <c r="D199" s="167" t="s">
        <v>76</v>
      </c>
      <c r="E199" s="179" t="s">
        <v>1749</v>
      </c>
      <c r="F199" s="179" t="s">
        <v>1750</v>
      </c>
      <c r="G199" s="166"/>
      <c r="H199" s="166"/>
      <c r="I199" s="169"/>
      <c r="J199" s="180">
        <f>BK199</f>
        <v>0</v>
      </c>
      <c r="K199" s="166"/>
      <c r="L199" s="171"/>
      <c r="M199" s="172"/>
      <c r="N199" s="173"/>
      <c r="O199" s="173"/>
      <c r="P199" s="174">
        <f>SUM(P200:P201)</f>
        <v>0</v>
      </c>
      <c r="Q199" s="173"/>
      <c r="R199" s="174">
        <f>SUM(R200:R201)</f>
        <v>0</v>
      </c>
      <c r="S199" s="173"/>
      <c r="T199" s="175">
        <f>SUM(T200:T201)</f>
        <v>0</v>
      </c>
      <c r="AR199" s="176" t="s">
        <v>94</v>
      </c>
      <c r="AT199" s="177" t="s">
        <v>76</v>
      </c>
      <c r="AU199" s="177" t="s">
        <v>84</v>
      </c>
      <c r="AY199" s="176" t="s">
        <v>179</v>
      </c>
      <c r="BK199" s="178">
        <f>SUM(BK200:BK201)</f>
        <v>0</v>
      </c>
    </row>
    <row r="200" spans="1:65" s="2" customFormat="1" ht="16.5" customHeight="1">
      <c r="A200" s="37"/>
      <c r="B200" s="38"/>
      <c r="C200" s="181" t="s">
        <v>339</v>
      </c>
      <c r="D200" s="181" t="s">
        <v>181</v>
      </c>
      <c r="E200" s="182" t="s">
        <v>1751</v>
      </c>
      <c r="F200" s="183" t="s">
        <v>1752</v>
      </c>
      <c r="G200" s="184" t="s">
        <v>216</v>
      </c>
      <c r="H200" s="185">
        <v>5</v>
      </c>
      <c r="I200" s="186"/>
      <c r="J200" s="187">
        <f>ROUND(I200*H200,2)</f>
        <v>0</v>
      </c>
      <c r="K200" s="183" t="s">
        <v>1740</v>
      </c>
      <c r="L200" s="42"/>
      <c r="M200" s="188" t="s">
        <v>19</v>
      </c>
      <c r="N200" s="189" t="s">
        <v>48</v>
      </c>
      <c r="O200" s="67"/>
      <c r="P200" s="190">
        <f>O200*H200</f>
        <v>0</v>
      </c>
      <c r="Q200" s="190">
        <v>0</v>
      </c>
      <c r="R200" s="190">
        <f>Q200*H200</f>
        <v>0</v>
      </c>
      <c r="S200" s="190">
        <v>0</v>
      </c>
      <c r="T200" s="191">
        <f>S200*H200</f>
        <v>0</v>
      </c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R200" s="192" t="s">
        <v>572</v>
      </c>
      <c r="AT200" s="192" t="s">
        <v>181</v>
      </c>
      <c r="AU200" s="192" t="s">
        <v>86</v>
      </c>
      <c r="AY200" s="20" t="s">
        <v>179</v>
      </c>
      <c r="BE200" s="193">
        <f>IF(N200="základní",J200,0)</f>
        <v>0</v>
      </c>
      <c r="BF200" s="193">
        <f>IF(N200="snížená",J200,0)</f>
        <v>0</v>
      </c>
      <c r="BG200" s="193">
        <f>IF(N200="zákl. přenesená",J200,0)</f>
        <v>0</v>
      </c>
      <c r="BH200" s="193">
        <f>IF(N200="sníž. přenesená",J200,0)</f>
        <v>0</v>
      </c>
      <c r="BI200" s="193">
        <f>IF(N200="nulová",J200,0)</f>
        <v>0</v>
      </c>
      <c r="BJ200" s="20" t="s">
        <v>84</v>
      </c>
      <c r="BK200" s="193">
        <f>ROUND(I200*H200,2)</f>
        <v>0</v>
      </c>
      <c r="BL200" s="20" t="s">
        <v>572</v>
      </c>
      <c r="BM200" s="192" t="s">
        <v>509</v>
      </c>
    </row>
    <row r="201" spans="1:65" s="2" customFormat="1" ht="11.25">
      <c r="A201" s="37"/>
      <c r="B201" s="38"/>
      <c r="C201" s="39"/>
      <c r="D201" s="194" t="s">
        <v>188</v>
      </c>
      <c r="E201" s="39"/>
      <c r="F201" s="195" t="s">
        <v>1752</v>
      </c>
      <c r="G201" s="39"/>
      <c r="H201" s="39"/>
      <c r="I201" s="196"/>
      <c r="J201" s="39"/>
      <c r="K201" s="39"/>
      <c r="L201" s="42"/>
      <c r="M201" s="197"/>
      <c r="N201" s="198"/>
      <c r="O201" s="67"/>
      <c r="P201" s="67"/>
      <c r="Q201" s="67"/>
      <c r="R201" s="67"/>
      <c r="S201" s="67"/>
      <c r="T201" s="68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T201" s="20" t="s">
        <v>188</v>
      </c>
      <c r="AU201" s="20" t="s">
        <v>86</v>
      </c>
    </row>
    <row r="202" spans="1:65" s="12" customFormat="1" ht="22.9" customHeight="1">
      <c r="B202" s="165"/>
      <c r="C202" s="166"/>
      <c r="D202" s="167" t="s">
        <v>76</v>
      </c>
      <c r="E202" s="179" t="s">
        <v>1754</v>
      </c>
      <c r="F202" s="179" t="s">
        <v>1755</v>
      </c>
      <c r="G202" s="166"/>
      <c r="H202" s="166"/>
      <c r="I202" s="169"/>
      <c r="J202" s="180">
        <f>BK202</f>
        <v>0</v>
      </c>
      <c r="K202" s="166"/>
      <c r="L202" s="171"/>
      <c r="M202" s="172"/>
      <c r="N202" s="173"/>
      <c r="O202" s="173"/>
      <c r="P202" s="174">
        <f>SUM(P203:P216)</f>
        <v>0</v>
      </c>
      <c r="Q202" s="173"/>
      <c r="R202" s="174">
        <f>SUM(R203:R216)</f>
        <v>0</v>
      </c>
      <c r="S202" s="173"/>
      <c r="T202" s="175">
        <f>SUM(T203:T216)</f>
        <v>0</v>
      </c>
      <c r="AR202" s="176" t="s">
        <v>94</v>
      </c>
      <c r="AT202" s="177" t="s">
        <v>76</v>
      </c>
      <c r="AU202" s="177" t="s">
        <v>84</v>
      </c>
      <c r="AY202" s="176" t="s">
        <v>179</v>
      </c>
      <c r="BK202" s="178">
        <f>SUM(BK203:BK216)</f>
        <v>0</v>
      </c>
    </row>
    <row r="203" spans="1:65" s="2" customFormat="1" ht="24.2" customHeight="1">
      <c r="A203" s="37"/>
      <c r="B203" s="38"/>
      <c r="C203" s="181" t="s">
        <v>346</v>
      </c>
      <c r="D203" s="181" t="s">
        <v>181</v>
      </c>
      <c r="E203" s="182" t="s">
        <v>1756</v>
      </c>
      <c r="F203" s="183" t="s">
        <v>1757</v>
      </c>
      <c r="G203" s="184" t="s">
        <v>216</v>
      </c>
      <c r="H203" s="185">
        <v>52</v>
      </c>
      <c r="I203" s="186"/>
      <c r="J203" s="187">
        <f>ROUND(I203*H203,2)</f>
        <v>0</v>
      </c>
      <c r="K203" s="183" t="s">
        <v>1740</v>
      </c>
      <c r="L203" s="42"/>
      <c r="M203" s="188" t="s">
        <v>19</v>
      </c>
      <c r="N203" s="189" t="s">
        <v>48</v>
      </c>
      <c r="O203" s="67"/>
      <c r="P203" s="190">
        <f>O203*H203</f>
        <v>0</v>
      </c>
      <c r="Q203" s="190">
        <v>0</v>
      </c>
      <c r="R203" s="190">
        <f>Q203*H203</f>
        <v>0</v>
      </c>
      <c r="S203" s="190">
        <v>0</v>
      </c>
      <c r="T203" s="191">
        <f>S203*H203</f>
        <v>0</v>
      </c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R203" s="192" t="s">
        <v>572</v>
      </c>
      <c r="AT203" s="192" t="s">
        <v>181</v>
      </c>
      <c r="AU203" s="192" t="s">
        <v>86</v>
      </c>
      <c r="AY203" s="20" t="s">
        <v>179</v>
      </c>
      <c r="BE203" s="193">
        <f>IF(N203="základní",J203,0)</f>
        <v>0</v>
      </c>
      <c r="BF203" s="193">
        <f>IF(N203="snížená",J203,0)</f>
        <v>0</v>
      </c>
      <c r="BG203" s="193">
        <f>IF(N203="zákl. přenesená",J203,0)</f>
        <v>0</v>
      </c>
      <c r="BH203" s="193">
        <f>IF(N203="sníž. přenesená",J203,0)</f>
        <v>0</v>
      </c>
      <c r="BI203" s="193">
        <f>IF(N203="nulová",J203,0)</f>
        <v>0</v>
      </c>
      <c r="BJ203" s="20" t="s">
        <v>84</v>
      </c>
      <c r="BK203" s="193">
        <f>ROUND(I203*H203,2)</f>
        <v>0</v>
      </c>
      <c r="BL203" s="20" t="s">
        <v>572</v>
      </c>
      <c r="BM203" s="192" t="s">
        <v>525</v>
      </c>
    </row>
    <row r="204" spans="1:65" s="2" customFormat="1" ht="19.5">
      <c r="A204" s="37"/>
      <c r="B204" s="38"/>
      <c r="C204" s="39"/>
      <c r="D204" s="194" t="s">
        <v>188</v>
      </c>
      <c r="E204" s="39"/>
      <c r="F204" s="195" t="s">
        <v>1757</v>
      </c>
      <c r="G204" s="39"/>
      <c r="H204" s="39"/>
      <c r="I204" s="196"/>
      <c r="J204" s="39"/>
      <c r="K204" s="39"/>
      <c r="L204" s="42"/>
      <c r="M204" s="197"/>
      <c r="N204" s="198"/>
      <c r="O204" s="67"/>
      <c r="P204" s="67"/>
      <c r="Q204" s="67"/>
      <c r="R204" s="67"/>
      <c r="S204" s="67"/>
      <c r="T204" s="68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T204" s="20" t="s">
        <v>188</v>
      </c>
      <c r="AU204" s="20" t="s">
        <v>86</v>
      </c>
    </row>
    <row r="205" spans="1:65" s="2" customFormat="1" ht="21.75" customHeight="1">
      <c r="A205" s="37"/>
      <c r="B205" s="38"/>
      <c r="C205" s="181" t="s">
        <v>358</v>
      </c>
      <c r="D205" s="181" t="s">
        <v>181</v>
      </c>
      <c r="E205" s="182" t="s">
        <v>1762</v>
      </c>
      <c r="F205" s="183" t="s">
        <v>1763</v>
      </c>
      <c r="G205" s="184" t="s">
        <v>405</v>
      </c>
      <c r="H205" s="185">
        <v>16</v>
      </c>
      <c r="I205" s="186"/>
      <c r="J205" s="187">
        <f>ROUND(I205*H205,2)</f>
        <v>0</v>
      </c>
      <c r="K205" s="183" t="s">
        <v>1740</v>
      </c>
      <c r="L205" s="42"/>
      <c r="M205" s="188" t="s">
        <v>19</v>
      </c>
      <c r="N205" s="189" t="s">
        <v>48</v>
      </c>
      <c r="O205" s="67"/>
      <c r="P205" s="190">
        <f>O205*H205</f>
        <v>0</v>
      </c>
      <c r="Q205" s="190">
        <v>0</v>
      </c>
      <c r="R205" s="190">
        <f>Q205*H205</f>
        <v>0</v>
      </c>
      <c r="S205" s="190">
        <v>0</v>
      </c>
      <c r="T205" s="191">
        <f>S205*H205</f>
        <v>0</v>
      </c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R205" s="192" t="s">
        <v>572</v>
      </c>
      <c r="AT205" s="192" t="s">
        <v>181</v>
      </c>
      <c r="AU205" s="192" t="s">
        <v>86</v>
      </c>
      <c r="AY205" s="20" t="s">
        <v>179</v>
      </c>
      <c r="BE205" s="193">
        <f>IF(N205="základní",J205,0)</f>
        <v>0</v>
      </c>
      <c r="BF205" s="193">
        <f>IF(N205="snížená",J205,0)</f>
        <v>0</v>
      </c>
      <c r="BG205" s="193">
        <f>IF(N205="zákl. přenesená",J205,0)</f>
        <v>0</v>
      </c>
      <c r="BH205" s="193">
        <f>IF(N205="sníž. přenesená",J205,0)</f>
        <v>0</v>
      </c>
      <c r="BI205" s="193">
        <f>IF(N205="nulová",J205,0)</f>
        <v>0</v>
      </c>
      <c r="BJ205" s="20" t="s">
        <v>84</v>
      </c>
      <c r="BK205" s="193">
        <f>ROUND(I205*H205,2)</f>
        <v>0</v>
      </c>
      <c r="BL205" s="20" t="s">
        <v>572</v>
      </c>
      <c r="BM205" s="192" t="s">
        <v>540</v>
      </c>
    </row>
    <row r="206" spans="1:65" s="2" customFormat="1" ht="11.25">
      <c r="A206" s="37"/>
      <c r="B206" s="38"/>
      <c r="C206" s="39"/>
      <c r="D206" s="194" t="s">
        <v>188</v>
      </c>
      <c r="E206" s="39"/>
      <c r="F206" s="195" t="s">
        <v>1763</v>
      </c>
      <c r="G206" s="39"/>
      <c r="H206" s="39"/>
      <c r="I206" s="196"/>
      <c r="J206" s="39"/>
      <c r="K206" s="39"/>
      <c r="L206" s="42"/>
      <c r="M206" s="197"/>
      <c r="N206" s="198"/>
      <c r="O206" s="67"/>
      <c r="P206" s="67"/>
      <c r="Q206" s="67"/>
      <c r="R206" s="67"/>
      <c r="S206" s="67"/>
      <c r="T206" s="68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T206" s="20" t="s">
        <v>188</v>
      </c>
      <c r="AU206" s="20" t="s">
        <v>86</v>
      </c>
    </row>
    <row r="207" spans="1:65" s="2" customFormat="1" ht="24.2" customHeight="1">
      <c r="A207" s="37"/>
      <c r="B207" s="38"/>
      <c r="C207" s="181" t="s">
        <v>7</v>
      </c>
      <c r="D207" s="181" t="s">
        <v>181</v>
      </c>
      <c r="E207" s="182" t="s">
        <v>1764</v>
      </c>
      <c r="F207" s="183" t="s">
        <v>1765</v>
      </c>
      <c r="G207" s="184" t="s">
        <v>216</v>
      </c>
      <c r="H207" s="185">
        <v>4</v>
      </c>
      <c r="I207" s="186"/>
      <c r="J207" s="187">
        <f>ROUND(I207*H207,2)</f>
        <v>0</v>
      </c>
      <c r="K207" s="183" t="s">
        <v>1740</v>
      </c>
      <c r="L207" s="42"/>
      <c r="M207" s="188" t="s">
        <v>19</v>
      </c>
      <c r="N207" s="189" t="s">
        <v>48</v>
      </c>
      <c r="O207" s="67"/>
      <c r="P207" s="190">
        <f>O207*H207</f>
        <v>0</v>
      </c>
      <c r="Q207" s="190">
        <v>0</v>
      </c>
      <c r="R207" s="190">
        <f>Q207*H207</f>
        <v>0</v>
      </c>
      <c r="S207" s="190">
        <v>0</v>
      </c>
      <c r="T207" s="191">
        <f>S207*H207</f>
        <v>0</v>
      </c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R207" s="192" t="s">
        <v>572</v>
      </c>
      <c r="AT207" s="192" t="s">
        <v>181</v>
      </c>
      <c r="AU207" s="192" t="s">
        <v>86</v>
      </c>
      <c r="AY207" s="20" t="s">
        <v>179</v>
      </c>
      <c r="BE207" s="193">
        <f>IF(N207="základní",J207,0)</f>
        <v>0</v>
      </c>
      <c r="BF207" s="193">
        <f>IF(N207="snížená",J207,0)</f>
        <v>0</v>
      </c>
      <c r="BG207" s="193">
        <f>IF(N207="zákl. přenesená",J207,0)</f>
        <v>0</v>
      </c>
      <c r="BH207" s="193">
        <f>IF(N207="sníž. přenesená",J207,0)</f>
        <v>0</v>
      </c>
      <c r="BI207" s="193">
        <f>IF(N207="nulová",J207,0)</f>
        <v>0</v>
      </c>
      <c r="BJ207" s="20" t="s">
        <v>84</v>
      </c>
      <c r="BK207" s="193">
        <f>ROUND(I207*H207,2)</f>
        <v>0</v>
      </c>
      <c r="BL207" s="20" t="s">
        <v>572</v>
      </c>
      <c r="BM207" s="192" t="s">
        <v>552</v>
      </c>
    </row>
    <row r="208" spans="1:65" s="2" customFormat="1" ht="19.5">
      <c r="A208" s="37"/>
      <c r="B208" s="38"/>
      <c r="C208" s="39"/>
      <c r="D208" s="194" t="s">
        <v>188</v>
      </c>
      <c r="E208" s="39"/>
      <c r="F208" s="195" t="s">
        <v>1765</v>
      </c>
      <c r="G208" s="39"/>
      <c r="H208" s="39"/>
      <c r="I208" s="196"/>
      <c r="J208" s="39"/>
      <c r="K208" s="39"/>
      <c r="L208" s="42"/>
      <c r="M208" s="197"/>
      <c r="N208" s="198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188</v>
      </c>
      <c r="AU208" s="20" t="s">
        <v>86</v>
      </c>
    </row>
    <row r="209" spans="1:65" s="2" customFormat="1" ht="24.2" customHeight="1">
      <c r="A209" s="37"/>
      <c r="B209" s="38"/>
      <c r="C209" s="181" t="s">
        <v>373</v>
      </c>
      <c r="D209" s="181" t="s">
        <v>181</v>
      </c>
      <c r="E209" s="182" t="s">
        <v>1766</v>
      </c>
      <c r="F209" s="183" t="s">
        <v>1767</v>
      </c>
      <c r="G209" s="184" t="s">
        <v>405</v>
      </c>
      <c r="H209" s="185">
        <v>1</v>
      </c>
      <c r="I209" s="186"/>
      <c r="J209" s="187">
        <f>ROUND(I209*H209,2)</f>
        <v>0</v>
      </c>
      <c r="K209" s="183" t="s">
        <v>1740</v>
      </c>
      <c r="L209" s="42"/>
      <c r="M209" s="188" t="s">
        <v>19</v>
      </c>
      <c r="N209" s="189" t="s">
        <v>48</v>
      </c>
      <c r="O209" s="67"/>
      <c r="P209" s="190">
        <f>O209*H209</f>
        <v>0</v>
      </c>
      <c r="Q209" s="190">
        <v>0</v>
      </c>
      <c r="R209" s="190">
        <f>Q209*H209</f>
        <v>0</v>
      </c>
      <c r="S209" s="190">
        <v>0</v>
      </c>
      <c r="T209" s="191">
        <f>S209*H209</f>
        <v>0</v>
      </c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R209" s="192" t="s">
        <v>572</v>
      </c>
      <c r="AT209" s="192" t="s">
        <v>181</v>
      </c>
      <c r="AU209" s="192" t="s">
        <v>86</v>
      </c>
      <c r="AY209" s="20" t="s">
        <v>179</v>
      </c>
      <c r="BE209" s="193">
        <f>IF(N209="základní",J209,0)</f>
        <v>0</v>
      </c>
      <c r="BF209" s="193">
        <f>IF(N209="snížená",J209,0)</f>
        <v>0</v>
      </c>
      <c r="BG209" s="193">
        <f>IF(N209="zákl. přenesená",J209,0)</f>
        <v>0</v>
      </c>
      <c r="BH209" s="193">
        <f>IF(N209="sníž. přenesená",J209,0)</f>
        <v>0</v>
      </c>
      <c r="BI209" s="193">
        <f>IF(N209="nulová",J209,0)</f>
        <v>0</v>
      </c>
      <c r="BJ209" s="20" t="s">
        <v>84</v>
      </c>
      <c r="BK209" s="193">
        <f>ROUND(I209*H209,2)</f>
        <v>0</v>
      </c>
      <c r="BL209" s="20" t="s">
        <v>572</v>
      </c>
      <c r="BM209" s="192" t="s">
        <v>568</v>
      </c>
    </row>
    <row r="210" spans="1:65" s="2" customFormat="1" ht="19.5">
      <c r="A210" s="37"/>
      <c r="B210" s="38"/>
      <c r="C210" s="39"/>
      <c r="D210" s="194" t="s">
        <v>188</v>
      </c>
      <c r="E210" s="39"/>
      <c r="F210" s="195" t="s">
        <v>1767</v>
      </c>
      <c r="G210" s="39"/>
      <c r="H210" s="39"/>
      <c r="I210" s="196"/>
      <c r="J210" s="39"/>
      <c r="K210" s="39"/>
      <c r="L210" s="42"/>
      <c r="M210" s="197"/>
      <c r="N210" s="198"/>
      <c r="O210" s="67"/>
      <c r="P210" s="67"/>
      <c r="Q210" s="67"/>
      <c r="R210" s="67"/>
      <c r="S210" s="67"/>
      <c r="T210" s="68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20" t="s">
        <v>188</v>
      </c>
      <c r="AU210" s="20" t="s">
        <v>86</v>
      </c>
    </row>
    <row r="211" spans="1:65" s="2" customFormat="1" ht="24.2" customHeight="1">
      <c r="A211" s="37"/>
      <c r="B211" s="38"/>
      <c r="C211" s="181" t="s">
        <v>379</v>
      </c>
      <c r="D211" s="181" t="s">
        <v>181</v>
      </c>
      <c r="E211" s="182" t="s">
        <v>1768</v>
      </c>
      <c r="F211" s="183" t="s">
        <v>1769</v>
      </c>
      <c r="G211" s="184" t="s">
        <v>405</v>
      </c>
      <c r="H211" s="185">
        <v>1</v>
      </c>
      <c r="I211" s="186"/>
      <c r="J211" s="187">
        <f>ROUND(I211*H211,2)</f>
        <v>0</v>
      </c>
      <c r="K211" s="183" t="s">
        <v>1740</v>
      </c>
      <c r="L211" s="42"/>
      <c r="M211" s="188" t="s">
        <v>19</v>
      </c>
      <c r="N211" s="189" t="s">
        <v>48</v>
      </c>
      <c r="O211" s="67"/>
      <c r="P211" s="190">
        <f>O211*H211</f>
        <v>0</v>
      </c>
      <c r="Q211" s="190">
        <v>0</v>
      </c>
      <c r="R211" s="190">
        <f>Q211*H211</f>
        <v>0</v>
      </c>
      <c r="S211" s="190">
        <v>0</v>
      </c>
      <c r="T211" s="191">
        <f>S211*H211</f>
        <v>0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192" t="s">
        <v>572</v>
      </c>
      <c r="AT211" s="192" t="s">
        <v>181</v>
      </c>
      <c r="AU211" s="192" t="s">
        <v>86</v>
      </c>
      <c r="AY211" s="20" t="s">
        <v>179</v>
      </c>
      <c r="BE211" s="193">
        <f>IF(N211="základní",J211,0)</f>
        <v>0</v>
      </c>
      <c r="BF211" s="193">
        <f>IF(N211="snížená",J211,0)</f>
        <v>0</v>
      </c>
      <c r="BG211" s="193">
        <f>IF(N211="zákl. přenesená",J211,0)</f>
        <v>0</v>
      </c>
      <c r="BH211" s="193">
        <f>IF(N211="sníž. přenesená",J211,0)</f>
        <v>0</v>
      </c>
      <c r="BI211" s="193">
        <f>IF(N211="nulová",J211,0)</f>
        <v>0</v>
      </c>
      <c r="BJ211" s="20" t="s">
        <v>84</v>
      </c>
      <c r="BK211" s="193">
        <f>ROUND(I211*H211,2)</f>
        <v>0</v>
      </c>
      <c r="BL211" s="20" t="s">
        <v>572</v>
      </c>
      <c r="BM211" s="192" t="s">
        <v>586</v>
      </c>
    </row>
    <row r="212" spans="1:65" s="2" customFormat="1" ht="19.5">
      <c r="A212" s="37"/>
      <c r="B212" s="38"/>
      <c r="C212" s="39"/>
      <c r="D212" s="194" t="s">
        <v>188</v>
      </c>
      <c r="E212" s="39"/>
      <c r="F212" s="195" t="s">
        <v>1769</v>
      </c>
      <c r="G212" s="39"/>
      <c r="H212" s="39"/>
      <c r="I212" s="196"/>
      <c r="J212" s="39"/>
      <c r="K212" s="39"/>
      <c r="L212" s="42"/>
      <c r="M212" s="197"/>
      <c r="N212" s="198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188</v>
      </c>
      <c r="AU212" s="20" t="s">
        <v>86</v>
      </c>
    </row>
    <row r="213" spans="1:65" s="2" customFormat="1" ht="16.5" customHeight="1">
      <c r="A213" s="37"/>
      <c r="B213" s="38"/>
      <c r="C213" s="181" t="s">
        <v>388</v>
      </c>
      <c r="D213" s="181" t="s">
        <v>181</v>
      </c>
      <c r="E213" s="182" t="s">
        <v>1770</v>
      </c>
      <c r="F213" s="183" t="s">
        <v>1771</v>
      </c>
      <c r="G213" s="184" t="s">
        <v>405</v>
      </c>
      <c r="H213" s="185">
        <v>1</v>
      </c>
      <c r="I213" s="186"/>
      <c r="J213" s="187">
        <f>ROUND(I213*H213,2)</f>
        <v>0</v>
      </c>
      <c r="K213" s="183" t="s">
        <v>1740</v>
      </c>
      <c r="L213" s="42"/>
      <c r="M213" s="188" t="s">
        <v>19</v>
      </c>
      <c r="N213" s="189" t="s">
        <v>48</v>
      </c>
      <c r="O213" s="67"/>
      <c r="P213" s="190">
        <f>O213*H213</f>
        <v>0</v>
      </c>
      <c r="Q213" s="190">
        <v>0</v>
      </c>
      <c r="R213" s="190">
        <f>Q213*H213</f>
        <v>0</v>
      </c>
      <c r="S213" s="190">
        <v>0</v>
      </c>
      <c r="T213" s="191">
        <f>S213*H213</f>
        <v>0</v>
      </c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R213" s="192" t="s">
        <v>572</v>
      </c>
      <c r="AT213" s="192" t="s">
        <v>181</v>
      </c>
      <c r="AU213" s="192" t="s">
        <v>86</v>
      </c>
      <c r="AY213" s="20" t="s">
        <v>179</v>
      </c>
      <c r="BE213" s="193">
        <f>IF(N213="základní",J213,0)</f>
        <v>0</v>
      </c>
      <c r="BF213" s="193">
        <f>IF(N213="snížená",J213,0)</f>
        <v>0</v>
      </c>
      <c r="BG213" s="193">
        <f>IF(N213="zákl. přenesená",J213,0)</f>
        <v>0</v>
      </c>
      <c r="BH213" s="193">
        <f>IF(N213="sníž. přenesená",J213,0)</f>
        <v>0</v>
      </c>
      <c r="BI213" s="193">
        <f>IF(N213="nulová",J213,0)</f>
        <v>0</v>
      </c>
      <c r="BJ213" s="20" t="s">
        <v>84</v>
      </c>
      <c r="BK213" s="193">
        <f>ROUND(I213*H213,2)</f>
        <v>0</v>
      </c>
      <c r="BL213" s="20" t="s">
        <v>572</v>
      </c>
      <c r="BM213" s="192" t="s">
        <v>601</v>
      </c>
    </row>
    <row r="214" spans="1:65" s="2" customFormat="1" ht="11.25">
      <c r="A214" s="37"/>
      <c r="B214" s="38"/>
      <c r="C214" s="39"/>
      <c r="D214" s="194" t="s">
        <v>188</v>
      </c>
      <c r="E214" s="39"/>
      <c r="F214" s="195" t="s">
        <v>1771</v>
      </c>
      <c r="G214" s="39"/>
      <c r="H214" s="39"/>
      <c r="I214" s="196"/>
      <c r="J214" s="39"/>
      <c r="K214" s="39"/>
      <c r="L214" s="42"/>
      <c r="M214" s="197"/>
      <c r="N214" s="198"/>
      <c r="O214" s="67"/>
      <c r="P214" s="67"/>
      <c r="Q214" s="67"/>
      <c r="R214" s="67"/>
      <c r="S214" s="67"/>
      <c r="T214" s="68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20" t="s">
        <v>188</v>
      </c>
      <c r="AU214" s="20" t="s">
        <v>86</v>
      </c>
    </row>
    <row r="215" spans="1:65" s="2" customFormat="1" ht="24.2" customHeight="1">
      <c r="A215" s="37"/>
      <c r="B215" s="38"/>
      <c r="C215" s="181" t="s">
        <v>393</v>
      </c>
      <c r="D215" s="181" t="s">
        <v>181</v>
      </c>
      <c r="E215" s="182" t="s">
        <v>1784</v>
      </c>
      <c r="F215" s="183" t="s">
        <v>1785</v>
      </c>
      <c r="G215" s="184" t="s">
        <v>216</v>
      </c>
      <c r="H215" s="185">
        <v>2</v>
      </c>
      <c r="I215" s="186"/>
      <c r="J215" s="187">
        <f>ROUND(I215*H215,2)</f>
        <v>0</v>
      </c>
      <c r="K215" s="183" t="s">
        <v>1740</v>
      </c>
      <c r="L215" s="42"/>
      <c r="M215" s="188" t="s">
        <v>19</v>
      </c>
      <c r="N215" s="189" t="s">
        <v>48</v>
      </c>
      <c r="O215" s="67"/>
      <c r="P215" s="190">
        <f>O215*H215</f>
        <v>0</v>
      </c>
      <c r="Q215" s="190">
        <v>0</v>
      </c>
      <c r="R215" s="190">
        <f>Q215*H215</f>
        <v>0</v>
      </c>
      <c r="S215" s="190">
        <v>0</v>
      </c>
      <c r="T215" s="191">
        <f>S215*H215</f>
        <v>0</v>
      </c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R215" s="192" t="s">
        <v>572</v>
      </c>
      <c r="AT215" s="192" t="s">
        <v>181</v>
      </c>
      <c r="AU215" s="192" t="s">
        <v>86</v>
      </c>
      <c r="AY215" s="20" t="s">
        <v>179</v>
      </c>
      <c r="BE215" s="193">
        <f>IF(N215="základní",J215,0)</f>
        <v>0</v>
      </c>
      <c r="BF215" s="193">
        <f>IF(N215="snížená",J215,0)</f>
        <v>0</v>
      </c>
      <c r="BG215" s="193">
        <f>IF(N215="zákl. přenesená",J215,0)</f>
        <v>0</v>
      </c>
      <c r="BH215" s="193">
        <f>IF(N215="sníž. přenesená",J215,0)</f>
        <v>0</v>
      </c>
      <c r="BI215" s="193">
        <f>IF(N215="nulová",J215,0)</f>
        <v>0</v>
      </c>
      <c r="BJ215" s="20" t="s">
        <v>84</v>
      </c>
      <c r="BK215" s="193">
        <f>ROUND(I215*H215,2)</f>
        <v>0</v>
      </c>
      <c r="BL215" s="20" t="s">
        <v>572</v>
      </c>
      <c r="BM215" s="192" t="s">
        <v>615</v>
      </c>
    </row>
    <row r="216" spans="1:65" s="2" customFormat="1" ht="19.5">
      <c r="A216" s="37"/>
      <c r="B216" s="38"/>
      <c r="C216" s="39"/>
      <c r="D216" s="194" t="s">
        <v>188</v>
      </c>
      <c r="E216" s="39"/>
      <c r="F216" s="195" t="s">
        <v>1785</v>
      </c>
      <c r="G216" s="39"/>
      <c r="H216" s="39"/>
      <c r="I216" s="196"/>
      <c r="J216" s="39"/>
      <c r="K216" s="39"/>
      <c r="L216" s="42"/>
      <c r="M216" s="197"/>
      <c r="N216" s="198"/>
      <c r="O216" s="67"/>
      <c r="P216" s="67"/>
      <c r="Q216" s="67"/>
      <c r="R216" s="67"/>
      <c r="S216" s="67"/>
      <c r="T216" s="68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T216" s="20" t="s">
        <v>188</v>
      </c>
      <c r="AU216" s="20" t="s">
        <v>86</v>
      </c>
    </row>
    <row r="217" spans="1:65" s="12" customFormat="1" ht="22.9" customHeight="1">
      <c r="B217" s="165"/>
      <c r="C217" s="166"/>
      <c r="D217" s="167" t="s">
        <v>76</v>
      </c>
      <c r="E217" s="179" t="s">
        <v>374</v>
      </c>
      <c r="F217" s="179" t="s">
        <v>1772</v>
      </c>
      <c r="G217" s="166"/>
      <c r="H217" s="166"/>
      <c r="I217" s="169"/>
      <c r="J217" s="180">
        <f>BK217</f>
        <v>0</v>
      </c>
      <c r="K217" s="166"/>
      <c r="L217" s="171"/>
      <c r="M217" s="172"/>
      <c r="N217" s="173"/>
      <c r="O217" s="173"/>
      <c r="P217" s="174">
        <f>SUM(P218:P222)</f>
        <v>0</v>
      </c>
      <c r="Q217" s="173"/>
      <c r="R217" s="174">
        <f>SUM(R218:R222)</f>
        <v>0</v>
      </c>
      <c r="S217" s="173"/>
      <c r="T217" s="175">
        <f>SUM(T218:T222)</f>
        <v>0</v>
      </c>
      <c r="AR217" s="176" t="s">
        <v>94</v>
      </c>
      <c r="AT217" s="177" t="s">
        <v>76</v>
      </c>
      <c r="AU217" s="177" t="s">
        <v>84</v>
      </c>
      <c r="AY217" s="176" t="s">
        <v>179</v>
      </c>
      <c r="BK217" s="178">
        <f>SUM(BK218:BK222)</f>
        <v>0</v>
      </c>
    </row>
    <row r="218" spans="1:65" s="2" customFormat="1" ht="16.5" customHeight="1">
      <c r="A218" s="37"/>
      <c r="B218" s="38"/>
      <c r="C218" s="244" t="s">
        <v>402</v>
      </c>
      <c r="D218" s="244" t="s">
        <v>374</v>
      </c>
      <c r="E218" s="245" t="s">
        <v>1786</v>
      </c>
      <c r="F218" s="246" t="s">
        <v>1787</v>
      </c>
      <c r="G218" s="247" t="s">
        <v>405</v>
      </c>
      <c r="H218" s="248">
        <v>1</v>
      </c>
      <c r="I218" s="249"/>
      <c r="J218" s="250">
        <f>ROUND(I218*H218,2)</f>
        <v>0</v>
      </c>
      <c r="K218" s="246" t="s">
        <v>1775</v>
      </c>
      <c r="L218" s="251"/>
      <c r="M218" s="252" t="s">
        <v>19</v>
      </c>
      <c r="N218" s="253" t="s">
        <v>48</v>
      </c>
      <c r="O218" s="67"/>
      <c r="P218" s="190">
        <f>O218*H218</f>
        <v>0</v>
      </c>
      <c r="Q218" s="190">
        <v>0</v>
      </c>
      <c r="R218" s="190">
        <f>Q218*H218</f>
        <v>0</v>
      </c>
      <c r="S218" s="190">
        <v>0</v>
      </c>
      <c r="T218" s="191">
        <f>S218*H218</f>
        <v>0</v>
      </c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R218" s="192" t="s">
        <v>1776</v>
      </c>
      <c r="AT218" s="192" t="s">
        <v>374</v>
      </c>
      <c r="AU218" s="192" t="s">
        <v>86</v>
      </c>
      <c r="AY218" s="20" t="s">
        <v>179</v>
      </c>
      <c r="BE218" s="193">
        <f>IF(N218="základní",J218,0)</f>
        <v>0</v>
      </c>
      <c r="BF218" s="193">
        <f>IF(N218="snížená",J218,0)</f>
        <v>0</v>
      </c>
      <c r="BG218" s="193">
        <f>IF(N218="zákl. přenesená",J218,0)</f>
        <v>0</v>
      </c>
      <c r="BH218" s="193">
        <f>IF(N218="sníž. přenesená",J218,0)</f>
        <v>0</v>
      </c>
      <c r="BI218" s="193">
        <f>IF(N218="nulová",J218,0)</f>
        <v>0</v>
      </c>
      <c r="BJ218" s="20" t="s">
        <v>84</v>
      </c>
      <c r="BK218" s="193">
        <f>ROUND(I218*H218,2)</f>
        <v>0</v>
      </c>
      <c r="BL218" s="20" t="s">
        <v>572</v>
      </c>
      <c r="BM218" s="192" t="s">
        <v>849</v>
      </c>
    </row>
    <row r="219" spans="1:65" s="2" customFormat="1" ht="11.25">
      <c r="A219" s="37"/>
      <c r="B219" s="38"/>
      <c r="C219" s="39"/>
      <c r="D219" s="194" t="s">
        <v>188</v>
      </c>
      <c r="E219" s="39"/>
      <c r="F219" s="195" t="s">
        <v>1787</v>
      </c>
      <c r="G219" s="39"/>
      <c r="H219" s="39"/>
      <c r="I219" s="196"/>
      <c r="J219" s="39"/>
      <c r="K219" s="39"/>
      <c r="L219" s="42"/>
      <c r="M219" s="197"/>
      <c r="N219" s="198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188</v>
      </c>
      <c r="AU219" s="20" t="s">
        <v>86</v>
      </c>
    </row>
    <row r="220" spans="1:65" s="2" customFormat="1" ht="19.5">
      <c r="A220" s="37"/>
      <c r="B220" s="38"/>
      <c r="C220" s="39"/>
      <c r="D220" s="194" t="s">
        <v>433</v>
      </c>
      <c r="E220" s="39"/>
      <c r="F220" s="254" t="s">
        <v>1788</v>
      </c>
      <c r="G220" s="39"/>
      <c r="H220" s="39"/>
      <c r="I220" s="196"/>
      <c r="J220" s="39"/>
      <c r="K220" s="39"/>
      <c r="L220" s="42"/>
      <c r="M220" s="197"/>
      <c r="N220" s="198"/>
      <c r="O220" s="67"/>
      <c r="P220" s="67"/>
      <c r="Q220" s="67"/>
      <c r="R220" s="67"/>
      <c r="S220" s="67"/>
      <c r="T220" s="68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T220" s="20" t="s">
        <v>433</v>
      </c>
      <c r="AU220" s="20" t="s">
        <v>86</v>
      </c>
    </row>
    <row r="221" spans="1:65" s="2" customFormat="1" ht="24.2" customHeight="1">
      <c r="A221" s="37"/>
      <c r="B221" s="38"/>
      <c r="C221" s="244" t="s">
        <v>410</v>
      </c>
      <c r="D221" s="244" t="s">
        <v>374</v>
      </c>
      <c r="E221" s="245" t="s">
        <v>1778</v>
      </c>
      <c r="F221" s="246" t="s">
        <v>1779</v>
      </c>
      <c r="G221" s="247" t="s">
        <v>216</v>
      </c>
      <c r="H221" s="248">
        <v>5</v>
      </c>
      <c r="I221" s="249"/>
      <c r="J221" s="250">
        <f>ROUND(I221*H221,2)</f>
        <v>0</v>
      </c>
      <c r="K221" s="246" t="s">
        <v>1775</v>
      </c>
      <c r="L221" s="251"/>
      <c r="M221" s="252" t="s">
        <v>19</v>
      </c>
      <c r="N221" s="253" t="s">
        <v>48</v>
      </c>
      <c r="O221" s="67"/>
      <c r="P221" s="190">
        <f>O221*H221</f>
        <v>0</v>
      </c>
      <c r="Q221" s="190">
        <v>0</v>
      </c>
      <c r="R221" s="190">
        <f>Q221*H221</f>
        <v>0</v>
      </c>
      <c r="S221" s="190">
        <v>0</v>
      </c>
      <c r="T221" s="191">
        <f>S221*H221</f>
        <v>0</v>
      </c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R221" s="192" t="s">
        <v>1776</v>
      </c>
      <c r="AT221" s="192" t="s">
        <v>374</v>
      </c>
      <c r="AU221" s="192" t="s">
        <v>86</v>
      </c>
      <c r="AY221" s="20" t="s">
        <v>179</v>
      </c>
      <c r="BE221" s="193">
        <f>IF(N221="základní",J221,0)</f>
        <v>0</v>
      </c>
      <c r="BF221" s="193">
        <f>IF(N221="snížená",J221,0)</f>
        <v>0</v>
      </c>
      <c r="BG221" s="193">
        <f>IF(N221="zákl. přenesená",J221,0)</f>
        <v>0</v>
      </c>
      <c r="BH221" s="193">
        <f>IF(N221="sníž. přenesená",J221,0)</f>
        <v>0</v>
      </c>
      <c r="BI221" s="193">
        <f>IF(N221="nulová",J221,0)</f>
        <v>0</v>
      </c>
      <c r="BJ221" s="20" t="s">
        <v>84</v>
      </c>
      <c r="BK221" s="193">
        <f>ROUND(I221*H221,2)</f>
        <v>0</v>
      </c>
      <c r="BL221" s="20" t="s">
        <v>572</v>
      </c>
      <c r="BM221" s="192" t="s">
        <v>630</v>
      </c>
    </row>
    <row r="222" spans="1:65" s="2" customFormat="1" ht="19.5">
      <c r="A222" s="37"/>
      <c r="B222" s="38"/>
      <c r="C222" s="39"/>
      <c r="D222" s="194" t="s">
        <v>188</v>
      </c>
      <c r="E222" s="39"/>
      <c r="F222" s="195" t="s">
        <v>1779</v>
      </c>
      <c r="G222" s="39"/>
      <c r="H222" s="39"/>
      <c r="I222" s="196"/>
      <c r="J222" s="39"/>
      <c r="K222" s="39"/>
      <c r="L222" s="42"/>
      <c r="M222" s="197"/>
      <c r="N222" s="198"/>
      <c r="O222" s="67"/>
      <c r="P222" s="67"/>
      <c r="Q222" s="67"/>
      <c r="R222" s="67"/>
      <c r="S222" s="67"/>
      <c r="T222" s="68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20" t="s">
        <v>188</v>
      </c>
      <c r="AU222" s="20" t="s">
        <v>86</v>
      </c>
    </row>
    <row r="223" spans="1:65" s="12" customFormat="1" ht="25.9" customHeight="1">
      <c r="B223" s="165"/>
      <c r="C223" s="166"/>
      <c r="D223" s="167" t="s">
        <v>76</v>
      </c>
      <c r="E223" s="168" t="s">
        <v>1789</v>
      </c>
      <c r="F223" s="168" t="s">
        <v>1790</v>
      </c>
      <c r="G223" s="166"/>
      <c r="H223" s="166"/>
      <c r="I223" s="169"/>
      <c r="J223" s="170">
        <f>BK223</f>
        <v>0</v>
      </c>
      <c r="K223" s="166"/>
      <c r="L223" s="171"/>
      <c r="M223" s="172"/>
      <c r="N223" s="173"/>
      <c r="O223" s="173"/>
      <c r="P223" s="174">
        <f>P224+P227+P231+P234+P249</f>
        <v>0</v>
      </c>
      <c r="Q223" s="173"/>
      <c r="R223" s="174">
        <f>R224+R227+R231+R234+R249</f>
        <v>0</v>
      </c>
      <c r="S223" s="173"/>
      <c r="T223" s="175">
        <f>T224+T227+T231+T234+T249</f>
        <v>0</v>
      </c>
      <c r="AR223" s="176" t="s">
        <v>84</v>
      </c>
      <c r="AT223" s="177" t="s">
        <v>76</v>
      </c>
      <c r="AU223" s="177" t="s">
        <v>77</v>
      </c>
      <c r="AY223" s="176" t="s">
        <v>179</v>
      </c>
      <c r="BK223" s="178">
        <f>BK224+BK227+BK231+BK234+BK249</f>
        <v>0</v>
      </c>
    </row>
    <row r="224" spans="1:65" s="12" customFormat="1" ht="22.9" customHeight="1">
      <c r="B224" s="165"/>
      <c r="C224" s="166"/>
      <c r="D224" s="167" t="s">
        <v>76</v>
      </c>
      <c r="E224" s="179" t="s">
        <v>491</v>
      </c>
      <c r="F224" s="179" t="s">
        <v>1737</v>
      </c>
      <c r="G224" s="166"/>
      <c r="H224" s="166"/>
      <c r="I224" s="169"/>
      <c r="J224" s="180">
        <f>BK224</f>
        <v>0</v>
      </c>
      <c r="K224" s="166"/>
      <c r="L224" s="171"/>
      <c r="M224" s="172"/>
      <c r="N224" s="173"/>
      <c r="O224" s="173"/>
      <c r="P224" s="174">
        <f>SUM(P225:P226)</f>
        <v>0</v>
      </c>
      <c r="Q224" s="173"/>
      <c r="R224" s="174">
        <f>SUM(R225:R226)</f>
        <v>0</v>
      </c>
      <c r="S224" s="173"/>
      <c r="T224" s="175">
        <f>SUM(T225:T226)</f>
        <v>0</v>
      </c>
      <c r="AR224" s="176" t="s">
        <v>84</v>
      </c>
      <c r="AT224" s="177" t="s">
        <v>76</v>
      </c>
      <c r="AU224" s="177" t="s">
        <v>84</v>
      </c>
      <c r="AY224" s="176" t="s">
        <v>179</v>
      </c>
      <c r="BK224" s="178">
        <f>SUM(BK225:BK226)</f>
        <v>0</v>
      </c>
    </row>
    <row r="225" spans="1:65" s="2" customFormat="1" ht="24.2" customHeight="1">
      <c r="A225" s="37"/>
      <c r="B225" s="38"/>
      <c r="C225" s="181" t="s">
        <v>418</v>
      </c>
      <c r="D225" s="181" t="s">
        <v>181</v>
      </c>
      <c r="E225" s="182" t="s">
        <v>1738</v>
      </c>
      <c r="F225" s="183" t="s">
        <v>1739</v>
      </c>
      <c r="G225" s="184" t="s">
        <v>216</v>
      </c>
      <c r="H225" s="185">
        <v>61</v>
      </c>
      <c r="I225" s="186"/>
      <c r="J225" s="187">
        <f>ROUND(I225*H225,2)</f>
        <v>0</v>
      </c>
      <c r="K225" s="183" t="s">
        <v>1740</v>
      </c>
      <c r="L225" s="42"/>
      <c r="M225" s="188" t="s">
        <v>19</v>
      </c>
      <c r="N225" s="189" t="s">
        <v>48</v>
      </c>
      <c r="O225" s="67"/>
      <c r="P225" s="190">
        <f>O225*H225</f>
        <v>0</v>
      </c>
      <c r="Q225" s="190">
        <v>0</v>
      </c>
      <c r="R225" s="190">
        <f>Q225*H225</f>
        <v>0</v>
      </c>
      <c r="S225" s="190">
        <v>0</v>
      </c>
      <c r="T225" s="191">
        <f>S225*H225</f>
        <v>0</v>
      </c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R225" s="192" t="s">
        <v>186</v>
      </c>
      <c r="AT225" s="192" t="s">
        <v>181</v>
      </c>
      <c r="AU225" s="192" t="s">
        <v>86</v>
      </c>
      <c r="AY225" s="20" t="s">
        <v>179</v>
      </c>
      <c r="BE225" s="193">
        <f>IF(N225="základní",J225,0)</f>
        <v>0</v>
      </c>
      <c r="BF225" s="193">
        <f>IF(N225="snížená",J225,0)</f>
        <v>0</v>
      </c>
      <c r="BG225" s="193">
        <f>IF(N225="zákl. přenesená",J225,0)</f>
        <v>0</v>
      </c>
      <c r="BH225" s="193">
        <f>IF(N225="sníž. přenesená",J225,0)</f>
        <v>0</v>
      </c>
      <c r="BI225" s="193">
        <f>IF(N225="nulová",J225,0)</f>
        <v>0</v>
      </c>
      <c r="BJ225" s="20" t="s">
        <v>84</v>
      </c>
      <c r="BK225" s="193">
        <f>ROUND(I225*H225,2)</f>
        <v>0</v>
      </c>
      <c r="BL225" s="20" t="s">
        <v>186</v>
      </c>
      <c r="BM225" s="192" t="s">
        <v>817</v>
      </c>
    </row>
    <row r="226" spans="1:65" s="2" customFormat="1" ht="19.5">
      <c r="A226" s="37"/>
      <c r="B226" s="38"/>
      <c r="C226" s="39"/>
      <c r="D226" s="194" t="s">
        <v>188</v>
      </c>
      <c r="E226" s="39"/>
      <c r="F226" s="195" t="s">
        <v>1739</v>
      </c>
      <c r="G226" s="39"/>
      <c r="H226" s="39"/>
      <c r="I226" s="196"/>
      <c r="J226" s="39"/>
      <c r="K226" s="39"/>
      <c r="L226" s="42"/>
      <c r="M226" s="197"/>
      <c r="N226" s="198"/>
      <c r="O226" s="67"/>
      <c r="P226" s="67"/>
      <c r="Q226" s="67"/>
      <c r="R226" s="67"/>
      <c r="S226" s="67"/>
      <c r="T226" s="68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T226" s="20" t="s">
        <v>188</v>
      </c>
      <c r="AU226" s="20" t="s">
        <v>86</v>
      </c>
    </row>
    <row r="227" spans="1:65" s="12" customFormat="1" ht="22.9" customHeight="1">
      <c r="B227" s="165"/>
      <c r="C227" s="166"/>
      <c r="D227" s="167" t="s">
        <v>76</v>
      </c>
      <c r="E227" s="179" t="s">
        <v>1742</v>
      </c>
      <c r="F227" s="179" t="s">
        <v>1743</v>
      </c>
      <c r="G227" s="166"/>
      <c r="H227" s="166"/>
      <c r="I227" s="169"/>
      <c r="J227" s="180">
        <f>BK227</f>
        <v>0</v>
      </c>
      <c r="K227" s="166"/>
      <c r="L227" s="171"/>
      <c r="M227" s="172"/>
      <c r="N227" s="173"/>
      <c r="O227" s="173"/>
      <c r="P227" s="174">
        <f>SUM(P228:P230)</f>
        <v>0</v>
      </c>
      <c r="Q227" s="173"/>
      <c r="R227" s="174">
        <f>SUM(R228:R230)</f>
        <v>0</v>
      </c>
      <c r="S227" s="173"/>
      <c r="T227" s="175">
        <f>SUM(T228:T230)</f>
        <v>0</v>
      </c>
      <c r="AR227" s="176" t="s">
        <v>94</v>
      </c>
      <c r="AT227" s="177" t="s">
        <v>76</v>
      </c>
      <c r="AU227" s="177" t="s">
        <v>84</v>
      </c>
      <c r="AY227" s="176" t="s">
        <v>179</v>
      </c>
      <c r="BK227" s="178">
        <f>SUM(BK228:BK230)</f>
        <v>0</v>
      </c>
    </row>
    <row r="228" spans="1:65" s="2" customFormat="1" ht="37.9" customHeight="1">
      <c r="A228" s="37"/>
      <c r="B228" s="38"/>
      <c r="C228" s="181" t="s">
        <v>427</v>
      </c>
      <c r="D228" s="181" t="s">
        <v>181</v>
      </c>
      <c r="E228" s="182" t="s">
        <v>1746</v>
      </c>
      <c r="F228" s="183" t="s">
        <v>1747</v>
      </c>
      <c r="G228" s="184" t="s">
        <v>405</v>
      </c>
      <c r="H228" s="185">
        <v>1</v>
      </c>
      <c r="I228" s="186"/>
      <c r="J228" s="187">
        <f>ROUND(I228*H228,2)</f>
        <v>0</v>
      </c>
      <c r="K228" s="183" t="s">
        <v>1740</v>
      </c>
      <c r="L228" s="42"/>
      <c r="M228" s="188" t="s">
        <v>19</v>
      </c>
      <c r="N228" s="189" t="s">
        <v>48</v>
      </c>
      <c r="O228" s="67"/>
      <c r="P228" s="190">
        <f>O228*H228</f>
        <v>0</v>
      </c>
      <c r="Q228" s="190">
        <v>0</v>
      </c>
      <c r="R228" s="190">
        <f>Q228*H228</f>
        <v>0</v>
      </c>
      <c r="S228" s="190">
        <v>0</v>
      </c>
      <c r="T228" s="191">
        <f>S228*H228</f>
        <v>0</v>
      </c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R228" s="192" t="s">
        <v>572</v>
      </c>
      <c r="AT228" s="192" t="s">
        <v>181</v>
      </c>
      <c r="AU228" s="192" t="s">
        <v>86</v>
      </c>
      <c r="AY228" s="20" t="s">
        <v>179</v>
      </c>
      <c r="BE228" s="193">
        <f>IF(N228="základní",J228,0)</f>
        <v>0</v>
      </c>
      <c r="BF228" s="193">
        <f>IF(N228="snížená",J228,0)</f>
        <v>0</v>
      </c>
      <c r="BG228" s="193">
        <f>IF(N228="zákl. přenesená",J228,0)</f>
        <v>0</v>
      </c>
      <c r="BH228" s="193">
        <f>IF(N228="sníž. přenesená",J228,0)</f>
        <v>0</v>
      </c>
      <c r="BI228" s="193">
        <f>IF(N228="nulová",J228,0)</f>
        <v>0</v>
      </c>
      <c r="BJ228" s="20" t="s">
        <v>84</v>
      </c>
      <c r="BK228" s="193">
        <f>ROUND(I228*H228,2)</f>
        <v>0</v>
      </c>
      <c r="BL228" s="20" t="s">
        <v>572</v>
      </c>
      <c r="BM228" s="192" t="s">
        <v>572</v>
      </c>
    </row>
    <row r="229" spans="1:65" s="2" customFormat="1" ht="19.5">
      <c r="A229" s="37"/>
      <c r="B229" s="38"/>
      <c r="C229" s="39"/>
      <c r="D229" s="194" t="s">
        <v>188</v>
      </c>
      <c r="E229" s="39"/>
      <c r="F229" s="195" t="s">
        <v>1747</v>
      </c>
      <c r="G229" s="39"/>
      <c r="H229" s="39"/>
      <c r="I229" s="196"/>
      <c r="J229" s="39"/>
      <c r="K229" s="39"/>
      <c r="L229" s="42"/>
      <c r="M229" s="197"/>
      <c r="N229" s="198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188</v>
      </c>
      <c r="AU229" s="20" t="s">
        <v>86</v>
      </c>
    </row>
    <row r="230" spans="1:65" s="2" customFormat="1" ht="29.25">
      <c r="A230" s="37"/>
      <c r="B230" s="38"/>
      <c r="C230" s="39"/>
      <c r="D230" s="194" t="s">
        <v>433</v>
      </c>
      <c r="E230" s="39"/>
      <c r="F230" s="254" t="s">
        <v>1748</v>
      </c>
      <c r="G230" s="39"/>
      <c r="H230" s="39"/>
      <c r="I230" s="196"/>
      <c r="J230" s="39"/>
      <c r="K230" s="39"/>
      <c r="L230" s="42"/>
      <c r="M230" s="197"/>
      <c r="N230" s="198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433</v>
      </c>
      <c r="AU230" s="20" t="s">
        <v>86</v>
      </c>
    </row>
    <row r="231" spans="1:65" s="12" customFormat="1" ht="22.9" customHeight="1">
      <c r="B231" s="165"/>
      <c r="C231" s="166"/>
      <c r="D231" s="167" t="s">
        <v>76</v>
      </c>
      <c r="E231" s="179" t="s">
        <v>1749</v>
      </c>
      <c r="F231" s="179" t="s">
        <v>1750</v>
      </c>
      <c r="G231" s="166"/>
      <c r="H231" s="166"/>
      <c r="I231" s="169"/>
      <c r="J231" s="180">
        <f>BK231</f>
        <v>0</v>
      </c>
      <c r="K231" s="166"/>
      <c r="L231" s="171"/>
      <c r="M231" s="172"/>
      <c r="N231" s="173"/>
      <c r="O231" s="173"/>
      <c r="P231" s="174">
        <f>SUM(P232:P233)</f>
        <v>0</v>
      </c>
      <c r="Q231" s="173"/>
      <c r="R231" s="174">
        <f>SUM(R232:R233)</f>
        <v>0</v>
      </c>
      <c r="S231" s="173"/>
      <c r="T231" s="175">
        <f>SUM(T232:T233)</f>
        <v>0</v>
      </c>
      <c r="AR231" s="176" t="s">
        <v>94</v>
      </c>
      <c r="AT231" s="177" t="s">
        <v>76</v>
      </c>
      <c r="AU231" s="177" t="s">
        <v>84</v>
      </c>
      <c r="AY231" s="176" t="s">
        <v>179</v>
      </c>
      <c r="BK231" s="178">
        <f>SUM(BK232:BK233)</f>
        <v>0</v>
      </c>
    </row>
    <row r="232" spans="1:65" s="2" customFormat="1" ht="16.5" customHeight="1">
      <c r="A232" s="37"/>
      <c r="B232" s="38"/>
      <c r="C232" s="181" t="s">
        <v>438</v>
      </c>
      <c r="D232" s="181" t="s">
        <v>181</v>
      </c>
      <c r="E232" s="182" t="s">
        <v>1751</v>
      </c>
      <c r="F232" s="183" t="s">
        <v>1752</v>
      </c>
      <c r="G232" s="184" t="s">
        <v>216</v>
      </c>
      <c r="H232" s="185">
        <v>5</v>
      </c>
      <c r="I232" s="186"/>
      <c r="J232" s="187">
        <f>ROUND(I232*H232,2)</f>
        <v>0</v>
      </c>
      <c r="K232" s="183" t="s">
        <v>1740</v>
      </c>
      <c r="L232" s="42"/>
      <c r="M232" s="188" t="s">
        <v>19</v>
      </c>
      <c r="N232" s="189" t="s">
        <v>48</v>
      </c>
      <c r="O232" s="67"/>
      <c r="P232" s="190">
        <f>O232*H232</f>
        <v>0</v>
      </c>
      <c r="Q232" s="190">
        <v>0</v>
      </c>
      <c r="R232" s="190">
        <f>Q232*H232</f>
        <v>0</v>
      </c>
      <c r="S232" s="190">
        <v>0</v>
      </c>
      <c r="T232" s="191">
        <f>S232*H232</f>
        <v>0</v>
      </c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R232" s="192" t="s">
        <v>572</v>
      </c>
      <c r="AT232" s="192" t="s">
        <v>181</v>
      </c>
      <c r="AU232" s="192" t="s">
        <v>86</v>
      </c>
      <c r="AY232" s="20" t="s">
        <v>179</v>
      </c>
      <c r="BE232" s="193">
        <f>IF(N232="základní",J232,0)</f>
        <v>0</v>
      </c>
      <c r="BF232" s="193">
        <f>IF(N232="snížená",J232,0)</f>
        <v>0</v>
      </c>
      <c r="BG232" s="193">
        <f>IF(N232="zákl. přenesená",J232,0)</f>
        <v>0</v>
      </c>
      <c r="BH232" s="193">
        <f>IF(N232="sníž. přenesená",J232,0)</f>
        <v>0</v>
      </c>
      <c r="BI232" s="193">
        <f>IF(N232="nulová",J232,0)</f>
        <v>0</v>
      </c>
      <c r="BJ232" s="20" t="s">
        <v>84</v>
      </c>
      <c r="BK232" s="193">
        <f>ROUND(I232*H232,2)</f>
        <v>0</v>
      </c>
      <c r="BL232" s="20" t="s">
        <v>572</v>
      </c>
      <c r="BM232" s="192" t="s">
        <v>1145</v>
      </c>
    </row>
    <row r="233" spans="1:65" s="2" customFormat="1" ht="11.25">
      <c r="A233" s="37"/>
      <c r="B233" s="38"/>
      <c r="C233" s="39"/>
      <c r="D233" s="194" t="s">
        <v>188</v>
      </c>
      <c r="E233" s="39"/>
      <c r="F233" s="195" t="s">
        <v>1752</v>
      </c>
      <c r="G233" s="39"/>
      <c r="H233" s="39"/>
      <c r="I233" s="196"/>
      <c r="J233" s="39"/>
      <c r="K233" s="39"/>
      <c r="L233" s="42"/>
      <c r="M233" s="197"/>
      <c r="N233" s="198"/>
      <c r="O233" s="67"/>
      <c r="P233" s="67"/>
      <c r="Q233" s="67"/>
      <c r="R233" s="67"/>
      <c r="S233" s="67"/>
      <c r="T233" s="68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20" t="s">
        <v>188</v>
      </c>
      <c r="AU233" s="20" t="s">
        <v>86</v>
      </c>
    </row>
    <row r="234" spans="1:65" s="12" customFormat="1" ht="22.9" customHeight="1">
      <c r="B234" s="165"/>
      <c r="C234" s="166"/>
      <c r="D234" s="167" t="s">
        <v>76</v>
      </c>
      <c r="E234" s="179" t="s">
        <v>1754</v>
      </c>
      <c r="F234" s="179" t="s">
        <v>1755</v>
      </c>
      <c r="G234" s="166"/>
      <c r="H234" s="166"/>
      <c r="I234" s="169"/>
      <c r="J234" s="180">
        <f>BK234</f>
        <v>0</v>
      </c>
      <c r="K234" s="166"/>
      <c r="L234" s="171"/>
      <c r="M234" s="172"/>
      <c r="N234" s="173"/>
      <c r="O234" s="173"/>
      <c r="P234" s="174">
        <f>SUM(P235:P248)</f>
        <v>0</v>
      </c>
      <c r="Q234" s="173"/>
      <c r="R234" s="174">
        <f>SUM(R235:R248)</f>
        <v>0</v>
      </c>
      <c r="S234" s="173"/>
      <c r="T234" s="175">
        <f>SUM(T235:T248)</f>
        <v>0</v>
      </c>
      <c r="AR234" s="176" t="s">
        <v>94</v>
      </c>
      <c r="AT234" s="177" t="s">
        <v>76</v>
      </c>
      <c r="AU234" s="177" t="s">
        <v>84</v>
      </c>
      <c r="AY234" s="176" t="s">
        <v>179</v>
      </c>
      <c r="BK234" s="178">
        <f>SUM(BK235:BK248)</f>
        <v>0</v>
      </c>
    </row>
    <row r="235" spans="1:65" s="2" customFormat="1" ht="24.2" customHeight="1">
      <c r="A235" s="37"/>
      <c r="B235" s="38"/>
      <c r="C235" s="181" t="s">
        <v>446</v>
      </c>
      <c r="D235" s="181" t="s">
        <v>181</v>
      </c>
      <c r="E235" s="182" t="s">
        <v>1756</v>
      </c>
      <c r="F235" s="183" t="s">
        <v>1757</v>
      </c>
      <c r="G235" s="184" t="s">
        <v>216</v>
      </c>
      <c r="H235" s="185">
        <v>61</v>
      </c>
      <c r="I235" s="186"/>
      <c r="J235" s="187">
        <f>ROUND(I235*H235,2)</f>
        <v>0</v>
      </c>
      <c r="K235" s="183" t="s">
        <v>1740</v>
      </c>
      <c r="L235" s="42"/>
      <c r="M235" s="188" t="s">
        <v>19</v>
      </c>
      <c r="N235" s="189" t="s">
        <v>48</v>
      </c>
      <c r="O235" s="67"/>
      <c r="P235" s="190">
        <f>O235*H235</f>
        <v>0</v>
      </c>
      <c r="Q235" s="190">
        <v>0</v>
      </c>
      <c r="R235" s="190">
        <f>Q235*H235</f>
        <v>0</v>
      </c>
      <c r="S235" s="190">
        <v>0</v>
      </c>
      <c r="T235" s="191">
        <f>S235*H235</f>
        <v>0</v>
      </c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R235" s="192" t="s">
        <v>572</v>
      </c>
      <c r="AT235" s="192" t="s">
        <v>181</v>
      </c>
      <c r="AU235" s="192" t="s">
        <v>86</v>
      </c>
      <c r="AY235" s="20" t="s">
        <v>179</v>
      </c>
      <c r="BE235" s="193">
        <f>IF(N235="základní",J235,0)</f>
        <v>0</v>
      </c>
      <c r="BF235" s="193">
        <f>IF(N235="snížená",J235,0)</f>
        <v>0</v>
      </c>
      <c r="BG235" s="193">
        <f>IF(N235="zákl. přenesená",J235,0)</f>
        <v>0</v>
      </c>
      <c r="BH235" s="193">
        <f>IF(N235="sníž. přenesená",J235,0)</f>
        <v>0</v>
      </c>
      <c r="BI235" s="193">
        <f>IF(N235="nulová",J235,0)</f>
        <v>0</v>
      </c>
      <c r="BJ235" s="20" t="s">
        <v>84</v>
      </c>
      <c r="BK235" s="193">
        <f>ROUND(I235*H235,2)</f>
        <v>0</v>
      </c>
      <c r="BL235" s="20" t="s">
        <v>572</v>
      </c>
      <c r="BM235" s="192" t="s">
        <v>1149</v>
      </c>
    </row>
    <row r="236" spans="1:65" s="2" customFormat="1" ht="19.5">
      <c r="A236" s="37"/>
      <c r="B236" s="38"/>
      <c r="C236" s="39"/>
      <c r="D236" s="194" t="s">
        <v>188</v>
      </c>
      <c r="E236" s="39"/>
      <c r="F236" s="195" t="s">
        <v>1757</v>
      </c>
      <c r="G236" s="39"/>
      <c r="H236" s="39"/>
      <c r="I236" s="196"/>
      <c r="J236" s="39"/>
      <c r="K236" s="39"/>
      <c r="L236" s="42"/>
      <c r="M236" s="197"/>
      <c r="N236" s="198"/>
      <c r="O236" s="67"/>
      <c r="P236" s="67"/>
      <c r="Q236" s="67"/>
      <c r="R236" s="67"/>
      <c r="S236" s="67"/>
      <c r="T236" s="68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20" t="s">
        <v>188</v>
      </c>
      <c r="AU236" s="20" t="s">
        <v>86</v>
      </c>
    </row>
    <row r="237" spans="1:65" s="2" customFormat="1" ht="21.75" customHeight="1">
      <c r="A237" s="37"/>
      <c r="B237" s="38"/>
      <c r="C237" s="181" t="s">
        <v>451</v>
      </c>
      <c r="D237" s="181" t="s">
        <v>181</v>
      </c>
      <c r="E237" s="182" t="s">
        <v>1762</v>
      </c>
      <c r="F237" s="183" t="s">
        <v>1763</v>
      </c>
      <c r="G237" s="184" t="s">
        <v>405</v>
      </c>
      <c r="H237" s="185">
        <v>16</v>
      </c>
      <c r="I237" s="186"/>
      <c r="J237" s="187">
        <f>ROUND(I237*H237,2)</f>
        <v>0</v>
      </c>
      <c r="K237" s="183" t="s">
        <v>1740</v>
      </c>
      <c r="L237" s="42"/>
      <c r="M237" s="188" t="s">
        <v>19</v>
      </c>
      <c r="N237" s="189" t="s">
        <v>48</v>
      </c>
      <c r="O237" s="67"/>
      <c r="P237" s="190">
        <f>O237*H237</f>
        <v>0</v>
      </c>
      <c r="Q237" s="190">
        <v>0</v>
      </c>
      <c r="R237" s="190">
        <f>Q237*H237</f>
        <v>0</v>
      </c>
      <c r="S237" s="190">
        <v>0</v>
      </c>
      <c r="T237" s="191">
        <f>S237*H237</f>
        <v>0</v>
      </c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R237" s="192" t="s">
        <v>572</v>
      </c>
      <c r="AT237" s="192" t="s">
        <v>181</v>
      </c>
      <c r="AU237" s="192" t="s">
        <v>86</v>
      </c>
      <c r="AY237" s="20" t="s">
        <v>179</v>
      </c>
      <c r="BE237" s="193">
        <f>IF(N237="základní",J237,0)</f>
        <v>0</v>
      </c>
      <c r="BF237" s="193">
        <f>IF(N237="snížená",J237,0)</f>
        <v>0</v>
      </c>
      <c r="BG237" s="193">
        <f>IF(N237="zákl. přenesená",J237,0)</f>
        <v>0</v>
      </c>
      <c r="BH237" s="193">
        <f>IF(N237="sníž. přenesená",J237,0)</f>
        <v>0</v>
      </c>
      <c r="BI237" s="193">
        <f>IF(N237="nulová",J237,0)</f>
        <v>0</v>
      </c>
      <c r="BJ237" s="20" t="s">
        <v>84</v>
      </c>
      <c r="BK237" s="193">
        <f>ROUND(I237*H237,2)</f>
        <v>0</v>
      </c>
      <c r="BL237" s="20" t="s">
        <v>572</v>
      </c>
      <c r="BM237" s="192" t="s">
        <v>1153</v>
      </c>
    </row>
    <row r="238" spans="1:65" s="2" customFormat="1" ht="11.25">
      <c r="A238" s="37"/>
      <c r="B238" s="38"/>
      <c r="C238" s="39"/>
      <c r="D238" s="194" t="s">
        <v>188</v>
      </c>
      <c r="E238" s="39"/>
      <c r="F238" s="195" t="s">
        <v>1763</v>
      </c>
      <c r="G238" s="39"/>
      <c r="H238" s="39"/>
      <c r="I238" s="196"/>
      <c r="J238" s="39"/>
      <c r="K238" s="39"/>
      <c r="L238" s="42"/>
      <c r="M238" s="197"/>
      <c r="N238" s="198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188</v>
      </c>
      <c r="AU238" s="20" t="s">
        <v>86</v>
      </c>
    </row>
    <row r="239" spans="1:65" s="2" customFormat="1" ht="24.2" customHeight="1">
      <c r="A239" s="37"/>
      <c r="B239" s="38"/>
      <c r="C239" s="181" t="s">
        <v>459</v>
      </c>
      <c r="D239" s="181" t="s">
        <v>181</v>
      </c>
      <c r="E239" s="182" t="s">
        <v>1764</v>
      </c>
      <c r="F239" s="183" t="s">
        <v>1765</v>
      </c>
      <c r="G239" s="184" t="s">
        <v>216</v>
      </c>
      <c r="H239" s="185">
        <v>8</v>
      </c>
      <c r="I239" s="186"/>
      <c r="J239" s="187">
        <f>ROUND(I239*H239,2)</f>
        <v>0</v>
      </c>
      <c r="K239" s="183" t="s">
        <v>1740</v>
      </c>
      <c r="L239" s="42"/>
      <c r="M239" s="188" t="s">
        <v>19</v>
      </c>
      <c r="N239" s="189" t="s">
        <v>48</v>
      </c>
      <c r="O239" s="67"/>
      <c r="P239" s="190">
        <f>O239*H239</f>
        <v>0</v>
      </c>
      <c r="Q239" s="190">
        <v>0</v>
      </c>
      <c r="R239" s="190">
        <f>Q239*H239</f>
        <v>0</v>
      </c>
      <c r="S239" s="190">
        <v>0</v>
      </c>
      <c r="T239" s="191">
        <f>S239*H239</f>
        <v>0</v>
      </c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R239" s="192" t="s">
        <v>572</v>
      </c>
      <c r="AT239" s="192" t="s">
        <v>181</v>
      </c>
      <c r="AU239" s="192" t="s">
        <v>86</v>
      </c>
      <c r="AY239" s="20" t="s">
        <v>179</v>
      </c>
      <c r="BE239" s="193">
        <f>IF(N239="základní",J239,0)</f>
        <v>0</v>
      </c>
      <c r="BF239" s="193">
        <f>IF(N239="snížená",J239,0)</f>
        <v>0</v>
      </c>
      <c r="BG239" s="193">
        <f>IF(N239="zákl. přenesená",J239,0)</f>
        <v>0</v>
      </c>
      <c r="BH239" s="193">
        <f>IF(N239="sníž. přenesená",J239,0)</f>
        <v>0</v>
      </c>
      <c r="BI239" s="193">
        <f>IF(N239="nulová",J239,0)</f>
        <v>0</v>
      </c>
      <c r="BJ239" s="20" t="s">
        <v>84</v>
      </c>
      <c r="BK239" s="193">
        <f>ROUND(I239*H239,2)</f>
        <v>0</v>
      </c>
      <c r="BL239" s="20" t="s">
        <v>572</v>
      </c>
      <c r="BM239" s="192" t="s">
        <v>1157</v>
      </c>
    </row>
    <row r="240" spans="1:65" s="2" customFormat="1" ht="19.5">
      <c r="A240" s="37"/>
      <c r="B240" s="38"/>
      <c r="C240" s="39"/>
      <c r="D240" s="194" t="s">
        <v>188</v>
      </c>
      <c r="E240" s="39"/>
      <c r="F240" s="195" t="s">
        <v>1765</v>
      </c>
      <c r="G240" s="39"/>
      <c r="H240" s="39"/>
      <c r="I240" s="196"/>
      <c r="J240" s="39"/>
      <c r="K240" s="39"/>
      <c r="L240" s="42"/>
      <c r="M240" s="197"/>
      <c r="N240" s="198"/>
      <c r="O240" s="67"/>
      <c r="P240" s="67"/>
      <c r="Q240" s="67"/>
      <c r="R240" s="67"/>
      <c r="S240" s="67"/>
      <c r="T240" s="68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T240" s="20" t="s">
        <v>188</v>
      </c>
      <c r="AU240" s="20" t="s">
        <v>86</v>
      </c>
    </row>
    <row r="241" spans="1:65" s="2" customFormat="1" ht="24.2" customHeight="1">
      <c r="A241" s="37"/>
      <c r="B241" s="38"/>
      <c r="C241" s="181" t="s">
        <v>464</v>
      </c>
      <c r="D241" s="181" t="s">
        <v>181</v>
      </c>
      <c r="E241" s="182" t="s">
        <v>1766</v>
      </c>
      <c r="F241" s="183" t="s">
        <v>1767</v>
      </c>
      <c r="G241" s="184" t="s">
        <v>405</v>
      </c>
      <c r="H241" s="185">
        <v>1</v>
      </c>
      <c r="I241" s="186"/>
      <c r="J241" s="187">
        <f>ROUND(I241*H241,2)</f>
        <v>0</v>
      </c>
      <c r="K241" s="183" t="s">
        <v>1740</v>
      </c>
      <c r="L241" s="42"/>
      <c r="M241" s="188" t="s">
        <v>19</v>
      </c>
      <c r="N241" s="189" t="s">
        <v>48</v>
      </c>
      <c r="O241" s="67"/>
      <c r="P241" s="190">
        <f>O241*H241</f>
        <v>0</v>
      </c>
      <c r="Q241" s="190">
        <v>0</v>
      </c>
      <c r="R241" s="190">
        <f>Q241*H241</f>
        <v>0</v>
      </c>
      <c r="S241" s="190">
        <v>0</v>
      </c>
      <c r="T241" s="191">
        <f>S241*H241</f>
        <v>0</v>
      </c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R241" s="192" t="s">
        <v>572</v>
      </c>
      <c r="AT241" s="192" t="s">
        <v>181</v>
      </c>
      <c r="AU241" s="192" t="s">
        <v>86</v>
      </c>
      <c r="AY241" s="20" t="s">
        <v>179</v>
      </c>
      <c r="BE241" s="193">
        <f>IF(N241="základní",J241,0)</f>
        <v>0</v>
      </c>
      <c r="BF241" s="193">
        <f>IF(N241="snížená",J241,0)</f>
        <v>0</v>
      </c>
      <c r="BG241" s="193">
        <f>IF(N241="zákl. přenesená",J241,0)</f>
        <v>0</v>
      </c>
      <c r="BH241" s="193">
        <f>IF(N241="sníž. přenesená",J241,0)</f>
        <v>0</v>
      </c>
      <c r="BI241" s="193">
        <f>IF(N241="nulová",J241,0)</f>
        <v>0</v>
      </c>
      <c r="BJ241" s="20" t="s">
        <v>84</v>
      </c>
      <c r="BK241" s="193">
        <f>ROUND(I241*H241,2)</f>
        <v>0</v>
      </c>
      <c r="BL241" s="20" t="s">
        <v>572</v>
      </c>
      <c r="BM241" s="192" t="s">
        <v>1167</v>
      </c>
    </row>
    <row r="242" spans="1:65" s="2" customFormat="1" ht="19.5">
      <c r="A242" s="37"/>
      <c r="B242" s="38"/>
      <c r="C242" s="39"/>
      <c r="D242" s="194" t="s">
        <v>188</v>
      </c>
      <c r="E242" s="39"/>
      <c r="F242" s="195" t="s">
        <v>1767</v>
      </c>
      <c r="G242" s="39"/>
      <c r="H242" s="39"/>
      <c r="I242" s="196"/>
      <c r="J242" s="39"/>
      <c r="K242" s="39"/>
      <c r="L242" s="42"/>
      <c r="M242" s="197"/>
      <c r="N242" s="198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188</v>
      </c>
      <c r="AU242" s="20" t="s">
        <v>86</v>
      </c>
    </row>
    <row r="243" spans="1:65" s="2" customFormat="1" ht="24.2" customHeight="1">
      <c r="A243" s="37"/>
      <c r="B243" s="38"/>
      <c r="C243" s="181" t="s">
        <v>471</v>
      </c>
      <c r="D243" s="181" t="s">
        <v>181</v>
      </c>
      <c r="E243" s="182" t="s">
        <v>1768</v>
      </c>
      <c r="F243" s="183" t="s">
        <v>1769</v>
      </c>
      <c r="G243" s="184" t="s">
        <v>405</v>
      </c>
      <c r="H243" s="185">
        <v>1</v>
      </c>
      <c r="I243" s="186"/>
      <c r="J243" s="187">
        <f>ROUND(I243*H243,2)</f>
        <v>0</v>
      </c>
      <c r="K243" s="183" t="s">
        <v>1740</v>
      </c>
      <c r="L243" s="42"/>
      <c r="M243" s="188" t="s">
        <v>19</v>
      </c>
      <c r="N243" s="189" t="s">
        <v>48</v>
      </c>
      <c r="O243" s="67"/>
      <c r="P243" s="190">
        <f>O243*H243</f>
        <v>0</v>
      </c>
      <c r="Q243" s="190">
        <v>0</v>
      </c>
      <c r="R243" s="190">
        <f>Q243*H243</f>
        <v>0</v>
      </c>
      <c r="S243" s="190">
        <v>0</v>
      </c>
      <c r="T243" s="191">
        <f>S243*H243</f>
        <v>0</v>
      </c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R243" s="192" t="s">
        <v>572</v>
      </c>
      <c r="AT243" s="192" t="s">
        <v>181</v>
      </c>
      <c r="AU243" s="192" t="s">
        <v>86</v>
      </c>
      <c r="AY243" s="20" t="s">
        <v>179</v>
      </c>
      <c r="BE243" s="193">
        <f>IF(N243="základní",J243,0)</f>
        <v>0</v>
      </c>
      <c r="BF243" s="193">
        <f>IF(N243="snížená",J243,0)</f>
        <v>0</v>
      </c>
      <c r="BG243" s="193">
        <f>IF(N243="zákl. přenesená",J243,0)</f>
        <v>0</v>
      </c>
      <c r="BH243" s="193">
        <f>IF(N243="sníž. přenesená",J243,0)</f>
        <v>0</v>
      </c>
      <c r="BI243" s="193">
        <f>IF(N243="nulová",J243,0)</f>
        <v>0</v>
      </c>
      <c r="BJ243" s="20" t="s">
        <v>84</v>
      </c>
      <c r="BK243" s="193">
        <f>ROUND(I243*H243,2)</f>
        <v>0</v>
      </c>
      <c r="BL243" s="20" t="s">
        <v>572</v>
      </c>
      <c r="BM243" s="192" t="s">
        <v>1182</v>
      </c>
    </row>
    <row r="244" spans="1:65" s="2" customFormat="1" ht="19.5">
      <c r="A244" s="37"/>
      <c r="B244" s="38"/>
      <c r="C244" s="39"/>
      <c r="D244" s="194" t="s">
        <v>188</v>
      </c>
      <c r="E244" s="39"/>
      <c r="F244" s="195" t="s">
        <v>1769</v>
      </c>
      <c r="G244" s="39"/>
      <c r="H244" s="39"/>
      <c r="I244" s="196"/>
      <c r="J244" s="39"/>
      <c r="K244" s="39"/>
      <c r="L244" s="42"/>
      <c r="M244" s="197"/>
      <c r="N244" s="198"/>
      <c r="O244" s="67"/>
      <c r="P244" s="67"/>
      <c r="Q244" s="67"/>
      <c r="R244" s="67"/>
      <c r="S244" s="67"/>
      <c r="T244" s="68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T244" s="20" t="s">
        <v>188</v>
      </c>
      <c r="AU244" s="20" t="s">
        <v>86</v>
      </c>
    </row>
    <row r="245" spans="1:65" s="2" customFormat="1" ht="16.5" customHeight="1">
      <c r="A245" s="37"/>
      <c r="B245" s="38"/>
      <c r="C245" s="181" t="s">
        <v>478</v>
      </c>
      <c r="D245" s="181" t="s">
        <v>181</v>
      </c>
      <c r="E245" s="182" t="s">
        <v>1770</v>
      </c>
      <c r="F245" s="183" t="s">
        <v>1771</v>
      </c>
      <c r="G245" s="184" t="s">
        <v>405</v>
      </c>
      <c r="H245" s="185">
        <v>1</v>
      </c>
      <c r="I245" s="186"/>
      <c r="J245" s="187">
        <f>ROUND(I245*H245,2)</f>
        <v>0</v>
      </c>
      <c r="K245" s="183" t="s">
        <v>1740</v>
      </c>
      <c r="L245" s="42"/>
      <c r="M245" s="188" t="s">
        <v>19</v>
      </c>
      <c r="N245" s="189" t="s">
        <v>48</v>
      </c>
      <c r="O245" s="67"/>
      <c r="P245" s="190">
        <f>O245*H245</f>
        <v>0</v>
      </c>
      <c r="Q245" s="190">
        <v>0</v>
      </c>
      <c r="R245" s="190">
        <f>Q245*H245</f>
        <v>0</v>
      </c>
      <c r="S245" s="190">
        <v>0</v>
      </c>
      <c r="T245" s="191">
        <f>S245*H245</f>
        <v>0</v>
      </c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R245" s="192" t="s">
        <v>572</v>
      </c>
      <c r="AT245" s="192" t="s">
        <v>181</v>
      </c>
      <c r="AU245" s="192" t="s">
        <v>86</v>
      </c>
      <c r="AY245" s="20" t="s">
        <v>179</v>
      </c>
      <c r="BE245" s="193">
        <f>IF(N245="základní",J245,0)</f>
        <v>0</v>
      </c>
      <c r="BF245" s="193">
        <f>IF(N245="snížená",J245,0)</f>
        <v>0</v>
      </c>
      <c r="BG245" s="193">
        <f>IF(N245="zákl. přenesená",J245,0)</f>
        <v>0</v>
      </c>
      <c r="BH245" s="193">
        <f>IF(N245="sníž. přenesená",J245,0)</f>
        <v>0</v>
      </c>
      <c r="BI245" s="193">
        <f>IF(N245="nulová",J245,0)</f>
        <v>0</v>
      </c>
      <c r="BJ245" s="20" t="s">
        <v>84</v>
      </c>
      <c r="BK245" s="193">
        <f>ROUND(I245*H245,2)</f>
        <v>0</v>
      </c>
      <c r="BL245" s="20" t="s">
        <v>572</v>
      </c>
      <c r="BM245" s="192" t="s">
        <v>1194</v>
      </c>
    </row>
    <row r="246" spans="1:65" s="2" customFormat="1" ht="11.25">
      <c r="A246" s="37"/>
      <c r="B246" s="38"/>
      <c r="C246" s="39"/>
      <c r="D246" s="194" t="s">
        <v>188</v>
      </c>
      <c r="E246" s="39"/>
      <c r="F246" s="195" t="s">
        <v>1771</v>
      </c>
      <c r="G246" s="39"/>
      <c r="H246" s="39"/>
      <c r="I246" s="196"/>
      <c r="J246" s="39"/>
      <c r="K246" s="39"/>
      <c r="L246" s="42"/>
      <c r="M246" s="197"/>
      <c r="N246" s="198"/>
      <c r="O246" s="67"/>
      <c r="P246" s="67"/>
      <c r="Q246" s="67"/>
      <c r="R246" s="67"/>
      <c r="S246" s="67"/>
      <c r="T246" s="68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T246" s="20" t="s">
        <v>188</v>
      </c>
      <c r="AU246" s="20" t="s">
        <v>86</v>
      </c>
    </row>
    <row r="247" spans="1:65" s="2" customFormat="1" ht="24.2" customHeight="1">
      <c r="A247" s="37"/>
      <c r="B247" s="38"/>
      <c r="C247" s="181" t="s">
        <v>486</v>
      </c>
      <c r="D247" s="181" t="s">
        <v>181</v>
      </c>
      <c r="E247" s="182" t="s">
        <v>1784</v>
      </c>
      <c r="F247" s="183" t="s">
        <v>1785</v>
      </c>
      <c r="G247" s="184" t="s">
        <v>216</v>
      </c>
      <c r="H247" s="185">
        <v>2</v>
      </c>
      <c r="I247" s="186"/>
      <c r="J247" s="187">
        <f>ROUND(I247*H247,2)</f>
        <v>0</v>
      </c>
      <c r="K247" s="183" t="s">
        <v>1740</v>
      </c>
      <c r="L247" s="42"/>
      <c r="M247" s="188" t="s">
        <v>19</v>
      </c>
      <c r="N247" s="189" t="s">
        <v>48</v>
      </c>
      <c r="O247" s="67"/>
      <c r="P247" s="190">
        <f>O247*H247</f>
        <v>0</v>
      </c>
      <c r="Q247" s="190">
        <v>0</v>
      </c>
      <c r="R247" s="190">
        <f>Q247*H247</f>
        <v>0</v>
      </c>
      <c r="S247" s="190">
        <v>0</v>
      </c>
      <c r="T247" s="191">
        <f>S247*H247</f>
        <v>0</v>
      </c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R247" s="192" t="s">
        <v>572</v>
      </c>
      <c r="AT247" s="192" t="s">
        <v>181</v>
      </c>
      <c r="AU247" s="192" t="s">
        <v>86</v>
      </c>
      <c r="AY247" s="20" t="s">
        <v>179</v>
      </c>
      <c r="BE247" s="193">
        <f>IF(N247="základní",J247,0)</f>
        <v>0</v>
      </c>
      <c r="BF247" s="193">
        <f>IF(N247="snížená",J247,0)</f>
        <v>0</v>
      </c>
      <c r="BG247" s="193">
        <f>IF(N247="zákl. přenesená",J247,0)</f>
        <v>0</v>
      </c>
      <c r="BH247" s="193">
        <f>IF(N247="sníž. přenesená",J247,0)</f>
        <v>0</v>
      </c>
      <c r="BI247" s="193">
        <f>IF(N247="nulová",J247,0)</f>
        <v>0</v>
      </c>
      <c r="BJ247" s="20" t="s">
        <v>84</v>
      </c>
      <c r="BK247" s="193">
        <f>ROUND(I247*H247,2)</f>
        <v>0</v>
      </c>
      <c r="BL247" s="20" t="s">
        <v>572</v>
      </c>
      <c r="BM247" s="192" t="s">
        <v>1210</v>
      </c>
    </row>
    <row r="248" spans="1:65" s="2" customFormat="1" ht="19.5">
      <c r="A248" s="37"/>
      <c r="B248" s="38"/>
      <c r="C248" s="39"/>
      <c r="D248" s="194" t="s">
        <v>188</v>
      </c>
      <c r="E248" s="39"/>
      <c r="F248" s="195" t="s">
        <v>1785</v>
      </c>
      <c r="G248" s="39"/>
      <c r="H248" s="39"/>
      <c r="I248" s="196"/>
      <c r="J248" s="39"/>
      <c r="K248" s="39"/>
      <c r="L248" s="42"/>
      <c r="M248" s="197"/>
      <c r="N248" s="198"/>
      <c r="O248" s="67"/>
      <c r="P248" s="67"/>
      <c r="Q248" s="67"/>
      <c r="R248" s="67"/>
      <c r="S248" s="67"/>
      <c r="T248" s="68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T248" s="20" t="s">
        <v>188</v>
      </c>
      <c r="AU248" s="20" t="s">
        <v>86</v>
      </c>
    </row>
    <row r="249" spans="1:65" s="12" customFormat="1" ht="22.9" customHeight="1">
      <c r="B249" s="165"/>
      <c r="C249" s="166"/>
      <c r="D249" s="167" t="s">
        <v>76</v>
      </c>
      <c r="E249" s="179" t="s">
        <v>374</v>
      </c>
      <c r="F249" s="179" t="s">
        <v>1772</v>
      </c>
      <c r="G249" s="166"/>
      <c r="H249" s="166"/>
      <c r="I249" s="169"/>
      <c r="J249" s="180">
        <f>BK249</f>
        <v>0</v>
      </c>
      <c r="K249" s="166"/>
      <c r="L249" s="171"/>
      <c r="M249" s="172"/>
      <c r="N249" s="173"/>
      <c r="O249" s="173"/>
      <c r="P249" s="174">
        <f>SUM(P250:P251)</f>
        <v>0</v>
      </c>
      <c r="Q249" s="173"/>
      <c r="R249" s="174">
        <f>SUM(R250:R251)</f>
        <v>0</v>
      </c>
      <c r="S249" s="173"/>
      <c r="T249" s="175">
        <f>SUM(T250:T251)</f>
        <v>0</v>
      </c>
      <c r="AR249" s="176" t="s">
        <v>94</v>
      </c>
      <c r="AT249" s="177" t="s">
        <v>76</v>
      </c>
      <c r="AU249" s="177" t="s">
        <v>84</v>
      </c>
      <c r="AY249" s="176" t="s">
        <v>179</v>
      </c>
      <c r="BK249" s="178">
        <f>SUM(BK250:BK251)</f>
        <v>0</v>
      </c>
    </row>
    <row r="250" spans="1:65" s="2" customFormat="1" ht="24.2" customHeight="1">
      <c r="A250" s="37"/>
      <c r="B250" s="38"/>
      <c r="C250" s="244" t="s">
        <v>491</v>
      </c>
      <c r="D250" s="244" t="s">
        <v>374</v>
      </c>
      <c r="E250" s="245" t="s">
        <v>1778</v>
      </c>
      <c r="F250" s="246" t="s">
        <v>1779</v>
      </c>
      <c r="G250" s="247" t="s">
        <v>216</v>
      </c>
      <c r="H250" s="248">
        <v>5</v>
      </c>
      <c r="I250" s="249"/>
      <c r="J250" s="250">
        <f>ROUND(I250*H250,2)</f>
        <v>0</v>
      </c>
      <c r="K250" s="246" t="s">
        <v>1775</v>
      </c>
      <c r="L250" s="251"/>
      <c r="M250" s="252" t="s">
        <v>19</v>
      </c>
      <c r="N250" s="253" t="s">
        <v>48</v>
      </c>
      <c r="O250" s="67"/>
      <c r="P250" s="190">
        <f>O250*H250</f>
        <v>0</v>
      </c>
      <c r="Q250" s="190">
        <v>0</v>
      </c>
      <c r="R250" s="190">
        <f>Q250*H250</f>
        <v>0</v>
      </c>
      <c r="S250" s="190">
        <v>0</v>
      </c>
      <c r="T250" s="191">
        <f>S250*H250</f>
        <v>0</v>
      </c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R250" s="192" t="s">
        <v>1776</v>
      </c>
      <c r="AT250" s="192" t="s">
        <v>374</v>
      </c>
      <c r="AU250" s="192" t="s">
        <v>86</v>
      </c>
      <c r="AY250" s="20" t="s">
        <v>179</v>
      </c>
      <c r="BE250" s="193">
        <f>IF(N250="základní",J250,0)</f>
        <v>0</v>
      </c>
      <c r="BF250" s="193">
        <f>IF(N250="snížená",J250,0)</f>
        <v>0</v>
      </c>
      <c r="BG250" s="193">
        <f>IF(N250="zákl. přenesená",J250,0)</f>
        <v>0</v>
      </c>
      <c r="BH250" s="193">
        <f>IF(N250="sníž. přenesená",J250,0)</f>
        <v>0</v>
      </c>
      <c r="BI250" s="193">
        <f>IF(N250="nulová",J250,0)</f>
        <v>0</v>
      </c>
      <c r="BJ250" s="20" t="s">
        <v>84</v>
      </c>
      <c r="BK250" s="193">
        <f>ROUND(I250*H250,2)</f>
        <v>0</v>
      </c>
      <c r="BL250" s="20" t="s">
        <v>572</v>
      </c>
      <c r="BM250" s="192" t="s">
        <v>1791</v>
      </c>
    </row>
    <row r="251" spans="1:65" s="2" customFormat="1" ht="19.5">
      <c r="A251" s="37"/>
      <c r="B251" s="38"/>
      <c r="C251" s="39"/>
      <c r="D251" s="194" t="s">
        <v>188</v>
      </c>
      <c r="E251" s="39"/>
      <c r="F251" s="195" t="s">
        <v>1779</v>
      </c>
      <c r="G251" s="39"/>
      <c r="H251" s="39"/>
      <c r="I251" s="196"/>
      <c r="J251" s="39"/>
      <c r="K251" s="39"/>
      <c r="L251" s="42"/>
      <c r="M251" s="197"/>
      <c r="N251" s="198"/>
      <c r="O251" s="67"/>
      <c r="P251" s="67"/>
      <c r="Q251" s="67"/>
      <c r="R251" s="67"/>
      <c r="S251" s="67"/>
      <c r="T251" s="68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T251" s="20" t="s">
        <v>188</v>
      </c>
      <c r="AU251" s="20" t="s">
        <v>86</v>
      </c>
    </row>
    <row r="252" spans="1:65" s="12" customFormat="1" ht="25.9" customHeight="1">
      <c r="B252" s="165"/>
      <c r="C252" s="166"/>
      <c r="D252" s="167" t="s">
        <v>76</v>
      </c>
      <c r="E252" s="168" t="s">
        <v>1792</v>
      </c>
      <c r="F252" s="168" t="s">
        <v>1793</v>
      </c>
      <c r="G252" s="166"/>
      <c r="H252" s="166"/>
      <c r="I252" s="169"/>
      <c r="J252" s="170">
        <f>BK252</f>
        <v>0</v>
      </c>
      <c r="K252" s="166"/>
      <c r="L252" s="171"/>
      <c r="M252" s="172"/>
      <c r="N252" s="173"/>
      <c r="O252" s="173"/>
      <c r="P252" s="174">
        <f>P253+P256+P262+P265+P280</f>
        <v>0</v>
      </c>
      <c r="Q252" s="173"/>
      <c r="R252" s="174">
        <f>R253+R256+R262+R265+R280</f>
        <v>0</v>
      </c>
      <c r="S252" s="173"/>
      <c r="T252" s="175">
        <f>T253+T256+T262+T265+T280</f>
        <v>0</v>
      </c>
      <c r="AR252" s="176" t="s">
        <v>84</v>
      </c>
      <c r="AT252" s="177" t="s">
        <v>76</v>
      </c>
      <c r="AU252" s="177" t="s">
        <v>77</v>
      </c>
      <c r="AY252" s="176" t="s">
        <v>179</v>
      </c>
      <c r="BK252" s="178">
        <f>BK253+BK256+BK262+BK265+BK280</f>
        <v>0</v>
      </c>
    </row>
    <row r="253" spans="1:65" s="12" customFormat="1" ht="22.9" customHeight="1">
      <c r="B253" s="165"/>
      <c r="C253" s="166"/>
      <c r="D253" s="167" t="s">
        <v>76</v>
      </c>
      <c r="E253" s="179" t="s">
        <v>491</v>
      </c>
      <c r="F253" s="179" t="s">
        <v>1737</v>
      </c>
      <c r="G253" s="166"/>
      <c r="H253" s="166"/>
      <c r="I253" s="169"/>
      <c r="J253" s="180">
        <f>BK253</f>
        <v>0</v>
      </c>
      <c r="K253" s="166"/>
      <c r="L253" s="171"/>
      <c r="M253" s="172"/>
      <c r="N253" s="173"/>
      <c r="O253" s="173"/>
      <c r="P253" s="174">
        <f>SUM(P254:P255)</f>
        <v>0</v>
      </c>
      <c r="Q253" s="173"/>
      <c r="R253" s="174">
        <f>SUM(R254:R255)</f>
        <v>0</v>
      </c>
      <c r="S253" s="173"/>
      <c r="T253" s="175">
        <f>SUM(T254:T255)</f>
        <v>0</v>
      </c>
      <c r="AR253" s="176" t="s">
        <v>84</v>
      </c>
      <c r="AT253" s="177" t="s">
        <v>76</v>
      </c>
      <c r="AU253" s="177" t="s">
        <v>84</v>
      </c>
      <c r="AY253" s="176" t="s">
        <v>179</v>
      </c>
      <c r="BK253" s="178">
        <f>SUM(BK254:BK255)</f>
        <v>0</v>
      </c>
    </row>
    <row r="254" spans="1:65" s="2" customFormat="1" ht="24.2" customHeight="1">
      <c r="A254" s="37"/>
      <c r="B254" s="38"/>
      <c r="C254" s="181" t="s">
        <v>499</v>
      </c>
      <c r="D254" s="181" t="s">
        <v>181</v>
      </c>
      <c r="E254" s="182" t="s">
        <v>1738</v>
      </c>
      <c r="F254" s="183" t="s">
        <v>1739</v>
      </c>
      <c r="G254" s="184" t="s">
        <v>216</v>
      </c>
      <c r="H254" s="185">
        <v>38</v>
      </c>
      <c r="I254" s="186"/>
      <c r="J254" s="187">
        <f>ROUND(I254*H254,2)</f>
        <v>0</v>
      </c>
      <c r="K254" s="183" t="s">
        <v>1740</v>
      </c>
      <c r="L254" s="42"/>
      <c r="M254" s="188" t="s">
        <v>19</v>
      </c>
      <c r="N254" s="189" t="s">
        <v>48</v>
      </c>
      <c r="O254" s="67"/>
      <c r="P254" s="190">
        <f>O254*H254</f>
        <v>0</v>
      </c>
      <c r="Q254" s="190">
        <v>0</v>
      </c>
      <c r="R254" s="190">
        <f>Q254*H254</f>
        <v>0</v>
      </c>
      <c r="S254" s="190">
        <v>0</v>
      </c>
      <c r="T254" s="191">
        <f>S254*H254</f>
        <v>0</v>
      </c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R254" s="192" t="s">
        <v>186</v>
      </c>
      <c r="AT254" s="192" t="s">
        <v>181</v>
      </c>
      <c r="AU254" s="192" t="s">
        <v>86</v>
      </c>
      <c r="AY254" s="20" t="s">
        <v>179</v>
      </c>
      <c r="BE254" s="193">
        <f>IF(N254="základní",J254,0)</f>
        <v>0</v>
      </c>
      <c r="BF254" s="193">
        <f>IF(N254="snížená",J254,0)</f>
        <v>0</v>
      </c>
      <c r="BG254" s="193">
        <f>IF(N254="zákl. přenesená",J254,0)</f>
        <v>0</v>
      </c>
      <c r="BH254" s="193">
        <f>IF(N254="sníž. přenesená",J254,0)</f>
        <v>0</v>
      </c>
      <c r="BI254" s="193">
        <f>IF(N254="nulová",J254,0)</f>
        <v>0</v>
      </c>
      <c r="BJ254" s="20" t="s">
        <v>84</v>
      </c>
      <c r="BK254" s="193">
        <f>ROUND(I254*H254,2)</f>
        <v>0</v>
      </c>
      <c r="BL254" s="20" t="s">
        <v>186</v>
      </c>
      <c r="BM254" s="192" t="s">
        <v>1794</v>
      </c>
    </row>
    <row r="255" spans="1:65" s="2" customFormat="1" ht="19.5">
      <c r="A255" s="37"/>
      <c r="B255" s="38"/>
      <c r="C255" s="39"/>
      <c r="D255" s="194" t="s">
        <v>188</v>
      </c>
      <c r="E255" s="39"/>
      <c r="F255" s="195" t="s">
        <v>1739</v>
      </c>
      <c r="G255" s="39"/>
      <c r="H255" s="39"/>
      <c r="I255" s="196"/>
      <c r="J255" s="39"/>
      <c r="K255" s="39"/>
      <c r="L255" s="42"/>
      <c r="M255" s="197"/>
      <c r="N255" s="198"/>
      <c r="O255" s="67"/>
      <c r="P255" s="67"/>
      <c r="Q255" s="67"/>
      <c r="R255" s="67"/>
      <c r="S255" s="67"/>
      <c r="T255" s="68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T255" s="20" t="s">
        <v>188</v>
      </c>
      <c r="AU255" s="20" t="s">
        <v>86</v>
      </c>
    </row>
    <row r="256" spans="1:65" s="12" customFormat="1" ht="22.9" customHeight="1">
      <c r="B256" s="165"/>
      <c r="C256" s="166"/>
      <c r="D256" s="167" t="s">
        <v>76</v>
      </c>
      <c r="E256" s="179" t="s">
        <v>1742</v>
      </c>
      <c r="F256" s="179" t="s">
        <v>1743</v>
      </c>
      <c r="G256" s="166"/>
      <c r="H256" s="166"/>
      <c r="I256" s="169"/>
      <c r="J256" s="180">
        <f>BK256</f>
        <v>0</v>
      </c>
      <c r="K256" s="166"/>
      <c r="L256" s="171"/>
      <c r="M256" s="172"/>
      <c r="N256" s="173"/>
      <c r="O256" s="173"/>
      <c r="P256" s="174">
        <f>SUM(P257:P261)</f>
        <v>0</v>
      </c>
      <c r="Q256" s="173"/>
      <c r="R256" s="174">
        <f>SUM(R257:R261)</f>
        <v>0</v>
      </c>
      <c r="S256" s="173"/>
      <c r="T256" s="175">
        <f>SUM(T257:T261)</f>
        <v>0</v>
      </c>
      <c r="AR256" s="176" t="s">
        <v>94</v>
      </c>
      <c r="AT256" s="177" t="s">
        <v>76</v>
      </c>
      <c r="AU256" s="177" t="s">
        <v>84</v>
      </c>
      <c r="AY256" s="176" t="s">
        <v>179</v>
      </c>
      <c r="BK256" s="178">
        <f>SUM(BK257:BK261)</f>
        <v>0</v>
      </c>
    </row>
    <row r="257" spans="1:65" s="2" customFormat="1" ht="16.5" customHeight="1">
      <c r="A257" s="37"/>
      <c r="B257" s="38"/>
      <c r="C257" s="181" t="s">
        <v>509</v>
      </c>
      <c r="D257" s="181" t="s">
        <v>181</v>
      </c>
      <c r="E257" s="182" t="s">
        <v>1782</v>
      </c>
      <c r="F257" s="183" t="s">
        <v>1783</v>
      </c>
      <c r="G257" s="184" t="s">
        <v>405</v>
      </c>
      <c r="H257" s="185">
        <v>1</v>
      </c>
      <c r="I257" s="186"/>
      <c r="J257" s="187">
        <f>ROUND(I257*H257,2)</f>
        <v>0</v>
      </c>
      <c r="K257" s="183" t="s">
        <v>1740</v>
      </c>
      <c r="L257" s="42"/>
      <c r="M257" s="188" t="s">
        <v>19</v>
      </c>
      <c r="N257" s="189" t="s">
        <v>48</v>
      </c>
      <c r="O257" s="67"/>
      <c r="P257" s="190">
        <f>O257*H257</f>
        <v>0</v>
      </c>
      <c r="Q257" s="190">
        <v>0</v>
      </c>
      <c r="R257" s="190">
        <f>Q257*H257</f>
        <v>0</v>
      </c>
      <c r="S257" s="190">
        <v>0</v>
      </c>
      <c r="T257" s="191">
        <f>S257*H257</f>
        <v>0</v>
      </c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R257" s="192" t="s">
        <v>572</v>
      </c>
      <c r="AT257" s="192" t="s">
        <v>181</v>
      </c>
      <c r="AU257" s="192" t="s">
        <v>86</v>
      </c>
      <c r="AY257" s="20" t="s">
        <v>179</v>
      </c>
      <c r="BE257" s="193">
        <f>IF(N257="základní",J257,0)</f>
        <v>0</v>
      </c>
      <c r="BF257" s="193">
        <f>IF(N257="snížená",J257,0)</f>
        <v>0</v>
      </c>
      <c r="BG257" s="193">
        <f>IF(N257="zákl. přenesená",J257,0)</f>
        <v>0</v>
      </c>
      <c r="BH257" s="193">
        <f>IF(N257="sníž. přenesená",J257,0)</f>
        <v>0</v>
      </c>
      <c r="BI257" s="193">
        <f>IF(N257="nulová",J257,0)</f>
        <v>0</v>
      </c>
      <c r="BJ257" s="20" t="s">
        <v>84</v>
      </c>
      <c r="BK257" s="193">
        <f>ROUND(I257*H257,2)</f>
        <v>0</v>
      </c>
      <c r="BL257" s="20" t="s">
        <v>572</v>
      </c>
      <c r="BM257" s="192" t="s">
        <v>1795</v>
      </c>
    </row>
    <row r="258" spans="1:65" s="2" customFormat="1" ht="11.25">
      <c r="A258" s="37"/>
      <c r="B258" s="38"/>
      <c r="C258" s="39"/>
      <c r="D258" s="194" t="s">
        <v>188</v>
      </c>
      <c r="E258" s="39"/>
      <c r="F258" s="195" t="s">
        <v>1783</v>
      </c>
      <c r="G258" s="39"/>
      <c r="H258" s="39"/>
      <c r="I258" s="196"/>
      <c r="J258" s="39"/>
      <c r="K258" s="39"/>
      <c r="L258" s="42"/>
      <c r="M258" s="197"/>
      <c r="N258" s="198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188</v>
      </c>
      <c r="AU258" s="20" t="s">
        <v>86</v>
      </c>
    </row>
    <row r="259" spans="1:65" s="2" customFormat="1" ht="37.9" customHeight="1">
      <c r="A259" s="37"/>
      <c r="B259" s="38"/>
      <c r="C259" s="181" t="s">
        <v>516</v>
      </c>
      <c r="D259" s="181" t="s">
        <v>181</v>
      </c>
      <c r="E259" s="182" t="s">
        <v>1746</v>
      </c>
      <c r="F259" s="183" t="s">
        <v>1747</v>
      </c>
      <c r="G259" s="184" t="s">
        <v>405</v>
      </c>
      <c r="H259" s="185">
        <v>1</v>
      </c>
      <c r="I259" s="186"/>
      <c r="J259" s="187">
        <f>ROUND(I259*H259,2)</f>
        <v>0</v>
      </c>
      <c r="K259" s="183" t="s">
        <v>1740</v>
      </c>
      <c r="L259" s="42"/>
      <c r="M259" s="188" t="s">
        <v>19</v>
      </c>
      <c r="N259" s="189" t="s">
        <v>48</v>
      </c>
      <c r="O259" s="67"/>
      <c r="P259" s="190">
        <f>O259*H259</f>
        <v>0</v>
      </c>
      <c r="Q259" s="190">
        <v>0</v>
      </c>
      <c r="R259" s="190">
        <f>Q259*H259</f>
        <v>0</v>
      </c>
      <c r="S259" s="190">
        <v>0</v>
      </c>
      <c r="T259" s="191">
        <f>S259*H259</f>
        <v>0</v>
      </c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R259" s="192" t="s">
        <v>572</v>
      </c>
      <c r="AT259" s="192" t="s">
        <v>181</v>
      </c>
      <c r="AU259" s="192" t="s">
        <v>86</v>
      </c>
      <c r="AY259" s="20" t="s">
        <v>179</v>
      </c>
      <c r="BE259" s="193">
        <f>IF(N259="základní",J259,0)</f>
        <v>0</v>
      </c>
      <c r="BF259" s="193">
        <f>IF(N259="snížená",J259,0)</f>
        <v>0</v>
      </c>
      <c r="BG259" s="193">
        <f>IF(N259="zákl. přenesená",J259,0)</f>
        <v>0</v>
      </c>
      <c r="BH259" s="193">
        <f>IF(N259="sníž. přenesená",J259,0)</f>
        <v>0</v>
      </c>
      <c r="BI259" s="193">
        <f>IF(N259="nulová",J259,0)</f>
        <v>0</v>
      </c>
      <c r="BJ259" s="20" t="s">
        <v>84</v>
      </c>
      <c r="BK259" s="193">
        <f>ROUND(I259*H259,2)</f>
        <v>0</v>
      </c>
      <c r="BL259" s="20" t="s">
        <v>572</v>
      </c>
      <c r="BM259" s="192" t="s">
        <v>1796</v>
      </c>
    </row>
    <row r="260" spans="1:65" s="2" customFormat="1" ht="19.5">
      <c r="A260" s="37"/>
      <c r="B260" s="38"/>
      <c r="C260" s="39"/>
      <c r="D260" s="194" t="s">
        <v>188</v>
      </c>
      <c r="E260" s="39"/>
      <c r="F260" s="195" t="s">
        <v>1747</v>
      </c>
      <c r="G260" s="39"/>
      <c r="H260" s="39"/>
      <c r="I260" s="196"/>
      <c r="J260" s="39"/>
      <c r="K260" s="39"/>
      <c r="L260" s="42"/>
      <c r="M260" s="197"/>
      <c r="N260" s="198"/>
      <c r="O260" s="67"/>
      <c r="P260" s="67"/>
      <c r="Q260" s="67"/>
      <c r="R260" s="67"/>
      <c r="S260" s="67"/>
      <c r="T260" s="68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T260" s="20" t="s">
        <v>188</v>
      </c>
      <c r="AU260" s="20" t="s">
        <v>86</v>
      </c>
    </row>
    <row r="261" spans="1:65" s="2" customFormat="1" ht="29.25">
      <c r="A261" s="37"/>
      <c r="B261" s="38"/>
      <c r="C261" s="39"/>
      <c r="D261" s="194" t="s">
        <v>433</v>
      </c>
      <c r="E261" s="39"/>
      <c r="F261" s="254" t="s">
        <v>1748</v>
      </c>
      <c r="G261" s="39"/>
      <c r="H261" s="39"/>
      <c r="I261" s="196"/>
      <c r="J261" s="39"/>
      <c r="K261" s="39"/>
      <c r="L261" s="42"/>
      <c r="M261" s="197"/>
      <c r="N261" s="198"/>
      <c r="O261" s="67"/>
      <c r="P261" s="67"/>
      <c r="Q261" s="67"/>
      <c r="R261" s="67"/>
      <c r="S261" s="67"/>
      <c r="T261" s="68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T261" s="20" t="s">
        <v>433</v>
      </c>
      <c r="AU261" s="20" t="s">
        <v>86</v>
      </c>
    </row>
    <row r="262" spans="1:65" s="12" customFormat="1" ht="22.9" customHeight="1">
      <c r="B262" s="165"/>
      <c r="C262" s="166"/>
      <c r="D262" s="167" t="s">
        <v>76</v>
      </c>
      <c r="E262" s="179" t="s">
        <v>1749</v>
      </c>
      <c r="F262" s="179" t="s">
        <v>1750</v>
      </c>
      <c r="G262" s="166"/>
      <c r="H262" s="166"/>
      <c r="I262" s="169"/>
      <c r="J262" s="180">
        <f>BK262</f>
        <v>0</v>
      </c>
      <c r="K262" s="166"/>
      <c r="L262" s="171"/>
      <c r="M262" s="172"/>
      <c r="N262" s="173"/>
      <c r="O262" s="173"/>
      <c r="P262" s="174">
        <f>SUM(P263:P264)</f>
        <v>0</v>
      </c>
      <c r="Q262" s="173"/>
      <c r="R262" s="174">
        <f>SUM(R263:R264)</f>
        <v>0</v>
      </c>
      <c r="S262" s="173"/>
      <c r="T262" s="175">
        <f>SUM(T263:T264)</f>
        <v>0</v>
      </c>
      <c r="AR262" s="176" t="s">
        <v>94</v>
      </c>
      <c r="AT262" s="177" t="s">
        <v>76</v>
      </c>
      <c r="AU262" s="177" t="s">
        <v>84</v>
      </c>
      <c r="AY262" s="176" t="s">
        <v>179</v>
      </c>
      <c r="BK262" s="178">
        <f>SUM(BK263:BK264)</f>
        <v>0</v>
      </c>
    </row>
    <row r="263" spans="1:65" s="2" customFormat="1" ht="16.5" customHeight="1">
      <c r="A263" s="37"/>
      <c r="B263" s="38"/>
      <c r="C263" s="181" t="s">
        <v>525</v>
      </c>
      <c r="D263" s="181" t="s">
        <v>181</v>
      </c>
      <c r="E263" s="182" t="s">
        <v>1751</v>
      </c>
      <c r="F263" s="183" t="s">
        <v>1752</v>
      </c>
      <c r="G263" s="184" t="s">
        <v>216</v>
      </c>
      <c r="H263" s="185">
        <v>5</v>
      </c>
      <c r="I263" s="186"/>
      <c r="J263" s="187">
        <f>ROUND(I263*H263,2)</f>
        <v>0</v>
      </c>
      <c r="K263" s="183" t="s">
        <v>1740</v>
      </c>
      <c r="L263" s="42"/>
      <c r="M263" s="188" t="s">
        <v>19</v>
      </c>
      <c r="N263" s="189" t="s">
        <v>48</v>
      </c>
      <c r="O263" s="67"/>
      <c r="P263" s="190">
        <f>O263*H263</f>
        <v>0</v>
      </c>
      <c r="Q263" s="190">
        <v>0</v>
      </c>
      <c r="R263" s="190">
        <f>Q263*H263</f>
        <v>0</v>
      </c>
      <c r="S263" s="190">
        <v>0</v>
      </c>
      <c r="T263" s="191">
        <f>S263*H263</f>
        <v>0</v>
      </c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R263" s="192" t="s">
        <v>572</v>
      </c>
      <c r="AT263" s="192" t="s">
        <v>181</v>
      </c>
      <c r="AU263" s="192" t="s">
        <v>86</v>
      </c>
      <c r="AY263" s="20" t="s">
        <v>179</v>
      </c>
      <c r="BE263" s="193">
        <f>IF(N263="základní",J263,0)</f>
        <v>0</v>
      </c>
      <c r="BF263" s="193">
        <f>IF(N263="snížená",J263,0)</f>
        <v>0</v>
      </c>
      <c r="BG263" s="193">
        <f>IF(N263="zákl. přenesená",J263,0)</f>
        <v>0</v>
      </c>
      <c r="BH263" s="193">
        <f>IF(N263="sníž. přenesená",J263,0)</f>
        <v>0</v>
      </c>
      <c r="BI263" s="193">
        <f>IF(N263="nulová",J263,0)</f>
        <v>0</v>
      </c>
      <c r="BJ263" s="20" t="s">
        <v>84</v>
      </c>
      <c r="BK263" s="193">
        <f>ROUND(I263*H263,2)</f>
        <v>0</v>
      </c>
      <c r="BL263" s="20" t="s">
        <v>572</v>
      </c>
      <c r="BM263" s="192" t="s">
        <v>1797</v>
      </c>
    </row>
    <row r="264" spans="1:65" s="2" customFormat="1" ht="11.25">
      <c r="A264" s="37"/>
      <c r="B264" s="38"/>
      <c r="C264" s="39"/>
      <c r="D264" s="194" t="s">
        <v>188</v>
      </c>
      <c r="E264" s="39"/>
      <c r="F264" s="195" t="s">
        <v>1752</v>
      </c>
      <c r="G264" s="39"/>
      <c r="H264" s="39"/>
      <c r="I264" s="196"/>
      <c r="J264" s="39"/>
      <c r="K264" s="39"/>
      <c r="L264" s="42"/>
      <c r="M264" s="197"/>
      <c r="N264" s="198"/>
      <c r="O264" s="67"/>
      <c r="P264" s="67"/>
      <c r="Q264" s="67"/>
      <c r="R264" s="67"/>
      <c r="S264" s="67"/>
      <c r="T264" s="68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T264" s="20" t="s">
        <v>188</v>
      </c>
      <c r="AU264" s="20" t="s">
        <v>86</v>
      </c>
    </row>
    <row r="265" spans="1:65" s="12" customFormat="1" ht="22.9" customHeight="1">
      <c r="B265" s="165"/>
      <c r="C265" s="166"/>
      <c r="D265" s="167" t="s">
        <v>76</v>
      </c>
      <c r="E265" s="179" t="s">
        <v>1754</v>
      </c>
      <c r="F265" s="179" t="s">
        <v>1755</v>
      </c>
      <c r="G265" s="166"/>
      <c r="H265" s="166"/>
      <c r="I265" s="169"/>
      <c r="J265" s="180">
        <f>BK265</f>
        <v>0</v>
      </c>
      <c r="K265" s="166"/>
      <c r="L265" s="171"/>
      <c r="M265" s="172"/>
      <c r="N265" s="173"/>
      <c r="O265" s="173"/>
      <c r="P265" s="174">
        <f>SUM(P266:P279)</f>
        <v>0</v>
      </c>
      <c r="Q265" s="173"/>
      <c r="R265" s="174">
        <f>SUM(R266:R279)</f>
        <v>0</v>
      </c>
      <c r="S265" s="173"/>
      <c r="T265" s="175">
        <f>SUM(T266:T279)</f>
        <v>0</v>
      </c>
      <c r="AR265" s="176" t="s">
        <v>94</v>
      </c>
      <c r="AT265" s="177" t="s">
        <v>76</v>
      </c>
      <c r="AU265" s="177" t="s">
        <v>84</v>
      </c>
      <c r="AY265" s="176" t="s">
        <v>179</v>
      </c>
      <c r="BK265" s="178">
        <f>SUM(BK266:BK279)</f>
        <v>0</v>
      </c>
    </row>
    <row r="266" spans="1:65" s="2" customFormat="1" ht="24.2" customHeight="1">
      <c r="A266" s="37"/>
      <c r="B266" s="38"/>
      <c r="C266" s="181" t="s">
        <v>533</v>
      </c>
      <c r="D266" s="181" t="s">
        <v>181</v>
      </c>
      <c r="E266" s="182" t="s">
        <v>1756</v>
      </c>
      <c r="F266" s="183" t="s">
        <v>1757</v>
      </c>
      <c r="G266" s="184" t="s">
        <v>216</v>
      </c>
      <c r="H266" s="185">
        <v>38</v>
      </c>
      <c r="I266" s="186"/>
      <c r="J266" s="187">
        <f>ROUND(I266*H266,2)</f>
        <v>0</v>
      </c>
      <c r="K266" s="183" t="s">
        <v>1740</v>
      </c>
      <c r="L266" s="42"/>
      <c r="M266" s="188" t="s">
        <v>19</v>
      </c>
      <c r="N266" s="189" t="s">
        <v>48</v>
      </c>
      <c r="O266" s="67"/>
      <c r="P266" s="190">
        <f>O266*H266</f>
        <v>0</v>
      </c>
      <c r="Q266" s="190">
        <v>0</v>
      </c>
      <c r="R266" s="190">
        <f>Q266*H266</f>
        <v>0</v>
      </c>
      <c r="S266" s="190">
        <v>0</v>
      </c>
      <c r="T266" s="191">
        <f>S266*H266</f>
        <v>0</v>
      </c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R266" s="192" t="s">
        <v>572</v>
      </c>
      <c r="AT266" s="192" t="s">
        <v>181</v>
      </c>
      <c r="AU266" s="192" t="s">
        <v>86</v>
      </c>
      <c r="AY266" s="20" t="s">
        <v>179</v>
      </c>
      <c r="BE266" s="193">
        <f>IF(N266="základní",J266,0)</f>
        <v>0</v>
      </c>
      <c r="BF266" s="193">
        <f>IF(N266="snížená",J266,0)</f>
        <v>0</v>
      </c>
      <c r="BG266" s="193">
        <f>IF(N266="zákl. přenesená",J266,0)</f>
        <v>0</v>
      </c>
      <c r="BH266" s="193">
        <f>IF(N266="sníž. přenesená",J266,0)</f>
        <v>0</v>
      </c>
      <c r="BI266" s="193">
        <f>IF(N266="nulová",J266,0)</f>
        <v>0</v>
      </c>
      <c r="BJ266" s="20" t="s">
        <v>84</v>
      </c>
      <c r="BK266" s="193">
        <f>ROUND(I266*H266,2)</f>
        <v>0</v>
      </c>
      <c r="BL266" s="20" t="s">
        <v>572</v>
      </c>
      <c r="BM266" s="192" t="s">
        <v>1798</v>
      </c>
    </row>
    <row r="267" spans="1:65" s="2" customFormat="1" ht="19.5">
      <c r="A267" s="37"/>
      <c r="B267" s="38"/>
      <c r="C267" s="39"/>
      <c r="D267" s="194" t="s">
        <v>188</v>
      </c>
      <c r="E267" s="39"/>
      <c r="F267" s="195" t="s">
        <v>1757</v>
      </c>
      <c r="G267" s="39"/>
      <c r="H267" s="39"/>
      <c r="I267" s="196"/>
      <c r="J267" s="39"/>
      <c r="K267" s="39"/>
      <c r="L267" s="42"/>
      <c r="M267" s="197"/>
      <c r="N267" s="198"/>
      <c r="O267" s="67"/>
      <c r="P267" s="67"/>
      <c r="Q267" s="67"/>
      <c r="R267" s="67"/>
      <c r="S267" s="67"/>
      <c r="T267" s="68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T267" s="20" t="s">
        <v>188</v>
      </c>
      <c r="AU267" s="20" t="s">
        <v>86</v>
      </c>
    </row>
    <row r="268" spans="1:65" s="2" customFormat="1" ht="21.75" customHeight="1">
      <c r="A268" s="37"/>
      <c r="B268" s="38"/>
      <c r="C268" s="181" t="s">
        <v>540</v>
      </c>
      <c r="D268" s="181" t="s">
        <v>181</v>
      </c>
      <c r="E268" s="182" t="s">
        <v>1762</v>
      </c>
      <c r="F268" s="183" t="s">
        <v>1763</v>
      </c>
      <c r="G268" s="184" t="s">
        <v>405</v>
      </c>
      <c r="H268" s="185">
        <v>16</v>
      </c>
      <c r="I268" s="186"/>
      <c r="J268" s="187">
        <f>ROUND(I268*H268,2)</f>
        <v>0</v>
      </c>
      <c r="K268" s="183" t="s">
        <v>1740</v>
      </c>
      <c r="L268" s="42"/>
      <c r="M268" s="188" t="s">
        <v>19</v>
      </c>
      <c r="N268" s="189" t="s">
        <v>48</v>
      </c>
      <c r="O268" s="67"/>
      <c r="P268" s="190">
        <f>O268*H268</f>
        <v>0</v>
      </c>
      <c r="Q268" s="190">
        <v>0</v>
      </c>
      <c r="R268" s="190">
        <f>Q268*H268</f>
        <v>0</v>
      </c>
      <c r="S268" s="190">
        <v>0</v>
      </c>
      <c r="T268" s="191">
        <f>S268*H268</f>
        <v>0</v>
      </c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R268" s="192" t="s">
        <v>572</v>
      </c>
      <c r="AT268" s="192" t="s">
        <v>181</v>
      </c>
      <c r="AU268" s="192" t="s">
        <v>86</v>
      </c>
      <c r="AY268" s="20" t="s">
        <v>179</v>
      </c>
      <c r="BE268" s="193">
        <f>IF(N268="základní",J268,0)</f>
        <v>0</v>
      </c>
      <c r="BF268" s="193">
        <f>IF(N268="snížená",J268,0)</f>
        <v>0</v>
      </c>
      <c r="BG268" s="193">
        <f>IF(N268="zákl. přenesená",J268,0)</f>
        <v>0</v>
      </c>
      <c r="BH268" s="193">
        <f>IF(N268="sníž. přenesená",J268,0)</f>
        <v>0</v>
      </c>
      <c r="BI268" s="193">
        <f>IF(N268="nulová",J268,0)</f>
        <v>0</v>
      </c>
      <c r="BJ268" s="20" t="s">
        <v>84</v>
      </c>
      <c r="BK268" s="193">
        <f>ROUND(I268*H268,2)</f>
        <v>0</v>
      </c>
      <c r="BL268" s="20" t="s">
        <v>572</v>
      </c>
      <c r="BM268" s="192" t="s">
        <v>1389</v>
      </c>
    </row>
    <row r="269" spans="1:65" s="2" customFormat="1" ht="11.25">
      <c r="A269" s="37"/>
      <c r="B269" s="38"/>
      <c r="C269" s="39"/>
      <c r="D269" s="194" t="s">
        <v>188</v>
      </c>
      <c r="E269" s="39"/>
      <c r="F269" s="195" t="s">
        <v>1763</v>
      </c>
      <c r="G269" s="39"/>
      <c r="H269" s="39"/>
      <c r="I269" s="196"/>
      <c r="J269" s="39"/>
      <c r="K269" s="39"/>
      <c r="L269" s="42"/>
      <c r="M269" s="197"/>
      <c r="N269" s="198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188</v>
      </c>
      <c r="AU269" s="20" t="s">
        <v>86</v>
      </c>
    </row>
    <row r="270" spans="1:65" s="2" customFormat="1" ht="24.2" customHeight="1">
      <c r="A270" s="37"/>
      <c r="B270" s="38"/>
      <c r="C270" s="181" t="s">
        <v>546</v>
      </c>
      <c r="D270" s="181" t="s">
        <v>181</v>
      </c>
      <c r="E270" s="182" t="s">
        <v>1764</v>
      </c>
      <c r="F270" s="183" t="s">
        <v>1765</v>
      </c>
      <c r="G270" s="184" t="s">
        <v>216</v>
      </c>
      <c r="H270" s="185">
        <v>3</v>
      </c>
      <c r="I270" s="186"/>
      <c r="J270" s="187">
        <f>ROUND(I270*H270,2)</f>
        <v>0</v>
      </c>
      <c r="K270" s="183" t="s">
        <v>1740</v>
      </c>
      <c r="L270" s="42"/>
      <c r="M270" s="188" t="s">
        <v>19</v>
      </c>
      <c r="N270" s="189" t="s">
        <v>48</v>
      </c>
      <c r="O270" s="67"/>
      <c r="P270" s="190">
        <f>O270*H270</f>
        <v>0</v>
      </c>
      <c r="Q270" s="190">
        <v>0</v>
      </c>
      <c r="R270" s="190">
        <f>Q270*H270</f>
        <v>0</v>
      </c>
      <c r="S270" s="190">
        <v>0</v>
      </c>
      <c r="T270" s="191">
        <f>S270*H270</f>
        <v>0</v>
      </c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R270" s="192" t="s">
        <v>572</v>
      </c>
      <c r="AT270" s="192" t="s">
        <v>181</v>
      </c>
      <c r="AU270" s="192" t="s">
        <v>86</v>
      </c>
      <c r="AY270" s="20" t="s">
        <v>179</v>
      </c>
      <c r="BE270" s="193">
        <f>IF(N270="základní",J270,0)</f>
        <v>0</v>
      </c>
      <c r="BF270" s="193">
        <f>IF(N270="snížená",J270,0)</f>
        <v>0</v>
      </c>
      <c r="BG270" s="193">
        <f>IF(N270="zákl. přenesená",J270,0)</f>
        <v>0</v>
      </c>
      <c r="BH270" s="193">
        <f>IF(N270="sníž. přenesená",J270,0)</f>
        <v>0</v>
      </c>
      <c r="BI270" s="193">
        <f>IF(N270="nulová",J270,0)</f>
        <v>0</v>
      </c>
      <c r="BJ270" s="20" t="s">
        <v>84</v>
      </c>
      <c r="BK270" s="193">
        <f>ROUND(I270*H270,2)</f>
        <v>0</v>
      </c>
      <c r="BL270" s="20" t="s">
        <v>572</v>
      </c>
      <c r="BM270" s="192" t="s">
        <v>1799</v>
      </c>
    </row>
    <row r="271" spans="1:65" s="2" customFormat="1" ht="19.5">
      <c r="A271" s="37"/>
      <c r="B271" s="38"/>
      <c r="C271" s="39"/>
      <c r="D271" s="194" t="s">
        <v>188</v>
      </c>
      <c r="E271" s="39"/>
      <c r="F271" s="195" t="s">
        <v>1765</v>
      </c>
      <c r="G271" s="39"/>
      <c r="H271" s="39"/>
      <c r="I271" s="196"/>
      <c r="J271" s="39"/>
      <c r="K271" s="39"/>
      <c r="L271" s="42"/>
      <c r="M271" s="197"/>
      <c r="N271" s="198"/>
      <c r="O271" s="67"/>
      <c r="P271" s="67"/>
      <c r="Q271" s="67"/>
      <c r="R271" s="67"/>
      <c r="S271" s="67"/>
      <c r="T271" s="68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T271" s="20" t="s">
        <v>188</v>
      </c>
      <c r="AU271" s="20" t="s">
        <v>86</v>
      </c>
    </row>
    <row r="272" spans="1:65" s="2" customFormat="1" ht="24.2" customHeight="1">
      <c r="A272" s="37"/>
      <c r="B272" s="38"/>
      <c r="C272" s="181" t="s">
        <v>552</v>
      </c>
      <c r="D272" s="181" t="s">
        <v>181</v>
      </c>
      <c r="E272" s="182" t="s">
        <v>1766</v>
      </c>
      <c r="F272" s="183" t="s">
        <v>1767</v>
      </c>
      <c r="G272" s="184" t="s">
        <v>405</v>
      </c>
      <c r="H272" s="185">
        <v>1</v>
      </c>
      <c r="I272" s="186"/>
      <c r="J272" s="187">
        <f>ROUND(I272*H272,2)</f>
        <v>0</v>
      </c>
      <c r="K272" s="183" t="s">
        <v>1740</v>
      </c>
      <c r="L272" s="42"/>
      <c r="M272" s="188" t="s">
        <v>19</v>
      </c>
      <c r="N272" s="189" t="s">
        <v>48</v>
      </c>
      <c r="O272" s="67"/>
      <c r="P272" s="190">
        <f>O272*H272</f>
        <v>0</v>
      </c>
      <c r="Q272" s="190">
        <v>0</v>
      </c>
      <c r="R272" s="190">
        <f>Q272*H272</f>
        <v>0</v>
      </c>
      <c r="S272" s="190">
        <v>0</v>
      </c>
      <c r="T272" s="191">
        <f>S272*H272</f>
        <v>0</v>
      </c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R272" s="192" t="s">
        <v>572</v>
      </c>
      <c r="AT272" s="192" t="s">
        <v>181</v>
      </c>
      <c r="AU272" s="192" t="s">
        <v>86</v>
      </c>
      <c r="AY272" s="20" t="s">
        <v>179</v>
      </c>
      <c r="BE272" s="193">
        <f>IF(N272="základní",J272,0)</f>
        <v>0</v>
      </c>
      <c r="BF272" s="193">
        <f>IF(N272="snížená",J272,0)</f>
        <v>0</v>
      </c>
      <c r="BG272" s="193">
        <f>IF(N272="zákl. přenesená",J272,0)</f>
        <v>0</v>
      </c>
      <c r="BH272" s="193">
        <f>IF(N272="sníž. přenesená",J272,0)</f>
        <v>0</v>
      </c>
      <c r="BI272" s="193">
        <f>IF(N272="nulová",J272,0)</f>
        <v>0</v>
      </c>
      <c r="BJ272" s="20" t="s">
        <v>84</v>
      </c>
      <c r="BK272" s="193">
        <f>ROUND(I272*H272,2)</f>
        <v>0</v>
      </c>
      <c r="BL272" s="20" t="s">
        <v>572</v>
      </c>
      <c r="BM272" s="192" t="s">
        <v>1800</v>
      </c>
    </row>
    <row r="273" spans="1:65" s="2" customFormat="1" ht="19.5">
      <c r="A273" s="37"/>
      <c r="B273" s="38"/>
      <c r="C273" s="39"/>
      <c r="D273" s="194" t="s">
        <v>188</v>
      </c>
      <c r="E273" s="39"/>
      <c r="F273" s="195" t="s">
        <v>1767</v>
      </c>
      <c r="G273" s="39"/>
      <c r="H273" s="39"/>
      <c r="I273" s="196"/>
      <c r="J273" s="39"/>
      <c r="K273" s="39"/>
      <c r="L273" s="42"/>
      <c r="M273" s="197"/>
      <c r="N273" s="198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188</v>
      </c>
      <c r="AU273" s="20" t="s">
        <v>86</v>
      </c>
    </row>
    <row r="274" spans="1:65" s="2" customFormat="1" ht="24.2" customHeight="1">
      <c r="A274" s="37"/>
      <c r="B274" s="38"/>
      <c r="C274" s="181" t="s">
        <v>559</v>
      </c>
      <c r="D274" s="181" t="s">
        <v>181</v>
      </c>
      <c r="E274" s="182" t="s">
        <v>1768</v>
      </c>
      <c r="F274" s="183" t="s">
        <v>1769</v>
      </c>
      <c r="G274" s="184" t="s">
        <v>405</v>
      </c>
      <c r="H274" s="185">
        <v>1</v>
      </c>
      <c r="I274" s="186"/>
      <c r="J274" s="187">
        <f>ROUND(I274*H274,2)</f>
        <v>0</v>
      </c>
      <c r="K274" s="183" t="s">
        <v>1740</v>
      </c>
      <c r="L274" s="42"/>
      <c r="M274" s="188" t="s">
        <v>19</v>
      </c>
      <c r="N274" s="189" t="s">
        <v>48</v>
      </c>
      <c r="O274" s="67"/>
      <c r="P274" s="190">
        <f>O274*H274</f>
        <v>0</v>
      </c>
      <c r="Q274" s="190">
        <v>0</v>
      </c>
      <c r="R274" s="190">
        <f>Q274*H274</f>
        <v>0</v>
      </c>
      <c r="S274" s="190">
        <v>0</v>
      </c>
      <c r="T274" s="191">
        <f>S274*H274</f>
        <v>0</v>
      </c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R274" s="192" t="s">
        <v>572</v>
      </c>
      <c r="AT274" s="192" t="s">
        <v>181</v>
      </c>
      <c r="AU274" s="192" t="s">
        <v>86</v>
      </c>
      <c r="AY274" s="20" t="s">
        <v>179</v>
      </c>
      <c r="BE274" s="193">
        <f>IF(N274="základní",J274,0)</f>
        <v>0</v>
      </c>
      <c r="BF274" s="193">
        <f>IF(N274="snížená",J274,0)</f>
        <v>0</v>
      </c>
      <c r="BG274" s="193">
        <f>IF(N274="zákl. přenesená",J274,0)</f>
        <v>0</v>
      </c>
      <c r="BH274" s="193">
        <f>IF(N274="sníž. přenesená",J274,0)</f>
        <v>0</v>
      </c>
      <c r="BI274" s="193">
        <f>IF(N274="nulová",J274,0)</f>
        <v>0</v>
      </c>
      <c r="BJ274" s="20" t="s">
        <v>84</v>
      </c>
      <c r="BK274" s="193">
        <f>ROUND(I274*H274,2)</f>
        <v>0</v>
      </c>
      <c r="BL274" s="20" t="s">
        <v>572</v>
      </c>
      <c r="BM274" s="192" t="s">
        <v>1801</v>
      </c>
    </row>
    <row r="275" spans="1:65" s="2" customFormat="1" ht="19.5">
      <c r="A275" s="37"/>
      <c r="B275" s="38"/>
      <c r="C275" s="39"/>
      <c r="D275" s="194" t="s">
        <v>188</v>
      </c>
      <c r="E275" s="39"/>
      <c r="F275" s="195" t="s">
        <v>1769</v>
      </c>
      <c r="G275" s="39"/>
      <c r="H275" s="39"/>
      <c r="I275" s="196"/>
      <c r="J275" s="39"/>
      <c r="K275" s="39"/>
      <c r="L275" s="42"/>
      <c r="M275" s="197"/>
      <c r="N275" s="198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188</v>
      </c>
      <c r="AU275" s="20" t="s">
        <v>86</v>
      </c>
    </row>
    <row r="276" spans="1:65" s="2" customFormat="1" ht="16.5" customHeight="1">
      <c r="A276" s="37"/>
      <c r="B276" s="38"/>
      <c r="C276" s="181" t="s">
        <v>568</v>
      </c>
      <c r="D276" s="181" t="s">
        <v>181</v>
      </c>
      <c r="E276" s="182" t="s">
        <v>1770</v>
      </c>
      <c r="F276" s="183" t="s">
        <v>1771</v>
      </c>
      <c r="G276" s="184" t="s">
        <v>405</v>
      </c>
      <c r="H276" s="185">
        <v>1</v>
      </c>
      <c r="I276" s="186"/>
      <c r="J276" s="187">
        <f>ROUND(I276*H276,2)</f>
        <v>0</v>
      </c>
      <c r="K276" s="183" t="s">
        <v>1740</v>
      </c>
      <c r="L276" s="42"/>
      <c r="M276" s="188" t="s">
        <v>19</v>
      </c>
      <c r="N276" s="189" t="s">
        <v>48</v>
      </c>
      <c r="O276" s="67"/>
      <c r="P276" s="190">
        <f>O276*H276</f>
        <v>0</v>
      </c>
      <c r="Q276" s="190">
        <v>0</v>
      </c>
      <c r="R276" s="190">
        <f>Q276*H276</f>
        <v>0</v>
      </c>
      <c r="S276" s="190">
        <v>0</v>
      </c>
      <c r="T276" s="191">
        <f>S276*H276</f>
        <v>0</v>
      </c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R276" s="192" t="s">
        <v>572</v>
      </c>
      <c r="AT276" s="192" t="s">
        <v>181</v>
      </c>
      <c r="AU276" s="192" t="s">
        <v>86</v>
      </c>
      <c r="AY276" s="20" t="s">
        <v>179</v>
      </c>
      <c r="BE276" s="193">
        <f>IF(N276="základní",J276,0)</f>
        <v>0</v>
      </c>
      <c r="BF276" s="193">
        <f>IF(N276="snížená",J276,0)</f>
        <v>0</v>
      </c>
      <c r="BG276" s="193">
        <f>IF(N276="zákl. přenesená",J276,0)</f>
        <v>0</v>
      </c>
      <c r="BH276" s="193">
        <f>IF(N276="sníž. přenesená",J276,0)</f>
        <v>0</v>
      </c>
      <c r="BI276" s="193">
        <f>IF(N276="nulová",J276,0)</f>
        <v>0</v>
      </c>
      <c r="BJ276" s="20" t="s">
        <v>84</v>
      </c>
      <c r="BK276" s="193">
        <f>ROUND(I276*H276,2)</f>
        <v>0</v>
      </c>
      <c r="BL276" s="20" t="s">
        <v>572</v>
      </c>
      <c r="BM276" s="192" t="s">
        <v>1802</v>
      </c>
    </row>
    <row r="277" spans="1:65" s="2" customFormat="1" ht="11.25">
      <c r="A277" s="37"/>
      <c r="B277" s="38"/>
      <c r="C277" s="39"/>
      <c r="D277" s="194" t="s">
        <v>188</v>
      </c>
      <c r="E277" s="39"/>
      <c r="F277" s="195" t="s">
        <v>1771</v>
      </c>
      <c r="G277" s="39"/>
      <c r="H277" s="39"/>
      <c r="I277" s="196"/>
      <c r="J277" s="39"/>
      <c r="K277" s="39"/>
      <c r="L277" s="42"/>
      <c r="M277" s="197"/>
      <c r="N277" s="198"/>
      <c r="O277" s="67"/>
      <c r="P277" s="67"/>
      <c r="Q277" s="67"/>
      <c r="R277" s="67"/>
      <c r="S277" s="67"/>
      <c r="T277" s="68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T277" s="20" t="s">
        <v>188</v>
      </c>
      <c r="AU277" s="20" t="s">
        <v>86</v>
      </c>
    </row>
    <row r="278" spans="1:65" s="2" customFormat="1" ht="24.2" customHeight="1">
      <c r="A278" s="37"/>
      <c r="B278" s="38"/>
      <c r="C278" s="181" t="s">
        <v>578</v>
      </c>
      <c r="D278" s="181" t="s">
        <v>181</v>
      </c>
      <c r="E278" s="182" t="s">
        <v>1784</v>
      </c>
      <c r="F278" s="183" t="s">
        <v>1785</v>
      </c>
      <c r="G278" s="184" t="s">
        <v>216</v>
      </c>
      <c r="H278" s="185">
        <v>2</v>
      </c>
      <c r="I278" s="186"/>
      <c r="J278" s="187">
        <f>ROUND(I278*H278,2)</f>
        <v>0</v>
      </c>
      <c r="K278" s="183" t="s">
        <v>1740</v>
      </c>
      <c r="L278" s="42"/>
      <c r="M278" s="188" t="s">
        <v>19</v>
      </c>
      <c r="N278" s="189" t="s">
        <v>48</v>
      </c>
      <c r="O278" s="67"/>
      <c r="P278" s="190">
        <f>O278*H278</f>
        <v>0</v>
      </c>
      <c r="Q278" s="190">
        <v>0</v>
      </c>
      <c r="R278" s="190">
        <f>Q278*H278</f>
        <v>0</v>
      </c>
      <c r="S278" s="190">
        <v>0</v>
      </c>
      <c r="T278" s="191">
        <f>S278*H278</f>
        <v>0</v>
      </c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R278" s="192" t="s">
        <v>572</v>
      </c>
      <c r="AT278" s="192" t="s">
        <v>181</v>
      </c>
      <c r="AU278" s="192" t="s">
        <v>86</v>
      </c>
      <c r="AY278" s="20" t="s">
        <v>179</v>
      </c>
      <c r="BE278" s="193">
        <f>IF(N278="základní",J278,0)</f>
        <v>0</v>
      </c>
      <c r="BF278" s="193">
        <f>IF(N278="snížená",J278,0)</f>
        <v>0</v>
      </c>
      <c r="BG278" s="193">
        <f>IF(N278="zákl. přenesená",J278,0)</f>
        <v>0</v>
      </c>
      <c r="BH278" s="193">
        <f>IF(N278="sníž. přenesená",J278,0)</f>
        <v>0</v>
      </c>
      <c r="BI278" s="193">
        <f>IF(N278="nulová",J278,0)</f>
        <v>0</v>
      </c>
      <c r="BJ278" s="20" t="s">
        <v>84</v>
      </c>
      <c r="BK278" s="193">
        <f>ROUND(I278*H278,2)</f>
        <v>0</v>
      </c>
      <c r="BL278" s="20" t="s">
        <v>572</v>
      </c>
      <c r="BM278" s="192" t="s">
        <v>712</v>
      </c>
    </row>
    <row r="279" spans="1:65" s="2" customFormat="1" ht="19.5">
      <c r="A279" s="37"/>
      <c r="B279" s="38"/>
      <c r="C279" s="39"/>
      <c r="D279" s="194" t="s">
        <v>188</v>
      </c>
      <c r="E279" s="39"/>
      <c r="F279" s="195" t="s">
        <v>1785</v>
      </c>
      <c r="G279" s="39"/>
      <c r="H279" s="39"/>
      <c r="I279" s="196"/>
      <c r="J279" s="39"/>
      <c r="K279" s="39"/>
      <c r="L279" s="42"/>
      <c r="M279" s="197"/>
      <c r="N279" s="198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188</v>
      </c>
      <c r="AU279" s="20" t="s">
        <v>86</v>
      </c>
    </row>
    <row r="280" spans="1:65" s="12" customFormat="1" ht="22.9" customHeight="1">
      <c r="B280" s="165"/>
      <c r="C280" s="166"/>
      <c r="D280" s="167" t="s">
        <v>76</v>
      </c>
      <c r="E280" s="179" t="s">
        <v>374</v>
      </c>
      <c r="F280" s="179" t="s">
        <v>1772</v>
      </c>
      <c r="G280" s="166"/>
      <c r="H280" s="166"/>
      <c r="I280" s="169"/>
      <c r="J280" s="180">
        <f>BK280</f>
        <v>0</v>
      </c>
      <c r="K280" s="166"/>
      <c r="L280" s="171"/>
      <c r="M280" s="172"/>
      <c r="N280" s="173"/>
      <c r="O280" s="173"/>
      <c r="P280" s="174">
        <f>SUM(P281:P285)</f>
        <v>0</v>
      </c>
      <c r="Q280" s="173"/>
      <c r="R280" s="174">
        <f>SUM(R281:R285)</f>
        <v>0</v>
      </c>
      <c r="S280" s="173"/>
      <c r="T280" s="175">
        <f>SUM(T281:T285)</f>
        <v>0</v>
      </c>
      <c r="AR280" s="176" t="s">
        <v>94</v>
      </c>
      <c r="AT280" s="177" t="s">
        <v>76</v>
      </c>
      <c r="AU280" s="177" t="s">
        <v>84</v>
      </c>
      <c r="AY280" s="176" t="s">
        <v>179</v>
      </c>
      <c r="BK280" s="178">
        <f>SUM(BK281:BK285)</f>
        <v>0</v>
      </c>
    </row>
    <row r="281" spans="1:65" s="2" customFormat="1" ht="16.5" customHeight="1">
      <c r="A281" s="37"/>
      <c r="B281" s="38"/>
      <c r="C281" s="244" t="s">
        <v>586</v>
      </c>
      <c r="D281" s="244" t="s">
        <v>374</v>
      </c>
      <c r="E281" s="245" t="s">
        <v>1786</v>
      </c>
      <c r="F281" s="246" t="s">
        <v>1787</v>
      </c>
      <c r="G281" s="247" t="s">
        <v>405</v>
      </c>
      <c r="H281" s="248">
        <v>1</v>
      </c>
      <c r="I281" s="249"/>
      <c r="J281" s="250">
        <f>ROUND(I281*H281,2)</f>
        <v>0</v>
      </c>
      <c r="K281" s="246" t="s">
        <v>1775</v>
      </c>
      <c r="L281" s="251"/>
      <c r="M281" s="252" t="s">
        <v>19</v>
      </c>
      <c r="N281" s="253" t="s">
        <v>48</v>
      </c>
      <c r="O281" s="67"/>
      <c r="P281" s="190">
        <f>O281*H281</f>
        <v>0</v>
      </c>
      <c r="Q281" s="190">
        <v>0</v>
      </c>
      <c r="R281" s="190">
        <f>Q281*H281</f>
        <v>0</v>
      </c>
      <c r="S281" s="190">
        <v>0</v>
      </c>
      <c r="T281" s="191">
        <f>S281*H281</f>
        <v>0</v>
      </c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R281" s="192" t="s">
        <v>1776</v>
      </c>
      <c r="AT281" s="192" t="s">
        <v>374</v>
      </c>
      <c r="AU281" s="192" t="s">
        <v>86</v>
      </c>
      <c r="AY281" s="20" t="s">
        <v>179</v>
      </c>
      <c r="BE281" s="193">
        <f>IF(N281="základní",J281,0)</f>
        <v>0</v>
      </c>
      <c r="BF281" s="193">
        <f>IF(N281="snížená",J281,0)</f>
        <v>0</v>
      </c>
      <c r="BG281" s="193">
        <f>IF(N281="zákl. přenesená",J281,0)</f>
        <v>0</v>
      </c>
      <c r="BH281" s="193">
        <f>IF(N281="sníž. přenesená",J281,0)</f>
        <v>0</v>
      </c>
      <c r="BI281" s="193">
        <f>IF(N281="nulová",J281,0)</f>
        <v>0</v>
      </c>
      <c r="BJ281" s="20" t="s">
        <v>84</v>
      </c>
      <c r="BK281" s="193">
        <f>ROUND(I281*H281,2)</f>
        <v>0</v>
      </c>
      <c r="BL281" s="20" t="s">
        <v>572</v>
      </c>
      <c r="BM281" s="192" t="s">
        <v>1803</v>
      </c>
    </row>
    <row r="282" spans="1:65" s="2" customFormat="1" ht="11.25">
      <c r="A282" s="37"/>
      <c r="B282" s="38"/>
      <c r="C282" s="39"/>
      <c r="D282" s="194" t="s">
        <v>188</v>
      </c>
      <c r="E282" s="39"/>
      <c r="F282" s="195" t="s">
        <v>1787</v>
      </c>
      <c r="G282" s="39"/>
      <c r="H282" s="39"/>
      <c r="I282" s="196"/>
      <c r="J282" s="39"/>
      <c r="K282" s="39"/>
      <c r="L282" s="42"/>
      <c r="M282" s="197"/>
      <c r="N282" s="198"/>
      <c r="O282" s="67"/>
      <c r="P282" s="67"/>
      <c r="Q282" s="67"/>
      <c r="R282" s="67"/>
      <c r="S282" s="67"/>
      <c r="T282" s="68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T282" s="20" t="s">
        <v>188</v>
      </c>
      <c r="AU282" s="20" t="s">
        <v>86</v>
      </c>
    </row>
    <row r="283" spans="1:65" s="2" customFormat="1" ht="19.5">
      <c r="A283" s="37"/>
      <c r="B283" s="38"/>
      <c r="C283" s="39"/>
      <c r="D283" s="194" t="s">
        <v>433</v>
      </c>
      <c r="E283" s="39"/>
      <c r="F283" s="254" t="s">
        <v>1788</v>
      </c>
      <c r="G283" s="39"/>
      <c r="H283" s="39"/>
      <c r="I283" s="196"/>
      <c r="J283" s="39"/>
      <c r="K283" s="39"/>
      <c r="L283" s="42"/>
      <c r="M283" s="197"/>
      <c r="N283" s="198"/>
      <c r="O283" s="67"/>
      <c r="P283" s="67"/>
      <c r="Q283" s="67"/>
      <c r="R283" s="67"/>
      <c r="S283" s="67"/>
      <c r="T283" s="68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T283" s="20" t="s">
        <v>433</v>
      </c>
      <c r="AU283" s="20" t="s">
        <v>86</v>
      </c>
    </row>
    <row r="284" spans="1:65" s="2" customFormat="1" ht="24.2" customHeight="1">
      <c r="A284" s="37"/>
      <c r="B284" s="38"/>
      <c r="C284" s="244" t="s">
        <v>594</v>
      </c>
      <c r="D284" s="244" t="s">
        <v>374</v>
      </c>
      <c r="E284" s="245" t="s">
        <v>1778</v>
      </c>
      <c r="F284" s="246" t="s">
        <v>1779</v>
      </c>
      <c r="G284" s="247" t="s">
        <v>216</v>
      </c>
      <c r="H284" s="248">
        <v>5</v>
      </c>
      <c r="I284" s="249"/>
      <c r="J284" s="250">
        <f>ROUND(I284*H284,2)</f>
        <v>0</v>
      </c>
      <c r="K284" s="246" t="s">
        <v>1775</v>
      </c>
      <c r="L284" s="251"/>
      <c r="M284" s="252" t="s">
        <v>19</v>
      </c>
      <c r="N284" s="253" t="s">
        <v>48</v>
      </c>
      <c r="O284" s="67"/>
      <c r="P284" s="190">
        <f>O284*H284</f>
        <v>0</v>
      </c>
      <c r="Q284" s="190">
        <v>0</v>
      </c>
      <c r="R284" s="190">
        <f>Q284*H284</f>
        <v>0</v>
      </c>
      <c r="S284" s="190">
        <v>0</v>
      </c>
      <c r="T284" s="191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92" t="s">
        <v>1776</v>
      </c>
      <c r="AT284" s="192" t="s">
        <v>374</v>
      </c>
      <c r="AU284" s="192" t="s">
        <v>86</v>
      </c>
      <c r="AY284" s="20" t="s">
        <v>179</v>
      </c>
      <c r="BE284" s="193">
        <f>IF(N284="základní",J284,0)</f>
        <v>0</v>
      </c>
      <c r="BF284" s="193">
        <f>IF(N284="snížená",J284,0)</f>
        <v>0</v>
      </c>
      <c r="BG284" s="193">
        <f>IF(N284="zákl. přenesená",J284,0)</f>
        <v>0</v>
      </c>
      <c r="BH284" s="193">
        <f>IF(N284="sníž. přenesená",J284,0)</f>
        <v>0</v>
      </c>
      <c r="BI284" s="193">
        <f>IF(N284="nulová",J284,0)</f>
        <v>0</v>
      </c>
      <c r="BJ284" s="20" t="s">
        <v>84</v>
      </c>
      <c r="BK284" s="193">
        <f>ROUND(I284*H284,2)</f>
        <v>0</v>
      </c>
      <c r="BL284" s="20" t="s">
        <v>572</v>
      </c>
      <c r="BM284" s="192" t="s">
        <v>1804</v>
      </c>
    </row>
    <row r="285" spans="1:65" s="2" customFormat="1" ht="19.5">
      <c r="A285" s="37"/>
      <c r="B285" s="38"/>
      <c r="C285" s="39"/>
      <c r="D285" s="194" t="s">
        <v>188</v>
      </c>
      <c r="E285" s="39"/>
      <c r="F285" s="195" t="s">
        <v>1779</v>
      </c>
      <c r="G285" s="39"/>
      <c r="H285" s="39"/>
      <c r="I285" s="196"/>
      <c r="J285" s="39"/>
      <c r="K285" s="39"/>
      <c r="L285" s="42"/>
      <c r="M285" s="197"/>
      <c r="N285" s="198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188</v>
      </c>
      <c r="AU285" s="20" t="s">
        <v>86</v>
      </c>
    </row>
    <row r="286" spans="1:65" s="12" customFormat="1" ht="25.9" customHeight="1">
      <c r="B286" s="165"/>
      <c r="C286" s="166"/>
      <c r="D286" s="167" t="s">
        <v>76</v>
      </c>
      <c r="E286" s="168" t="s">
        <v>1805</v>
      </c>
      <c r="F286" s="168" t="s">
        <v>1806</v>
      </c>
      <c r="G286" s="166"/>
      <c r="H286" s="166"/>
      <c r="I286" s="169"/>
      <c r="J286" s="170">
        <f>BK286</f>
        <v>0</v>
      </c>
      <c r="K286" s="166"/>
      <c r="L286" s="171"/>
      <c r="M286" s="172"/>
      <c r="N286" s="173"/>
      <c r="O286" s="173"/>
      <c r="P286" s="174">
        <f>P287+P290+P296+P299+P316</f>
        <v>0</v>
      </c>
      <c r="Q286" s="173"/>
      <c r="R286" s="174">
        <f>R287+R290+R296+R299+R316</f>
        <v>0</v>
      </c>
      <c r="S286" s="173"/>
      <c r="T286" s="175">
        <f>T287+T290+T296+T299+T316</f>
        <v>0</v>
      </c>
      <c r="AR286" s="176" t="s">
        <v>84</v>
      </c>
      <c r="AT286" s="177" t="s">
        <v>76</v>
      </c>
      <c r="AU286" s="177" t="s">
        <v>77</v>
      </c>
      <c r="AY286" s="176" t="s">
        <v>179</v>
      </c>
      <c r="BK286" s="178">
        <f>BK287+BK290+BK296+BK299+BK316</f>
        <v>0</v>
      </c>
    </row>
    <row r="287" spans="1:65" s="12" customFormat="1" ht="22.9" customHeight="1">
      <c r="B287" s="165"/>
      <c r="C287" s="166"/>
      <c r="D287" s="167" t="s">
        <v>76</v>
      </c>
      <c r="E287" s="179" t="s">
        <v>491</v>
      </c>
      <c r="F287" s="179" t="s">
        <v>1737</v>
      </c>
      <c r="G287" s="166"/>
      <c r="H287" s="166"/>
      <c r="I287" s="169"/>
      <c r="J287" s="180">
        <f>BK287</f>
        <v>0</v>
      </c>
      <c r="K287" s="166"/>
      <c r="L287" s="171"/>
      <c r="M287" s="172"/>
      <c r="N287" s="173"/>
      <c r="O287" s="173"/>
      <c r="P287" s="174">
        <f>SUM(P288:P289)</f>
        <v>0</v>
      </c>
      <c r="Q287" s="173"/>
      <c r="R287" s="174">
        <f>SUM(R288:R289)</f>
        <v>0</v>
      </c>
      <c r="S287" s="173"/>
      <c r="T287" s="175">
        <f>SUM(T288:T289)</f>
        <v>0</v>
      </c>
      <c r="AR287" s="176" t="s">
        <v>84</v>
      </c>
      <c r="AT287" s="177" t="s">
        <v>76</v>
      </c>
      <c r="AU287" s="177" t="s">
        <v>84</v>
      </c>
      <c r="AY287" s="176" t="s">
        <v>179</v>
      </c>
      <c r="BK287" s="178">
        <f>SUM(BK288:BK289)</f>
        <v>0</v>
      </c>
    </row>
    <row r="288" spans="1:65" s="2" customFormat="1" ht="24.2" customHeight="1">
      <c r="A288" s="37"/>
      <c r="B288" s="38"/>
      <c r="C288" s="181" t="s">
        <v>601</v>
      </c>
      <c r="D288" s="181" t="s">
        <v>181</v>
      </c>
      <c r="E288" s="182" t="s">
        <v>1738</v>
      </c>
      <c r="F288" s="183" t="s">
        <v>1739</v>
      </c>
      <c r="G288" s="184" t="s">
        <v>216</v>
      </c>
      <c r="H288" s="185">
        <v>13</v>
      </c>
      <c r="I288" s="186"/>
      <c r="J288" s="187">
        <f>ROUND(I288*H288,2)</f>
        <v>0</v>
      </c>
      <c r="K288" s="183" t="s">
        <v>1740</v>
      </c>
      <c r="L288" s="42"/>
      <c r="M288" s="188" t="s">
        <v>19</v>
      </c>
      <c r="N288" s="189" t="s">
        <v>48</v>
      </c>
      <c r="O288" s="67"/>
      <c r="P288" s="190">
        <f>O288*H288</f>
        <v>0</v>
      </c>
      <c r="Q288" s="190">
        <v>0</v>
      </c>
      <c r="R288" s="190">
        <f>Q288*H288</f>
        <v>0</v>
      </c>
      <c r="S288" s="190">
        <v>0</v>
      </c>
      <c r="T288" s="191">
        <f>S288*H288</f>
        <v>0</v>
      </c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R288" s="192" t="s">
        <v>186</v>
      </c>
      <c r="AT288" s="192" t="s">
        <v>181</v>
      </c>
      <c r="AU288" s="192" t="s">
        <v>86</v>
      </c>
      <c r="AY288" s="20" t="s">
        <v>179</v>
      </c>
      <c r="BE288" s="193">
        <f>IF(N288="základní",J288,0)</f>
        <v>0</v>
      </c>
      <c r="BF288" s="193">
        <f>IF(N288="snížená",J288,0)</f>
        <v>0</v>
      </c>
      <c r="BG288" s="193">
        <f>IF(N288="zákl. přenesená",J288,0)</f>
        <v>0</v>
      </c>
      <c r="BH288" s="193">
        <f>IF(N288="sníž. přenesená",J288,0)</f>
        <v>0</v>
      </c>
      <c r="BI288" s="193">
        <f>IF(N288="nulová",J288,0)</f>
        <v>0</v>
      </c>
      <c r="BJ288" s="20" t="s">
        <v>84</v>
      </c>
      <c r="BK288" s="193">
        <f>ROUND(I288*H288,2)</f>
        <v>0</v>
      </c>
      <c r="BL288" s="20" t="s">
        <v>186</v>
      </c>
      <c r="BM288" s="192" t="s">
        <v>1807</v>
      </c>
    </row>
    <row r="289" spans="1:65" s="2" customFormat="1" ht="19.5">
      <c r="A289" s="37"/>
      <c r="B289" s="38"/>
      <c r="C289" s="39"/>
      <c r="D289" s="194" t="s">
        <v>188</v>
      </c>
      <c r="E289" s="39"/>
      <c r="F289" s="195" t="s">
        <v>1739</v>
      </c>
      <c r="G289" s="39"/>
      <c r="H289" s="39"/>
      <c r="I289" s="196"/>
      <c r="J289" s="39"/>
      <c r="K289" s="39"/>
      <c r="L289" s="42"/>
      <c r="M289" s="197"/>
      <c r="N289" s="198"/>
      <c r="O289" s="67"/>
      <c r="P289" s="67"/>
      <c r="Q289" s="67"/>
      <c r="R289" s="67"/>
      <c r="S289" s="67"/>
      <c r="T289" s="68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T289" s="20" t="s">
        <v>188</v>
      </c>
      <c r="AU289" s="20" t="s">
        <v>86</v>
      </c>
    </row>
    <row r="290" spans="1:65" s="12" customFormat="1" ht="22.9" customHeight="1">
      <c r="B290" s="165"/>
      <c r="C290" s="166"/>
      <c r="D290" s="167" t="s">
        <v>76</v>
      </c>
      <c r="E290" s="179" t="s">
        <v>1742</v>
      </c>
      <c r="F290" s="179" t="s">
        <v>1743</v>
      </c>
      <c r="G290" s="166"/>
      <c r="H290" s="166"/>
      <c r="I290" s="169"/>
      <c r="J290" s="180">
        <f>BK290</f>
        <v>0</v>
      </c>
      <c r="K290" s="166"/>
      <c r="L290" s="171"/>
      <c r="M290" s="172"/>
      <c r="N290" s="173"/>
      <c r="O290" s="173"/>
      <c r="P290" s="174">
        <f>SUM(P291:P295)</f>
        <v>0</v>
      </c>
      <c r="Q290" s="173"/>
      <c r="R290" s="174">
        <f>SUM(R291:R295)</f>
        <v>0</v>
      </c>
      <c r="S290" s="173"/>
      <c r="T290" s="175">
        <f>SUM(T291:T295)</f>
        <v>0</v>
      </c>
      <c r="AR290" s="176" t="s">
        <v>94</v>
      </c>
      <c r="AT290" s="177" t="s">
        <v>76</v>
      </c>
      <c r="AU290" s="177" t="s">
        <v>84</v>
      </c>
      <c r="AY290" s="176" t="s">
        <v>179</v>
      </c>
      <c r="BK290" s="178">
        <f>SUM(BK291:BK295)</f>
        <v>0</v>
      </c>
    </row>
    <row r="291" spans="1:65" s="2" customFormat="1" ht="21.75" customHeight="1">
      <c r="A291" s="37"/>
      <c r="B291" s="38"/>
      <c r="C291" s="181" t="s">
        <v>608</v>
      </c>
      <c r="D291" s="181" t="s">
        <v>181</v>
      </c>
      <c r="E291" s="182" t="s">
        <v>1808</v>
      </c>
      <c r="F291" s="183" t="s">
        <v>1809</v>
      </c>
      <c r="G291" s="184" t="s">
        <v>405</v>
      </c>
      <c r="H291" s="185">
        <v>1</v>
      </c>
      <c r="I291" s="186"/>
      <c r="J291" s="187">
        <f>ROUND(I291*H291,2)</f>
        <v>0</v>
      </c>
      <c r="K291" s="183" t="s">
        <v>1740</v>
      </c>
      <c r="L291" s="42"/>
      <c r="M291" s="188" t="s">
        <v>19</v>
      </c>
      <c r="N291" s="189" t="s">
        <v>48</v>
      </c>
      <c r="O291" s="67"/>
      <c r="P291" s="190">
        <f>O291*H291</f>
        <v>0</v>
      </c>
      <c r="Q291" s="190">
        <v>0</v>
      </c>
      <c r="R291" s="190">
        <f>Q291*H291</f>
        <v>0</v>
      </c>
      <c r="S291" s="190">
        <v>0</v>
      </c>
      <c r="T291" s="191">
        <f>S291*H291</f>
        <v>0</v>
      </c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R291" s="192" t="s">
        <v>572</v>
      </c>
      <c r="AT291" s="192" t="s">
        <v>181</v>
      </c>
      <c r="AU291" s="192" t="s">
        <v>86</v>
      </c>
      <c r="AY291" s="20" t="s">
        <v>179</v>
      </c>
      <c r="BE291" s="193">
        <f>IF(N291="základní",J291,0)</f>
        <v>0</v>
      </c>
      <c r="BF291" s="193">
        <f>IF(N291="snížená",J291,0)</f>
        <v>0</v>
      </c>
      <c r="BG291" s="193">
        <f>IF(N291="zákl. přenesená",J291,0)</f>
        <v>0</v>
      </c>
      <c r="BH291" s="193">
        <f>IF(N291="sníž. přenesená",J291,0)</f>
        <v>0</v>
      </c>
      <c r="BI291" s="193">
        <f>IF(N291="nulová",J291,0)</f>
        <v>0</v>
      </c>
      <c r="BJ291" s="20" t="s">
        <v>84</v>
      </c>
      <c r="BK291" s="193">
        <f>ROUND(I291*H291,2)</f>
        <v>0</v>
      </c>
      <c r="BL291" s="20" t="s">
        <v>572</v>
      </c>
      <c r="BM291" s="192" t="s">
        <v>1810</v>
      </c>
    </row>
    <row r="292" spans="1:65" s="2" customFormat="1" ht="11.25">
      <c r="A292" s="37"/>
      <c r="B292" s="38"/>
      <c r="C292" s="39"/>
      <c r="D292" s="194" t="s">
        <v>188</v>
      </c>
      <c r="E292" s="39"/>
      <c r="F292" s="195" t="s">
        <v>1809</v>
      </c>
      <c r="G292" s="39"/>
      <c r="H292" s="39"/>
      <c r="I292" s="196"/>
      <c r="J292" s="39"/>
      <c r="K292" s="39"/>
      <c r="L292" s="42"/>
      <c r="M292" s="197"/>
      <c r="N292" s="198"/>
      <c r="O292" s="67"/>
      <c r="P292" s="67"/>
      <c r="Q292" s="67"/>
      <c r="R292" s="67"/>
      <c r="S292" s="67"/>
      <c r="T292" s="68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T292" s="20" t="s">
        <v>188</v>
      </c>
      <c r="AU292" s="20" t="s">
        <v>86</v>
      </c>
    </row>
    <row r="293" spans="1:65" s="2" customFormat="1" ht="37.9" customHeight="1">
      <c r="A293" s="37"/>
      <c r="B293" s="38"/>
      <c r="C293" s="181" t="s">
        <v>615</v>
      </c>
      <c r="D293" s="181" t="s">
        <v>181</v>
      </c>
      <c r="E293" s="182" t="s">
        <v>1746</v>
      </c>
      <c r="F293" s="183" t="s">
        <v>1747</v>
      </c>
      <c r="G293" s="184" t="s">
        <v>405</v>
      </c>
      <c r="H293" s="185">
        <v>1</v>
      </c>
      <c r="I293" s="186"/>
      <c r="J293" s="187">
        <f>ROUND(I293*H293,2)</f>
        <v>0</v>
      </c>
      <c r="K293" s="183" t="s">
        <v>1740</v>
      </c>
      <c r="L293" s="42"/>
      <c r="M293" s="188" t="s">
        <v>19</v>
      </c>
      <c r="N293" s="189" t="s">
        <v>48</v>
      </c>
      <c r="O293" s="67"/>
      <c r="P293" s="190">
        <f>O293*H293</f>
        <v>0</v>
      </c>
      <c r="Q293" s="190">
        <v>0</v>
      </c>
      <c r="R293" s="190">
        <f>Q293*H293</f>
        <v>0</v>
      </c>
      <c r="S293" s="190">
        <v>0</v>
      </c>
      <c r="T293" s="191">
        <f>S293*H293</f>
        <v>0</v>
      </c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R293" s="192" t="s">
        <v>572</v>
      </c>
      <c r="AT293" s="192" t="s">
        <v>181</v>
      </c>
      <c r="AU293" s="192" t="s">
        <v>86</v>
      </c>
      <c r="AY293" s="20" t="s">
        <v>179</v>
      </c>
      <c r="BE293" s="193">
        <f>IF(N293="základní",J293,0)</f>
        <v>0</v>
      </c>
      <c r="BF293" s="193">
        <f>IF(N293="snížená",J293,0)</f>
        <v>0</v>
      </c>
      <c r="BG293" s="193">
        <f>IF(N293="zákl. přenesená",J293,0)</f>
        <v>0</v>
      </c>
      <c r="BH293" s="193">
        <f>IF(N293="sníž. přenesená",J293,0)</f>
        <v>0</v>
      </c>
      <c r="BI293" s="193">
        <f>IF(N293="nulová",J293,0)</f>
        <v>0</v>
      </c>
      <c r="BJ293" s="20" t="s">
        <v>84</v>
      </c>
      <c r="BK293" s="193">
        <f>ROUND(I293*H293,2)</f>
        <v>0</v>
      </c>
      <c r="BL293" s="20" t="s">
        <v>572</v>
      </c>
      <c r="BM293" s="192" t="s">
        <v>1811</v>
      </c>
    </row>
    <row r="294" spans="1:65" s="2" customFormat="1" ht="19.5">
      <c r="A294" s="37"/>
      <c r="B294" s="38"/>
      <c r="C294" s="39"/>
      <c r="D294" s="194" t="s">
        <v>188</v>
      </c>
      <c r="E294" s="39"/>
      <c r="F294" s="195" t="s">
        <v>1747</v>
      </c>
      <c r="G294" s="39"/>
      <c r="H294" s="39"/>
      <c r="I294" s="196"/>
      <c r="J294" s="39"/>
      <c r="K294" s="39"/>
      <c r="L294" s="42"/>
      <c r="M294" s="197"/>
      <c r="N294" s="198"/>
      <c r="O294" s="67"/>
      <c r="P294" s="67"/>
      <c r="Q294" s="67"/>
      <c r="R294" s="67"/>
      <c r="S294" s="67"/>
      <c r="T294" s="68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T294" s="20" t="s">
        <v>188</v>
      </c>
      <c r="AU294" s="20" t="s">
        <v>86</v>
      </c>
    </row>
    <row r="295" spans="1:65" s="2" customFormat="1" ht="29.25">
      <c r="A295" s="37"/>
      <c r="B295" s="38"/>
      <c r="C295" s="39"/>
      <c r="D295" s="194" t="s">
        <v>433</v>
      </c>
      <c r="E295" s="39"/>
      <c r="F295" s="254" t="s">
        <v>1748</v>
      </c>
      <c r="G295" s="39"/>
      <c r="H295" s="39"/>
      <c r="I295" s="196"/>
      <c r="J295" s="39"/>
      <c r="K295" s="39"/>
      <c r="L295" s="42"/>
      <c r="M295" s="197"/>
      <c r="N295" s="198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433</v>
      </c>
      <c r="AU295" s="20" t="s">
        <v>86</v>
      </c>
    </row>
    <row r="296" spans="1:65" s="12" customFormat="1" ht="22.9" customHeight="1">
      <c r="B296" s="165"/>
      <c r="C296" s="166"/>
      <c r="D296" s="167" t="s">
        <v>76</v>
      </c>
      <c r="E296" s="179" t="s">
        <v>1749</v>
      </c>
      <c r="F296" s="179" t="s">
        <v>1750</v>
      </c>
      <c r="G296" s="166"/>
      <c r="H296" s="166"/>
      <c r="I296" s="169"/>
      <c r="J296" s="180">
        <f>BK296</f>
        <v>0</v>
      </c>
      <c r="K296" s="166"/>
      <c r="L296" s="171"/>
      <c r="M296" s="172"/>
      <c r="N296" s="173"/>
      <c r="O296" s="173"/>
      <c r="P296" s="174">
        <f>SUM(P297:P298)</f>
        <v>0</v>
      </c>
      <c r="Q296" s="173"/>
      <c r="R296" s="174">
        <f>SUM(R297:R298)</f>
        <v>0</v>
      </c>
      <c r="S296" s="173"/>
      <c r="T296" s="175">
        <f>SUM(T297:T298)</f>
        <v>0</v>
      </c>
      <c r="AR296" s="176" t="s">
        <v>94</v>
      </c>
      <c r="AT296" s="177" t="s">
        <v>76</v>
      </c>
      <c r="AU296" s="177" t="s">
        <v>84</v>
      </c>
      <c r="AY296" s="176" t="s">
        <v>179</v>
      </c>
      <c r="BK296" s="178">
        <f>SUM(BK297:BK298)</f>
        <v>0</v>
      </c>
    </row>
    <row r="297" spans="1:65" s="2" customFormat="1" ht="16.5" customHeight="1">
      <c r="A297" s="37"/>
      <c r="B297" s="38"/>
      <c r="C297" s="181" t="s">
        <v>622</v>
      </c>
      <c r="D297" s="181" t="s">
        <v>181</v>
      </c>
      <c r="E297" s="182" t="s">
        <v>1751</v>
      </c>
      <c r="F297" s="183" t="s">
        <v>1752</v>
      </c>
      <c r="G297" s="184" t="s">
        <v>216</v>
      </c>
      <c r="H297" s="185">
        <v>5</v>
      </c>
      <c r="I297" s="186"/>
      <c r="J297" s="187">
        <f>ROUND(I297*H297,2)</f>
        <v>0</v>
      </c>
      <c r="K297" s="183" t="s">
        <v>1740</v>
      </c>
      <c r="L297" s="42"/>
      <c r="M297" s="188" t="s">
        <v>19</v>
      </c>
      <c r="N297" s="189" t="s">
        <v>48</v>
      </c>
      <c r="O297" s="67"/>
      <c r="P297" s="190">
        <f>O297*H297</f>
        <v>0</v>
      </c>
      <c r="Q297" s="190">
        <v>0</v>
      </c>
      <c r="R297" s="190">
        <f>Q297*H297</f>
        <v>0</v>
      </c>
      <c r="S297" s="190">
        <v>0</v>
      </c>
      <c r="T297" s="191">
        <f>S297*H297</f>
        <v>0</v>
      </c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R297" s="192" t="s">
        <v>572</v>
      </c>
      <c r="AT297" s="192" t="s">
        <v>181</v>
      </c>
      <c r="AU297" s="192" t="s">
        <v>86</v>
      </c>
      <c r="AY297" s="20" t="s">
        <v>179</v>
      </c>
      <c r="BE297" s="193">
        <f>IF(N297="základní",J297,0)</f>
        <v>0</v>
      </c>
      <c r="BF297" s="193">
        <f>IF(N297="snížená",J297,0)</f>
        <v>0</v>
      </c>
      <c r="BG297" s="193">
        <f>IF(N297="zákl. přenesená",J297,0)</f>
        <v>0</v>
      </c>
      <c r="BH297" s="193">
        <f>IF(N297="sníž. přenesená",J297,0)</f>
        <v>0</v>
      </c>
      <c r="BI297" s="193">
        <f>IF(N297="nulová",J297,0)</f>
        <v>0</v>
      </c>
      <c r="BJ297" s="20" t="s">
        <v>84</v>
      </c>
      <c r="BK297" s="193">
        <f>ROUND(I297*H297,2)</f>
        <v>0</v>
      </c>
      <c r="BL297" s="20" t="s">
        <v>572</v>
      </c>
      <c r="BM297" s="192" t="s">
        <v>1812</v>
      </c>
    </row>
    <row r="298" spans="1:65" s="2" customFormat="1" ht="11.25">
      <c r="A298" s="37"/>
      <c r="B298" s="38"/>
      <c r="C298" s="39"/>
      <c r="D298" s="194" t="s">
        <v>188</v>
      </c>
      <c r="E298" s="39"/>
      <c r="F298" s="195" t="s">
        <v>1752</v>
      </c>
      <c r="G298" s="39"/>
      <c r="H298" s="39"/>
      <c r="I298" s="196"/>
      <c r="J298" s="39"/>
      <c r="K298" s="39"/>
      <c r="L298" s="42"/>
      <c r="M298" s="197"/>
      <c r="N298" s="198"/>
      <c r="O298" s="67"/>
      <c r="P298" s="67"/>
      <c r="Q298" s="67"/>
      <c r="R298" s="67"/>
      <c r="S298" s="67"/>
      <c r="T298" s="68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T298" s="20" t="s">
        <v>188</v>
      </c>
      <c r="AU298" s="20" t="s">
        <v>86</v>
      </c>
    </row>
    <row r="299" spans="1:65" s="12" customFormat="1" ht="22.9" customHeight="1">
      <c r="B299" s="165"/>
      <c r="C299" s="166"/>
      <c r="D299" s="167" t="s">
        <v>76</v>
      </c>
      <c r="E299" s="179" t="s">
        <v>1754</v>
      </c>
      <c r="F299" s="179" t="s">
        <v>1755</v>
      </c>
      <c r="G299" s="166"/>
      <c r="H299" s="166"/>
      <c r="I299" s="169"/>
      <c r="J299" s="180">
        <f>BK299</f>
        <v>0</v>
      </c>
      <c r="K299" s="166"/>
      <c r="L299" s="171"/>
      <c r="M299" s="172"/>
      <c r="N299" s="173"/>
      <c r="O299" s="173"/>
      <c r="P299" s="174">
        <f>SUM(P300:P315)</f>
        <v>0</v>
      </c>
      <c r="Q299" s="173"/>
      <c r="R299" s="174">
        <f>SUM(R300:R315)</f>
        <v>0</v>
      </c>
      <c r="S299" s="173"/>
      <c r="T299" s="175">
        <f>SUM(T300:T315)</f>
        <v>0</v>
      </c>
      <c r="AR299" s="176" t="s">
        <v>94</v>
      </c>
      <c r="AT299" s="177" t="s">
        <v>76</v>
      </c>
      <c r="AU299" s="177" t="s">
        <v>84</v>
      </c>
      <c r="AY299" s="176" t="s">
        <v>179</v>
      </c>
      <c r="BK299" s="178">
        <f>SUM(BK300:BK315)</f>
        <v>0</v>
      </c>
    </row>
    <row r="300" spans="1:65" s="2" customFormat="1" ht="24.2" customHeight="1">
      <c r="A300" s="37"/>
      <c r="B300" s="38"/>
      <c r="C300" s="181" t="s">
        <v>630</v>
      </c>
      <c r="D300" s="181" t="s">
        <v>181</v>
      </c>
      <c r="E300" s="182" t="s">
        <v>1756</v>
      </c>
      <c r="F300" s="183" t="s">
        <v>1757</v>
      </c>
      <c r="G300" s="184" t="s">
        <v>216</v>
      </c>
      <c r="H300" s="185">
        <v>8</v>
      </c>
      <c r="I300" s="186"/>
      <c r="J300" s="187">
        <f>ROUND(I300*H300,2)</f>
        <v>0</v>
      </c>
      <c r="K300" s="183" t="s">
        <v>1740</v>
      </c>
      <c r="L300" s="42"/>
      <c r="M300" s="188" t="s">
        <v>19</v>
      </c>
      <c r="N300" s="189" t="s">
        <v>48</v>
      </c>
      <c r="O300" s="67"/>
      <c r="P300" s="190">
        <f>O300*H300</f>
        <v>0</v>
      </c>
      <c r="Q300" s="190">
        <v>0</v>
      </c>
      <c r="R300" s="190">
        <f>Q300*H300</f>
        <v>0</v>
      </c>
      <c r="S300" s="190">
        <v>0</v>
      </c>
      <c r="T300" s="191">
        <f>S300*H300</f>
        <v>0</v>
      </c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R300" s="192" t="s">
        <v>572</v>
      </c>
      <c r="AT300" s="192" t="s">
        <v>181</v>
      </c>
      <c r="AU300" s="192" t="s">
        <v>86</v>
      </c>
      <c r="AY300" s="20" t="s">
        <v>179</v>
      </c>
      <c r="BE300" s="193">
        <f>IF(N300="základní",J300,0)</f>
        <v>0</v>
      </c>
      <c r="BF300" s="193">
        <f>IF(N300="snížená",J300,0)</f>
        <v>0</v>
      </c>
      <c r="BG300" s="193">
        <f>IF(N300="zákl. přenesená",J300,0)</f>
        <v>0</v>
      </c>
      <c r="BH300" s="193">
        <f>IF(N300="sníž. přenesená",J300,0)</f>
        <v>0</v>
      </c>
      <c r="BI300" s="193">
        <f>IF(N300="nulová",J300,0)</f>
        <v>0</v>
      </c>
      <c r="BJ300" s="20" t="s">
        <v>84</v>
      </c>
      <c r="BK300" s="193">
        <f>ROUND(I300*H300,2)</f>
        <v>0</v>
      </c>
      <c r="BL300" s="20" t="s">
        <v>572</v>
      </c>
      <c r="BM300" s="192" t="s">
        <v>1813</v>
      </c>
    </row>
    <row r="301" spans="1:65" s="2" customFormat="1" ht="19.5">
      <c r="A301" s="37"/>
      <c r="B301" s="38"/>
      <c r="C301" s="39"/>
      <c r="D301" s="194" t="s">
        <v>188</v>
      </c>
      <c r="E301" s="39"/>
      <c r="F301" s="195" t="s">
        <v>1757</v>
      </c>
      <c r="G301" s="39"/>
      <c r="H301" s="39"/>
      <c r="I301" s="196"/>
      <c r="J301" s="39"/>
      <c r="K301" s="39"/>
      <c r="L301" s="42"/>
      <c r="M301" s="197"/>
      <c r="N301" s="198"/>
      <c r="O301" s="67"/>
      <c r="P301" s="67"/>
      <c r="Q301" s="67"/>
      <c r="R301" s="67"/>
      <c r="S301" s="67"/>
      <c r="T301" s="68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T301" s="20" t="s">
        <v>188</v>
      </c>
      <c r="AU301" s="20" t="s">
        <v>86</v>
      </c>
    </row>
    <row r="302" spans="1:65" s="2" customFormat="1" ht="24.2" customHeight="1">
      <c r="A302" s="37"/>
      <c r="B302" s="38"/>
      <c r="C302" s="181" t="s">
        <v>637</v>
      </c>
      <c r="D302" s="181" t="s">
        <v>181</v>
      </c>
      <c r="E302" s="182" t="s">
        <v>1758</v>
      </c>
      <c r="F302" s="183" t="s">
        <v>1759</v>
      </c>
      <c r="G302" s="184" t="s">
        <v>216</v>
      </c>
      <c r="H302" s="185">
        <v>5</v>
      </c>
      <c r="I302" s="186"/>
      <c r="J302" s="187">
        <f>ROUND(I302*H302,2)</f>
        <v>0</v>
      </c>
      <c r="K302" s="183" t="s">
        <v>1740</v>
      </c>
      <c r="L302" s="42"/>
      <c r="M302" s="188" t="s">
        <v>19</v>
      </c>
      <c r="N302" s="189" t="s">
        <v>48</v>
      </c>
      <c r="O302" s="67"/>
      <c r="P302" s="190">
        <f>O302*H302</f>
        <v>0</v>
      </c>
      <c r="Q302" s="190">
        <v>0</v>
      </c>
      <c r="R302" s="190">
        <f>Q302*H302</f>
        <v>0</v>
      </c>
      <c r="S302" s="190">
        <v>0</v>
      </c>
      <c r="T302" s="191">
        <f>S302*H302</f>
        <v>0</v>
      </c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R302" s="192" t="s">
        <v>572</v>
      </c>
      <c r="AT302" s="192" t="s">
        <v>181</v>
      </c>
      <c r="AU302" s="192" t="s">
        <v>86</v>
      </c>
      <c r="AY302" s="20" t="s">
        <v>179</v>
      </c>
      <c r="BE302" s="193">
        <f>IF(N302="základní",J302,0)</f>
        <v>0</v>
      </c>
      <c r="BF302" s="193">
        <f>IF(N302="snížená",J302,0)</f>
        <v>0</v>
      </c>
      <c r="BG302" s="193">
        <f>IF(N302="zákl. přenesená",J302,0)</f>
        <v>0</v>
      </c>
      <c r="BH302" s="193">
        <f>IF(N302="sníž. přenesená",J302,0)</f>
        <v>0</v>
      </c>
      <c r="BI302" s="193">
        <f>IF(N302="nulová",J302,0)</f>
        <v>0</v>
      </c>
      <c r="BJ302" s="20" t="s">
        <v>84</v>
      </c>
      <c r="BK302" s="193">
        <f>ROUND(I302*H302,2)</f>
        <v>0</v>
      </c>
      <c r="BL302" s="20" t="s">
        <v>572</v>
      </c>
      <c r="BM302" s="192" t="s">
        <v>1814</v>
      </c>
    </row>
    <row r="303" spans="1:65" s="2" customFormat="1" ht="19.5">
      <c r="A303" s="37"/>
      <c r="B303" s="38"/>
      <c r="C303" s="39"/>
      <c r="D303" s="194" t="s">
        <v>188</v>
      </c>
      <c r="E303" s="39"/>
      <c r="F303" s="195" t="s">
        <v>1759</v>
      </c>
      <c r="G303" s="39"/>
      <c r="H303" s="39"/>
      <c r="I303" s="196"/>
      <c r="J303" s="39"/>
      <c r="K303" s="39"/>
      <c r="L303" s="42"/>
      <c r="M303" s="197"/>
      <c r="N303" s="198"/>
      <c r="O303" s="67"/>
      <c r="P303" s="67"/>
      <c r="Q303" s="67"/>
      <c r="R303" s="67"/>
      <c r="S303" s="67"/>
      <c r="T303" s="68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T303" s="20" t="s">
        <v>188</v>
      </c>
      <c r="AU303" s="20" t="s">
        <v>86</v>
      </c>
    </row>
    <row r="304" spans="1:65" s="2" customFormat="1" ht="21.75" customHeight="1">
      <c r="A304" s="37"/>
      <c r="B304" s="38"/>
      <c r="C304" s="181" t="s">
        <v>849</v>
      </c>
      <c r="D304" s="181" t="s">
        <v>181</v>
      </c>
      <c r="E304" s="182" t="s">
        <v>1760</v>
      </c>
      <c r="F304" s="183" t="s">
        <v>1761</v>
      </c>
      <c r="G304" s="184" t="s">
        <v>405</v>
      </c>
      <c r="H304" s="185">
        <v>8</v>
      </c>
      <c r="I304" s="186"/>
      <c r="J304" s="187">
        <f>ROUND(I304*H304,2)</f>
        <v>0</v>
      </c>
      <c r="K304" s="183" t="s">
        <v>1740</v>
      </c>
      <c r="L304" s="42"/>
      <c r="M304" s="188" t="s">
        <v>19</v>
      </c>
      <c r="N304" s="189" t="s">
        <v>48</v>
      </c>
      <c r="O304" s="67"/>
      <c r="P304" s="190">
        <f>O304*H304</f>
        <v>0</v>
      </c>
      <c r="Q304" s="190">
        <v>0</v>
      </c>
      <c r="R304" s="190">
        <f>Q304*H304</f>
        <v>0</v>
      </c>
      <c r="S304" s="190">
        <v>0</v>
      </c>
      <c r="T304" s="191">
        <f>S304*H304</f>
        <v>0</v>
      </c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R304" s="192" t="s">
        <v>572</v>
      </c>
      <c r="AT304" s="192" t="s">
        <v>181</v>
      </c>
      <c r="AU304" s="192" t="s">
        <v>86</v>
      </c>
      <c r="AY304" s="20" t="s">
        <v>179</v>
      </c>
      <c r="BE304" s="193">
        <f>IF(N304="základní",J304,0)</f>
        <v>0</v>
      </c>
      <c r="BF304" s="193">
        <f>IF(N304="snížená",J304,0)</f>
        <v>0</v>
      </c>
      <c r="BG304" s="193">
        <f>IF(N304="zákl. přenesená",J304,0)</f>
        <v>0</v>
      </c>
      <c r="BH304" s="193">
        <f>IF(N304="sníž. přenesená",J304,0)</f>
        <v>0</v>
      </c>
      <c r="BI304" s="193">
        <f>IF(N304="nulová",J304,0)</f>
        <v>0</v>
      </c>
      <c r="BJ304" s="20" t="s">
        <v>84</v>
      </c>
      <c r="BK304" s="193">
        <f>ROUND(I304*H304,2)</f>
        <v>0</v>
      </c>
      <c r="BL304" s="20" t="s">
        <v>572</v>
      </c>
      <c r="BM304" s="192" t="s">
        <v>1815</v>
      </c>
    </row>
    <row r="305" spans="1:65" s="2" customFormat="1" ht="11.25">
      <c r="A305" s="37"/>
      <c r="B305" s="38"/>
      <c r="C305" s="39"/>
      <c r="D305" s="194" t="s">
        <v>188</v>
      </c>
      <c r="E305" s="39"/>
      <c r="F305" s="195" t="s">
        <v>1761</v>
      </c>
      <c r="G305" s="39"/>
      <c r="H305" s="39"/>
      <c r="I305" s="196"/>
      <c r="J305" s="39"/>
      <c r="K305" s="39"/>
      <c r="L305" s="42"/>
      <c r="M305" s="197"/>
      <c r="N305" s="198"/>
      <c r="O305" s="67"/>
      <c r="P305" s="67"/>
      <c r="Q305" s="67"/>
      <c r="R305" s="67"/>
      <c r="S305" s="67"/>
      <c r="T305" s="68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T305" s="20" t="s">
        <v>188</v>
      </c>
      <c r="AU305" s="20" t="s">
        <v>86</v>
      </c>
    </row>
    <row r="306" spans="1:65" s="2" customFormat="1" ht="21.75" customHeight="1">
      <c r="A306" s="37"/>
      <c r="B306" s="38"/>
      <c r="C306" s="181" t="s">
        <v>851</v>
      </c>
      <c r="D306" s="181" t="s">
        <v>181</v>
      </c>
      <c r="E306" s="182" t="s">
        <v>1762</v>
      </c>
      <c r="F306" s="183" t="s">
        <v>1763</v>
      </c>
      <c r="G306" s="184" t="s">
        <v>405</v>
      </c>
      <c r="H306" s="185">
        <v>6</v>
      </c>
      <c r="I306" s="186"/>
      <c r="J306" s="187">
        <f>ROUND(I306*H306,2)</f>
        <v>0</v>
      </c>
      <c r="K306" s="183" t="s">
        <v>1740</v>
      </c>
      <c r="L306" s="42"/>
      <c r="M306" s="188" t="s">
        <v>19</v>
      </c>
      <c r="N306" s="189" t="s">
        <v>48</v>
      </c>
      <c r="O306" s="67"/>
      <c r="P306" s="190">
        <f>O306*H306</f>
        <v>0</v>
      </c>
      <c r="Q306" s="190">
        <v>0</v>
      </c>
      <c r="R306" s="190">
        <f>Q306*H306</f>
        <v>0</v>
      </c>
      <c r="S306" s="190">
        <v>0</v>
      </c>
      <c r="T306" s="191">
        <f>S306*H306</f>
        <v>0</v>
      </c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R306" s="192" t="s">
        <v>572</v>
      </c>
      <c r="AT306" s="192" t="s">
        <v>181</v>
      </c>
      <c r="AU306" s="192" t="s">
        <v>86</v>
      </c>
      <c r="AY306" s="20" t="s">
        <v>179</v>
      </c>
      <c r="BE306" s="193">
        <f>IF(N306="základní",J306,0)</f>
        <v>0</v>
      </c>
      <c r="BF306" s="193">
        <f>IF(N306="snížená",J306,0)</f>
        <v>0</v>
      </c>
      <c r="BG306" s="193">
        <f>IF(N306="zákl. přenesená",J306,0)</f>
        <v>0</v>
      </c>
      <c r="BH306" s="193">
        <f>IF(N306="sníž. přenesená",J306,0)</f>
        <v>0</v>
      </c>
      <c r="BI306" s="193">
        <f>IF(N306="nulová",J306,0)</f>
        <v>0</v>
      </c>
      <c r="BJ306" s="20" t="s">
        <v>84</v>
      </c>
      <c r="BK306" s="193">
        <f>ROUND(I306*H306,2)</f>
        <v>0</v>
      </c>
      <c r="BL306" s="20" t="s">
        <v>572</v>
      </c>
      <c r="BM306" s="192" t="s">
        <v>1816</v>
      </c>
    </row>
    <row r="307" spans="1:65" s="2" customFormat="1" ht="11.25">
      <c r="A307" s="37"/>
      <c r="B307" s="38"/>
      <c r="C307" s="39"/>
      <c r="D307" s="194" t="s">
        <v>188</v>
      </c>
      <c r="E307" s="39"/>
      <c r="F307" s="195" t="s">
        <v>1763</v>
      </c>
      <c r="G307" s="39"/>
      <c r="H307" s="39"/>
      <c r="I307" s="196"/>
      <c r="J307" s="39"/>
      <c r="K307" s="39"/>
      <c r="L307" s="42"/>
      <c r="M307" s="197"/>
      <c r="N307" s="198"/>
      <c r="O307" s="67"/>
      <c r="P307" s="67"/>
      <c r="Q307" s="67"/>
      <c r="R307" s="67"/>
      <c r="S307" s="67"/>
      <c r="T307" s="68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T307" s="20" t="s">
        <v>188</v>
      </c>
      <c r="AU307" s="20" t="s">
        <v>86</v>
      </c>
    </row>
    <row r="308" spans="1:65" s="2" customFormat="1" ht="24.2" customHeight="1">
      <c r="A308" s="37"/>
      <c r="B308" s="38"/>
      <c r="C308" s="181" t="s">
        <v>817</v>
      </c>
      <c r="D308" s="181" t="s">
        <v>181</v>
      </c>
      <c r="E308" s="182" t="s">
        <v>1764</v>
      </c>
      <c r="F308" s="183" t="s">
        <v>1765</v>
      </c>
      <c r="G308" s="184" t="s">
        <v>216</v>
      </c>
      <c r="H308" s="185">
        <v>4</v>
      </c>
      <c r="I308" s="186"/>
      <c r="J308" s="187">
        <f>ROUND(I308*H308,2)</f>
        <v>0</v>
      </c>
      <c r="K308" s="183" t="s">
        <v>1740</v>
      </c>
      <c r="L308" s="42"/>
      <c r="M308" s="188" t="s">
        <v>19</v>
      </c>
      <c r="N308" s="189" t="s">
        <v>48</v>
      </c>
      <c r="O308" s="67"/>
      <c r="P308" s="190">
        <f>O308*H308</f>
        <v>0</v>
      </c>
      <c r="Q308" s="190">
        <v>0</v>
      </c>
      <c r="R308" s="190">
        <f>Q308*H308</f>
        <v>0</v>
      </c>
      <c r="S308" s="190">
        <v>0</v>
      </c>
      <c r="T308" s="191">
        <f>S308*H308</f>
        <v>0</v>
      </c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R308" s="192" t="s">
        <v>572</v>
      </c>
      <c r="AT308" s="192" t="s">
        <v>181</v>
      </c>
      <c r="AU308" s="192" t="s">
        <v>86</v>
      </c>
      <c r="AY308" s="20" t="s">
        <v>179</v>
      </c>
      <c r="BE308" s="193">
        <f>IF(N308="základní",J308,0)</f>
        <v>0</v>
      </c>
      <c r="BF308" s="193">
        <f>IF(N308="snížená",J308,0)</f>
        <v>0</v>
      </c>
      <c r="BG308" s="193">
        <f>IF(N308="zákl. přenesená",J308,0)</f>
        <v>0</v>
      </c>
      <c r="BH308" s="193">
        <f>IF(N308="sníž. přenesená",J308,0)</f>
        <v>0</v>
      </c>
      <c r="BI308" s="193">
        <f>IF(N308="nulová",J308,0)</f>
        <v>0</v>
      </c>
      <c r="BJ308" s="20" t="s">
        <v>84</v>
      </c>
      <c r="BK308" s="193">
        <f>ROUND(I308*H308,2)</f>
        <v>0</v>
      </c>
      <c r="BL308" s="20" t="s">
        <v>572</v>
      </c>
      <c r="BM308" s="192" t="s">
        <v>1817</v>
      </c>
    </row>
    <row r="309" spans="1:65" s="2" customFormat="1" ht="19.5">
      <c r="A309" s="37"/>
      <c r="B309" s="38"/>
      <c r="C309" s="39"/>
      <c r="D309" s="194" t="s">
        <v>188</v>
      </c>
      <c r="E309" s="39"/>
      <c r="F309" s="195" t="s">
        <v>1765</v>
      </c>
      <c r="G309" s="39"/>
      <c r="H309" s="39"/>
      <c r="I309" s="196"/>
      <c r="J309" s="39"/>
      <c r="K309" s="39"/>
      <c r="L309" s="42"/>
      <c r="M309" s="197"/>
      <c r="N309" s="198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188</v>
      </c>
      <c r="AU309" s="20" t="s">
        <v>86</v>
      </c>
    </row>
    <row r="310" spans="1:65" s="2" customFormat="1" ht="24.2" customHeight="1">
      <c r="A310" s="37"/>
      <c r="B310" s="38"/>
      <c r="C310" s="181" t="s">
        <v>854</v>
      </c>
      <c r="D310" s="181" t="s">
        <v>181</v>
      </c>
      <c r="E310" s="182" t="s">
        <v>1766</v>
      </c>
      <c r="F310" s="183" t="s">
        <v>1767</v>
      </c>
      <c r="G310" s="184" t="s">
        <v>405</v>
      </c>
      <c r="H310" s="185">
        <v>1</v>
      </c>
      <c r="I310" s="186"/>
      <c r="J310" s="187">
        <f>ROUND(I310*H310,2)</f>
        <v>0</v>
      </c>
      <c r="K310" s="183" t="s">
        <v>1740</v>
      </c>
      <c r="L310" s="42"/>
      <c r="M310" s="188" t="s">
        <v>19</v>
      </c>
      <c r="N310" s="189" t="s">
        <v>48</v>
      </c>
      <c r="O310" s="67"/>
      <c r="P310" s="190">
        <f>O310*H310</f>
        <v>0</v>
      </c>
      <c r="Q310" s="190">
        <v>0</v>
      </c>
      <c r="R310" s="190">
        <f>Q310*H310</f>
        <v>0</v>
      </c>
      <c r="S310" s="190">
        <v>0</v>
      </c>
      <c r="T310" s="191">
        <f>S310*H310</f>
        <v>0</v>
      </c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R310" s="192" t="s">
        <v>572</v>
      </c>
      <c r="AT310" s="192" t="s">
        <v>181</v>
      </c>
      <c r="AU310" s="192" t="s">
        <v>86</v>
      </c>
      <c r="AY310" s="20" t="s">
        <v>179</v>
      </c>
      <c r="BE310" s="193">
        <f>IF(N310="základní",J310,0)</f>
        <v>0</v>
      </c>
      <c r="BF310" s="193">
        <f>IF(N310="snížená",J310,0)</f>
        <v>0</v>
      </c>
      <c r="BG310" s="193">
        <f>IF(N310="zákl. přenesená",J310,0)</f>
        <v>0</v>
      </c>
      <c r="BH310" s="193">
        <f>IF(N310="sníž. přenesená",J310,0)</f>
        <v>0</v>
      </c>
      <c r="BI310" s="193">
        <f>IF(N310="nulová",J310,0)</f>
        <v>0</v>
      </c>
      <c r="BJ310" s="20" t="s">
        <v>84</v>
      </c>
      <c r="BK310" s="193">
        <f>ROUND(I310*H310,2)</f>
        <v>0</v>
      </c>
      <c r="BL310" s="20" t="s">
        <v>572</v>
      </c>
      <c r="BM310" s="192" t="s">
        <v>1818</v>
      </c>
    </row>
    <row r="311" spans="1:65" s="2" customFormat="1" ht="19.5">
      <c r="A311" s="37"/>
      <c r="B311" s="38"/>
      <c r="C311" s="39"/>
      <c r="D311" s="194" t="s">
        <v>188</v>
      </c>
      <c r="E311" s="39"/>
      <c r="F311" s="195" t="s">
        <v>1767</v>
      </c>
      <c r="G311" s="39"/>
      <c r="H311" s="39"/>
      <c r="I311" s="196"/>
      <c r="J311" s="39"/>
      <c r="K311" s="39"/>
      <c r="L311" s="42"/>
      <c r="M311" s="197"/>
      <c r="N311" s="198"/>
      <c r="O311" s="67"/>
      <c r="P311" s="67"/>
      <c r="Q311" s="67"/>
      <c r="R311" s="67"/>
      <c r="S311" s="67"/>
      <c r="T311" s="68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T311" s="20" t="s">
        <v>188</v>
      </c>
      <c r="AU311" s="20" t="s">
        <v>86</v>
      </c>
    </row>
    <row r="312" spans="1:65" s="2" customFormat="1" ht="24.2" customHeight="1">
      <c r="A312" s="37"/>
      <c r="B312" s="38"/>
      <c r="C312" s="181" t="s">
        <v>856</v>
      </c>
      <c r="D312" s="181" t="s">
        <v>181</v>
      </c>
      <c r="E312" s="182" t="s">
        <v>1768</v>
      </c>
      <c r="F312" s="183" t="s">
        <v>1769</v>
      </c>
      <c r="G312" s="184" t="s">
        <v>405</v>
      </c>
      <c r="H312" s="185">
        <v>1</v>
      </c>
      <c r="I312" s="186"/>
      <c r="J312" s="187">
        <f>ROUND(I312*H312,2)</f>
        <v>0</v>
      </c>
      <c r="K312" s="183" t="s">
        <v>1740</v>
      </c>
      <c r="L312" s="42"/>
      <c r="M312" s="188" t="s">
        <v>19</v>
      </c>
      <c r="N312" s="189" t="s">
        <v>48</v>
      </c>
      <c r="O312" s="67"/>
      <c r="P312" s="190">
        <f>O312*H312</f>
        <v>0</v>
      </c>
      <c r="Q312" s="190">
        <v>0</v>
      </c>
      <c r="R312" s="190">
        <f>Q312*H312</f>
        <v>0</v>
      </c>
      <c r="S312" s="190">
        <v>0</v>
      </c>
      <c r="T312" s="191">
        <f>S312*H312</f>
        <v>0</v>
      </c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R312" s="192" t="s">
        <v>572</v>
      </c>
      <c r="AT312" s="192" t="s">
        <v>181</v>
      </c>
      <c r="AU312" s="192" t="s">
        <v>86</v>
      </c>
      <c r="AY312" s="20" t="s">
        <v>179</v>
      </c>
      <c r="BE312" s="193">
        <f>IF(N312="základní",J312,0)</f>
        <v>0</v>
      </c>
      <c r="BF312" s="193">
        <f>IF(N312="snížená",J312,0)</f>
        <v>0</v>
      </c>
      <c r="BG312" s="193">
        <f>IF(N312="zákl. přenesená",J312,0)</f>
        <v>0</v>
      </c>
      <c r="BH312" s="193">
        <f>IF(N312="sníž. přenesená",J312,0)</f>
        <v>0</v>
      </c>
      <c r="BI312" s="193">
        <f>IF(N312="nulová",J312,0)</f>
        <v>0</v>
      </c>
      <c r="BJ312" s="20" t="s">
        <v>84</v>
      </c>
      <c r="BK312" s="193">
        <f>ROUND(I312*H312,2)</f>
        <v>0</v>
      </c>
      <c r="BL312" s="20" t="s">
        <v>572</v>
      </c>
      <c r="BM312" s="192" t="s">
        <v>1819</v>
      </c>
    </row>
    <row r="313" spans="1:65" s="2" customFormat="1" ht="19.5">
      <c r="A313" s="37"/>
      <c r="B313" s="38"/>
      <c r="C313" s="39"/>
      <c r="D313" s="194" t="s">
        <v>188</v>
      </c>
      <c r="E313" s="39"/>
      <c r="F313" s="195" t="s">
        <v>1769</v>
      </c>
      <c r="G313" s="39"/>
      <c r="H313" s="39"/>
      <c r="I313" s="196"/>
      <c r="J313" s="39"/>
      <c r="K313" s="39"/>
      <c r="L313" s="42"/>
      <c r="M313" s="197"/>
      <c r="N313" s="198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188</v>
      </c>
      <c r="AU313" s="20" t="s">
        <v>86</v>
      </c>
    </row>
    <row r="314" spans="1:65" s="2" customFormat="1" ht="16.5" customHeight="1">
      <c r="A314" s="37"/>
      <c r="B314" s="38"/>
      <c r="C314" s="181" t="s">
        <v>859</v>
      </c>
      <c r="D314" s="181" t="s">
        <v>181</v>
      </c>
      <c r="E314" s="182" t="s">
        <v>1770</v>
      </c>
      <c r="F314" s="183" t="s">
        <v>1771</v>
      </c>
      <c r="G314" s="184" t="s">
        <v>405</v>
      </c>
      <c r="H314" s="185">
        <v>1</v>
      </c>
      <c r="I314" s="186"/>
      <c r="J314" s="187">
        <f>ROUND(I314*H314,2)</f>
        <v>0</v>
      </c>
      <c r="K314" s="183" t="s">
        <v>1740</v>
      </c>
      <c r="L314" s="42"/>
      <c r="M314" s="188" t="s">
        <v>19</v>
      </c>
      <c r="N314" s="189" t="s">
        <v>48</v>
      </c>
      <c r="O314" s="67"/>
      <c r="P314" s="190">
        <f>O314*H314</f>
        <v>0</v>
      </c>
      <c r="Q314" s="190">
        <v>0</v>
      </c>
      <c r="R314" s="190">
        <f>Q314*H314</f>
        <v>0</v>
      </c>
      <c r="S314" s="190">
        <v>0</v>
      </c>
      <c r="T314" s="191">
        <f>S314*H314</f>
        <v>0</v>
      </c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R314" s="192" t="s">
        <v>572</v>
      </c>
      <c r="AT314" s="192" t="s">
        <v>181</v>
      </c>
      <c r="AU314" s="192" t="s">
        <v>86</v>
      </c>
      <c r="AY314" s="20" t="s">
        <v>179</v>
      </c>
      <c r="BE314" s="193">
        <f>IF(N314="základní",J314,0)</f>
        <v>0</v>
      </c>
      <c r="BF314" s="193">
        <f>IF(N314="snížená",J314,0)</f>
        <v>0</v>
      </c>
      <c r="BG314" s="193">
        <f>IF(N314="zákl. přenesená",J314,0)</f>
        <v>0</v>
      </c>
      <c r="BH314" s="193">
        <f>IF(N314="sníž. přenesená",J314,0)</f>
        <v>0</v>
      </c>
      <c r="BI314" s="193">
        <f>IF(N314="nulová",J314,0)</f>
        <v>0</v>
      </c>
      <c r="BJ314" s="20" t="s">
        <v>84</v>
      </c>
      <c r="BK314" s="193">
        <f>ROUND(I314*H314,2)</f>
        <v>0</v>
      </c>
      <c r="BL314" s="20" t="s">
        <v>572</v>
      </c>
      <c r="BM314" s="192" t="s">
        <v>1820</v>
      </c>
    </row>
    <row r="315" spans="1:65" s="2" customFormat="1" ht="11.25">
      <c r="A315" s="37"/>
      <c r="B315" s="38"/>
      <c r="C315" s="39"/>
      <c r="D315" s="194" t="s">
        <v>188</v>
      </c>
      <c r="E315" s="39"/>
      <c r="F315" s="195" t="s">
        <v>1771</v>
      </c>
      <c r="G315" s="39"/>
      <c r="H315" s="39"/>
      <c r="I315" s="196"/>
      <c r="J315" s="39"/>
      <c r="K315" s="39"/>
      <c r="L315" s="42"/>
      <c r="M315" s="197"/>
      <c r="N315" s="198"/>
      <c r="O315" s="67"/>
      <c r="P315" s="67"/>
      <c r="Q315" s="67"/>
      <c r="R315" s="67"/>
      <c r="S315" s="67"/>
      <c r="T315" s="68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T315" s="20" t="s">
        <v>188</v>
      </c>
      <c r="AU315" s="20" t="s">
        <v>86</v>
      </c>
    </row>
    <row r="316" spans="1:65" s="12" customFormat="1" ht="22.9" customHeight="1">
      <c r="B316" s="165"/>
      <c r="C316" s="166"/>
      <c r="D316" s="167" t="s">
        <v>76</v>
      </c>
      <c r="E316" s="179" t="s">
        <v>374</v>
      </c>
      <c r="F316" s="179" t="s">
        <v>1772</v>
      </c>
      <c r="G316" s="166"/>
      <c r="H316" s="166"/>
      <c r="I316" s="169"/>
      <c r="J316" s="180">
        <f>BK316</f>
        <v>0</v>
      </c>
      <c r="K316" s="166"/>
      <c r="L316" s="171"/>
      <c r="M316" s="172"/>
      <c r="N316" s="173"/>
      <c r="O316" s="173"/>
      <c r="P316" s="174">
        <f>SUM(P317:P320)</f>
        <v>0</v>
      </c>
      <c r="Q316" s="173"/>
      <c r="R316" s="174">
        <f>SUM(R317:R320)</f>
        <v>0</v>
      </c>
      <c r="S316" s="173"/>
      <c r="T316" s="175">
        <f>SUM(T317:T320)</f>
        <v>0</v>
      </c>
      <c r="AR316" s="176" t="s">
        <v>94</v>
      </c>
      <c r="AT316" s="177" t="s">
        <v>76</v>
      </c>
      <c r="AU316" s="177" t="s">
        <v>84</v>
      </c>
      <c r="AY316" s="176" t="s">
        <v>179</v>
      </c>
      <c r="BK316" s="178">
        <f>SUM(BK317:BK320)</f>
        <v>0</v>
      </c>
    </row>
    <row r="317" spans="1:65" s="2" customFormat="1" ht="24.2" customHeight="1">
      <c r="A317" s="37"/>
      <c r="B317" s="38"/>
      <c r="C317" s="244" t="s">
        <v>572</v>
      </c>
      <c r="D317" s="244" t="s">
        <v>374</v>
      </c>
      <c r="E317" s="245" t="s">
        <v>1821</v>
      </c>
      <c r="F317" s="246" t="s">
        <v>1822</v>
      </c>
      <c r="G317" s="247" t="s">
        <v>405</v>
      </c>
      <c r="H317" s="248">
        <v>1</v>
      </c>
      <c r="I317" s="249"/>
      <c r="J317" s="250">
        <f>ROUND(I317*H317,2)</f>
        <v>0</v>
      </c>
      <c r="K317" s="246" t="s">
        <v>1775</v>
      </c>
      <c r="L317" s="251"/>
      <c r="M317" s="252" t="s">
        <v>19</v>
      </c>
      <c r="N317" s="253" t="s">
        <v>48</v>
      </c>
      <c r="O317" s="67"/>
      <c r="P317" s="190">
        <f>O317*H317</f>
        <v>0</v>
      </c>
      <c r="Q317" s="190">
        <v>0</v>
      </c>
      <c r="R317" s="190">
        <f>Q317*H317</f>
        <v>0</v>
      </c>
      <c r="S317" s="190">
        <v>0</v>
      </c>
      <c r="T317" s="191">
        <f>S317*H317</f>
        <v>0</v>
      </c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R317" s="192" t="s">
        <v>1776</v>
      </c>
      <c r="AT317" s="192" t="s">
        <v>374</v>
      </c>
      <c r="AU317" s="192" t="s">
        <v>86</v>
      </c>
      <c r="AY317" s="20" t="s">
        <v>179</v>
      </c>
      <c r="BE317" s="193">
        <f>IF(N317="základní",J317,0)</f>
        <v>0</v>
      </c>
      <c r="BF317" s="193">
        <f>IF(N317="snížená",J317,0)</f>
        <v>0</v>
      </c>
      <c r="BG317" s="193">
        <f>IF(N317="zákl. přenesená",J317,0)</f>
        <v>0</v>
      </c>
      <c r="BH317" s="193">
        <f>IF(N317="sníž. přenesená",J317,0)</f>
        <v>0</v>
      </c>
      <c r="BI317" s="193">
        <f>IF(N317="nulová",J317,0)</f>
        <v>0</v>
      </c>
      <c r="BJ317" s="20" t="s">
        <v>84</v>
      </c>
      <c r="BK317" s="193">
        <f>ROUND(I317*H317,2)</f>
        <v>0</v>
      </c>
      <c r="BL317" s="20" t="s">
        <v>572</v>
      </c>
      <c r="BM317" s="192" t="s">
        <v>1823</v>
      </c>
    </row>
    <row r="318" spans="1:65" s="2" customFormat="1" ht="11.25">
      <c r="A318" s="37"/>
      <c r="B318" s="38"/>
      <c r="C318" s="39"/>
      <c r="D318" s="194" t="s">
        <v>188</v>
      </c>
      <c r="E318" s="39"/>
      <c r="F318" s="195" t="s">
        <v>1822</v>
      </c>
      <c r="G318" s="39"/>
      <c r="H318" s="39"/>
      <c r="I318" s="196"/>
      <c r="J318" s="39"/>
      <c r="K318" s="39"/>
      <c r="L318" s="42"/>
      <c r="M318" s="197"/>
      <c r="N318" s="198"/>
      <c r="O318" s="67"/>
      <c r="P318" s="67"/>
      <c r="Q318" s="67"/>
      <c r="R318" s="67"/>
      <c r="S318" s="67"/>
      <c r="T318" s="68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T318" s="20" t="s">
        <v>188</v>
      </c>
      <c r="AU318" s="20" t="s">
        <v>86</v>
      </c>
    </row>
    <row r="319" spans="1:65" s="2" customFormat="1" ht="24.2" customHeight="1">
      <c r="A319" s="37"/>
      <c r="B319" s="38"/>
      <c r="C319" s="244" t="s">
        <v>1129</v>
      </c>
      <c r="D319" s="244" t="s">
        <v>374</v>
      </c>
      <c r="E319" s="245" t="s">
        <v>1778</v>
      </c>
      <c r="F319" s="246" t="s">
        <v>1779</v>
      </c>
      <c r="G319" s="247" t="s">
        <v>216</v>
      </c>
      <c r="H319" s="248">
        <v>5</v>
      </c>
      <c r="I319" s="249"/>
      <c r="J319" s="250">
        <f>ROUND(I319*H319,2)</f>
        <v>0</v>
      </c>
      <c r="K319" s="246" t="s">
        <v>1775</v>
      </c>
      <c r="L319" s="251"/>
      <c r="M319" s="252" t="s">
        <v>19</v>
      </c>
      <c r="N319" s="253" t="s">
        <v>48</v>
      </c>
      <c r="O319" s="67"/>
      <c r="P319" s="190">
        <f>O319*H319</f>
        <v>0</v>
      </c>
      <c r="Q319" s="190">
        <v>0</v>
      </c>
      <c r="R319" s="190">
        <f>Q319*H319</f>
        <v>0</v>
      </c>
      <c r="S319" s="190">
        <v>0</v>
      </c>
      <c r="T319" s="191">
        <f>S319*H319</f>
        <v>0</v>
      </c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R319" s="192" t="s">
        <v>1776</v>
      </c>
      <c r="AT319" s="192" t="s">
        <v>374</v>
      </c>
      <c r="AU319" s="192" t="s">
        <v>86</v>
      </c>
      <c r="AY319" s="20" t="s">
        <v>179</v>
      </c>
      <c r="BE319" s="193">
        <f>IF(N319="základní",J319,0)</f>
        <v>0</v>
      </c>
      <c r="BF319" s="193">
        <f>IF(N319="snížená",J319,0)</f>
        <v>0</v>
      </c>
      <c r="BG319" s="193">
        <f>IF(N319="zákl. přenesená",J319,0)</f>
        <v>0</v>
      </c>
      <c r="BH319" s="193">
        <f>IF(N319="sníž. přenesená",J319,0)</f>
        <v>0</v>
      </c>
      <c r="BI319" s="193">
        <f>IF(N319="nulová",J319,0)</f>
        <v>0</v>
      </c>
      <c r="BJ319" s="20" t="s">
        <v>84</v>
      </c>
      <c r="BK319" s="193">
        <f>ROUND(I319*H319,2)</f>
        <v>0</v>
      </c>
      <c r="BL319" s="20" t="s">
        <v>572</v>
      </c>
      <c r="BM319" s="192" t="s">
        <v>1824</v>
      </c>
    </row>
    <row r="320" spans="1:65" s="2" customFormat="1" ht="19.5">
      <c r="A320" s="37"/>
      <c r="B320" s="38"/>
      <c r="C320" s="39"/>
      <c r="D320" s="194" t="s">
        <v>188</v>
      </c>
      <c r="E320" s="39"/>
      <c r="F320" s="195" t="s">
        <v>1779</v>
      </c>
      <c r="G320" s="39"/>
      <c r="H320" s="39"/>
      <c r="I320" s="196"/>
      <c r="J320" s="39"/>
      <c r="K320" s="39"/>
      <c r="L320" s="42"/>
      <c r="M320" s="197"/>
      <c r="N320" s="198"/>
      <c r="O320" s="67"/>
      <c r="P320" s="67"/>
      <c r="Q320" s="67"/>
      <c r="R320" s="67"/>
      <c r="S320" s="67"/>
      <c r="T320" s="68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T320" s="20" t="s">
        <v>188</v>
      </c>
      <c r="AU320" s="20" t="s">
        <v>86</v>
      </c>
    </row>
    <row r="321" spans="1:65" s="12" customFormat="1" ht="25.9" customHeight="1">
      <c r="B321" s="165"/>
      <c r="C321" s="166"/>
      <c r="D321" s="167" t="s">
        <v>76</v>
      </c>
      <c r="E321" s="168" t="s">
        <v>1825</v>
      </c>
      <c r="F321" s="168" t="s">
        <v>1826</v>
      </c>
      <c r="G321" s="166"/>
      <c r="H321" s="166"/>
      <c r="I321" s="169"/>
      <c r="J321" s="170">
        <f>BK321</f>
        <v>0</v>
      </c>
      <c r="K321" s="166"/>
      <c r="L321" s="171"/>
      <c r="M321" s="172"/>
      <c r="N321" s="173"/>
      <c r="O321" s="173"/>
      <c r="P321" s="174">
        <f>P322+P325+P331+P334+P351</f>
        <v>0</v>
      </c>
      <c r="Q321" s="173"/>
      <c r="R321" s="174">
        <f>R322+R325+R331+R334+R351</f>
        <v>0</v>
      </c>
      <c r="S321" s="173"/>
      <c r="T321" s="175">
        <f>T322+T325+T331+T334+T351</f>
        <v>0</v>
      </c>
      <c r="AR321" s="176" t="s">
        <v>84</v>
      </c>
      <c r="AT321" s="177" t="s">
        <v>76</v>
      </c>
      <c r="AU321" s="177" t="s">
        <v>77</v>
      </c>
      <c r="AY321" s="176" t="s">
        <v>179</v>
      </c>
      <c r="BK321" s="178">
        <f>BK322+BK325+BK331+BK334+BK351</f>
        <v>0</v>
      </c>
    </row>
    <row r="322" spans="1:65" s="12" customFormat="1" ht="22.9" customHeight="1">
      <c r="B322" s="165"/>
      <c r="C322" s="166"/>
      <c r="D322" s="167" t="s">
        <v>76</v>
      </c>
      <c r="E322" s="179" t="s">
        <v>491</v>
      </c>
      <c r="F322" s="179" t="s">
        <v>1737</v>
      </c>
      <c r="G322" s="166"/>
      <c r="H322" s="166"/>
      <c r="I322" s="169"/>
      <c r="J322" s="180">
        <f>BK322</f>
        <v>0</v>
      </c>
      <c r="K322" s="166"/>
      <c r="L322" s="171"/>
      <c r="M322" s="172"/>
      <c r="N322" s="173"/>
      <c r="O322" s="173"/>
      <c r="P322" s="174">
        <f>SUM(P323:P324)</f>
        <v>0</v>
      </c>
      <c r="Q322" s="173"/>
      <c r="R322" s="174">
        <f>SUM(R323:R324)</f>
        <v>0</v>
      </c>
      <c r="S322" s="173"/>
      <c r="T322" s="175">
        <f>SUM(T323:T324)</f>
        <v>0</v>
      </c>
      <c r="AR322" s="176" t="s">
        <v>84</v>
      </c>
      <c r="AT322" s="177" t="s">
        <v>76</v>
      </c>
      <c r="AU322" s="177" t="s">
        <v>84</v>
      </c>
      <c r="AY322" s="176" t="s">
        <v>179</v>
      </c>
      <c r="BK322" s="178">
        <f>SUM(BK323:BK324)</f>
        <v>0</v>
      </c>
    </row>
    <row r="323" spans="1:65" s="2" customFormat="1" ht="24.2" customHeight="1">
      <c r="A323" s="37"/>
      <c r="B323" s="38"/>
      <c r="C323" s="181" t="s">
        <v>1137</v>
      </c>
      <c r="D323" s="181" t="s">
        <v>181</v>
      </c>
      <c r="E323" s="182" t="s">
        <v>1738</v>
      </c>
      <c r="F323" s="183" t="s">
        <v>1739</v>
      </c>
      <c r="G323" s="184" t="s">
        <v>216</v>
      </c>
      <c r="H323" s="185">
        <v>22</v>
      </c>
      <c r="I323" s="186"/>
      <c r="J323" s="187">
        <f>ROUND(I323*H323,2)</f>
        <v>0</v>
      </c>
      <c r="K323" s="183" t="s">
        <v>1740</v>
      </c>
      <c r="L323" s="42"/>
      <c r="M323" s="188" t="s">
        <v>19</v>
      </c>
      <c r="N323" s="189" t="s">
        <v>48</v>
      </c>
      <c r="O323" s="67"/>
      <c r="P323" s="190">
        <f>O323*H323</f>
        <v>0</v>
      </c>
      <c r="Q323" s="190">
        <v>0</v>
      </c>
      <c r="R323" s="190">
        <f>Q323*H323</f>
        <v>0</v>
      </c>
      <c r="S323" s="190">
        <v>0</v>
      </c>
      <c r="T323" s="191">
        <f>S323*H323</f>
        <v>0</v>
      </c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R323" s="192" t="s">
        <v>186</v>
      </c>
      <c r="AT323" s="192" t="s">
        <v>181</v>
      </c>
      <c r="AU323" s="192" t="s">
        <v>86</v>
      </c>
      <c r="AY323" s="20" t="s">
        <v>179</v>
      </c>
      <c r="BE323" s="193">
        <f>IF(N323="základní",J323,0)</f>
        <v>0</v>
      </c>
      <c r="BF323" s="193">
        <f>IF(N323="snížená",J323,0)</f>
        <v>0</v>
      </c>
      <c r="BG323" s="193">
        <f>IF(N323="zákl. přenesená",J323,0)</f>
        <v>0</v>
      </c>
      <c r="BH323" s="193">
        <f>IF(N323="sníž. přenesená",J323,0)</f>
        <v>0</v>
      </c>
      <c r="BI323" s="193">
        <f>IF(N323="nulová",J323,0)</f>
        <v>0</v>
      </c>
      <c r="BJ323" s="20" t="s">
        <v>84</v>
      </c>
      <c r="BK323" s="193">
        <f>ROUND(I323*H323,2)</f>
        <v>0</v>
      </c>
      <c r="BL323" s="20" t="s">
        <v>186</v>
      </c>
      <c r="BM323" s="192" t="s">
        <v>477</v>
      </c>
    </row>
    <row r="324" spans="1:65" s="2" customFormat="1" ht="19.5">
      <c r="A324" s="37"/>
      <c r="B324" s="38"/>
      <c r="C324" s="39"/>
      <c r="D324" s="194" t="s">
        <v>188</v>
      </c>
      <c r="E324" s="39"/>
      <c r="F324" s="195" t="s">
        <v>1739</v>
      </c>
      <c r="G324" s="39"/>
      <c r="H324" s="39"/>
      <c r="I324" s="196"/>
      <c r="J324" s="39"/>
      <c r="K324" s="39"/>
      <c r="L324" s="42"/>
      <c r="M324" s="197"/>
      <c r="N324" s="198"/>
      <c r="O324" s="67"/>
      <c r="P324" s="67"/>
      <c r="Q324" s="67"/>
      <c r="R324" s="67"/>
      <c r="S324" s="67"/>
      <c r="T324" s="68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T324" s="20" t="s">
        <v>188</v>
      </c>
      <c r="AU324" s="20" t="s">
        <v>86</v>
      </c>
    </row>
    <row r="325" spans="1:65" s="12" customFormat="1" ht="22.9" customHeight="1">
      <c r="B325" s="165"/>
      <c r="C325" s="166"/>
      <c r="D325" s="167" t="s">
        <v>76</v>
      </c>
      <c r="E325" s="179" t="s">
        <v>1742</v>
      </c>
      <c r="F325" s="179" t="s">
        <v>1743</v>
      </c>
      <c r="G325" s="166"/>
      <c r="H325" s="166"/>
      <c r="I325" s="169"/>
      <c r="J325" s="180">
        <f>BK325</f>
        <v>0</v>
      </c>
      <c r="K325" s="166"/>
      <c r="L325" s="171"/>
      <c r="M325" s="172"/>
      <c r="N325" s="173"/>
      <c r="O325" s="173"/>
      <c r="P325" s="174">
        <f>SUM(P326:P330)</f>
        <v>0</v>
      </c>
      <c r="Q325" s="173"/>
      <c r="R325" s="174">
        <f>SUM(R326:R330)</f>
        <v>0</v>
      </c>
      <c r="S325" s="173"/>
      <c r="T325" s="175">
        <f>SUM(T326:T330)</f>
        <v>0</v>
      </c>
      <c r="AR325" s="176" t="s">
        <v>94</v>
      </c>
      <c r="AT325" s="177" t="s">
        <v>76</v>
      </c>
      <c r="AU325" s="177" t="s">
        <v>84</v>
      </c>
      <c r="AY325" s="176" t="s">
        <v>179</v>
      </c>
      <c r="BK325" s="178">
        <f>SUM(BK326:BK330)</f>
        <v>0</v>
      </c>
    </row>
    <row r="326" spans="1:65" s="2" customFormat="1" ht="21.75" customHeight="1">
      <c r="A326" s="37"/>
      <c r="B326" s="38"/>
      <c r="C326" s="181" t="s">
        <v>1141</v>
      </c>
      <c r="D326" s="181" t="s">
        <v>181</v>
      </c>
      <c r="E326" s="182" t="s">
        <v>1808</v>
      </c>
      <c r="F326" s="183" t="s">
        <v>1809</v>
      </c>
      <c r="G326" s="184" t="s">
        <v>405</v>
      </c>
      <c r="H326" s="185">
        <v>1</v>
      </c>
      <c r="I326" s="186"/>
      <c r="J326" s="187">
        <f>ROUND(I326*H326,2)</f>
        <v>0</v>
      </c>
      <c r="K326" s="183" t="s">
        <v>1740</v>
      </c>
      <c r="L326" s="42"/>
      <c r="M326" s="188" t="s">
        <v>19</v>
      </c>
      <c r="N326" s="189" t="s">
        <v>48</v>
      </c>
      <c r="O326" s="67"/>
      <c r="P326" s="190">
        <f>O326*H326</f>
        <v>0</v>
      </c>
      <c r="Q326" s="190">
        <v>0</v>
      </c>
      <c r="R326" s="190">
        <f>Q326*H326</f>
        <v>0</v>
      </c>
      <c r="S326" s="190">
        <v>0</v>
      </c>
      <c r="T326" s="191">
        <f>S326*H326</f>
        <v>0</v>
      </c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R326" s="192" t="s">
        <v>572</v>
      </c>
      <c r="AT326" s="192" t="s">
        <v>181</v>
      </c>
      <c r="AU326" s="192" t="s">
        <v>86</v>
      </c>
      <c r="AY326" s="20" t="s">
        <v>179</v>
      </c>
      <c r="BE326" s="193">
        <f>IF(N326="základní",J326,0)</f>
        <v>0</v>
      </c>
      <c r="BF326" s="193">
        <f>IF(N326="snížená",J326,0)</f>
        <v>0</v>
      </c>
      <c r="BG326" s="193">
        <f>IF(N326="zákl. přenesená",J326,0)</f>
        <v>0</v>
      </c>
      <c r="BH326" s="193">
        <f>IF(N326="sníž. přenesená",J326,0)</f>
        <v>0</v>
      </c>
      <c r="BI326" s="193">
        <f>IF(N326="nulová",J326,0)</f>
        <v>0</v>
      </c>
      <c r="BJ326" s="20" t="s">
        <v>84</v>
      </c>
      <c r="BK326" s="193">
        <f>ROUND(I326*H326,2)</f>
        <v>0</v>
      </c>
      <c r="BL326" s="20" t="s">
        <v>572</v>
      </c>
      <c r="BM326" s="192" t="s">
        <v>1827</v>
      </c>
    </row>
    <row r="327" spans="1:65" s="2" customFormat="1" ht="11.25">
      <c r="A327" s="37"/>
      <c r="B327" s="38"/>
      <c r="C327" s="39"/>
      <c r="D327" s="194" t="s">
        <v>188</v>
      </c>
      <c r="E327" s="39"/>
      <c r="F327" s="195" t="s">
        <v>1809</v>
      </c>
      <c r="G327" s="39"/>
      <c r="H327" s="39"/>
      <c r="I327" s="196"/>
      <c r="J327" s="39"/>
      <c r="K327" s="39"/>
      <c r="L327" s="42"/>
      <c r="M327" s="197"/>
      <c r="N327" s="198"/>
      <c r="O327" s="67"/>
      <c r="P327" s="67"/>
      <c r="Q327" s="67"/>
      <c r="R327" s="67"/>
      <c r="S327" s="67"/>
      <c r="T327" s="68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T327" s="20" t="s">
        <v>188</v>
      </c>
      <c r="AU327" s="20" t="s">
        <v>86</v>
      </c>
    </row>
    <row r="328" spans="1:65" s="2" customFormat="1" ht="37.9" customHeight="1">
      <c r="A328" s="37"/>
      <c r="B328" s="38"/>
      <c r="C328" s="181" t="s">
        <v>1145</v>
      </c>
      <c r="D328" s="181" t="s">
        <v>181</v>
      </c>
      <c r="E328" s="182" t="s">
        <v>1746</v>
      </c>
      <c r="F328" s="183" t="s">
        <v>1747</v>
      </c>
      <c r="G328" s="184" t="s">
        <v>405</v>
      </c>
      <c r="H328" s="185">
        <v>1</v>
      </c>
      <c r="I328" s="186"/>
      <c r="J328" s="187">
        <f>ROUND(I328*H328,2)</f>
        <v>0</v>
      </c>
      <c r="K328" s="183" t="s">
        <v>1740</v>
      </c>
      <c r="L328" s="42"/>
      <c r="M328" s="188" t="s">
        <v>19</v>
      </c>
      <c r="N328" s="189" t="s">
        <v>48</v>
      </c>
      <c r="O328" s="67"/>
      <c r="P328" s="190">
        <f>O328*H328</f>
        <v>0</v>
      </c>
      <c r="Q328" s="190">
        <v>0</v>
      </c>
      <c r="R328" s="190">
        <f>Q328*H328</f>
        <v>0</v>
      </c>
      <c r="S328" s="190">
        <v>0</v>
      </c>
      <c r="T328" s="191">
        <f>S328*H328</f>
        <v>0</v>
      </c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R328" s="192" t="s">
        <v>572</v>
      </c>
      <c r="AT328" s="192" t="s">
        <v>181</v>
      </c>
      <c r="AU328" s="192" t="s">
        <v>86</v>
      </c>
      <c r="AY328" s="20" t="s">
        <v>179</v>
      </c>
      <c r="BE328" s="193">
        <f>IF(N328="základní",J328,0)</f>
        <v>0</v>
      </c>
      <c r="BF328" s="193">
        <f>IF(N328="snížená",J328,0)</f>
        <v>0</v>
      </c>
      <c r="BG328" s="193">
        <f>IF(N328="zákl. přenesená",J328,0)</f>
        <v>0</v>
      </c>
      <c r="BH328" s="193">
        <f>IF(N328="sníž. přenesená",J328,0)</f>
        <v>0</v>
      </c>
      <c r="BI328" s="193">
        <f>IF(N328="nulová",J328,0)</f>
        <v>0</v>
      </c>
      <c r="BJ328" s="20" t="s">
        <v>84</v>
      </c>
      <c r="BK328" s="193">
        <f>ROUND(I328*H328,2)</f>
        <v>0</v>
      </c>
      <c r="BL328" s="20" t="s">
        <v>572</v>
      </c>
      <c r="BM328" s="192" t="s">
        <v>1828</v>
      </c>
    </row>
    <row r="329" spans="1:65" s="2" customFormat="1" ht="19.5">
      <c r="A329" s="37"/>
      <c r="B329" s="38"/>
      <c r="C329" s="39"/>
      <c r="D329" s="194" t="s">
        <v>188</v>
      </c>
      <c r="E329" s="39"/>
      <c r="F329" s="195" t="s">
        <v>1747</v>
      </c>
      <c r="G329" s="39"/>
      <c r="H329" s="39"/>
      <c r="I329" s="196"/>
      <c r="J329" s="39"/>
      <c r="K329" s="39"/>
      <c r="L329" s="42"/>
      <c r="M329" s="197"/>
      <c r="N329" s="198"/>
      <c r="O329" s="67"/>
      <c r="P329" s="67"/>
      <c r="Q329" s="67"/>
      <c r="R329" s="67"/>
      <c r="S329" s="67"/>
      <c r="T329" s="68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T329" s="20" t="s">
        <v>188</v>
      </c>
      <c r="AU329" s="20" t="s">
        <v>86</v>
      </c>
    </row>
    <row r="330" spans="1:65" s="2" customFormat="1" ht="29.25">
      <c r="A330" s="37"/>
      <c r="B330" s="38"/>
      <c r="C330" s="39"/>
      <c r="D330" s="194" t="s">
        <v>433</v>
      </c>
      <c r="E330" s="39"/>
      <c r="F330" s="254" t="s">
        <v>1748</v>
      </c>
      <c r="G330" s="39"/>
      <c r="H330" s="39"/>
      <c r="I330" s="196"/>
      <c r="J330" s="39"/>
      <c r="K330" s="39"/>
      <c r="L330" s="42"/>
      <c r="M330" s="197"/>
      <c r="N330" s="198"/>
      <c r="O330" s="67"/>
      <c r="P330" s="67"/>
      <c r="Q330" s="67"/>
      <c r="R330" s="67"/>
      <c r="S330" s="67"/>
      <c r="T330" s="68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T330" s="20" t="s">
        <v>433</v>
      </c>
      <c r="AU330" s="20" t="s">
        <v>86</v>
      </c>
    </row>
    <row r="331" spans="1:65" s="12" customFormat="1" ht="22.9" customHeight="1">
      <c r="B331" s="165"/>
      <c r="C331" s="166"/>
      <c r="D331" s="167" t="s">
        <v>76</v>
      </c>
      <c r="E331" s="179" t="s">
        <v>1749</v>
      </c>
      <c r="F331" s="179" t="s">
        <v>1750</v>
      </c>
      <c r="G331" s="166"/>
      <c r="H331" s="166"/>
      <c r="I331" s="169"/>
      <c r="J331" s="180">
        <f>BK331</f>
        <v>0</v>
      </c>
      <c r="K331" s="166"/>
      <c r="L331" s="171"/>
      <c r="M331" s="172"/>
      <c r="N331" s="173"/>
      <c r="O331" s="173"/>
      <c r="P331" s="174">
        <f>SUM(P332:P333)</f>
        <v>0</v>
      </c>
      <c r="Q331" s="173"/>
      <c r="R331" s="174">
        <f>SUM(R332:R333)</f>
        <v>0</v>
      </c>
      <c r="S331" s="173"/>
      <c r="T331" s="175">
        <f>SUM(T332:T333)</f>
        <v>0</v>
      </c>
      <c r="AR331" s="176" t="s">
        <v>94</v>
      </c>
      <c r="AT331" s="177" t="s">
        <v>76</v>
      </c>
      <c r="AU331" s="177" t="s">
        <v>84</v>
      </c>
      <c r="AY331" s="176" t="s">
        <v>179</v>
      </c>
      <c r="BK331" s="178">
        <f>SUM(BK332:BK333)</f>
        <v>0</v>
      </c>
    </row>
    <row r="332" spans="1:65" s="2" customFormat="1" ht="16.5" customHeight="1">
      <c r="A332" s="37"/>
      <c r="B332" s="38"/>
      <c r="C332" s="181" t="s">
        <v>1147</v>
      </c>
      <c r="D332" s="181" t="s">
        <v>181</v>
      </c>
      <c r="E332" s="182" t="s">
        <v>1751</v>
      </c>
      <c r="F332" s="183" t="s">
        <v>1752</v>
      </c>
      <c r="G332" s="184" t="s">
        <v>216</v>
      </c>
      <c r="H332" s="185">
        <v>5</v>
      </c>
      <c r="I332" s="186"/>
      <c r="J332" s="187">
        <f>ROUND(I332*H332,2)</f>
        <v>0</v>
      </c>
      <c r="K332" s="183" t="s">
        <v>1740</v>
      </c>
      <c r="L332" s="42"/>
      <c r="M332" s="188" t="s">
        <v>19</v>
      </c>
      <c r="N332" s="189" t="s">
        <v>48</v>
      </c>
      <c r="O332" s="67"/>
      <c r="P332" s="190">
        <f>O332*H332</f>
        <v>0</v>
      </c>
      <c r="Q332" s="190">
        <v>0</v>
      </c>
      <c r="R332" s="190">
        <f>Q332*H332</f>
        <v>0</v>
      </c>
      <c r="S332" s="190">
        <v>0</v>
      </c>
      <c r="T332" s="191">
        <f>S332*H332</f>
        <v>0</v>
      </c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R332" s="192" t="s">
        <v>572</v>
      </c>
      <c r="AT332" s="192" t="s">
        <v>181</v>
      </c>
      <c r="AU332" s="192" t="s">
        <v>86</v>
      </c>
      <c r="AY332" s="20" t="s">
        <v>179</v>
      </c>
      <c r="BE332" s="193">
        <f>IF(N332="základní",J332,0)</f>
        <v>0</v>
      </c>
      <c r="BF332" s="193">
        <f>IF(N332="snížená",J332,0)</f>
        <v>0</v>
      </c>
      <c r="BG332" s="193">
        <f>IF(N332="zákl. přenesená",J332,0)</f>
        <v>0</v>
      </c>
      <c r="BH332" s="193">
        <f>IF(N332="sníž. přenesená",J332,0)</f>
        <v>0</v>
      </c>
      <c r="BI332" s="193">
        <f>IF(N332="nulová",J332,0)</f>
        <v>0</v>
      </c>
      <c r="BJ332" s="20" t="s">
        <v>84</v>
      </c>
      <c r="BK332" s="193">
        <f>ROUND(I332*H332,2)</f>
        <v>0</v>
      </c>
      <c r="BL332" s="20" t="s">
        <v>572</v>
      </c>
      <c r="BM332" s="192" t="s">
        <v>1829</v>
      </c>
    </row>
    <row r="333" spans="1:65" s="2" customFormat="1" ht="11.25">
      <c r="A333" s="37"/>
      <c r="B333" s="38"/>
      <c r="C333" s="39"/>
      <c r="D333" s="194" t="s">
        <v>188</v>
      </c>
      <c r="E333" s="39"/>
      <c r="F333" s="195" t="s">
        <v>1752</v>
      </c>
      <c r="G333" s="39"/>
      <c r="H333" s="39"/>
      <c r="I333" s="196"/>
      <c r="J333" s="39"/>
      <c r="K333" s="39"/>
      <c r="L333" s="42"/>
      <c r="M333" s="197"/>
      <c r="N333" s="198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188</v>
      </c>
      <c r="AU333" s="20" t="s">
        <v>86</v>
      </c>
    </row>
    <row r="334" spans="1:65" s="12" customFormat="1" ht="22.9" customHeight="1">
      <c r="B334" s="165"/>
      <c r="C334" s="166"/>
      <c r="D334" s="167" t="s">
        <v>76</v>
      </c>
      <c r="E334" s="179" t="s">
        <v>1754</v>
      </c>
      <c r="F334" s="179" t="s">
        <v>1755</v>
      </c>
      <c r="G334" s="166"/>
      <c r="H334" s="166"/>
      <c r="I334" s="169"/>
      <c r="J334" s="180">
        <f>BK334</f>
        <v>0</v>
      </c>
      <c r="K334" s="166"/>
      <c r="L334" s="171"/>
      <c r="M334" s="172"/>
      <c r="N334" s="173"/>
      <c r="O334" s="173"/>
      <c r="P334" s="174">
        <f>SUM(P335:P350)</f>
        <v>0</v>
      </c>
      <c r="Q334" s="173"/>
      <c r="R334" s="174">
        <f>SUM(R335:R350)</f>
        <v>0</v>
      </c>
      <c r="S334" s="173"/>
      <c r="T334" s="175">
        <f>SUM(T335:T350)</f>
        <v>0</v>
      </c>
      <c r="AR334" s="176" t="s">
        <v>94</v>
      </c>
      <c r="AT334" s="177" t="s">
        <v>76</v>
      </c>
      <c r="AU334" s="177" t="s">
        <v>84</v>
      </c>
      <c r="AY334" s="176" t="s">
        <v>179</v>
      </c>
      <c r="BK334" s="178">
        <f>SUM(BK335:BK350)</f>
        <v>0</v>
      </c>
    </row>
    <row r="335" spans="1:65" s="2" customFormat="1" ht="24.2" customHeight="1">
      <c r="A335" s="37"/>
      <c r="B335" s="38"/>
      <c r="C335" s="181" t="s">
        <v>1149</v>
      </c>
      <c r="D335" s="181" t="s">
        <v>181</v>
      </c>
      <c r="E335" s="182" t="s">
        <v>1756</v>
      </c>
      <c r="F335" s="183" t="s">
        <v>1757</v>
      </c>
      <c r="G335" s="184" t="s">
        <v>216</v>
      </c>
      <c r="H335" s="185">
        <v>17</v>
      </c>
      <c r="I335" s="186"/>
      <c r="J335" s="187">
        <f>ROUND(I335*H335,2)</f>
        <v>0</v>
      </c>
      <c r="K335" s="183" t="s">
        <v>1740</v>
      </c>
      <c r="L335" s="42"/>
      <c r="M335" s="188" t="s">
        <v>19</v>
      </c>
      <c r="N335" s="189" t="s">
        <v>48</v>
      </c>
      <c r="O335" s="67"/>
      <c r="P335" s="190">
        <f>O335*H335</f>
        <v>0</v>
      </c>
      <c r="Q335" s="190">
        <v>0</v>
      </c>
      <c r="R335" s="190">
        <f>Q335*H335</f>
        <v>0</v>
      </c>
      <c r="S335" s="190">
        <v>0</v>
      </c>
      <c r="T335" s="191">
        <f>S335*H335</f>
        <v>0</v>
      </c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R335" s="192" t="s">
        <v>572</v>
      </c>
      <c r="AT335" s="192" t="s">
        <v>181</v>
      </c>
      <c r="AU335" s="192" t="s">
        <v>86</v>
      </c>
      <c r="AY335" s="20" t="s">
        <v>179</v>
      </c>
      <c r="BE335" s="193">
        <f>IF(N335="základní",J335,0)</f>
        <v>0</v>
      </c>
      <c r="BF335" s="193">
        <f>IF(N335="snížená",J335,0)</f>
        <v>0</v>
      </c>
      <c r="BG335" s="193">
        <f>IF(N335="zákl. přenesená",J335,0)</f>
        <v>0</v>
      </c>
      <c r="BH335" s="193">
        <f>IF(N335="sníž. přenesená",J335,0)</f>
        <v>0</v>
      </c>
      <c r="BI335" s="193">
        <f>IF(N335="nulová",J335,0)</f>
        <v>0</v>
      </c>
      <c r="BJ335" s="20" t="s">
        <v>84</v>
      </c>
      <c r="BK335" s="193">
        <f>ROUND(I335*H335,2)</f>
        <v>0</v>
      </c>
      <c r="BL335" s="20" t="s">
        <v>572</v>
      </c>
      <c r="BM335" s="192" t="s">
        <v>1830</v>
      </c>
    </row>
    <row r="336" spans="1:65" s="2" customFormat="1" ht="19.5">
      <c r="A336" s="37"/>
      <c r="B336" s="38"/>
      <c r="C336" s="39"/>
      <c r="D336" s="194" t="s">
        <v>188</v>
      </c>
      <c r="E336" s="39"/>
      <c r="F336" s="195" t="s">
        <v>1757</v>
      </c>
      <c r="G336" s="39"/>
      <c r="H336" s="39"/>
      <c r="I336" s="196"/>
      <c r="J336" s="39"/>
      <c r="K336" s="39"/>
      <c r="L336" s="42"/>
      <c r="M336" s="197"/>
      <c r="N336" s="198"/>
      <c r="O336" s="67"/>
      <c r="P336" s="67"/>
      <c r="Q336" s="67"/>
      <c r="R336" s="67"/>
      <c r="S336" s="67"/>
      <c r="T336" s="68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T336" s="20" t="s">
        <v>188</v>
      </c>
      <c r="AU336" s="20" t="s">
        <v>86</v>
      </c>
    </row>
    <row r="337" spans="1:65" s="2" customFormat="1" ht="24.2" customHeight="1">
      <c r="A337" s="37"/>
      <c r="B337" s="38"/>
      <c r="C337" s="181" t="s">
        <v>1151</v>
      </c>
      <c r="D337" s="181" t="s">
        <v>181</v>
      </c>
      <c r="E337" s="182" t="s">
        <v>1758</v>
      </c>
      <c r="F337" s="183" t="s">
        <v>1759</v>
      </c>
      <c r="G337" s="184" t="s">
        <v>216</v>
      </c>
      <c r="H337" s="185">
        <v>5</v>
      </c>
      <c r="I337" s="186"/>
      <c r="J337" s="187">
        <f>ROUND(I337*H337,2)</f>
        <v>0</v>
      </c>
      <c r="K337" s="183" t="s">
        <v>1740</v>
      </c>
      <c r="L337" s="42"/>
      <c r="M337" s="188" t="s">
        <v>19</v>
      </c>
      <c r="N337" s="189" t="s">
        <v>48</v>
      </c>
      <c r="O337" s="67"/>
      <c r="P337" s="190">
        <f>O337*H337</f>
        <v>0</v>
      </c>
      <c r="Q337" s="190">
        <v>0</v>
      </c>
      <c r="R337" s="190">
        <f>Q337*H337</f>
        <v>0</v>
      </c>
      <c r="S337" s="190">
        <v>0</v>
      </c>
      <c r="T337" s="191">
        <f>S337*H337</f>
        <v>0</v>
      </c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R337" s="192" t="s">
        <v>572</v>
      </c>
      <c r="AT337" s="192" t="s">
        <v>181</v>
      </c>
      <c r="AU337" s="192" t="s">
        <v>86</v>
      </c>
      <c r="AY337" s="20" t="s">
        <v>179</v>
      </c>
      <c r="BE337" s="193">
        <f>IF(N337="základní",J337,0)</f>
        <v>0</v>
      </c>
      <c r="BF337" s="193">
        <f>IF(N337="snížená",J337,0)</f>
        <v>0</v>
      </c>
      <c r="BG337" s="193">
        <f>IF(N337="zákl. přenesená",J337,0)</f>
        <v>0</v>
      </c>
      <c r="BH337" s="193">
        <f>IF(N337="sníž. přenesená",J337,0)</f>
        <v>0</v>
      </c>
      <c r="BI337" s="193">
        <f>IF(N337="nulová",J337,0)</f>
        <v>0</v>
      </c>
      <c r="BJ337" s="20" t="s">
        <v>84</v>
      </c>
      <c r="BK337" s="193">
        <f>ROUND(I337*H337,2)</f>
        <v>0</v>
      </c>
      <c r="BL337" s="20" t="s">
        <v>572</v>
      </c>
      <c r="BM337" s="192" t="s">
        <v>1831</v>
      </c>
    </row>
    <row r="338" spans="1:65" s="2" customFormat="1" ht="19.5">
      <c r="A338" s="37"/>
      <c r="B338" s="38"/>
      <c r="C338" s="39"/>
      <c r="D338" s="194" t="s">
        <v>188</v>
      </c>
      <c r="E338" s="39"/>
      <c r="F338" s="195" t="s">
        <v>1759</v>
      </c>
      <c r="G338" s="39"/>
      <c r="H338" s="39"/>
      <c r="I338" s="196"/>
      <c r="J338" s="39"/>
      <c r="K338" s="39"/>
      <c r="L338" s="42"/>
      <c r="M338" s="197"/>
      <c r="N338" s="198"/>
      <c r="O338" s="67"/>
      <c r="P338" s="67"/>
      <c r="Q338" s="67"/>
      <c r="R338" s="67"/>
      <c r="S338" s="67"/>
      <c r="T338" s="68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T338" s="20" t="s">
        <v>188</v>
      </c>
      <c r="AU338" s="20" t="s">
        <v>86</v>
      </c>
    </row>
    <row r="339" spans="1:65" s="2" customFormat="1" ht="21.75" customHeight="1">
      <c r="A339" s="37"/>
      <c r="B339" s="38"/>
      <c r="C339" s="181" t="s">
        <v>1153</v>
      </c>
      <c r="D339" s="181" t="s">
        <v>181</v>
      </c>
      <c r="E339" s="182" t="s">
        <v>1760</v>
      </c>
      <c r="F339" s="183" t="s">
        <v>1761</v>
      </c>
      <c r="G339" s="184" t="s">
        <v>405</v>
      </c>
      <c r="H339" s="185">
        <v>8</v>
      </c>
      <c r="I339" s="186"/>
      <c r="J339" s="187">
        <f>ROUND(I339*H339,2)</f>
        <v>0</v>
      </c>
      <c r="K339" s="183" t="s">
        <v>1740</v>
      </c>
      <c r="L339" s="42"/>
      <c r="M339" s="188" t="s">
        <v>19</v>
      </c>
      <c r="N339" s="189" t="s">
        <v>48</v>
      </c>
      <c r="O339" s="67"/>
      <c r="P339" s="190">
        <f>O339*H339</f>
        <v>0</v>
      </c>
      <c r="Q339" s="190">
        <v>0</v>
      </c>
      <c r="R339" s="190">
        <f>Q339*H339</f>
        <v>0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572</v>
      </c>
      <c r="AT339" s="192" t="s">
        <v>181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572</v>
      </c>
      <c r="BM339" s="192" t="s">
        <v>1832</v>
      </c>
    </row>
    <row r="340" spans="1:65" s="2" customFormat="1" ht="11.25">
      <c r="A340" s="37"/>
      <c r="B340" s="38"/>
      <c r="C340" s="39"/>
      <c r="D340" s="194" t="s">
        <v>188</v>
      </c>
      <c r="E340" s="39"/>
      <c r="F340" s="195" t="s">
        <v>1761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2" customFormat="1" ht="21.75" customHeight="1">
      <c r="A341" s="37"/>
      <c r="B341" s="38"/>
      <c r="C341" s="181" t="s">
        <v>1155</v>
      </c>
      <c r="D341" s="181" t="s">
        <v>181</v>
      </c>
      <c r="E341" s="182" t="s">
        <v>1762</v>
      </c>
      <c r="F341" s="183" t="s">
        <v>1763</v>
      </c>
      <c r="G341" s="184" t="s">
        <v>405</v>
      </c>
      <c r="H341" s="185">
        <v>6</v>
      </c>
      <c r="I341" s="186"/>
      <c r="J341" s="187">
        <f>ROUND(I341*H341,2)</f>
        <v>0</v>
      </c>
      <c r="K341" s="183" t="s">
        <v>1740</v>
      </c>
      <c r="L341" s="42"/>
      <c r="M341" s="188" t="s">
        <v>19</v>
      </c>
      <c r="N341" s="189" t="s">
        <v>48</v>
      </c>
      <c r="O341" s="67"/>
      <c r="P341" s="190">
        <f>O341*H341</f>
        <v>0</v>
      </c>
      <c r="Q341" s="190">
        <v>0</v>
      </c>
      <c r="R341" s="190">
        <f>Q341*H341</f>
        <v>0</v>
      </c>
      <c r="S341" s="190">
        <v>0</v>
      </c>
      <c r="T341" s="191">
        <f>S341*H341</f>
        <v>0</v>
      </c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R341" s="192" t="s">
        <v>572</v>
      </c>
      <c r="AT341" s="192" t="s">
        <v>181</v>
      </c>
      <c r="AU341" s="192" t="s">
        <v>86</v>
      </c>
      <c r="AY341" s="20" t="s">
        <v>179</v>
      </c>
      <c r="BE341" s="193">
        <f>IF(N341="základní",J341,0)</f>
        <v>0</v>
      </c>
      <c r="BF341" s="193">
        <f>IF(N341="snížená",J341,0)</f>
        <v>0</v>
      </c>
      <c r="BG341" s="193">
        <f>IF(N341="zákl. přenesená",J341,0)</f>
        <v>0</v>
      </c>
      <c r="BH341" s="193">
        <f>IF(N341="sníž. přenesená",J341,0)</f>
        <v>0</v>
      </c>
      <c r="BI341" s="193">
        <f>IF(N341="nulová",J341,0)</f>
        <v>0</v>
      </c>
      <c r="BJ341" s="20" t="s">
        <v>84</v>
      </c>
      <c r="BK341" s="193">
        <f>ROUND(I341*H341,2)</f>
        <v>0</v>
      </c>
      <c r="BL341" s="20" t="s">
        <v>572</v>
      </c>
      <c r="BM341" s="192" t="s">
        <v>1833</v>
      </c>
    </row>
    <row r="342" spans="1:65" s="2" customFormat="1" ht="11.25">
      <c r="A342" s="37"/>
      <c r="B342" s="38"/>
      <c r="C342" s="39"/>
      <c r="D342" s="194" t="s">
        <v>188</v>
      </c>
      <c r="E342" s="39"/>
      <c r="F342" s="195" t="s">
        <v>1763</v>
      </c>
      <c r="G342" s="39"/>
      <c r="H342" s="39"/>
      <c r="I342" s="196"/>
      <c r="J342" s="39"/>
      <c r="K342" s="39"/>
      <c r="L342" s="42"/>
      <c r="M342" s="197"/>
      <c r="N342" s="198"/>
      <c r="O342" s="67"/>
      <c r="P342" s="67"/>
      <c r="Q342" s="67"/>
      <c r="R342" s="67"/>
      <c r="S342" s="67"/>
      <c r="T342" s="68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T342" s="20" t="s">
        <v>188</v>
      </c>
      <c r="AU342" s="20" t="s">
        <v>86</v>
      </c>
    </row>
    <row r="343" spans="1:65" s="2" customFormat="1" ht="24.2" customHeight="1">
      <c r="A343" s="37"/>
      <c r="B343" s="38"/>
      <c r="C343" s="181" t="s">
        <v>1157</v>
      </c>
      <c r="D343" s="181" t="s">
        <v>181</v>
      </c>
      <c r="E343" s="182" t="s">
        <v>1764</v>
      </c>
      <c r="F343" s="183" t="s">
        <v>1765</v>
      </c>
      <c r="G343" s="184" t="s">
        <v>216</v>
      </c>
      <c r="H343" s="185">
        <v>42</v>
      </c>
      <c r="I343" s="186"/>
      <c r="J343" s="187">
        <f>ROUND(I343*H343,2)</f>
        <v>0</v>
      </c>
      <c r="K343" s="183" t="s">
        <v>1740</v>
      </c>
      <c r="L343" s="42"/>
      <c r="M343" s="188" t="s">
        <v>19</v>
      </c>
      <c r="N343" s="189" t="s">
        <v>48</v>
      </c>
      <c r="O343" s="67"/>
      <c r="P343" s="190">
        <f>O343*H343</f>
        <v>0</v>
      </c>
      <c r="Q343" s="190">
        <v>0</v>
      </c>
      <c r="R343" s="190">
        <f>Q343*H343</f>
        <v>0</v>
      </c>
      <c r="S343" s="190">
        <v>0</v>
      </c>
      <c r="T343" s="191">
        <f>S343*H343</f>
        <v>0</v>
      </c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R343" s="192" t="s">
        <v>572</v>
      </c>
      <c r="AT343" s="192" t="s">
        <v>181</v>
      </c>
      <c r="AU343" s="192" t="s">
        <v>86</v>
      </c>
      <c r="AY343" s="20" t="s">
        <v>179</v>
      </c>
      <c r="BE343" s="193">
        <f>IF(N343="základní",J343,0)</f>
        <v>0</v>
      </c>
      <c r="BF343" s="193">
        <f>IF(N343="snížená",J343,0)</f>
        <v>0</v>
      </c>
      <c r="BG343" s="193">
        <f>IF(N343="zákl. přenesená",J343,0)</f>
        <v>0</v>
      </c>
      <c r="BH343" s="193">
        <f>IF(N343="sníž. přenesená",J343,0)</f>
        <v>0</v>
      </c>
      <c r="BI343" s="193">
        <f>IF(N343="nulová",J343,0)</f>
        <v>0</v>
      </c>
      <c r="BJ343" s="20" t="s">
        <v>84</v>
      </c>
      <c r="BK343" s="193">
        <f>ROUND(I343*H343,2)</f>
        <v>0</v>
      </c>
      <c r="BL343" s="20" t="s">
        <v>572</v>
      </c>
      <c r="BM343" s="192" t="s">
        <v>1834</v>
      </c>
    </row>
    <row r="344" spans="1:65" s="2" customFormat="1" ht="19.5">
      <c r="A344" s="37"/>
      <c r="B344" s="38"/>
      <c r="C344" s="39"/>
      <c r="D344" s="194" t="s">
        <v>188</v>
      </c>
      <c r="E344" s="39"/>
      <c r="F344" s="195" t="s">
        <v>1765</v>
      </c>
      <c r="G344" s="39"/>
      <c r="H344" s="39"/>
      <c r="I344" s="196"/>
      <c r="J344" s="39"/>
      <c r="K344" s="39"/>
      <c r="L344" s="42"/>
      <c r="M344" s="197"/>
      <c r="N344" s="198"/>
      <c r="O344" s="67"/>
      <c r="P344" s="67"/>
      <c r="Q344" s="67"/>
      <c r="R344" s="67"/>
      <c r="S344" s="67"/>
      <c r="T344" s="68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T344" s="20" t="s">
        <v>188</v>
      </c>
      <c r="AU344" s="20" t="s">
        <v>86</v>
      </c>
    </row>
    <row r="345" spans="1:65" s="2" customFormat="1" ht="24.2" customHeight="1">
      <c r="A345" s="37"/>
      <c r="B345" s="38"/>
      <c r="C345" s="181" t="s">
        <v>1160</v>
      </c>
      <c r="D345" s="181" t="s">
        <v>181</v>
      </c>
      <c r="E345" s="182" t="s">
        <v>1766</v>
      </c>
      <c r="F345" s="183" t="s">
        <v>1767</v>
      </c>
      <c r="G345" s="184" t="s">
        <v>405</v>
      </c>
      <c r="H345" s="185">
        <v>1</v>
      </c>
      <c r="I345" s="186"/>
      <c r="J345" s="187">
        <f>ROUND(I345*H345,2)</f>
        <v>0</v>
      </c>
      <c r="K345" s="183" t="s">
        <v>1740</v>
      </c>
      <c r="L345" s="42"/>
      <c r="M345" s="188" t="s">
        <v>19</v>
      </c>
      <c r="N345" s="189" t="s">
        <v>48</v>
      </c>
      <c r="O345" s="67"/>
      <c r="P345" s="190">
        <f>O345*H345</f>
        <v>0</v>
      </c>
      <c r="Q345" s="190">
        <v>0</v>
      </c>
      <c r="R345" s="190">
        <f>Q345*H345</f>
        <v>0</v>
      </c>
      <c r="S345" s="190">
        <v>0</v>
      </c>
      <c r="T345" s="191">
        <f>S345*H345</f>
        <v>0</v>
      </c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R345" s="192" t="s">
        <v>572</v>
      </c>
      <c r="AT345" s="192" t="s">
        <v>181</v>
      </c>
      <c r="AU345" s="192" t="s">
        <v>86</v>
      </c>
      <c r="AY345" s="20" t="s">
        <v>179</v>
      </c>
      <c r="BE345" s="193">
        <f>IF(N345="základní",J345,0)</f>
        <v>0</v>
      </c>
      <c r="BF345" s="193">
        <f>IF(N345="snížená",J345,0)</f>
        <v>0</v>
      </c>
      <c r="BG345" s="193">
        <f>IF(N345="zákl. přenesená",J345,0)</f>
        <v>0</v>
      </c>
      <c r="BH345" s="193">
        <f>IF(N345="sníž. přenesená",J345,0)</f>
        <v>0</v>
      </c>
      <c r="BI345" s="193">
        <f>IF(N345="nulová",J345,0)</f>
        <v>0</v>
      </c>
      <c r="BJ345" s="20" t="s">
        <v>84</v>
      </c>
      <c r="BK345" s="193">
        <f>ROUND(I345*H345,2)</f>
        <v>0</v>
      </c>
      <c r="BL345" s="20" t="s">
        <v>572</v>
      </c>
      <c r="BM345" s="192" t="s">
        <v>1835</v>
      </c>
    </row>
    <row r="346" spans="1:65" s="2" customFormat="1" ht="19.5">
      <c r="A346" s="37"/>
      <c r="B346" s="38"/>
      <c r="C346" s="39"/>
      <c r="D346" s="194" t="s">
        <v>188</v>
      </c>
      <c r="E346" s="39"/>
      <c r="F346" s="195" t="s">
        <v>1767</v>
      </c>
      <c r="G346" s="39"/>
      <c r="H346" s="39"/>
      <c r="I346" s="196"/>
      <c r="J346" s="39"/>
      <c r="K346" s="39"/>
      <c r="L346" s="42"/>
      <c r="M346" s="197"/>
      <c r="N346" s="198"/>
      <c r="O346" s="67"/>
      <c r="P346" s="67"/>
      <c r="Q346" s="67"/>
      <c r="R346" s="67"/>
      <c r="S346" s="67"/>
      <c r="T346" s="68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T346" s="20" t="s">
        <v>188</v>
      </c>
      <c r="AU346" s="20" t="s">
        <v>86</v>
      </c>
    </row>
    <row r="347" spans="1:65" s="2" customFormat="1" ht="24.2" customHeight="1">
      <c r="A347" s="37"/>
      <c r="B347" s="38"/>
      <c r="C347" s="181" t="s">
        <v>1167</v>
      </c>
      <c r="D347" s="181" t="s">
        <v>181</v>
      </c>
      <c r="E347" s="182" t="s">
        <v>1768</v>
      </c>
      <c r="F347" s="183" t="s">
        <v>1769</v>
      </c>
      <c r="G347" s="184" t="s">
        <v>405</v>
      </c>
      <c r="H347" s="185">
        <v>1</v>
      </c>
      <c r="I347" s="186"/>
      <c r="J347" s="187">
        <f>ROUND(I347*H347,2)</f>
        <v>0</v>
      </c>
      <c r="K347" s="183" t="s">
        <v>1740</v>
      </c>
      <c r="L347" s="42"/>
      <c r="M347" s="188" t="s">
        <v>19</v>
      </c>
      <c r="N347" s="189" t="s">
        <v>48</v>
      </c>
      <c r="O347" s="67"/>
      <c r="P347" s="190">
        <f>O347*H347</f>
        <v>0</v>
      </c>
      <c r="Q347" s="190">
        <v>0</v>
      </c>
      <c r="R347" s="190">
        <f>Q347*H347</f>
        <v>0</v>
      </c>
      <c r="S347" s="190">
        <v>0</v>
      </c>
      <c r="T347" s="191">
        <f>S347*H347</f>
        <v>0</v>
      </c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R347" s="192" t="s">
        <v>572</v>
      </c>
      <c r="AT347" s="192" t="s">
        <v>181</v>
      </c>
      <c r="AU347" s="192" t="s">
        <v>86</v>
      </c>
      <c r="AY347" s="20" t="s">
        <v>179</v>
      </c>
      <c r="BE347" s="193">
        <f>IF(N347="základní",J347,0)</f>
        <v>0</v>
      </c>
      <c r="BF347" s="193">
        <f>IF(N347="snížená",J347,0)</f>
        <v>0</v>
      </c>
      <c r="BG347" s="193">
        <f>IF(N347="zákl. přenesená",J347,0)</f>
        <v>0</v>
      </c>
      <c r="BH347" s="193">
        <f>IF(N347="sníž. přenesená",J347,0)</f>
        <v>0</v>
      </c>
      <c r="BI347" s="193">
        <f>IF(N347="nulová",J347,0)</f>
        <v>0</v>
      </c>
      <c r="BJ347" s="20" t="s">
        <v>84</v>
      </c>
      <c r="BK347" s="193">
        <f>ROUND(I347*H347,2)</f>
        <v>0</v>
      </c>
      <c r="BL347" s="20" t="s">
        <v>572</v>
      </c>
      <c r="BM347" s="192" t="s">
        <v>1836</v>
      </c>
    </row>
    <row r="348" spans="1:65" s="2" customFormat="1" ht="19.5">
      <c r="A348" s="37"/>
      <c r="B348" s="38"/>
      <c r="C348" s="39"/>
      <c r="D348" s="194" t="s">
        <v>188</v>
      </c>
      <c r="E348" s="39"/>
      <c r="F348" s="195" t="s">
        <v>1769</v>
      </c>
      <c r="G348" s="39"/>
      <c r="H348" s="39"/>
      <c r="I348" s="196"/>
      <c r="J348" s="39"/>
      <c r="K348" s="39"/>
      <c r="L348" s="42"/>
      <c r="M348" s="197"/>
      <c r="N348" s="198"/>
      <c r="O348" s="67"/>
      <c r="P348" s="67"/>
      <c r="Q348" s="67"/>
      <c r="R348" s="67"/>
      <c r="S348" s="67"/>
      <c r="T348" s="68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T348" s="20" t="s">
        <v>188</v>
      </c>
      <c r="AU348" s="20" t="s">
        <v>86</v>
      </c>
    </row>
    <row r="349" spans="1:65" s="2" customFormat="1" ht="16.5" customHeight="1">
      <c r="A349" s="37"/>
      <c r="B349" s="38"/>
      <c r="C349" s="181" t="s">
        <v>1175</v>
      </c>
      <c r="D349" s="181" t="s">
        <v>181</v>
      </c>
      <c r="E349" s="182" t="s">
        <v>1770</v>
      </c>
      <c r="F349" s="183" t="s">
        <v>1771</v>
      </c>
      <c r="G349" s="184" t="s">
        <v>405</v>
      </c>
      <c r="H349" s="185">
        <v>1</v>
      </c>
      <c r="I349" s="186"/>
      <c r="J349" s="187">
        <f>ROUND(I349*H349,2)</f>
        <v>0</v>
      </c>
      <c r="K349" s="183" t="s">
        <v>1740</v>
      </c>
      <c r="L349" s="42"/>
      <c r="M349" s="188" t="s">
        <v>19</v>
      </c>
      <c r="N349" s="189" t="s">
        <v>48</v>
      </c>
      <c r="O349" s="67"/>
      <c r="P349" s="190">
        <f>O349*H349</f>
        <v>0</v>
      </c>
      <c r="Q349" s="190">
        <v>0</v>
      </c>
      <c r="R349" s="190">
        <f>Q349*H349</f>
        <v>0</v>
      </c>
      <c r="S349" s="190">
        <v>0</v>
      </c>
      <c r="T349" s="191">
        <f>S349*H349</f>
        <v>0</v>
      </c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R349" s="192" t="s">
        <v>572</v>
      </c>
      <c r="AT349" s="192" t="s">
        <v>181</v>
      </c>
      <c r="AU349" s="192" t="s">
        <v>86</v>
      </c>
      <c r="AY349" s="20" t="s">
        <v>179</v>
      </c>
      <c r="BE349" s="193">
        <f>IF(N349="základní",J349,0)</f>
        <v>0</v>
      </c>
      <c r="BF349" s="193">
        <f>IF(N349="snížená",J349,0)</f>
        <v>0</v>
      </c>
      <c r="BG349" s="193">
        <f>IF(N349="zákl. přenesená",J349,0)</f>
        <v>0</v>
      </c>
      <c r="BH349" s="193">
        <f>IF(N349="sníž. přenesená",J349,0)</f>
        <v>0</v>
      </c>
      <c r="BI349" s="193">
        <f>IF(N349="nulová",J349,0)</f>
        <v>0</v>
      </c>
      <c r="BJ349" s="20" t="s">
        <v>84</v>
      </c>
      <c r="BK349" s="193">
        <f>ROUND(I349*H349,2)</f>
        <v>0</v>
      </c>
      <c r="BL349" s="20" t="s">
        <v>572</v>
      </c>
      <c r="BM349" s="192" t="s">
        <v>1837</v>
      </c>
    </row>
    <row r="350" spans="1:65" s="2" customFormat="1" ht="11.25">
      <c r="A350" s="37"/>
      <c r="B350" s="38"/>
      <c r="C350" s="39"/>
      <c r="D350" s="194" t="s">
        <v>188</v>
      </c>
      <c r="E350" s="39"/>
      <c r="F350" s="195" t="s">
        <v>1771</v>
      </c>
      <c r="G350" s="39"/>
      <c r="H350" s="39"/>
      <c r="I350" s="196"/>
      <c r="J350" s="39"/>
      <c r="K350" s="39"/>
      <c r="L350" s="42"/>
      <c r="M350" s="197"/>
      <c r="N350" s="198"/>
      <c r="O350" s="67"/>
      <c r="P350" s="67"/>
      <c r="Q350" s="67"/>
      <c r="R350" s="67"/>
      <c r="S350" s="67"/>
      <c r="T350" s="68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T350" s="20" t="s">
        <v>188</v>
      </c>
      <c r="AU350" s="20" t="s">
        <v>86</v>
      </c>
    </row>
    <row r="351" spans="1:65" s="12" customFormat="1" ht="22.9" customHeight="1">
      <c r="B351" s="165"/>
      <c r="C351" s="166"/>
      <c r="D351" s="167" t="s">
        <v>76</v>
      </c>
      <c r="E351" s="179" t="s">
        <v>374</v>
      </c>
      <c r="F351" s="179" t="s">
        <v>1772</v>
      </c>
      <c r="G351" s="166"/>
      <c r="H351" s="166"/>
      <c r="I351" s="169"/>
      <c r="J351" s="180">
        <f>BK351</f>
        <v>0</v>
      </c>
      <c r="K351" s="166"/>
      <c r="L351" s="171"/>
      <c r="M351" s="172"/>
      <c r="N351" s="173"/>
      <c r="O351" s="173"/>
      <c r="P351" s="174">
        <f>SUM(P352:P355)</f>
        <v>0</v>
      </c>
      <c r="Q351" s="173"/>
      <c r="R351" s="174">
        <f>SUM(R352:R355)</f>
        <v>0</v>
      </c>
      <c r="S351" s="173"/>
      <c r="T351" s="175">
        <f>SUM(T352:T355)</f>
        <v>0</v>
      </c>
      <c r="AR351" s="176" t="s">
        <v>94</v>
      </c>
      <c r="AT351" s="177" t="s">
        <v>76</v>
      </c>
      <c r="AU351" s="177" t="s">
        <v>84</v>
      </c>
      <c r="AY351" s="176" t="s">
        <v>179</v>
      </c>
      <c r="BK351" s="178">
        <f>SUM(BK352:BK355)</f>
        <v>0</v>
      </c>
    </row>
    <row r="352" spans="1:65" s="2" customFormat="1" ht="24.2" customHeight="1">
      <c r="A352" s="37"/>
      <c r="B352" s="38"/>
      <c r="C352" s="244" t="s">
        <v>1182</v>
      </c>
      <c r="D352" s="244" t="s">
        <v>374</v>
      </c>
      <c r="E352" s="245" t="s">
        <v>1821</v>
      </c>
      <c r="F352" s="246" t="s">
        <v>1822</v>
      </c>
      <c r="G352" s="247" t="s">
        <v>405</v>
      </c>
      <c r="H352" s="248">
        <v>1</v>
      </c>
      <c r="I352" s="249"/>
      <c r="J352" s="250">
        <f>ROUND(I352*H352,2)</f>
        <v>0</v>
      </c>
      <c r="K352" s="246" t="s">
        <v>1775</v>
      </c>
      <c r="L352" s="251"/>
      <c r="M352" s="252" t="s">
        <v>19</v>
      </c>
      <c r="N352" s="253" t="s">
        <v>48</v>
      </c>
      <c r="O352" s="67"/>
      <c r="P352" s="190">
        <f>O352*H352</f>
        <v>0</v>
      </c>
      <c r="Q352" s="190">
        <v>0</v>
      </c>
      <c r="R352" s="190">
        <f>Q352*H352</f>
        <v>0</v>
      </c>
      <c r="S352" s="190">
        <v>0</v>
      </c>
      <c r="T352" s="191">
        <f>S352*H352</f>
        <v>0</v>
      </c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R352" s="192" t="s">
        <v>1776</v>
      </c>
      <c r="AT352" s="192" t="s">
        <v>374</v>
      </c>
      <c r="AU352" s="192" t="s">
        <v>86</v>
      </c>
      <c r="AY352" s="20" t="s">
        <v>179</v>
      </c>
      <c r="BE352" s="193">
        <f>IF(N352="základní",J352,0)</f>
        <v>0</v>
      </c>
      <c r="BF352" s="193">
        <f>IF(N352="snížená",J352,0)</f>
        <v>0</v>
      </c>
      <c r="BG352" s="193">
        <f>IF(N352="zákl. přenesená",J352,0)</f>
        <v>0</v>
      </c>
      <c r="BH352" s="193">
        <f>IF(N352="sníž. přenesená",J352,0)</f>
        <v>0</v>
      </c>
      <c r="BI352" s="193">
        <f>IF(N352="nulová",J352,0)</f>
        <v>0</v>
      </c>
      <c r="BJ352" s="20" t="s">
        <v>84</v>
      </c>
      <c r="BK352" s="193">
        <f>ROUND(I352*H352,2)</f>
        <v>0</v>
      </c>
      <c r="BL352" s="20" t="s">
        <v>572</v>
      </c>
      <c r="BM352" s="192" t="s">
        <v>1838</v>
      </c>
    </row>
    <row r="353" spans="1:65" s="2" customFormat="1" ht="11.25">
      <c r="A353" s="37"/>
      <c r="B353" s="38"/>
      <c r="C353" s="39"/>
      <c r="D353" s="194" t="s">
        <v>188</v>
      </c>
      <c r="E353" s="39"/>
      <c r="F353" s="195" t="s">
        <v>1822</v>
      </c>
      <c r="G353" s="39"/>
      <c r="H353" s="39"/>
      <c r="I353" s="196"/>
      <c r="J353" s="39"/>
      <c r="K353" s="39"/>
      <c r="L353" s="42"/>
      <c r="M353" s="197"/>
      <c r="N353" s="198"/>
      <c r="O353" s="67"/>
      <c r="P353" s="67"/>
      <c r="Q353" s="67"/>
      <c r="R353" s="67"/>
      <c r="S353" s="67"/>
      <c r="T353" s="68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T353" s="20" t="s">
        <v>188</v>
      </c>
      <c r="AU353" s="20" t="s">
        <v>86</v>
      </c>
    </row>
    <row r="354" spans="1:65" s="2" customFormat="1" ht="24.2" customHeight="1">
      <c r="A354" s="37"/>
      <c r="B354" s="38"/>
      <c r="C354" s="244" t="s">
        <v>1188</v>
      </c>
      <c r="D354" s="244" t="s">
        <v>374</v>
      </c>
      <c r="E354" s="245" t="s">
        <v>1778</v>
      </c>
      <c r="F354" s="246" t="s">
        <v>1779</v>
      </c>
      <c r="G354" s="247" t="s">
        <v>216</v>
      </c>
      <c r="H354" s="248">
        <v>5</v>
      </c>
      <c r="I354" s="249"/>
      <c r="J354" s="250">
        <f>ROUND(I354*H354,2)</f>
        <v>0</v>
      </c>
      <c r="K354" s="246" t="s">
        <v>1775</v>
      </c>
      <c r="L354" s="251"/>
      <c r="M354" s="252" t="s">
        <v>19</v>
      </c>
      <c r="N354" s="253" t="s">
        <v>48</v>
      </c>
      <c r="O354" s="67"/>
      <c r="P354" s="190">
        <f>O354*H354</f>
        <v>0</v>
      </c>
      <c r="Q354" s="190">
        <v>0</v>
      </c>
      <c r="R354" s="190">
        <f>Q354*H354</f>
        <v>0</v>
      </c>
      <c r="S354" s="190">
        <v>0</v>
      </c>
      <c r="T354" s="191">
        <f>S354*H354</f>
        <v>0</v>
      </c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R354" s="192" t="s">
        <v>1776</v>
      </c>
      <c r="AT354" s="192" t="s">
        <v>374</v>
      </c>
      <c r="AU354" s="192" t="s">
        <v>86</v>
      </c>
      <c r="AY354" s="20" t="s">
        <v>179</v>
      </c>
      <c r="BE354" s="193">
        <f>IF(N354="základní",J354,0)</f>
        <v>0</v>
      </c>
      <c r="BF354" s="193">
        <f>IF(N354="snížená",J354,0)</f>
        <v>0</v>
      </c>
      <c r="BG354" s="193">
        <f>IF(N354="zákl. přenesená",J354,0)</f>
        <v>0</v>
      </c>
      <c r="BH354" s="193">
        <f>IF(N354="sníž. přenesená",J354,0)</f>
        <v>0</v>
      </c>
      <c r="BI354" s="193">
        <f>IF(N354="nulová",J354,0)</f>
        <v>0</v>
      </c>
      <c r="BJ354" s="20" t="s">
        <v>84</v>
      </c>
      <c r="BK354" s="193">
        <f>ROUND(I354*H354,2)</f>
        <v>0</v>
      </c>
      <c r="BL354" s="20" t="s">
        <v>572</v>
      </c>
      <c r="BM354" s="192" t="s">
        <v>1839</v>
      </c>
    </row>
    <row r="355" spans="1:65" s="2" customFormat="1" ht="19.5">
      <c r="A355" s="37"/>
      <c r="B355" s="38"/>
      <c r="C355" s="39"/>
      <c r="D355" s="194" t="s">
        <v>188</v>
      </c>
      <c r="E355" s="39"/>
      <c r="F355" s="195" t="s">
        <v>1779</v>
      </c>
      <c r="G355" s="39"/>
      <c r="H355" s="39"/>
      <c r="I355" s="196"/>
      <c r="J355" s="39"/>
      <c r="K355" s="39"/>
      <c r="L355" s="42"/>
      <c r="M355" s="197"/>
      <c r="N355" s="198"/>
      <c r="O355" s="67"/>
      <c r="P355" s="67"/>
      <c r="Q355" s="67"/>
      <c r="R355" s="67"/>
      <c r="S355" s="67"/>
      <c r="T355" s="68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T355" s="20" t="s">
        <v>188</v>
      </c>
      <c r="AU355" s="20" t="s">
        <v>86</v>
      </c>
    </row>
    <row r="356" spans="1:65" s="12" customFormat="1" ht="25.9" customHeight="1">
      <c r="B356" s="165"/>
      <c r="C356" s="166"/>
      <c r="D356" s="167" t="s">
        <v>76</v>
      </c>
      <c r="E356" s="168" t="s">
        <v>1840</v>
      </c>
      <c r="F356" s="168" t="s">
        <v>1841</v>
      </c>
      <c r="G356" s="166"/>
      <c r="H356" s="166"/>
      <c r="I356" s="169"/>
      <c r="J356" s="170">
        <f>BK356</f>
        <v>0</v>
      </c>
      <c r="K356" s="166"/>
      <c r="L356" s="171"/>
      <c r="M356" s="172"/>
      <c r="N356" s="173"/>
      <c r="O356" s="173"/>
      <c r="P356" s="174">
        <f>P357+P360+P364+P367+P380</f>
        <v>0</v>
      </c>
      <c r="Q356" s="173"/>
      <c r="R356" s="174">
        <f>R357+R360+R364+R367+R380</f>
        <v>0</v>
      </c>
      <c r="S356" s="173"/>
      <c r="T356" s="175">
        <f>T357+T360+T364+T367+T380</f>
        <v>0</v>
      </c>
      <c r="AR356" s="176" t="s">
        <v>84</v>
      </c>
      <c r="AT356" s="177" t="s">
        <v>76</v>
      </c>
      <c r="AU356" s="177" t="s">
        <v>77</v>
      </c>
      <c r="AY356" s="176" t="s">
        <v>179</v>
      </c>
      <c r="BK356" s="178">
        <f>BK357+BK360+BK364+BK367+BK380</f>
        <v>0</v>
      </c>
    </row>
    <row r="357" spans="1:65" s="12" customFormat="1" ht="22.9" customHeight="1">
      <c r="B357" s="165"/>
      <c r="C357" s="166"/>
      <c r="D357" s="167" t="s">
        <v>76</v>
      </c>
      <c r="E357" s="179" t="s">
        <v>491</v>
      </c>
      <c r="F357" s="179" t="s">
        <v>1737</v>
      </c>
      <c r="G357" s="166"/>
      <c r="H357" s="166"/>
      <c r="I357" s="169"/>
      <c r="J357" s="180">
        <f>BK357</f>
        <v>0</v>
      </c>
      <c r="K357" s="166"/>
      <c r="L357" s="171"/>
      <c r="M357" s="172"/>
      <c r="N357" s="173"/>
      <c r="O357" s="173"/>
      <c r="P357" s="174">
        <f>SUM(P358:P359)</f>
        <v>0</v>
      </c>
      <c r="Q357" s="173"/>
      <c r="R357" s="174">
        <f>SUM(R358:R359)</f>
        <v>0</v>
      </c>
      <c r="S357" s="173"/>
      <c r="T357" s="175">
        <f>SUM(T358:T359)</f>
        <v>0</v>
      </c>
      <c r="AR357" s="176" t="s">
        <v>84</v>
      </c>
      <c r="AT357" s="177" t="s">
        <v>76</v>
      </c>
      <c r="AU357" s="177" t="s">
        <v>84</v>
      </c>
      <c r="AY357" s="176" t="s">
        <v>179</v>
      </c>
      <c r="BK357" s="178">
        <f>SUM(BK358:BK359)</f>
        <v>0</v>
      </c>
    </row>
    <row r="358" spans="1:65" s="2" customFormat="1" ht="24.2" customHeight="1">
      <c r="A358" s="37"/>
      <c r="B358" s="38"/>
      <c r="C358" s="181" t="s">
        <v>1194</v>
      </c>
      <c r="D358" s="181" t="s">
        <v>181</v>
      </c>
      <c r="E358" s="182" t="s">
        <v>1738</v>
      </c>
      <c r="F358" s="183" t="s">
        <v>1739</v>
      </c>
      <c r="G358" s="184" t="s">
        <v>216</v>
      </c>
      <c r="H358" s="185">
        <v>51</v>
      </c>
      <c r="I358" s="186"/>
      <c r="J358" s="187">
        <f>ROUND(I358*H358,2)</f>
        <v>0</v>
      </c>
      <c r="K358" s="183" t="s">
        <v>1740</v>
      </c>
      <c r="L358" s="42"/>
      <c r="M358" s="188" t="s">
        <v>19</v>
      </c>
      <c r="N358" s="189" t="s">
        <v>48</v>
      </c>
      <c r="O358" s="67"/>
      <c r="P358" s="190">
        <f>O358*H358</f>
        <v>0</v>
      </c>
      <c r="Q358" s="190">
        <v>0</v>
      </c>
      <c r="R358" s="190">
        <f>Q358*H358</f>
        <v>0</v>
      </c>
      <c r="S358" s="190">
        <v>0</v>
      </c>
      <c r="T358" s="191">
        <f>S358*H358</f>
        <v>0</v>
      </c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R358" s="192" t="s">
        <v>186</v>
      </c>
      <c r="AT358" s="192" t="s">
        <v>181</v>
      </c>
      <c r="AU358" s="192" t="s">
        <v>86</v>
      </c>
      <c r="AY358" s="20" t="s">
        <v>179</v>
      </c>
      <c r="BE358" s="193">
        <f>IF(N358="základní",J358,0)</f>
        <v>0</v>
      </c>
      <c r="BF358" s="193">
        <f>IF(N358="snížená",J358,0)</f>
        <v>0</v>
      </c>
      <c r="BG358" s="193">
        <f>IF(N358="zákl. přenesená",J358,0)</f>
        <v>0</v>
      </c>
      <c r="BH358" s="193">
        <f>IF(N358="sníž. přenesená",J358,0)</f>
        <v>0</v>
      </c>
      <c r="BI358" s="193">
        <f>IF(N358="nulová",J358,0)</f>
        <v>0</v>
      </c>
      <c r="BJ358" s="20" t="s">
        <v>84</v>
      </c>
      <c r="BK358" s="193">
        <f>ROUND(I358*H358,2)</f>
        <v>0</v>
      </c>
      <c r="BL358" s="20" t="s">
        <v>186</v>
      </c>
      <c r="BM358" s="192" t="s">
        <v>1842</v>
      </c>
    </row>
    <row r="359" spans="1:65" s="2" customFormat="1" ht="19.5">
      <c r="A359" s="37"/>
      <c r="B359" s="38"/>
      <c r="C359" s="39"/>
      <c r="D359" s="194" t="s">
        <v>188</v>
      </c>
      <c r="E359" s="39"/>
      <c r="F359" s="195" t="s">
        <v>1739</v>
      </c>
      <c r="G359" s="39"/>
      <c r="H359" s="39"/>
      <c r="I359" s="196"/>
      <c r="J359" s="39"/>
      <c r="K359" s="39"/>
      <c r="L359" s="42"/>
      <c r="M359" s="197"/>
      <c r="N359" s="198"/>
      <c r="O359" s="67"/>
      <c r="P359" s="67"/>
      <c r="Q359" s="67"/>
      <c r="R359" s="67"/>
      <c r="S359" s="67"/>
      <c r="T359" s="68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T359" s="20" t="s">
        <v>188</v>
      </c>
      <c r="AU359" s="20" t="s">
        <v>86</v>
      </c>
    </row>
    <row r="360" spans="1:65" s="12" customFormat="1" ht="22.9" customHeight="1">
      <c r="B360" s="165"/>
      <c r="C360" s="166"/>
      <c r="D360" s="167" t="s">
        <v>76</v>
      </c>
      <c r="E360" s="179" t="s">
        <v>1742</v>
      </c>
      <c r="F360" s="179" t="s">
        <v>1743</v>
      </c>
      <c r="G360" s="166"/>
      <c r="H360" s="166"/>
      <c r="I360" s="169"/>
      <c r="J360" s="180">
        <f>BK360</f>
        <v>0</v>
      </c>
      <c r="K360" s="166"/>
      <c r="L360" s="171"/>
      <c r="M360" s="172"/>
      <c r="N360" s="173"/>
      <c r="O360" s="173"/>
      <c r="P360" s="174">
        <f>SUM(P361:P363)</f>
        <v>0</v>
      </c>
      <c r="Q360" s="173"/>
      <c r="R360" s="174">
        <f>SUM(R361:R363)</f>
        <v>0</v>
      </c>
      <c r="S360" s="173"/>
      <c r="T360" s="175">
        <f>SUM(T361:T363)</f>
        <v>0</v>
      </c>
      <c r="AR360" s="176" t="s">
        <v>94</v>
      </c>
      <c r="AT360" s="177" t="s">
        <v>76</v>
      </c>
      <c r="AU360" s="177" t="s">
        <v>84</v>
      </c>
      <c r="AY360" s="176" t="s">
        <v>179</v>
      </c>
      <c r="BK360" s="178">
        <f>SUM(BK361:BK363)</f>
        <v>0</v>
      </c>
    </row>
    <row r="361" spans="1:65" s="2" customFormat="1" ht="37.9" customHeight="1">
      <c r="A361" s="37"/>
      <c r="B361" s="38"/>
      <c r="C361" s="181" t="s">
        <v>1203</v>
      </c>
      <c r="D361" s="181" t="s">
        <v>181</v>
      </c>
      <c r="E361" s="182" t="s">
        <v>1746</v>
      </c>
      <c r="F361" s="183" t="s">
        <v>1747</v>
      </c>
      <c r="G361" s="184" t="s">
        <v>405</v>
      </c>
      <c r="H361" s="185">
        <v>1</v>
      </c>
      <c r="I361" s="186"/>
      <c r="J361" s="187">
        <f>ROUND(I361*H361,2)</f>
        <v>0</v>
      </c>
      <c r="K361" s="183" t="s">
        <v>1740</v>
      </c>
      <c r="L361" s="42"/>
      <c r="M361" s="188" t="s">
        <v>19</v>
      </c>
      <c r="N361" s="189" t="s">
        <v>48</v>
      </c>
      <c r="O361" s="67"/>
      <c r="P361" s="190">
        <f>O361*H361</f>
        <v>0</v>
      </c>
      <c r="Q361" s="190">
        <v>0</v>
      </c>
      <c r="R361" s="190">
        <f>Q361*H361</f>
        <v>0</v>
      </c>
      <c r="S361" s="190">
        <v>0</v>
      </c>
      <c r="T361" s="191">
        <f>S361*H361</f>
        <v>0</v>
      </c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R361" s="192" t="s">
        <v>572</v>
      </c>
      <c r="AT361" s="192" t="s">
        <v>181</v>
      </c>
      <c r="AU361" s="192" t="s">
        <v>86</v>
      </c>
      <c r="AY361" s="20" t="s">
        <v>179</v>
      </c>
      <c r="BE361" s="193">
        <f>IF(N361="základní",J361,0)</f>
        <v>0</v>
      </c>
      <c r="BF361" s="193">
        <f>IF(N361="snížená",J361,0)</f>
        <v>0</v>
      </c>
      <c r="BG361" s="193">
        <f>IF(N361="zákl. přenesená",J361,0)</f>
        <v>0</v>
      </c>
      <c r="BH361" s="193">
        <f>IF(N361="sníž. přenesená",J361,0)</f>
        <v>0</v>
      </c>
      <c r="BI361" s="193">
        <f>IF(N361="nulová",J361,0)</f>
        <v>0</v>
      </c>
      <c r="BJ361" s="20" t="s">
        <v>84</v>
      </c>
      <c r="BK361" s="193">
        <f>ROUND(I361*H361,2)</f>
        <v>0</v>
      </c>
      <c r="BL361" s="20" t="s">
        <v>572</v>
      </c>
      <c r="BM361" s="192" t="s">
        <v>1843</v>
      </c>
    </row>
    <row r="362" spans="1:65" s="2" customFormat="1" ht="19.5">
      <c r="A362" s="37"/>
      <c r="B362" s="38"/>
      <c r="C362" s="39"/>
      <c r="D362" s="194" t="s">
        <v>188</v>
      </c>
      <c r="E362" s="39"/>
      <c r="F362" s="195" t="s">
        <v>1747</v>
      </c>
      <c r="G362" s="39"/>
      <c r="H362" s="39"/>
      <c r="I362" s="196"/>
      <c r="J362" s="39"/>
      <c r="K362" s="39"/>
      <c r="L362" s="42"/>
      <c r="M362" s="197"/>
      <c r="N362" s="198"/>
      <c r="O362" s="67"/>
      <c r="P362" s="67"/>
      <c r="Q362" s="67"/>
      <c r="R362" s="67"/>
      <c r="S362" s="67"/>
      <c r="T362" s="68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T362" s="20" t="s">
        <v>188</v>
      </c>
      <c r="AU362" s="20" t="s">
        <v>86</v>
      </c>
    </row>
    <row r="363" spans="1:65" s="2" customFormat="1" ht="29.25">
      <c r="A363" s="37"/>
      <c r="B363" s="38"/>
      <c r="C363" s="39"/>
      <c r="D363" s="194" t="s">
        <v>433</v>
      </c>
      <c r="E363" s="39"/>
      <c r="F363" s="254" t="s">
        <v>1748</v>
      </c>
      <c r="G363" s="39"/>
      <c r="H363" s="39"/>
      <c r="I363" s="196"/>
      <c r="J363" s="39"/>
      <c r="K363" s="39"/>
      <c r="L363" s="42"/>
      <c r="M363" s="197"/>
      <c r="N363" s="198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433</v>
      </c>
      <c r="AU363" s="20" t="s">
        <v>86</v>
      </c>
    </row>
    <row r="364" spans="1:65" s="12" customFormat="1" ht="22.9" customHeight="1">
      <c r="B364" s="165"/>
      <c r="C364" s="166"/>
      <c r="D364" s="167" t="s">
        <v>76</v>
      </c>
      <c r="E364" s="179" t="s">
        <v>1749</v>
      </c>
      <c r="F364" s="179" t="s">
        <v>1750</v>
      </c>
      <c r="G364" s="166"/>
      <c r="H364" s="166"/>
      <c r="I364" s="169"/>
      <c r="J364" s="180">
        <f>BK364</f>
        <v>0</v>
      </c>
      <c r="K364" s="166"/>
      <c r="L364" s="171"/>
      <c r="M364" s="172"/>
      <c r="N364" s="173"/>
      <c r="O364" s="173"/>
      <c r="P364" s="174">
        <f>SUM(P365:P366)</f>
        <v>0</v>
      </c>
      <c r="Q364" s="173"/>
      <c r="R364" s="174">
        <f>SUM(R365:R366)</f>
        <v>0</v>
      </c>
      <c r="S364" s="173"/>
      <c r="T364" s="175">
        <f>SUM(T365:T366)</f>
        <v>0</v>
      </c>
      <c r="AR364" s="176" t="s">
        <v>94</v>
      </c>
      <c r="AT364" s="177" t="s">
        <v>76</v>
      </c>
      <c r="AU364" s="177" t="s">
        <v>84</v>
      </c>
      <c r="AY364" s="176" t="s">
        <v>179</v>
      </c>
      <c r="BK364" s="178">
        <f>SUM(BK365:BK366)</f>
        <v>0</v>
      </c>
    </row>
    <row r="365" spans="1:65" s="2" customFormat="1" ht="16.5" customHeight="1">
      <c r="A365" s="37"/>
      <c r="B365" s="38"/>
      <c r="C365" s="181" t="s">
        <v>1210</v>
      </c>
      <c r="D365" s="181" t="s">
        <v>181</v>
      </c>
      <c r="E365" s="182" t="s">
        <v>1751</v>
      </c>
      <c r="F365" s="183" t="s">
        <v>1752</v>
      </c>
      <c r="G365" s="184" t="s">
        <v>216</v>
      </c>
      <c r="H365" s="185">
        <v>5</v>
      </c>
      <c r="I365" s="186"/>
      <c r="J365" s="187">
        <f>ROUND(I365*H365,2)</f>
        <v>0</v>
      </c>
      <c r="K365" s="183" t="s">
        <v>1740</v>
      </c>
      <c r="L365" s="42"/>
      <c r="M365" s="188" t="s">
        <v>19</v>
      </c>
      <c r="N365" s="189" t="s">
        <v>48</v>
      </c>
      <c r="O365" s="67"/>
      <c r="P365" s="190">
        <f>O365*H365</f>
        <v>0</v>
      </c>
      <c r="Q365" s="190">
        <v>0</v>
      </c>
      <c r="R365" s="190">
        <f>Q365*H365</f>
        <v>0</v>
      </c>
      <c r="S365" s="190">
        <v>0</v>
      </c>
      <c r="T365" s="191">
        <f>S365*H365</f>
        <v>0</v>
      </c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R365" s="192" t="s">
        <v>572</v>
      </c>
      <c r="AT365" s="192" t="s">
        <v>181</v>
      </c>
      <c r="AU365" s="192" t="s">
        <v>86</v>
      </c>
      <c r="AY365" s="20" t="s">
        <v>179</v>
      </c>
      <c r="BE365" s="193">
        <f>IF(N365="základní",J365,0)</f>
        <v>0</v>
      </c>
      <c r="BF365" s="193">
        <f>IF(N365="snížená",J365,0)</f>
        <v>0</v>
      </c>
      <c r="BG365" s="193">
        <f>IF(N365="zákl. přenesená",J365,0)</f>
        <v>0</v>
      </c>
      <c r="BH365" s="193">
        <f>IF(N365="sníž. přenesená",J365,0)</f>
        <v>0</v>
      </c>
      <c r="BI365" s="193">
        <f>IF(N365="nulová",J365,0)</f>
        <v>0</v>
      </c>
      <c r="BJ365" s="20" t="s">
        <v>84</v>
      </c>
      <c r="BK365" s="193">
        <f>ROUND(I365*H365,2)</f>
        <v>0</v>
      </c>
      <c r="BL365" s="20" t="s">
        <v>572</v>
      </c>
      <c r="BM365" s="192" t="s">
        <v>1844</v>
      </c>
    </row>
    <row r="366" spans="1:65" s="2" customFormat="1" ht="11.25">
      <c r="A366" s="37"/>
      <c r="B366" s="38"/>
      <c r="C366" s="39"/>
      <c r="D366" s="194" t="s">
        <v>188</v>
      </c>
      <c r="E366" s="39"/>
      <c r="F366" s="195" t="s">
        <v>1752</v>
      </c>
      <c r="G366" s="39"/>
      <c r="H366" s="39"/>
      <c r="I366" s="196"/>
      <c r="J366" s="39"/>
      <c r="K366" s="39"/>
      <c r="L366" s="42"/>
      <c r="M366" s="197"/>
      <c r="N366" s="198"/>
      <c r="O366" s="67"/>
      <c r="P366" s="67"/>
      <c r="Q366" s="67"/>
      <c r="R366" s="67"/>
      <c r="S366" s="67"/>
      <c r="T366" s="68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T366" s="20" t="s">
        <v>188</v>
      </c>
      <c r="AU366" s="20" t="s">
        <v>86</v>
      </c>
    </row>
    <row r="367" spans="1:65" s="12" customFormat="1" ht="22.9" customHeight="1">
      <c r="B367" s="165"/>
      <c r="C367" s="166"/>
      <c r="D367" s="167" t="s">
        <v>76</v>
      </c>
      <c r="E367" s="179" t="s">
        <v>1754</v>
      </c>
      <c r="F367" s="179" t="s">
        <v>1755</v>
      </c>
      <c r="G367" s="166"/>
      <c r="H367" s="166"/>
      <c r="I367" s="169"/>
      <c r="J367" s="180">
        <f>BK367</f>
        <v>0</v>
      </c>
      <c r="K367" s="166"/>
      <c r="L367" s="171"/>
      <c r="M367" s="172"/>
      <c r="N367" s="173"/>
      <c r="O367" s="173"/>
      <c r="P367" s="174">
        <f>SUM(P368:P379)</f>
        <v>0</v>
      </c>
      <c r="Q367" s="173"/>
      <c r="R367" s="174">
        <f>SUM(R368:R379)</f>
        <v>0</v>
      </c>
      <c r="S367" s="173"/>
      <c r="T367" s="175">
        <f>SUM(T368:T379)</f>
        <v>0</v>
      </c>
      <c r="AR367" s="176" t="s">
        <v>94</v>
      </c>
      <c r="AT367" s="177" t="s">
        <v>76</v>
      </c>
      <c r="AU367" s="177" t="s">
        <v>84</v>
      </c>
      <c r="AY367" s="176" t="s">
        <v>179</v>
      </c>
      <c r="BK367" s="178">
        <f>SUM(BK368:BK379)</f>
        <v>0</v>
      </c>
    </row>
    <row r="368" spans="1:65" s="2" customFormat="1" ht="24.2" customHeight="1">
      <c r="A368" s="37"/>
      <c r="B368" s="38"/>
      <c r="C368" s="181" t="s">
        <v>1845</v>
      </c>
      <c r="D368" s="181" t="s">
        <v>181</v>
      </c>
      <c r="E368" s="182" t="s">
        <v>1756</v>
      </c>
      <c r="F368" s="183" t="s">
        <v>1757</v>
      </c>
      <c r="G368" s="184" t="s">
        <v>216</v>
      </c>
      <c r="H368" s="185">
        <v>51</v>
      </c>
      <c r="I368" s="186"/>
      <c r="J368" s="187">
        <f>ROUND(I368*H368,2)</f>
        <v>0</v>
      </c>
      <c r="K368" s="183" t="s">
        <v>1740</v>
      </c>
      <c r="L368" s="42"/>
      <c r="M368" s="188" t="s">
        <v>19</v>
      </c>
      <c r="N368" s="189" t="s">
        <v>48</v>
      </c>
      <c r="O368" s="67"/>
      <c r="P368" s="190">
        <f>O368*H368</f>
        <v>0</v>
      </c>
      <c r="Q368" s="190">
        <v>0</v>
      </c>
      <c r="R368" s="190">
        <f>Q368*H368</f>
        <v>0</v>
      </c>
      <c r="S368" s="190">
        <v>0</v>
      </c>
      <c r="T368" s="191">
        <f>S368*H368</f>
        <v>0</v>
      </c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R368" s="192" t="s">
        <v>572</v>
      </c>
      <c r="AT368" s="192" t="s">
        <v>181</v>
      </c>
      <c r="AU368" s="192" t="s">
        <v>86</v>
      </c>
      <c r="AY368" s="20" t="s">
        <v>179</v>
      </c>
      <c r="BE368" s="193">
        <f>IF(N368="základní",J368,0)</f>
        <v>0</v>
      </c>
      <c r="BF368" s="193">
        <f>IF(N368="snížená",J368,0)</f>
        <v>0</v>
      </c>
      <c r="BG368" s="193">
        <f>IF(N368="zákl. přenesená",J368,0)</f>
        <v>0</v>
      </c>
      <c r="BH368" s="193">
        <f>IF(N368="sníž. přenesená",J368,0)</f>
        <v>0</v>
      </c>
      <c r="BI368" s="193">
        <f>IF(N368="nulová",J368,0)</f>
        <v>0</v>
      </c>
      <c r="BJ368" s="20" t="s">
        <v>84</v>
      </c>
      <c r="BK368" s="193">
        <f>ROUND(I368*H368,2)</f>
        <v>0</v>
      </c>
      <c r="BL368" s="20" t="s">
        <v>572</v>
      </c>
      <c r="BM368" s="192" t="s">
        <v>1846</v>
      </c>
    </row>
    <row r="369" spans="1:65" s="2" customFormat="1" ht="19.5">
      <c r="A369" s="37"/>
      <c r="B369" s="38"/>
      <c r="C369" s="39"/>
      <c r="D369" s="194" t="s">
        <v>188</v>
      </c>
      <c r="E369" s="39"/>
      <c r="F369" s="195" t="s">
        <v>1757</v>
      </c>
      <c r="G369" s="39"/>
      <c r="H369" s="39"/>
      <c r="I369" s="196"/>
      <c r="J369" s="39"/>
      <c r="K369" s="39"/>
      <c r="L369" s="42"/>
      <c r="M369" s="197"/>
      <c r="N369" s="198"/>
      <c r="O369" s="67"/>
      <c r="P369" s="67"/>
      <c r="Q369" s="67"/>
      <c r="R369" s="67"/>
      <c r="S369" s="67"/>
      <c r="T369" s="68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T369" s="20" t="s">
        <v>188</v>
      </c>
      <c r="AU369" s="20" t="s">
        <v>86</v>
      </c>
    </row>
    <row r="370" spans="1:65" s="2" customFormat="1" ht="21.75" customHeight="1">
      <c r="A370" s="37"/>
      <c r="B370" s="38"/>
      <c r="C370" s="181" t="s">
        <v>1791</v>
      </c>
      <c r="D370" s="181" t="s">
        <v>181</v>
      </c>
      <c r="E370" s="182" t="s">
        <v>1762</v>
      </c>
      <c r="F370" s="183" t="s">
        <v>1763</v>
      </c>
      <c r="G370" s="184" t="s">
        <v>405</v>
      </c>
      <c r="H370" s="185">
        <v>6</v>
      </c>
      <c r="I370" s="186"/>
      <c r="J370" s="187">
        <f>ROUND(I370*H370,2)</f>
        <v>0</v>
      </c>
      <c r="K370" s="183" t="s">
        <v>1740</v>
      </c>
      <c r="L370" s="42"/>
      <c r="M370" s="188" t="s">
        <v>19</v>
      </c>
      <c r="N370" s="189" t="s">
        <v>48</v>
      </c>
      <c r="O370" s="67"/>
      <c r="P370" s="190">
        <f>O370*H370</f>
        <v>0</v>
      </c>
      <c r="Q370" s="190">
        <v>0</v>
      </c>
      <c r="R370" s="190">
        <f>Q370*H370</f>
        <v>0</v>
      </c>
      <c r="S370" s="190">
        <v>0</v>
      </c>
      <c r="T370" s="191">
        <f>S370*H370</f>
        <v>0</v>
      </c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R370" s="192" t="s">
        <v>572</v>
      </c>
      <c r="AT370" s="192" t="s">
        <v>181</v>
      </c>
      <c r="AU370" s="192" t="s">
        <v>86</v>
      </c>
      <c r="AY370" s="20" t="s">
        <v>179</v>
      </c>
      <c r="BE370" s="193">
        <f>IF(N370="základní",J370,0)</f>
        <v>0</v>
      </c>
      <c r="BF370" s="193">
        <f>IF(N370="snížená",J370,0)</f>
        <v>0</v>
      </c>
      <c r="BG370" s="193">
        <f>IF(N370="zákl. přenesená",J370,0)</f>
        <v>0</v>
      </c>
      <c r="BH370" s="193">
        <f>IF(N370="sníž. přenesená",J370,0)</f>
        <v>0</v>
      </c>
      <c r="BI370" s="193">
        <f>IF(N370="nulová",J370,0)</f>
        <v>0</v>
      </c>
      <c r="BJ370" s="20" t="s">
        <v>84</v>
      </c>
      <c r="BK370" s="193">
        <f>ROUND(I370*H370,2)</f>
        <v>0</v>
      </c>
      <c r="BL370" s="20" t="s">
        <v>572</v>
      </c>
      <c r="BM370" s="192" t="s">
        <v>1847</v>
      </c>
    </row>
    <row r="371" spans="1:65" s="2" customFormat="1" ht="11.25">
      <c r="A371" s="37"/>
      <c r="B371" s="38"/>
      <c r="C371" s="39"/>
      <c r="D371" s="194" t="s">
        <v>188</v>
      </c>
      <c r="E371" s="39"/>
      <c r="F371" s="195" t="s">
        <v>1763</v>
      </c>
      <c r="G371" s="39"/>
      <c r="H371" s="39"/>
      <c r="I371" s="196"/>
      <c r="J371" s="39"/>
      <c r="K371" s="39"/>
      <c r="L371" s="42"/>
      <c r="M371" s="197"/>
      <c r="N371" s="198"/>
      <c r="O371" s="67"/>
      <c r="P371" s="67"/>
      <c r="Q371" s="67"/>
      <c r="R371" s="67"/>
      <c r="S371" s="67"/>
      <c r="T371" s="68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T371" s="20" t="s">
        <v>188</v>
      </c>
      <c r="AU371" s="20" t="s">
        <v>86</v>
      </c>
    </row>
    <row r="372" spans="1:65" s="2" customFormat="1" ht="24.2" customHeight="1">
      <c r="A372" s="37"/>
      <c r="B372" s="38"/>
      <c r="C372" s="181" t="s">
        <v>1848</v>
      </c>
      <c r="D372" s="181" t="s">
        <v>181</v>
      </c>
      <c r="E372" s="182" t="s">
        <v>1764</v>
      </c>
      <c r="F372" s="183" t="s">
        <v>1765</v>
      </c>
      <c r="G372" s="184" t="s">
        <v>216</v>
      </c>
      <c r="H372" s="185">
        <v>4</v>
      </c>
      <c r="I372" s="186"/>
      <c r="J372" s="187">
        <f>ROUND(I372*H372,2)</f>
        <v>0</v>
      </c>
      <c r="K372" s="183" t="s">
        <v>1740</v>
      </c>
      <c r="L372" s="42"/>
      <c r="M372" s="188" t="s">
        <v>19</v>
      </c>
      <c r="N372" s="189" t="s">
        <v>48</v>
      </c>
      <c r="O372" s="67"/>
      <c r="P372" s="190">
        <f>O372*H372</f>
        <v>0</v>
      </c>
      <c r="Q372" s="190">
        <v>0</v>
      </c>
      <c r="R372" s="190">
        <f>Q372*H372</f>
        <v>0</v>
      </c>
      <c r="S372" s="190">
        <v>0</v>
      </c>
      <c r="T372" s="191">
        <f>S372*H372</f>
        <v>0</v>
      </c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R372" s="192" t="s">
        <v>572</v>
      </c>
      <c r="AT372" s="192" t="s">
        <v>181</v>
      </c>
      <c r="AU372" s="192" t="s">
        <v>86</v>
      </c>
      <c r="AY372" s="20" t="s">
        <v>179</v>
      </c>
      <c r="BE372" s="193">
        <f>IF(N372="základní",J372,0)</f>
        <v>0</v>
      </c>
      <c r="BF372" s="193">
        <f>IF(N372="snížená",J372,0)</f>
        <v>0</v>
      </c>
      <c r="BG372" s="193">
        <f>IF(N372="zákl. přenesená",J372,0)</f>
        <v>0</v>
      </c>
      <c r="BH372" s="193">
        <f>IF(N372="sníž. přenesená",J372,0)</f>
        <v>0</v>
      </c>
      <c r="BI372" s="193">
        <f>IF(N372="nulová",J372,0)</f>
        <v>0</v>
      </c>
      <c r="BJ372" s="20" t="s">
        <v>84</v>
      </c>
      <c r="BK372" s="193">
        <f>ROUND(I372*H372,2)</f>
        <v>0</v>
      </c>
      <c r="BL372" s="20" t="s">
        <v>572</v>
      </c>
      <c r="BM372" s="192" t="s">
        <v>1849</v>
      </c>
    </row>
    <row r="373" spans="1:65" s="2" customFormat="1" ht="19.5">
      <c r="A373" s="37"/>
      <c r="B373" s="38"/>
      <c r="C373" s="39"/>
      <c r="D373" s="194" t="s">
        <v>188</v>
      </c>
      <c r="E373" s="39"/>
      <c r="F373" s="195" t="s">
        <v>1765</v>
      </c>
      <c r="G373" s="39"/>
      <c r="H373" s="39"/>
      <c r="I373" s="196"/>
      <c r="J373" s="39"/>
      <c r="K373" s="39"/>
      <c r="L373" s="42"/>
      <c r="M373" s="197"/>
      <c r="N373" s="198"/>
      <c r="O373" s="67"/>
      <c r="P373" s="67"/>
      <c r="Q373" s="67"/>
      <c r="R373" s="67"/>
      <c r="S373" s="67"/>
      <c r="T373" s="68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T373" s="20" t="s">
        <v>188</v>
      </c>
      <c r="AU373" s="20" t="s">
        <v>86</v>
      </c>
    </row>
    <row r="374" spans="1:65" s="2" customFormat="1" ht="24.2" customHeight="1">
      <c r="A374" s="37"/>
      <c r="B374" s="38"/>
      <c r="C374" s="181" t="s">
        <v>1850</v>
      </c>
      <c r="D374" s="181" t="s">
        <v>181</v>
      </c>
      <c r="E374" s="182" t="s">
        <v>1766</v>
      </c>
      <c r="F374" s="183" t="s">
        <v>1767</v>
      </c>
      <c r="G374" s="184" t="s">
        <v>405</v>
      </c>
      <c r="H374" s="185">
        <v>1</v>
      </c>
      <c r="I374" s="186"/>
      <c r="J374" s="187">
        <f>ROUND(I374*H374,2)</f>
        <v>0</v>
      </c>
      <c r="K374" s="183" t="s">
        <v>1740</v>
      </c>
      <c r="L374" s="42"/>
      <c r="M374" s="188" t="s">
        <v>19</v>
      </c>
      <c r="N374" s="189" t="s">
        <v>48</v>
      </c>
      <c r="O374" s="67"/>
      <c r="P374" s="190">
        <f>O374*H374</f>
        <v>0</v>
      </c>
      <c r="Q374" s="190">
        <v>0</v>
      </c>
      <c r="R374" s="190">
        <f>Q374*H374</f>
        <v>0</v>
      </c>
      <c r="S374" s="190">
        <v>0</v>
      </c>
      <c r="T374" s="191">
        <f>S374*H374</f>
        <v>0</v>
      </c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R374" s="192" t="s">
        <v>572</v>
      </c>
      <c r="AT374" s="192" t="s">
        <v>181</v>
      </c>
      <c r="AU374" s="192" t="s">
        <v>86</v>
      </c>
      <c r="AY374" s="20" t="s">
        <v>179</v>
      </c>
      <c r="BE374" s="193">
        <f>IF(N374="základní",J374,0)</f>
        <v>0</v>
      </c>
      <c r="BF374" s="193">
        <f>IF(N374="snížená",J374,0)</f>
        <v>0</v>
      </c>
      <c r="BG374" s="193">
        <f>IF(N374="zákl. přenesená",J374,0)</f>
        <v>0</v>
      </c>
      <c r="BH374" s="193">
        <f>IF(N374="sníž. přenesená",J374,0)</f>
        <v>0</v>
      </c>
      <c r="BI374" s="193">
        <f>IF(N374="nulová",J374,0)</f>
        <v>0</v>
      </c>
      <c r="BJ374" s="20" t="s">
        <v>84</v>
      </c>
      <c r="BK374" s="193">
        <f>ROUND(I374*H374,2)</f>
        <v>0</v>
      </c>
      <c r="BL374" s="20" t="s">
        <v>572</v>
      </c>
      <c r="BM374" s="192" t="s">
        <v>1851</v>
      </c>
    </row>
    <row r="375" spans="1:65" s="2" customFormat="1" ht="19.5">
      <c r="A375" s="37"/>
      <c r="B375" s="38"/>
      <c r="C375" s="39"/>
      <c r="D375" s="194" t="s">
        <v>188</v>
      </c>
      <c r="E375" s="39"/>
      <c r="F375" s="195" t="s">
        <v>1767</v>
      </c>
      <c r="G375" s="39"/>
      <c r="H375" s="39"/>
      <c r="I375" s="196"/>
      <c r="J375" s="39"/>
      <c r="K375" s="39"/>
      <c r="L375" s="42"/>
      <c r="M375" s="197"/>
      <c r="N375" s="198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188</v>
      </c>
      <c r="AU375" s="20" t="s">
        <v>86</v>
      </c>
    </row>
    <row r="376" spans="1:65" s="2" customFormat="1" ht="24.2" customHeight="1">
      <c r="A376" s="37"/>
      <c r="B376" s="38"/>
      <c r="C376" s="181" t="s">
        <v>1852</v>
      </c>
      <c r="D376" s="181" t="s">
        <v>181</v>
      </c>
      <c r="E376" s="182" t="s">
        <v>1768</v>
      </c>
      <c r="F376" s="183" t="s">
        <v>1769</v>
      </c>
      <c r="G376" s="184" t="s">
        <v>405</v>
      </c>
      <c r="H376" s="185">
        <v>1</v>
      </c>
      <c r="I376" s="186"/>
      <c r="J376" s="187">
        <f>ROUND(I376*H376,2)</f>
        <v>0</v>
      </c>
      <c r="K376" s="183" t="s">
        <v>1740</v>
      </c>
      <c r="L376" s="42"/>
      <c r="M376" s="188" t="s">
        <v>19</v>
      </c>
      <c r="N376" s="189" t="s">
        <v>48</v>
      </c>
      <c r="O376" s="67"/>
      <c r="P376" s="190">
        <f>O376*H376</f>
        <v>0</v>
      </c>
      <c r="Q376" s="190">
        <v>0</v>
      </c>
      <c r="R376" s="190">
        <f>Q376*H376</f>
        <v>0</v>
      </c>
      <c r="S376" s="190">
        <v>0</v>
      </c>
      <c r="T376" s="191">
        <f>S376*H376</f>
        <v>0</v>
      </c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R376" s="192" t="s">
        <v>572</v>
      </c>
      <c r="AT376" s="192" t="s">
        <v>181</v>
      </c>
      <c r="AU376" s="192" t="s">
        <v>86</v>
      </c>
      <c r="AY376" s="20" t="s">
        <v>179</v>
      </c>
      <c r="BE376" s="193">
        <f>IF(N376="základní",J376,0)</f>
        <v>0</v>
      </c>
      <c r="BF376" s="193">
        <f>IF(N376="snížená",J376,0)</f>
        <v>0</v>
      </c>
      <c r="BG376" s="193">
        <f>IF(N376="zákl. přenesená",J376,0)</f>
        <v>0</v>
      </c>
      <c r="BH376" s="193">
        <f>IF(N376="sníž. přenesená",J376,0)</f>
        <v>0</v>
      </c>
      <c r="BI376" s="193">
        <f>IF(N376="nulová",J376,0)</f>
        <v>0</v>
      </c>
      <c r="BJ376" s="20" t="s">
        <v>84</v>
      </c>
      <c r="BK376" s="193">
        <f>ROUND(I376*H376,2)</f>
        <v>0</v>
      </c>
      <c r="BL376" s="20" t="s">
        <v>572</v>
      </c>
      <c r="BM376" s="192" t="s">
        <v>1853</v>
      </c>
    </row>
    <row r="377" spans="1:65" s="2" customFormat="1" ht="19.5">
      <c r="A377" s="37"/>
      <c r="B377" s="38"/>
      <c r="C377" s="39"/>
      <c r="D377" s="194" t="s">
        <v>188</v>
      </c>
      <c r="E377" s="39"/>
      <c r="F377" s="195" t="s">
        <v>1769</v>
      </c>
      <c r="G377" s="39"/>
      <c r="H377" s="39"/>
      <c r="I377" s="196"/>
      <c r="J377" s="39"/>
      <c r="K377" s="39"/>
      <c r="L377" s="42"/>
      <c r="M377" s="197"/>
      <c r="N377" s="198"/>
      <c r="O377" s="67"/>
      <c r="P377" s="67"/>
      <c r="Q377" s="67"/>
      <c r="R377" s="67"/>
      <c r="S377" s="67"/>
      <c r="T377" s="68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T377" s="20" t="s">
        <v>188</v>
      </c>
      <c r="AU377" s="20" t="s">
        <v>86</v>
      </c>
    </row>
    <row r="378" spans="1:65" s="2" customFormat="1" ht="16.5" customHeight="1">
      <c r="A378" s="37"/>
      <c r="B378" s="38"/>
      <c r="C378" s="181" t="s">
        <v>1794</v>
      </c>
      <c r="D378" s="181" t="s">
        <v>181</v>
      </c>
      <c r="E378" s="182" t="s">
        <v>1770</v>
      </c>
      <c r="F378" s="183" t="s">
        <v>1771</v>
      </c>
      <c r="G378" s="184" t="s">
        <v>405</v>
      </c>
      <c r="H378" s="185">
        <v>1</v>
      </c>
      <c r="I378" s="186"/>
      <c r="J378" s="187">
        <f>ROUND(I378*H378,2)</f>
        <v>0</v>
      </c>
      <c r="K378" s="183" t="s">
        <v>1740</v>
      </c>
      <c r="L378" s="42"/>
      <c r="M378" s="188" t="s">
        <v>19</v>
      </c>
      <c r="N378" s="189" t="s">
        <v>48</v>
      </c>
      <c r="O378" s="67"/>
      <c r="P378" s="190">
        <f>O378*H378</f>
        <v>0</v>
      </c>
      <c r="Q378" s="190">
        <v>0</v>
      </c>
      <c r="R378" s="190">
        <f>Q378*H378</f>
        <v>0</v>
      </c>
      <c r="S378" s="190">
        <v>0</v>
      </c>
      <c r="T378" s="191">
        <f>S378*H378</f>
        <v>0</v>
      </c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R378" s="192" t="s">
        <v>572</v>
      </c>
      <c r="AT378" s="192" t="s">
        <v>181</v>
      </c>
      <c r="AU378" s="192" t="s">
        <v>86</v>
      </c>
      <c r="AY378" s="20" t="s">
        <v>179</v>
      </c>
      <c r="BE378" s="193">
        <f>IF(N378="základní",J378,0)</f>
        <v>0</v>
      </c>
      <c r="BF378" s="193">
        <f>IF(N378="snížená",J378,0)</f>
        <v>0</v>
      </c>
      <c r="BG378" s="193">
        <f>IF(N378="zákl. přenesená",J378,0)</f>
        <v>0</v>
      </c>
      <c r="BH378" s="193">
        <f>IF(N378="sníž. přenesená",J378,0)</f>
        <v>0</v>
      </c>
      <c r="BI378" s="193">
        <f>IF(N378="nulová",J378,0)</f>
        <v>0</v>
      </c>
      <c r="BJ378" s="20" t="s">
        <v>84</v>
      </c>
      <c r="BK378" s="193">
        <f>ROUND(I378*H378,2)</f>
        <v>0</v>
      </c>
      <c r="BL378" s="20" t="s">
        <v>572</v>
      </c>
      <c r="BM378" s="192" t="s">
        <v>1854</v>
      </c>
    </row>
    <row r="379" spans="1:65" s="2" customFormat="1" ht="11.25">
      <c r="A379" s="37"/>
      <c r="B379" s="38"/>
      <c r="C379" s="39"/>
      <c r="D379" s="194" t="s">
        <v>188</v>
      </c>
      <c r="E379" s="39"/>
      <c r="F379" s="195" t="s">
        <v>1771</v>
      </c>
      <c r="G379" s="39"/>
      <c r="H379" s="39"/>
      <c r="I379" s="196"/>
      <c r="J379" s="39"/>
      <c r="K379" s="39"/>
      <c r="L379" s="42"/>
      <c r="M379" s="197"/>
      <c r="N379" s="198"/>
      <c r="O379" s="67"/>
      <c r="P379" s="67"/>
      <c r="Q379" s="67"/>
      <c r="R379" s="67"/>
      <c r="S379" s="67"/>
      <c r="T379" s="68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T379" s="20" t="s">
        <v>188</v>
      </c>
      <c r="AU379" s="20" t="s">
        <v>86</v>
      </c>
    </row>
    <row r="380" spans="1:65" s="12" customFormat="1" ht="22.9" customHeight="1">
      <c r="B380" s="165"/>
      <c r="C380" s="166"/>
      <c r="D380" s="167" t="s">
        <v>76</v>
      </c>
      <c r="E380" s="179" t="s">
        <v>374</v>
      </c>
      <c r="F380" s="179" t="s">
        <v>1772</v>
      </c>
      <c r="G380" s="166"/>
      <c r="H380" s="166"/>
      <c r="I380" s="169"/>
      <c r="J380" s="180">
        <f>BK380</f>
        <v>0</v>
      </c>
      <c r="K380" s="166"/>
      <c r="L380" s="171"/>
      <c r="M380" s="172"/>
      <c r="N380" s="173"/>
      <c r="O380" s="173"/>
      <c r="P380" s="174">
        <f>SUM(P381:P382)</f>
        <v>0</v>
      </c>
      <c r="Q380" s="173"/>
      <c r="R380" s="174">
        <f>SUM(R381:R382)</f>
        <v>0</v>
      </c>
      <c r="S380" s="173"/>
      <c r="T380" s="175">
        <f>SUM(T381:T382)</f>
        <v>0</v>
      </c>
      <c r="AR380" s="176" t="s">
        <v>94</v>
      </c>
      <c r="AT380" s="177" t="s">
        <v>76</v>
      </c>
      <c r="AU380" s="177" t="s">
        <v>84</v>
      </c>
      <c r="AY380" s="176" t="s">
        <v>179</v>
      </c>
      <c r="BK380" s="178">
        <f>SUM(BK381:BK382)</f>
        <v>0</v>
      </c>
    </row>
    <row r="381" spans="1:65" s="2" customFormat="1" ht="24.2" customHeight="1">
      <c r="A381" s="37"/>
      <c r="B381" s="38"/>
      <c r="C381" s="244" t="s">
        <v>1855</v>
      </c>
      <c r="D381" s="244" t="s">
        <v>374</v>
      </c>
      <c r="E381" s="245" t="s">
        <v>1778</v>
      </c>
      <c r="F381" s="246" t="s">
        <v>1779</v>
      </c>
      <c r="G381" s="247" t="s">
        <v>216</v>
      </c>
      <c r="H381" s="248">
        <v>5</v>
      </c>
      <c r="I381" s="249"/>
      <c r="J381" s="250">
        <f>ROUND(I381*H381,2)</f>
        <v>0</v>
      </c>
      <c r="K381" s="246" t="s">
        <v>1775</v>
      </c>
      <c r="L381" s="251"/>
      <c r="M381" s="252" t="s">
        <v>19</v>
      </c>
      <c r="N381" s="253" t="s">
        <v>48</v>
      </c>
      <c r="O381" s="67"/>
      <c r="P381" s="190">
        <f>O381*H381</f>
        <v>0</v>
      </c>
      <c r="Q381" s="190">
        <v>0</v>
      </c>
      <c r="R381" s="190">
        <f>Q381*H381</f>
        <v>0</v>
      </c>
      <c r="S381" s="190">
        <v>0</v>
      </c>
      <c r="T381" s="191">
        <f>S381*H381</f>
        <v>0</v>
      </c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R381" s="192" t="s">
        <v>1776</v>
      </c>
      <c r="AT381" s="192" t="s">
        <v>374</v>
      </c>
      <c r="AU381" s="192" t="s">
        <v>86</v>
      </c>
      <c r="AY381" s="20" t="s">
        <v>179</v>
      </c>
      <c r="BE381" s="193">
        <f>IF(N381="základní",J381,0)</f>
        <v>0</v>
      </c>
      <c r="BF381" s="193">
        <f>IF(N381="snížená",J381,0)</f>
        <v>0</v>
      </c>
      <c r="BG381" s="193">
        <f>IF(N381="zákl. přenesená",J381,0)</f>
        <v>0</v>
      </c>
      <c r="BH381" s="193">
        <f>IF(N381="sníž. přenesená",J381,0)</f>
        <v>0</v>
      </c>
      <c r="BI381" s="193">
        <f>IF(N381="nulová",J381,0)</f>
        <v>0</v>
      </c>
      <c r="BJ381" s="20" t="s">
        <v>84</v>
      </c>
      <c r="BK381" s="193">
        <f>ROUND(I381*H381,2)</f>
        <v>0</v>
      </c>
      <c r="BL381" s="20" t="s">
        <v>572</v>
      </c>
      <c r="BM381" s="192" t="s">
        <v>1856</v>
      </c>
    </row>
    <row r="382" spans="1:65" s="2" customFormat="1" ht="19.5">
      <c r="A382" s="37"/>
      <c r="B382" s="38"/>
      <c r="C382" s="39"/>
      <c r="D382" s="194" t="s">
        <v>188</v>
      </c>
      <c r="E382" s="39"/>
      <c r="F382" s="195" t="s">
        <v>1779</v>
      </c>
      <c r="G382" s="39"/>
      <c r="H382" s="39"/>
      <c r="I382" s="196"/>
      <c r="J382" s="39"/>
      <c r="K382" s="39"/>
      <c r="L382" s="42"/>
      <c r="M382" s="197"/>
      <c r="N382" s="198"/>
      <c r="O382" s="67"/>
      <c r="P382" s="67"/>
      <c r="Q382" s="67"/>
      <c r="R382" s="67"/>
      <c r="S382" s="67"/>
      <c r="T382" s="68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T382" s="20" t="s">
        <v>188</v>
      </c>
      <c r="AU382" s="20" t="s">
        <v>86</v>
      </c>
    </row>
    <row r="383" spans="1:65" s="12" customFormat="1" ht="25.9" customHeight="1">
      <c r="B383" s="165"/>
      <c r="C383" s="166"/>
      <c r="D383" s="167" t="s">
        <v>76</v>
      </c>
      <c r="E383" s="168" t="s">
        <v>1857</v>
      </c>
      <c r="F383" s="168" t="s">
        <v>1858</v>
      </c>
      <c r="G383" s="166"/>
      <c r="H383" s="166"/>
      <c r="I383" s="169"/>
      <c r="J383" s="170">
        <f>BK383</f>
        <v>0</v>
      </c>
      <c r="K383" s="166"/>
      <c r="L383" s="171"/>
      <c r="M383" s="172"/>
      <c r="N383" s="173"/>
      <c r="O383" s="173"/>
      <c r="P383" s="174">
        <f>P384+P387+P393+P396+P413</f>
        <v>0</v>
      </c>
      <c r="Q383" s="173"/>
      <c r="R383" s="174">
        <f>R384+R387+R393+R396+R413</f>
        <v>0</v>
      </c>
      <c r="S383" s="173"/>
      <c r="T383" s="175">
        <f>T384+T387+T393+T396+T413</f>
        <v>0</v>
      </c>
      <c r="AR383" s="176" t="s">
        <v>84</v>
      </c>
      <c r="AT383" s="177" t="s">
        <v>76</v>
      </c>
      <c r="AU383" s="177" t="s">
        <v>77</v>
      </c>
      <c r="AY383" s="176" t="s">
        <v>179</v>
      </c>
      <c r="BK383" s="178">
        <f>BK384+BK387+BK393+BK396+BK413</f>
        <v>0</v>
      </c>
    </row>
    <row r="384" spans="1:65" s="12" customFormat="1" ht="22.9" customHeight="1">
      <c r="B384" s="165"/>
      <c r="C384" s="166"/>
      <c r="D384" s="167" t="s">
        <v>76</v>
      </c>
      <c r="E384" s="179" t="s">
        <v>491</v>
      </c>
      <c r="F384" s="179" t="s">
        <v>1737</v>
      </c>
      <c r="G384" s="166"/>
      <c r="H384" s="166"/>
      <c r="I384" s="169"/>
      <c r="J384" s="180">
        <f>BK384</f>
        <v>0</v>
      </c>
      <c r="K384" s="166"/>
      <c r="L384" s="171"/>
      <c r="M384" s="172"/>
      <c r="N384" s="173"/>
      <c r="O384" s="173"/>
      <c r="P384" s="174">
        <f>SUM(P385:P386)</f>
        <v>0</v>
      </c>
      <c r="Q384" s="173"/>
      <c r="R384" s="174">
        <f>SUM(R385:R386)</f>
        <v>0</v>
      </c>
      <c r="S384" s="173"/>
      <c r="T384" s="175">
        <f>SUM(T385:T386)</f>
        <v>0</v>
      </c>
      <c r="AR384" s="176" t="s">
        <v>84</v>
      </c>
      <c r="AT384" s="177" t="s">
        <v>76</v>
      </c>
      <c r="AU384" s="177" t="s">
        <v>84</v>
      </c>
      <c r="AY384" s="176" t="s">
        <v>179</v>
      </c>
      <c r="BK384" s="178">
        <f>SUM(BK385:BK386)</f>
        <v>0</v>
      </c>
    </row>
    <row r="385" spans="1:65" s="2" customFormat="1" ht="24.2" customHeight="1">
      <c r="A385" s="37"/>
      <c r="B385" s="38"/>
      <c r="C385" s="181" t="s">
        <v>1795</v>
      </c>
      <c r="D385" s="181" t="s">
        <v>181</v>
      </c>
      <c r="E385" s="182" t="s">
        <v>1738</v>
      </c>
      <c r="F385" s="183" t="s">
        <v>1739</v>
      </c>
      <c r="G385" s="184" t="s">
        <v>216</v>
      </c>
      <c r="H385" s="185">
        <v>96</v>
      </c>
      <c r="I385" s="186"/>
      <c r="J385" s="187">
        <f>ROUND(I385*H385,2)</f>
        <v>0</v>
      </c>
      <c r="K385" s="183" t="s">
        <v>1740</v>
      </c>
      <c r="L385" s="42"/>
      <c r="M385" s="188" t="s">
        <v>19</v>
      </c>
      <c r="N385" s="189" t="s">
        <v>48</v>
      </c>
      <c r="O385" s="67"/>
      <c r="P385" s="190">
        <f>O385*H385</f>
        <v>0</v>
      </c>
      <c r="Q385" s="190">
        <v>0</v>
      </c>
      <c r="R385" s="190">
        <f>Q385*H385</f>
        <v>0</v>
      </c>
      <c r="S385" s="190">
        <v>0</v>
      </c>
      <c r="T385" s="191">
        <f>S385*H385</f>
        <v>0</v>
      </c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R385" s="192" t="s">
        <v>186</v>
      </c>
      <c r="AT385" s="192" t="s">
        <v>181</v>
      </c>
      <c r="AU385" s="192" t="s">
        <v>86</v>
      </c>
      <c r="AY385" s="20" t="s">
        <v>179</v>
      </c>
      <c r="BE385" s="193">
        <f>IF(N385="základní",J385,0)</f>
        <v>0</v>
      </c>
      <c r="BF385" s="193">
        <f>IF(N385="snížená",J385,0)</f>
        <v>0</v>
      </c>
      <c r="BG385" s="193">
        <f>IF(N385="zákl. přenesená",J385,0)</f>
        <v>0</v>
      </c>
      <c r="BH385" s="193">
        <f>IF(N385="sníž. přenesená",J385,0)</f>
        <v>0</v>
      </c>
      <c r="BI385" s="193">
        <f>IF(N385="nulová",J385,0)</f>
        <v>0</v>
      </c>
      <c r="BJ385" s="20" t="s">
        <v>84</v>
      </c>
      <c r="BK385" s="193">
        <f>ROUND(I385*H385,2)</f>
        <v>0</v>
      </c>
      <c r="BL385" s="20" t="s">
        <v>186</v>
      </c>
      <c r="BM385" s="192" t="s">
        <v>1859</v>
      </c>
    </row>
    <row r="386" spans="1:65" s="2" customFormat="1" ht="19.5">
      <c r="A386" s="37"/>
      <c r="B386" s="38"/>
      <c r="C386" s="39"/>
      <c r="D386" s="194" t="s">
        <v>188</v>
      </c>
      <c r="E386" s="39"/>
      <c r="F386" s="195" t="s">
        <v>1739</v>
      </c>
      <c r="G386" s="39"/>
      <c r="H386" s="39"/>
      <c r="I386" s="196"/>
      <c r="J386" s="39"/>
      <c r="K386" s="39"/>
      <c r="L386" s="42"/>
      <c r="M386" s="197"/>
      <c r="N386" s="198"/>
      <c r="O386" s="67"/>
      <c r="P386" s="67"/>
      <c r="Q386" s="67"/>
      <c r="R386" s="67"/>
      <c r="S386" s="67"/>
      <c r="T386" s="68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T386" s="20" t="s">
        <v>188</v>
      </c>
      <c r="AU386" s="20" t="s">
        <v>86</v>
      </c>
    </row>
    <row r="387" spans="1:65" s="12" customFormat="1" ht="22.9" customHeight="1">
      <c r="B387" s="165"/>
      <c r="C387" s="166"/>
      <c r="D387" s="167" t="s">
        <v>76</v>
      </c>
      <c r="E387" s="179" t="s">
        <v>1742</v>
      </c>
      <c r="F387" s="179" t="s">
        <v>1743</v>
      </c>
      <c r="G387" s="166"/>
      <c r="H387" s="166"/>
      <c r="I387" s="169"/>
      <c r="J387" s="180">
        <f>BK387</f>
        <v>0</v>
      </c>
      <c r="K387" s="166"/>
      <c r="L387" s="171"/>
      <c r="M387" s="172"/>
      <c r="N387" s="173"/>
      <c r="O387" s="173"/>
      <c r="P387" s="174">
        <f>SUM(P388:P392)</f>
        <v>0</v>
      </c>
      <c r="Q387" s="173"/>
      <c r="R387" s="174">
        <f>SUM(R388:R392)</f>
        <v>0</v>
      </c>
      <c r="S387" s="173"/>
      <c r="T387" s="175">
        <f>SUM(T388:T392)</f>
        <v>0</v>
      </c>
      <c r="AR387" s="176" t="s">
        <v>94</v>
      </c>
      <c r="AT387" s="177" t="s">
        <v>76</v>
      </c>
      <c r="AU387" s="177" t="s">
        <v>84</v>
      </c>
      <c r="AY387" s="176" t="s">
        <v>179</v>
      </c>
      <c r="BK387" s="178">
        <f>SUM(BK388:BK392)</f>
        <v>0</v>
      </c>
    </row>
    <row r="388" spans="1:65" s="2" customFormat="1" ht="24.2" customHeight="1">
      <c r="A388" s="37"/>
      <c r="B388" s="38"/>
      <c r="C388" s="181" t="s">
        <v>1860</v>
      </c>
      <c r="D388" s="181" t="s">
        <v>181</v>
      </c>
      <c r="E388" s="182" t="s">
        <v>1744</v>
      </c>
      <c r="F388" s="183" t="s">
        <v>1745</v>
      </c>
      <c r="G388" s="184" t="s">
        <v>405</v>
      </c>
      <c r="H388" s="185">
        <v>1</v>
      </c>
      <c r="I388" s="186"/>
      <c r="J388" s="187">
        <f>ROUND(I388*H388,2)</f>
        <v>0</v>
      </c>
      <c r="K388" s="183" t="s">
        <v>1740</v>
      </c>
      <c r="L388" s="42"/>
      <c r="M388" s="188" t="s">
        <v>19</v>
      </c>
      <c r="N388" s="189" t="s">
        <v>48</v>
      </c>
      <c r="O388" s="67"/>
      <c r="P388" s="190">
        <f>O388*H388</f>
        <v>0</v>
      </c>
      <c r="Q388" s="190">
        <v>0</v>
      </c>
      <c r="R388" s="190">
        <f>Q388*H388</f>
        <v>0</v>
      </c>
      <c r="S388" s="190">
        <v>0</v>
      </c>
      <c r="T388" s="191">
        <f>S388*H388</f>
        <v>0</v>
      </c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R388" s="192" t="s">
        <v>572</v>
      </c>
      <c r="AT388" s="192" t="s">
        <v>181</v>
      </c>
      <c r="AU388" s="192" t="s">
        <v>86</v>
      </c>
      <c r="AY388" s="20" t="s">
        <v>179</v>
      </c>
      <c r="BE388" s="193">
        <f>IF(N388="základní",J388,0)</f>
        <v>0</v>
      </c>
      <c r="BF388" s="193">
        <f>IF(N388="snížená",J388,0)</f>
        <v>0</v>
      </c>
      <c r="BG388" s="193">
        <f>IF(N388="zákl. přenesená",J388,0)</f>
        <v>0</v>
      </c>
      <c r="BH388" s="193">
        <f>IF(N388="sníž. přenesená",J388,0)</f>
        <v>0</v>
      </c>
      <c r="BI388" s="193">
        <f>IF(N388="nulová",J388,0)</f>
        <v>0</v>
      </c>
      <c r="BJ388" s="20" t="s">
        <v>84</v>
      </c>
      <c r="BK388" s="193">
        <f>ROUND(I388*H388,2)</f>
        <v>0</v>
      </c>
      <c r="BL388" s="20" t="s">
        <v>572</v>
      </c>
      <c r="BM388" s="192" t="s">
        <v>1861</v>
      </c>
    </row>
    <row r="389" spans="1:65" s="2" customFormat="1" ht="11.25">
      <c r="A389" s="37"/>
      <c r="B389" s="38"/>
      <c r="C389" s="39"/>
      <c r="D389" s="194" t="s">
        <v>188</v>
      </c>
      <c r="E389" s="39"/>
      <c r="F389" s="195" t="s">
        <v>1745</v>
      </c>
      <c r="G389" s="39"/>
      <c r="H389" s="39"/>
      <c r="I389" s="196"/>
      <c r="J389" s="39"/>
      <c r="K389" s="39"/>
      <c r="L389" s="42"/>
      <c r="M389" s="197"/>
      <c r="N389" s="198"/>
      <c r="O389" s="67"/>
      <c r="P389" s="67"/>
      <c r="Q389" s="67"/>
      <c r="R389" s="67"/>
      <c r="S389" s="67"/>
      <c r="T389" s="68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T389" s="20" t="s">
        <v>188</v>
      </c>
      <c r="AU389" s="20" t="s">
        <v>86</v>
      </c>
    </row>
    <row r="390" spans="1:65" s="2" customFormat="1" ht="37.9" customHeight="1">
      <c r="A390" s="37"/>
      <c r="B390" s="38"/>
      <c r="C390" s="181" t="s">
        <v>1796</v>
      </c>
      <c r="D390" s="181" t="s">
        <v>181</v>
      </c>
      <c r="E390" s="182" t="s">
        <v>1746</v>
      </c>
      <c r="F390" s="183" t="s">
        <v>1747</v>
      </c>
      <c r="G390" s="184" t="s">
        <v>405</v>
      </c>
      <c r="H390" s="185">
        <v>1</v>
      </c>
      <c r="I390" s="186"/>
      <c r="J390" s="187">
        <f>ROUND(I390*H390,2)</f>
        <v>0</v>
      </c>
      <c r="K390" s="183" t="s">
        <v>1740</v>
      </c>
      <c r="L390" s="42"/>
      <c r="M390" s="188" t="s">
        <v>19</v>
      </c>
      <c r="N390" s="189" t="s">
        <v>48</v>
      </c>
      <c r="O390" s="67"/>
      <c r="P390" s="190">
        <f>O390*H390</f>
        <v>0</v>
      </c>
      <c r="Q390" s="190">
        <v>0</v>
      </c>
      <c r="R390" s="190">
        <f>Q390*H390</f>
        <v>0</v>
      </c>
      <c r="S390" s="190">
        <v>0</v>
      </c>
      <c r="T390" s="191">
        <f>S390*H390</f>
        <v>0</v>
      </c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R390" s="192" t="s">
        <v>572</v>
      </c>
      <c r="AT390" s="192" t="s">
        <v>181</v>
      </c>
      <c r="AU390" s="192" t="s">
        <v>86</v>
      </c>
      <c r="AY390" s="20" t="s">
        <v>179</v>
      </c>
      <c r="BE390" s="193">
        <f>IF(N390="základní",J390,0)</f>
        <v>0</v>
      </c>
      <c r="BF390" s="193">
        <f>IF(N390="snížená",J390,0)</f>
        <v>0</v>
      </c>
      <c r="BG390" s="193">
        <f>IF(N390="zákl. přenesená",J390,0)</f>
        <v>0</v>
      </c>
      <c r="BH390" s="193">
        <f>IF(N390="sníž. přenesená",J390,0)</f>
        <v>0</v>
      </c>
      <c r="BI390" s="193">
        <f>IF(N390="nulová",J390,0)</f>
        <v>0</v>
      </c>
      <c r="BJ390" s="20" t="s">
        <v>84</v>
      </c>
      <c r="BK390" s="193">
        <f>ROUND(I390*H390,2)</f>
        <v>0</v>
      </c>
      <c r="BL390" s="20" t="s">
        <v>572</v>
      </c>
      <c r="BM390" s="192" t="s">
        <v>1862</v>
      </c>
    </row>
    <row r="391" spans="1:65" s="2" customFormat="1" ht="19.5">
      <c r="A391" s="37"/>
      <c r="B391" s="38"/>
      <c r="C391" s="39"/>
      <c r="D391" s="194" t="s">
        <v>188</v>
      </c>
      <c r="E391" s="39"/>
      <c r="F391" s="195" t="s">
        <v>1747</v>
      </c>
      <c r="G391" s="39"/>
      <c r="H391" s="39"/>
      <c r="I391" s="196"/>
      <c r="J391" s="39"/>
      <c r="K391" s="39"/>
      <c r="L391" s="42"/>
      <c r="M391" s="197"/>
      <c r="N391" s="198"/>
      <c r="O391" s="67"/>
      <c r="P391" s="67"/>
      <c r="Q391" s="67"/>
      <c r="R391" s="67"/>
      <c r="S391" s="67"/>
      <c r="T391" s="68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T391" s="20" t="s">
        <v>188</v>
      </c>
      <c r="AU391" s="20" t="s">
        <v>86</v>
      </c>
    </row>
    <row r="392" spans="1:65" s="2" customFormat="1" ht="29.25">
      <c r="A392" s="37"/>
      <c r="B392" s="38"/>
      <c r="C392" s="39"/>
      <c r="D392" s="194" t="s">
        <v>433</v>
      </c>
      <c r="E392" s="39"/>
      <c r="F392" s="254" t="s">
        <v>1748</v>
      </c>
      <c r="G392" s="39"/>
      <c r="H392" s="39"/>
      <c r="I392" s="196"/>
      <c r="J392" s="39"/>
      <c r="K392" s="39"/>
      <c r="L392" s="42"/>
      <c r="M392" s="197"/>
      <c r="N392" s="198"/>
      <c r="O392" s="67"/>
      <c r="P392" s="67"/>
      <c r="Q392" s="67"/>
      <c r="R392" s="67"/>
      <c r="S392" s="67"/>
      <c r="T392" s="68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T392" s="20" t="s">
        <v>433</v>
      </c>
      <c r="AU392" s="20" t="s">
        <v>86</v>
      </c>
    </row>
    <row r="393" spans="1:65" s="12" customFormat="1" ht="22.9" customHeight="1">
      <c r="B393" s="165"/>
      <c r="C393" s="166"/>
      <c r="D393" s="167" t="s">
        <v>76</v>
      </c>
      <c r="E393" s="179" t="s">
        <v>1749</v>
      </c>
      <c r="F393" s="179" t="s">
        <v>1750</v>
      </c>
      <c r="G393" s="166"/>
      <c r="H393" s="166"/>
      <c r="I393" s="169"/>
      <c r="J393" s="180">
        <f>BK393</f>
        <v>0</v>
      </c>
      <c r="K393" s="166"/>
      <c r="L393" s="171"/>
      <c r="M393" s="172"/>
      <c r="N393" s="173"/>
      <c r="O393" s="173"/>
      <c r="P393" s="174">
        <f>SUM(P394:P395)</f>
        <v>0</v>
      </c>
      <c r="Q393" s="173"/>
      <c r="R393" s="174">
        <f>SUM(R394:R395)</f>
        <v>0</v>
      </c>
      <c r="S393" s="173"/>
      <c r="T393" s="175">
        <f>SUM(T394:T395)</f>
        <v>0</v>
      </c>
      <c r="AR393" s="176" t="s">
        <v>94</v>
      </c>
      <c r="AT393" s="177" t="s">
        <v>76</v>
      </c>
      <c r="AU393" s="177" t="s">
        <v>84</v>
      </c>
      <c r="AY393" s="176" t="s">
        <v>179</v>
      </c>
      <c r="BK393" s="178">
        <f>SUM(BK394:BK395)</f>
        <v>0</v>
      </c>
    </row>
    <row r="394" spans="1:65" s="2" customFormat="1" ht="16.5" customHeight="1">
      <c r="A394" s="37"/>
      <c r="B394" s="38"/>
      <c r="C394" s="181" t="s">
        <v>1863</v>
      </c>
      <c r="D394" s="181" t="s">
        <v>181</v>
      </c>
      <c r="E394" s="182" t="s">
        <v>1751</v>
      </c>
      <c r="F394" s="183" t="s">
        <v>1752</v>
      </c>
      <c r="G394" s="184" t="s">
        <v>216</v>
      </c>
      <c r="H394" s="185">
        <v>5</v>
      </c>
      <c r="I394" s="186"/>
      <c r="J394" s="187">
        <f>ROUND(I394*H394,2)</f>
        <v>0</v>
      </c>
      <c r="K394" s="183" t="s">
        <v>1740</v>
      </c>
      <c r="L394" s="42"/>
      <c r="M394" s="188" t="s">
        <v>19</v>
      </c>
      <c r="N394" s="189" t="s">
        <v>48</v>
      </c>
      <c r="O394" s="67"/>
      <c r="P394" s="190">
        <f>O394*H394</f>
        <v>0</v>
      </c>
      <c r="Q394" s="190">
        <v>0</v>
      </c>
      <c r="R394" s="190">
        <f>Q394*H394</f>
        <v>0</v>
      </c>
      <c r="S394" s="190">
        <v>0</v>
      </c>
      <c r="T394" s="191">
        <f>S394*H394</f>
        <v>0</v>
      </c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R394" s="192" t="s">
        <v>572</v>
      </c>
      <c r="AT394" s="192" t="s">
        <v>181</v>
      </c>
      <c r="AU394" s="192" t="s">
        <v>86</v>
      </c>
      <c r="AY394" s="20" t="s">
        <v>179</v>
      </c>
      <c r="BE394" s="193">
        <f>IF(N394="základní",J394,0)</f>
        <v>0</v>
      </c>
      <c r="BF394" s="193">
        <f>IF(N394="snížená",J394,0)</f>
        <v>0</v>
      </c>
      <c r="BG394" s="193">
        <f>IF(N394="zákl. přenesená",J394,0)</f>
        <v>0</v>
      </c>
      <c r="BH394" s="193">
        <f>IF(N394="sníž. přenesená",J394,0)</f>
        <v>0</v>
      </c>
      <c r="BI394" s="193">
        <f>IF(N394="nulová",J394,0)</f>
        <v>0</v>
      </c>
      <c r="BJ394" s="20" t="s">
        <v>84</v>
      </c>
      <c r="BK394" s="193">
        <f>ROUND(I394*H394,2)</f>
        <v>0</v>
      </c>
      <c r="BL394" s="20" t="s">
        <v>572</v>
      </c>
      <c r="BM394" s="192" t="s">
        <v>1864</v>
      </c>
    </row>
    <row r="395" spans="1:65" s="2" customFormat="1" ht="11.25">
      <c r="A395" s="37"/>
      <c r="B395" s="38"/>
      <c r="C395" s="39"/>
      <c r="D395" s="194" t="s">
        <v>188</v>
      </c>
      <c r="E395" s="39"/>
      <c r="F395" s="195" t="s">
        <v>1752</v>
      </c>
      <c r="G395" s="39"/>
      <c r="H395" s="39"/>
      <c r="I395" s="196"/>
      <c r="J395" s="39"/>
      <c r="K395" s="39"/>
      <c r="L395" s="42"/>
      <c r="M395" s="197"/>
      <c r="N395" s="198"/>
      <c r="O395" s="67"/>
      <c r="P395" s="67"/>
      <c r="Q395" s="67"/>
      <c r="R395" s="67"/>
      <c r="S395" s="67"/>
      <c r="T395" s="68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T395" s="20" t="s">
        <v>188</v>
      </c>
      <c r="AU395" s="20" t="s">
        <v>86</v>
      </c>
    </row>
    <row r="396" spans="1:65" s="12" customFormat="1" ht="22.9" customHeight="1">
      <c r="B396" s="165"/>
      <c r="C396" s="166"/>
      <c r="D396" s="167" t="s">
        <v>76</v>
      </c>
      <c r="E396" s="179" t="s">
        <v>1754</v>
      </c>
      <c r="F396" s="179" t="s">
        <v>1755</v>
      </c>
      <c r="G396" s="166"/>
      <c r="H396" s="166"/>
      <c r="I396" s="169"/>
      <c r="J396" s="180">
        <f>BK396</f>
        <v>0</v>
      </c>
      <c r="K396" s="166"/>
      <c r="L396" s="171"/>
      <c r="M396" s="172"/>
      <c r="N396" s="173"/>
      <c r="O396" s="173"/>
      <c r="P396" s="174">
        <f>SUM(P397:P412)</f>
        <v>0</v>
      </c>
      <c r="Q396" s="173"/>
      <c r="R396" s="174">
        <f>SUM(R397:R412)</f>
        <v>0</v>
      </c>
      <c r="S396" s="173"/>
      <c r="T396" s="175">
        <f>SUM(T397:T412)</f>
        <v>0</v>
      </c>
      <c r="AR396" s="176" t="s">
        <v>94</v>
      </c>
      <c r="AT396" s="177" t="s">
        <v>76</v>
      </c>
      <c r="AU396" s="177" t="s">
        <v>84</v>
      </c>
      <c r="AY396" s="176" t="s">
        <v>179</v>
      </c>
      <c r="BK396" s="178">
        <f>SUM(BK397:BK412)</f>
        <v>0</v>
      </c>
    </row>
    <row r="397" spans="1:65" s="2" customFormat="1" ht="24.2" customHeight="1">
      <c r="A397" s="37"/>
      <c r="B397" s="38"/>
      <c r="C397" s="181" t="s">
        <v>1865</v>
      </c>
      <c r="D397" s="181" t="s">
        <v>181</v>
      </c>
      <c r="E397" s="182" t="s">
        <v>1756</v>
      </c>
      <c r="F397" s="183" t="s">
        <v>1757</v>
      </c>
      <c r="G397" s="184" t="s">
        <v>216</v>
      </c>
      <c r="H397" s="185">
        <v>82</v>
      </c>
      <c r="I397" s="186"/>
      <c r="J397" s="187">
        <f>ROUND(I397*H397,2)</f>
        <v>0</v>
      </c>
      <c r="K397" s="183" t="s">
        <v>1740</v>
      </c>
      <c r="L397" s="42"/>
      <c r="M397" s="188" t="s">
        <v>19</v>
      </c>
      <c r="N397" s="189" t="s">
        <v>48</v>
      </c>
      <c r="O397" s="67"/>
      <c r="P397" s="190">
        <f>O397*H397</f>
        <v>0</v>
      </c>
      <c r="Q397" s="190">
        <v>0</v>
      </c>
      <c r="R397" s="190">
        <f>Q397*H397</f>
        <v>0</v>
      </c>
      <c r="S397" s="190">
        <v>0</v>
      </c>
      <c r="T397" s="191">
        <f>S397*H397</f>
        <v>0</v>
      </c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R397" s="192" t="s">
        <v>572</v>
      </c>
      <c r="AT397" s="192" t="s">
        <v>181</v>
      </c>
      <c r="AU397" s="192" t="s">
        <v>86</v>
      </c>
      <c r="AY397" s="20" t="s">
        <v>179</v>
      </c>
      <c r="BE397" s="193">
        <f>IF(N397="základní",J397,0)</f>
        <v>0</v>
      </c>
      <c r="BF397" s="193">
        <f>IF(N397="snížená",J397,0)</f>
        <v>0</v>
      </c>
      <c r="BG397" s="193">
        <f>IF(N397="zákl. přenesená",J397,0)</f>
        <v>0</v>
      </c>
      <c r="BH397" s="193">
        <f>IF(N397="sníž. přenesená",J397,0)</f>
        <v>0</v>
      </c>
      <c r="BI397" s="193">
        <f>IF(N397="nulová",J397,0)</f>
        <v>0</v>
      </c>
      <c r="BJ397" s="20" t="s">
        <v>84</v>
      </c>
      <c r="BK397" s="193">
        <f>ROUND(I397*H397,2)</f>
        <v>0</v>
      </c>
      <c r="BL397" s="20" t="s">
        <v>572</v>
      </c>
      <c r="BM397" s="192" t="s">
        <v>1866</v>
      </c>
    </row>
    <row r="398" spans="1:65" s="2" customFormat="1" ht="19.5">
      <c r="A398" s="37"/>
      <c r="B398" s="38"/>
      <c r="C398" s="39"/>
      <c r="D398" s="194" t="s">
        <v>188</v>
      </c>
      <c r="E398" s="39"/>
      <c r="F398" s="195" t="s">
        <v>1757</v>
      </c>
      <c r="G398" s="39"/>
      <c r="H398" s="39"/>
      <c r="I398" s="196"/>
      <c r="J398" s="39"/>
      <c r="K398" s="39"/>
      <c r="L398" s="42"/>
      <c r="M398" s="197"/>
      <c r="N398" s="198"/>
      <c r="O398" s="67"/>
      <c r="P398" s="67"/>
      <c r="Q398" s="67"/>
      <c r="R398" s="67"/>
      <c r="S398" s="67"/>
      <c r="T398" s="68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T398" s="20" t="s">
        <v>188</v>
      </c>
      <c r="AU398" s="20" t="s">
        <v>86</v>
      </c>
    </row>
    <row r="399" spans="1:65" s="2" customFormat="1" ht="24.2" customHeight="1">
      <c r="A399" s="37"/>
      <c r="B399" s="38"/>
      <c r="C399" s="181" t="s">
        <v>1867</v>
      </c>
      <c r="D399" s="181" t="s">
        <v>181</v>
      </c>
      <c r="E399" s="182" t="s">
        <v>1758</v>
      </c>
      <c r="F399" s="183" t="s">
        <v>1759</v>
      </c>
      <c r="G399" s="184" t="s">
        <v>216</v>
      </c>
      <c r="H399" s="185">
        <v>14</v>
      </c>
      <c r="I399" s="186"/>
      <c r="J399" s="187">
        <f>ROUND(I399*H399,2)</f>
        <v>0</v>
      </c>
      <c r="K399" s="183" t="s">
        <v>1740</v>
      </c>
      <c r="L399" s="42"/>
      <c r="M399" s="188" t="s">
        <v>19</v>
      </c>
      <c r="N399" s="189" t="s">
        <v>48</v>
      </c>
      <c r="O399" s="67"/>
      <c r="P399" s="190">
        <f>O399*H399</f>
        <v>0</v>
      </c>
      <c r="Q399" s="190">
        <v>0</v>
      </c>
      <c r="R399" s="190">
        <f>Q399*H399</f>
        <v>0</v>
      </c>
      <c r="S399" s="190">
        <v>0</v>
      </c>
      <c r="T399" s="191">
        <f>S399*H399</f>
        <v>0</v>
      </c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R399" s="192" t="s">
        <v>572</v>
      </c>
      <c r="AT399" s="192" t="s">
        <v>181</v>
      </c>
      <c r="AU399" s="192" t="s">
        <v>86</v>
      </c>
      <c r="AY399" s="20" t="s">
        <v>179</v>
      </c>
      <c r="BE399" s="193">
        <f>IF(N399="základní",J399,0)</f>
        <v>0</v>
      </c>
      <c r="BF399" s="193">
        <f>IF(N399="snížená",J399,0)</f>
        <v>0</v>
      </c>
      <c r="BG399" s="193">
        <f>IF(N399="zákl. přenesená",J399,0)</f>
        <v>0</v>
      </c>
      <c r="BH399" s="193">
        <f>IF(N399="sníž. přenesená",J399,0)</f>
        <v>0</v>
      </c>
      <c r="BI399" s="193">
        <f>IF(N399="nulová",J399,0)</f>
        <v>0</v>
      </c>
      <c r="BJ399" s="20" t="s">
        <v>84</v>
      </c>
      <c r="BK399" s="193">
        <f>ROUND(I399*H399,2)</f>
        <v>0</v>
      </c>
      <c r="BL399" s="20" t="s">
        <v>572</v>
      </c>
      <c r="BM399" s="192" t="s">
        <v>1868</v>
      </c>
    </row>
    <row r="400" spans="1:65" s="2" customFormat="1" ht="19.5">
      <c r="A400" s="37"/>
      <c r="B400" s="38"/>
      <c r="C400" s="39"/>
      <c r="D400" s="194" t="s">
        <v>188</v>
      </c>
      <c r="E400" s="39"/>
      <c r="F400" s="195" t="s">
        <v>1759</v>
      </c>
      <c r="G400" s="39"/>
      <c r="H400" s="39"/>
      <c r="I400" s="196"/>
      <c r="J400" s="39"/>
      <c r="K400" s="39"/>
      <c r="L400" s="42"/>
      <c r="M400" s="197"/>
      <c r="N400" s="198"/>
      <c r="O400" s="67"/>
      <c r="P400" s="67"/>
      <c r="Q400" s="67"/>
      <c r="R400" s="67"/>
      <c r="S400" s="67"/>
      <c r="T400" s="68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T400" s="20" t="s">
        <v>188</v>
      </c>
      <c r="AU400" s="20" t="s">
        <v>86</v>
      </c>
    </row>
    <row r="401" spans="1:65" s="2" customFormat="1" ht="21.75" customHeight="1">
      <c r="A401" s="37"/>
      <c r="B401" s="38"/>
      <c r="C401" s="181" t="s">
        <v>1869</v>
      </c>
      <c r="D401" s="181" t="s">
        <v>181</v>
      </c>
      <c r="E401" s="182" t="s">
        <v>1760</v>
      </c>
      <c r="F401" s="183" t="s">
        <v>1761</v>
      </c>
      <c r="G401" s="184" t="s">
        <v>405</v>
      </c>
      <c r="H401" s="185">
        <v>8</v>
      </c>
      <c r="I401" s="186"/>
      <c r="J401" s="187">
        <f>ROUND(I401*H401,2)</f>
        <v>0</v>
      </c>
      <c r="K401" s="183" t="s">
        <v>1740</v>
      </c>
      <c r="L401" s="42"/>
      <c r="M401" s="188" t="s">
        <v>19</v>
      </c>
      <c r="N401" s="189" t="s">
        <v>48</v>
      </c>
      <c r="O401" s="67"/>
      <c r="P401" s="190">
        <f>O401*H401</f>
        <v>0</v>
      </c>
      <c r="Q401" s="190">
        <v>0</v>
      </c>
      <c r="R401" s="190">
        <f>Q401*H401</f>
        <v>0</v>
      </c>
      <c r="S401" s="190">
        <v>0</v>
      </c>
      <c r="T401" s="191">
        <f>S401*H401</f>
        <v>0</v>
      </c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R401" s="192" t="s">
        <v>572</v>
      </c>
      <c r="AT401" s="192" t="s">
        <v>181</v>
      </c>
      <c r="AU401" s="192" t="s">
        <v>86</v>
      </c>
      <c r="AY401" s="20" t="s">
        <v>179</v>
      </c>
      <c r="BE401" s="193">
        <f>IF(N401="základní",J401,0)</f>
        <v>0</v>
      </c>
      <c r="BF401" s="193">
        <f>IF(N401="snížená",J401,0)</f>
        <v>0</v>
      </c>
      <c r="BG401" s="193">
        <f>IF(N401="zákl. přenesená",J401,0)</f>
        <v>0</v>
      </c>
      <c r="BH401" s="193">
        <f>IF(N401="sníž. přenesená",J401,0)</f>
        <v>0</v>
      </c>
      <c r="BI401" s="193">
        <f>IF(N401="nulová",J401,0)</f>
        <v>0</v>
      </c>
      <c r="BJ401" s="20" t="s">
        <v>84</v>
      </c>
      <c r="BK401" s="193">
        <f>ROUND(I401*H401,2)</f>
        <v>0</v>
      </c>
      <c r="BL401" s="20" t="s">
        <v>572</v>
      </c>
      <c r="BM401" s="192" t="s">
        <v>1870</v>
      </c>
    </row>
    <row r="402" spans="1:65" s="2" customFormat="1" ht="11.25">
      <c r="A402" s="37"/>
      <c r="B402" s="38"/>
      <c r="C402" s="39"/>
      <c r="D402" s="194" t="s">
        <v>188</v>
      </c>
      <c r="E402" s="39"/>
      <c r="F402" s="195" t="s">
        <v>1761</v>
      </c>
      <c r="G402" s="39"/>
      <c r="H402" s="39"/>
      <c r="I402" s="196"/>
      <c r="J402" s="39"/>
      <c r="K402" s="39"/>
      <c r="L402" s="42"/>
      <c r="M402" s="197"/>
      <c r="N402" s="198"/>
      <c r="O402" s="67"/>
      <c r="P402" s="67"/>
      <c r="Q402" s="67"/>
      <c r="R402" s="67"/>
      <c r="S402" s="67"/>
      <c r="T402" s="68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T402" s="20" t="s">
        <v>188</v>
      </c>
      <c r="AU402" s="20" t="s">
        <v>86</v>
      </c>
    </row>
    <row r="403" spans="1:65" s="2" customFormat="1" ht="21.75" customHeight="1">
      <c r="A403" s="37"/>
      <c r="B403" s="38"/>
      <c r="C403" s="181" t="s">
        <v>1871</v>
      </c>
      <c r="D403" s="181" t="s">
        <v>181</v>
      </c>
      <c r="E403" s="182" t="s">
        <v>1762</v>
      </c>
      <c r="F403" s="183" t="s">
        <v>1763</v>
      </c>
      <c r="G403" s="184" t="s">
        <v>405</v>
      </c>
      <c r="H403" s="185">
        <v>6</v>
      </c>
      <c r="I403" s="186"/>
      <c r="J403" s="187">
        <f>ROUND(I403*H403,2)</f>
        <v>0</v>
      </c>
      <c r="K403" s="183" t="s">
        <v>1740</v>
      </c>
      <c r="L403" s="42"/>
      <c r="M403" s="188" t="s">
        <v>19</v>
      </c>
      <c r="N403" s="189" t="s">
        <v>48</v>
      </c>
      <c r="O403" s="67"/>
      <c r="P403" s="190">
        <f>O403*H403</f>
        <v>0</v>
      </c>
      <c r="Q403" s="190">
        <v>0</v>
      </c>
      <c r="R403" s="190">
        <f>Q403*H403</f>
        <v>0</v>
      </c>
      <c r="S403" s="190">
        <v>0</v>
      </c>
      <c r="T403" s="191">
        <f>S403*H403</f>
        <v>0</v>
      </c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R403" s="192" t="s">
        <v>572</v>
      </c>
      <c r="AT403" s="192" t="s">
        <v>181</v>
      </c>
      <c r="AU403" s="192" t="s">
        <v>86</v>
      </c>
      <c r="AY403" s="20" t="s">
        <v>179</v>
      </c>
      <c r="BE403" s="193">
        <f>IF(N403="základní",J403,0)</f>
        <v>0</v>
      </c>
      <c r="BF403" s="193">
        <f>IF(N403="snížená",J403,0)</f>
        <v>0</v>
      </c>
      <c r="BG403" s="193">
        <f>IF(N403="zákl. přenesená",J403,0)</f>
        <v>0</v>
      </c>
      <c r="BH403" s="193">
        <f>IF(N403="sníž. přenesená",J403,0)</f>
        <v>0</v>
      </c>
      <c r="BI403" s="193">
        <f>IF(N403="nulová",J403,0)</f>
        <v>0</v>
      </c>
      <c r="BJ403" s="20" t="s">
        <v>84</v>
      </c>
      <c r="BK403" s="193">
        <f>ROUND(I403*H403,2)</f>
        <v>0</v>
      </c>
      <c r="BL403" s="20" t="s">
        <v>572</v>
      </c>
      <c r="BM403" s="192" t="s">
        <v>1872</v>
      </c>
    </row>
    <row r="404" spans="1:65" s="2" customFormat="1" ht="11.25">
      <c r="A404" s="37"/>
      <c r="B404" s="38"/>
      <c r="C404" s="39"/>
      <c r="D404" s="194" t="s">
        <v>188</v>
      </c>
      <c r="E404" s="39"/>
      <c r="F404" s="195" t="s">
        <v>1763</v>
      </c>
      <c r="G404" s="39"/>
      <c r="H404" s="39"/>
      <c r="I404" s="196"/>
      <c r="J404" s="39"/>
      <c r="K404" s="39"/>
      <c r="L404" s="42"/>
      <c r="M404" s="197"/>
      <c r="N404" s="198"/>
      <c r="O404" s="67"/>
      <c r="P404" s="67"/>
      <c r="Q404" s="67"/>
      <c r="R404" s="67"/>
      <c r="S404" s="67"/>
      <c r="T404" s="68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T404" s="20" t="s">
        <v>188</v>
      </c>
      <c r="AU404" s="20" t="s">
        <v>86</v>
      </c>
    </row>
    <row r="405" spans="1:65" s="2" customFormat="1" ht="24.2" customHeight="1">
      <c r="A405" s="37"/>
      <c r="B405" s="38"/>
      <c r="C405" s="181" t="s">
        <v>1798</v>
      </c>
      <c r="D405" s="181" t="s">
        <v>181</v>
      </c>
      <c r="E405" s="182" t="s">
        <v>1764</v>
      </c>
      <c r="F405" s="183" t="s">
        <v>1765</v>
      </c>
      <c r="G405" s="184" t="s">
        <v>216</v>
      </c>
      <c r="H405" s="185">
        <v>12</v>
      </c>
      <c r="I405" s="186"/>
      <c r="J405" s="187">
        <f>ROUND(I405*H405,2)</f>
        <v>0</v>
      </c>
      <c r="K405" s="183" t="s">
        <v>1740</v>
      </c>
      <c r="L405" s="42"/>
      <c r="M405" s="188" t="s">
        <v>19</v>
      </c>
      <c r="N405" s="189" t="s">
        <v>48</v>
      </c>
      <c r="O405" s="67"/>
      <c r="P405" s="190">
        <f>O405*H405</f>
        <v>0</v>
      </c>
      <c r="Q405" s="190">
        <v>0</v>
      </c>
      <c r="R405" s="190">
        <f>Q405*H405</f>
        <v>0</v>
      </c>
      <c r="S405" s="190">
        <v>0</v>
      </c>
      <c r="T405" s="191">
        <f>S405*H405</f>
        <v>0</v>
      </c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R405" s="192" t="s">
        <v>572</v>
      </c>
      <c r="AT405" s="192" t="s">
        <v>181</v>
      </c>
      <c r="AU405" s="192" t="s">
        <v>86</v>
      </c>
      <c r="AY405" s="20" t="s">
        <v>179</v>
      </c>
      <c r="BE405" s="193">
        <f>IF(N405="základní",J405,0)</f>
        <v>0</v>
      </c>
      <c r="BF405" s="193">
        <f>IF(N405="snížená",J405,0)</f>
        <v>0</v>
      </c>
      <c r="BG405" s="193">
        <f>IF(N405="zákl. přenesená",J405,0)</f>
        <v>0</v>
      </c>
      <c r="BH405" s="193">
        <f>IF(N405="sníž. přenesená",J405,0)</f>
        <v>0</v>
      </c>
      <c r="BI405" s="193">
        <f>IF(N405="nulová",J405,0)</f>
        <v>0</v>
      </c>
      <c r="BJ405" s="20" t="s">
        <v>84</v>
      </c>
      <c r="BK405" s="193">
        <f>ROUND(I405*H405,2)</f>
        <v>0</v>
      </c>
      <c r="BL405" s="20" t="s">
        <v>572</v>
      </c>
      <c r="BM405" s="192" t="s">
        <v>1873</v>
      </c>
    </row>
    <row r="406" spans="1:65" s="2" customFormat="1" ht="19.5">
      <c r="A406" s="37"/>
      <c r="B406" s="38"/>
      <c r="C406" s="39"/>
      <c r="D406" s="194" t="s">
        <v>188</v>
      </c>
      <c r="E406" s="39"/>
      <c r="F406" s="195" t="s">
        <v>1765</v>
      </c>
      <c r="G406" s="39"/>
      <c r="H406" s="39"/>
      <c r="I406" s="196"/>
      <c r="J406" s="39"/>
      <c r="K406" s="39"/>
      <c r="L406" s="42"/>
      <c r="M406" s="197"/>
      <c r="N406" s="198"/>
      <c r="O406" s="67"/>
      <c r="P406" s="67"/>
      <c r="Q406" s="67"/>
      <c r="R406" s="67"/>
      <c r="S406" s="67"/>
      <c r="T406" s="68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T406" s="20" t="s">
        <v>188</v>
      </c>
      <c r="AU406" s="20" t="s">
        <v>86</v>
      </c>
    </row>
    <row r="407" spans="1:65" s="2" customFormat="1" ht="24.2" customHeight="1">
      <c r="A407" s="37"/>
      <c r="B407" s="38"/>
      <c r="C407" s="181" t="s">
        <v>1874</v>
      </c>
      <c r="D407" s="181" t="s">
        <v>181</v>
      </c>
      <c r="E407" s="182" t="s">
        <v>1766</v>
      </c>
      <c r="F407" s="183" t="s">
        <v>1767</v>
      </c>
      <c r="G407" s="184" t="s">
        <v>405</v>
      </c>
      <c r="H407" s="185">
        <v>1</v>
      </c>
      <c r="I407" s="186"/>
      <c r="J407" s="187">
        <f>ROUND(I407*H407,2)</f>
        <v>0</v>
      </c>
      <c r="K407" s="183" t="s">
        <v>1740</v>
      </c>
      <c r="L407" s="42"/>
      <c r="M407" s="188" t="s">
        <v>19</v>
      </c>
      <c r="N407" s="189" t="s">
        <v>48</v>
      </c>
      <c r="O407" s="67"/>
      <c r="P407" s="190">
        <f>O407*H407</f>
        <v>0</v>
      </c>
      <c r="Q407" s="190">
        <v>0</v>
      </c>
      <c r="R407" s="190">
        <f>Q407*H407</f>
        <v>0</v>
      </c>
      <c r="S407" s="190">
        <v>0</v>
      </c>
      <c r="T407" s="191">
        <f>S407*H407</f>
        <v>0</v>
      </c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R407" s="192" t="s">
        <v>572</v>
      </c>
      <c r="AT407" s="192" t="s">
        <v>181</v>
      </c>
      <c r="AU407" s="192" t="s">
        <v>86</v>
      </c>
      <c r="AY407" s="20" t="s">
        <v>179</v>
      </c>
      <c r="BE407" s="193">
        <f>IF(N407="základní",J407,0)</f>
        <v>0</v>
      </c>
      <c r="BF407" s="193">
        <f>IF(N407="snížená",J407,0)</f>
        <v>0</v>
      </c>
      <c r="BG407" s="193">
        <f>IF(N407="zákl. přenesená",J407,0)</f>
        <v>0</v>
      </c>
      <c r="BH407" s="193">
        <f>IF(N407="sníž. přenesená",J407,0)</f>
        <v>0</v>
      </c>
      <c r="BI407" s="193">
        <f>IF(N407="nulová",J407,0)</f>
        <v>0</v>
      </c>
      <c r="BJ407" s="20" t="s">
        <v>84</v>
      </c>
      <c r="BK407" s="193">
        <f>ROUND(I407*H407,2)</f>
        <v>0</v>
      </c>
      <c r="BL407" s="20" t="s">
        <v>572</v>
      </c>
      <c r="BM407" s="192" t="s">
        <v>1875</v>
      </c>
    </row>
    <row r="408" spans="1:65" s="2" customFormat="1" ht="19.5">
      <c r="A408" s="37"/>
      <c r="B408" s="38"/>
      <c r="C408" s="39"/>
      <c r="D408" s="194" t="s">
        <v>188</v>
      </c>
      <c r="E408" s="39"/>
      <c r="F408" s="195" t="s">
        <v>1767</v>
      </c>
      <c r="G408" s="39"/>
      <c r="H408" s="39"/>
      <c r="I408" s="196"/>
      <c r="J408" s="39"/>
      <c r="K408" s="39"/>
      <c r="L408" s="42"/>
      <c r="M408" s="197"/>
      <c r="N408" s="198"/>
      <c r="O408" s="67"/>
      <c r="P408" s="67"/>
      <c r="Q408" s="67"/>
      <c r="R408" s="67"/>
      <c r="S408" s="67"/>
      <c r="T408" s="68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T408" s="20" t="s">
        <v>188</v>
      </c>
      <c r="AU408" s="20" t="s">
        <v>86</v>
      </c>
    </row>
    <row r="409" spans="1:65" s="2" customFormat="1" ht="24.2" customHeight="1">
      <c r="A409" s="37"/>
      <c r="B409" s="38"/>
      <c r="C409" s="181" t="s">
        <v>1389</v>
      </c>
      <c r="D409" s="181" t="s">
        <v>181</v>
      </c>
      <c r="E409" s="182" t="s">
        <v>1768</v>
      </c>
      <c r="F409" s="183" t="s">
        <v>1769</v>
      </c>
      <c r="G409" s="184" t="s">
        <v>405</v>
      </c>
      <c r="H409" s="185">
        <v>1</v>
      </c>
      <c r="I409" s="186"/>
      <c r="J409" s="187">
        <f>ROUND(I409*H409,2)</f>
        <v>0</v>
      </c>
      <c r="K409" s="183" t="s">
        <v>1740</v>
      </c>
      <c r="L409" s="42"/>
      <c r="M409" s="188" t="s">
        <v>19</v>
      </c>
      <c r="N409" s="189" t="s">
        <v>48</v>
      </c>
      <c r="O409" s="67"/>
      <c r="P409" s="190">
        <f>O409*H409</f>
        <v>0</v>
      </c>
      <c r="Q409" s="190">
        <v>0</v>
      </c>
      <c r="R409" s="190">
        <f>Q409*H409</f>
        <v>0</v>
      </c>
      <c r="S409" s="190">
        <v>0</v>
      </c>
      <c r="T409" s="191">
        <f>S409*H409</f>
        <v>0</v>
      </c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R409" s="192" t="s">
        <v>572</v>
      </c>
      <c r="AT409" s="192" t="s">
        <v>181</v>
      </c>
      <c r="AU409" s="192" t="s">
        <v>86</v>
      </c>
      <c r="AY409" s="20" t="s">
        <v>179</v>
      </c>
      <c r="BE409" s="193">
        <f>IF(N409="základní",J409,0)</f>
        <v>0</v>
      </c>
      <c r="BF409" s="193">
        <f>IF(N409="snížená",J409,0)</f>
        <v>0</v>
      </c>
      <c r="BG409" s="193">
        <f>IF(N409="zákl. přenesená",J409,0)</f>
        <v>0</v>
      </c>
      <c r="BH409" s="193">
        <f>IF(N409="sníž. přenesená",J409,0)</f>
        <v>0</v>
      </c>
      <c r="BI409" s="193">
        <f>IF(N409="nulová",J409,0)</f>
        <v>0</v>
      </c>
      <c r="BJ409" s="20" t="s">
        <v>84</v>
      </c>
      <c r="BK409" s="193">
        <f>ROUND(I409*H409,2)</f>
        <v>0</v>
      </c>
      <c r="BL409" s="20" t="s">
        <v>572</v>
      </c>
      <c r="BM409" s="192" t="s">
        <v>1876</v>
      </c>
    </row>
    <row r="410" spans="1:65" s="2" customFormat="1" ht="19.5">
      <c r="A410" s="37"/>
      <c r="B410" s="38"/>
      <c r="C410" s="39"/>
      <c r="D410" s="194" t="s">
        <v>188</v>
      </c>
      <c r="E410" s="39"/>
      <c r="F410" s="195" t="s">
        <v>1769</v>
      </c>
      <c r="G410" s="39"/>
      <c r="H410" s="39"/>
      <c r="I410" s="196"/>
      <c r="J410" s="39"/>
      <c r="K410" s="39"/>
      <c r="L410" s="42"/>
      <c r="M410" s="197"/>
      <c r="N410" s="198"/>
      <c r="O410" s="67"/>
      <c r="P410" s="67"/>
      <c r="Q410" s="67"/>
      <c r="R410" s="67"/>
      <c r="S410" s="67"/>
      <c r="T410" s="68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T410" s="20" t="s">
        <v>188</v>
      </c>
      <c r="AU410" s="20" t="s">
        <v>86</v>
      </c>
    </row>
    <row r="411" spans="1:65" s="2" customFormat="1" ht="16.5" customHeight="1">
      <c r="A411" s="37"/>
      <c r="B411" s="38"/>
      <c r="C411" s="181" t="s">
        <v>1877</v>
      </c>
      <c r="D411" s="181" t="s">
        <v>181</v>
      </c>
      <c r="E411" s="182" t="s">
        <v>1770</v>
      </c>
      <c r="F411" s="183" t="s">
        <v>1771</v>
      </c>
      <c r="G411" s="184" t="s">
        <v>405</v>
      </c>
      <c r="H411" s="185">
        <v>1</v>
      </c>
      <c r="I411" s="186"/>
      <c r="J411" s="187">
        <f>ROUND(I411*H411,2)</f>
        <v>0</v>
      </c>
      <c r="K411" s="183" t="s">
        <v>1740</v>
      </c>
      <c r="L411" s="42"/>
      <c r="M411" s="188" t="s">
        <v>19</v>
      </c>
      <c r="N411" s="189" t="s">
        <v>48</v>
      </c>
      <c r="O411" s="67"/>
      <c r="P411" s="190">
        <f>O411*H411</f>
        <v>0</v>
      </c>
      <c r="Q411" s="190">
        <v>0</v>
      </c>
      <c r="R411" s="190">
        <f>Q411*H411</f>
        <v>0</v>
      </c>
      <c r="S411" s="190">
        <v>0</v>
      </c>
      <c r="T411" s="191">
        <f>S411*H411</f>
        <v>0</v>
      </c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R411" s="192" t="s">
        <v>572</v>
      </c>
      <c r="AT411" s="192" t="s">
        <v>181</v>
      </c>
      <c r="AU411" s="192" t="s">
        <v>86</v>
      </c>
      <c r="AY411" s="20" t="s">
        <v>179</v>
      </c>
      <c r="BE411" s="193">
        <f>IF(N411="základní",J411,0)</f>
        <v>0</v>
      </c>
      <c r="BF411" s="193">
        <f>IF(N411="snížená",J411,0)</f>
        <v>0</v>
      </c>
      <c r="BG411" s="193">
        <f>IF(N411="zákl. přenesená",J411,0)</f>
        <v>0</v>
      </c>
      <c r="BH411" s="193">
        <f>IF(N411="sníž. přenesená",J411,0)</f>
        <v>0</v>
      </c>
      <c r="BI411" s="193">
        <f>IF(N411="nulová",J411,0)</f>
        <v>0</v>
      </c>
      <c r="BJ411" s="20" t="s">
        <v>84</v>
      </c>
      <c r="BK411" s="193">
        <f>ROUND(I411*H411,2)</f>
        <v>0</v>
      </c>
      <c r="BL411" s="20" t="s">
        <v>572</v>
      </c>
      <c r="BM411" s="192" t="s">
        <v>1878</v>
      </c>
    </row>
    <row r="412" spans="1:65" s="2" customFormat="1" ht="11.25">
      <c r="A412" s="37"/>
      <c r="B412" s="38"/>
      <c r="C412" s="39"/>
      <c r="D412" s="194" t="s">
        <v>188</v>
      </c>
      <c r="E412" s="39"/>
      <c r="F412" s="195" t="s">
        <v>1771</v>
      </c>
      <c r="G412" s="39"/>
      <c r="H412" s="39"/>
      <c r="I412" s="196"/>
      <c r="J412" s="39"/>
      <c r="K412" s="39"/>
      <c r="L412" s="42"/>
      <c r="M412" s="197"/>
      <c r="N412" s="198"/>
      <c r="O412" s="67"/>
      <c r="P412" s="67"/>
      <c r="Q412" s="67"/>
      <c r="R412" s="67"/>
      <c r="S412" s="67"/>
      <c r="T412" s="68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T412" s="20" t="s">
        <v>188</v>
      </c>
      <c r="AU412" s="20" t="s">
        <v>86</v>
      </c>
    </row>
    <row r="413" spans="1:65" s="12" customFormat="1" ht="22.9" customHeight="1">
      <c r="B413" s="165"/>
      <c r="C413" s="166"/>
      <c r="D413" s="167" t="s">
        <v>76</v>
      </c>
      <c r="E413" s="179" t="s">
        <v>374</v>
      </c>
      <c r="F413" s="179" t="s">
        <v>1772</v>
      </c>
      <c r="G413" s="166"/>
      <c r="H413" s="166"/>
      <c r="I413" s="169"/>
      <c r="J413" s="180">
        <f>BK413</f>
        <v>0</v>
      </c>
      <c r="K413" s="166"/>
      <c r="L413" s="171"/>
      <c r="M413" s="172"/>
      <c r="N413" s="173"/>
      <c r="O413" s="173"/>
      <c r="P413" s="174">
        <f>SUM(P414:P418)</f>
        <v>0</v>
      </c>
      <c r="Q413" s="173"/>
      <c r="R413" s="174">
        <f>SUM(R414:R418)</f>
        <v>0</v>
      </c>
      <c r="S413" s="173"/>
      <c r="T413" s="175">
        <f>SUM(T414:T418)</f>
        <v>0</v>
      </c>
      <c r="AR413" s="176" t="s">
        <v>94</v>
      </c>
      <c r="AT413" s="177" t="s">
        <v>76</v>
      </c>
      <c r="AU413" s="177" t="s">
        <v>84</v>
      </c>
      <c r="AY413" s="176" t="s">
        <v>179</v>
      </c>
      <c r="BK413" s="178">
        <f>SUM(BK414:BK418)</f>
        <v>0</v>
      </c>
    </row>
    <row r="414" spans="1:65" s="2" customFormat="1" ht="16.5" customHeight="1">
      <c r="A414" s="37"/>
      <c r="B414" s="38"/>
      <c r="C414" s="244" t="s">
        <v>1799</v>
      </c>
      <c r="D414" s="244" t="s">
        <v>374</v>
      </c>
      <c r="E414" s="245" t="s">
        <v>1773</v>
      </c>
      <c r="F414" s="246" t="s">
        <v>1774</v>
      </c>
      <c r="G414" s="247" t="s">
        <v>405</v>
      </c>
      <c r="H414" s="248">
        <v>1</v>
      </c>
      <c r="I414" s="249"/>
      <c r="J414" s="250">
        <f>ROUND(I414*H414,2)</f>
        <v>0</v>
      </c>
      <c r="K414" s="246" t="s">
        <v>1775</v>
      </c>
      <c r="L414" s="251"/>
      <c r="M414" s="252" t="s">
        <v>19</v>
      </c>
      <c r="N414" s="253" t="s">
        <v>48</v>
      </c>
      <c r="O414" s="67"/>
      <c r="P414" s="190">
        <f>O414*H414</f>
        <v>0</v>
      </c>
      <c r="Q414" s="190">
        <v>0</v>
      </c>
      <c r="R414" s="190">
        <f>Q414*H414</f>
        <v>0</v>
      </c>
      <c r="S414" s="190">
        <v>0</v>
      </c>
      <c r="T414" s="191">
        <f>S414*H414</f>
        <v>0</v>
      </c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R414" s="192" t="s">
        <v>1776</v>
      </c>
      <c r="AT414" s="192" t="s">
        <v>374</v>
      </c>
      <c r="AU414" s="192" t="s">
        <v>86</v>
      </c>
      <c r="AY414" s="20" t="s">
        <v>179</v>
      </c>
      <c r="BE414" s="193">
        <f>IF(N414="základní",J414,0)</f>
        <v>0</v>
      </c>
      <c r="BF414" s="193">
        <f>IF(N414="snížená",J414,0)</f>
        <v>0</v>
      </c>
      <c r="BG414" s="193">
        <f>IF(N414="zákl. přenesená",J414,0)</f>
        <v>0</v>
      </c>
      <c r="BH414" s="193">
        <f>IF(N414="sníž. přenesená",J414,0)</f>
        <v>0</v>
      </c>
      <c r="BI414" s="193">
        <f>IF(N414="nulová",J414,0)</f>
        <v>0</v>
      </c>
      <c r="BJ414" s="20" t="s">
        <v>84</v>
      </c>
      <c r="BK414" s="193">
        <f>ROUND(I414*H414,2)</f>
        <v>0</v>
      </c>
      <c r="BL414" s="20" t="s">
        <v>572</v>
      </c>
      <c r="BM414" s="192" t="s">
        <v>1879</v>
      </c>
    </row>
    <row r="415" spans="1:65" s="2" customFormat="1" ht="11.25">
      <c r="A415" s="37"/>
      <c r="B415" s="38"/>
      <c r="C415" s="39"/>
      <c r="D415" s="194" t="s">
        <v>188</v>
      </c>
      <c r="E415" s="39"/>
      <c r="F415" s="195" t="s">
        <v>1774</v>
      </c>
      <c r="G415" s="39"/>
      <c r="H415" s="39"/>
      <c r="I415" s="196"/>
      <c r="J415" s="39"/>
      <c r="K415" s="39"/>
      <c r="L415" s="42"/>
      <c r="M415" s="197"/>
      <c r="N415" s="198"/>
      <c r="O415" s="67"/>
      <c r="P415" s="67"/>
      <c r="Q415" s="67"/>
      <c r="R415" s="67"/>
      <c r="S415" s="67"/>
      <c r="T415" s="68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T415" s="20" t="s">
        <v>188</v>
      </c>
      <c r="AU415" s="20" t="s">
        <v>86</v>
      </c>
    </row>
    <row r="416" spans="1:65" s="2" customFormat="1" ht="48.75">
      <c r="A416" s="37"/>
      <c r="B416" s="38"/>
      <c r="C416" s="39"/>
      <c r="D416" s="194" t="s">
        <v>433</v>
      </c>
      <c r="E416" s="39"/>
      <c r="F416" s="254" t="s">
        <v>1880</v>
      </c>
      <c r="G416" s="39"/>
      <c r="H416" s="39"/>
      <c r="I416" s="196"/>
      <c r="J416" s="39"/>
      <c r="K416" s="39"/>
      <c r="L416" s="42"/>
      <c r="M416" s="197"/>
      <c r="N416" s="198"/>
      <c r="O416" s="67"/>
      <c r="P416" s="67"/>
      <c r="Q416" s="67"/>
      <c r="R416" s="67"/>
      <c r="S416" s="67"/>
      <c r="T416" s="68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T416" s="20" t="s">
        <v>433</v>
      </c>
      <c r="AU416" s="20" t="s">
        <v>86</v>
      </c>
    </row>
    <row r="417" spans="1:65" s="2" customFormat="1" ht="24.2" customHeight="1">
      <c r="A417" s="37"/>
      <c r="B417" s="38"/>
      <c r="C417" s="244" t="s">
        <v>1881</v>
      </c>
      <c r="D417" s="244" t="s">
        <v>374</v>
      </c>
      <c r="E417" s="245" t="s">
        <v>1778</v>
      </c>
      <c r="F417" s="246" t="s">
        <v>1779</v>
      </c>
      <c r="G417" s="247" t="s">
        <v>216</v>
      </c>
      <c r="H417" s="248">
        <v>5</v>
      </c>
      <c r="I417" s="249"/>
      <c r="J417" s="250">
        <f>ROUND(I417*H417,2)</f>
        <v>0</v>
      </c>
      <c r="K417" s="246" t="s">
        <v>1775</v>
      </c>
      <c r="L417" s="251"/>
      <c r="M417" s="252" t="s">
        <v>19</v>
      </c>
      <c r="N417" s="253" t="s">
        <v>48</v>
      </c>
      <c r="O417" s="67"/>
      <c r="P417" s="190">
        <f>O417*H417</f>
        <v>0</v>
      </c>
      <c r="Q417" s="190">
        <v>0</v>
      </c>
      <c r="R417" s="190">
        <f>Q417*H417</f>
        <v>0</v>
      </c>
      <c r="S417" s="190">
        <v>0</v>
      </c>
      <c r="T417" s="191">
        <f>S417*H417</f>
        <v>0</v>
      </c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R417" s="192" t="s">
        <v>1776</v>
      </c>
      <c r="AT417" s="192" t="s">
        <v>374</v>
      </c>
      <c r="AU417" s="192" t="s">
        <v>86</v>
      </c>
      <c r="AY417" s="20" t="s">
        <v>179</v>
      </c>
      <c r="BE417" s="193">
        <f>IF(N417="základní",J417,0)</f>
        <v>0</v>
      </c>
      <c r="BF417" s="193">
        <f>IF(N417="snížená",J417,0)</f>
        <v>0</v>
      </c>
      <c r="BG417" s="193">
        <f>IF(N417="zákl. přenesená",J417,0)</f>
        <v>0</v>
      </c>
      <c r="BH417" s="193">
        <f>IF(N417="sníž. přenesená",J417,0)</f>
        <v>0</v>
      </c>
      <c r="BI417" s="193">
        <f>IF(N417="nulová",J417,0)</f>
        <v>0</v>
      </c>
      <c r="BJ417" s="20" t="s">
        <v>84</v>
      </c>
      <c r="BK417" s="193">
        <f>ROUND(I417*H417,2)</f>
        <v>0</v>
      </c>
      <c r="BL417" s="20" t="s">
        <v>572</v>
      </c>
      <c r="BM417" s="192" t="s">
        <v>1882</v>
      </c>
    </row>
    <row r="418" spans="1:65" s="2" customFormat="1" ht="19.5">
      <c r="A418" s="37"/>
      <c r="B418" s="38"/>
      <c r="C418" s="39"/>
      <c r="D418" s="194" t="s">
        <v>188</v>
      </c>
      <c r="E418" s="39"/>
      <c r="F418" s="195" t="s">
        <v>1779</v>
      </c>
      <c r="G418" s="39"/>
      <c r="H418" s="39"/>
      <c r="I418" s="196"/>
      <c r="J418" s="39"/>
      <c r="K418" s="39"/>
      <c r="L418" s="42"/>
      <c r="M418" s="197"/>
      <c r="N418" s="198"/>
      <c r="O418" s="67"/>
      <c r="P418" s="67"/>
      <c r="Q418" s="67"/>
      <c r="R418" s="67"/>
      <c r="S418" s="67"/>
      <c r="T418" s="68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T418" s="20" t="s">
        <v>188</v>
      </c>
      <c r="AU418" s="20" t="s">
        <v>86</v>
      </c>
    </row>
    <row r="419" spans="1:65" s="12" customFormat="1" ht="25.9" customHeight="1">
      <c r="B419" s="165"/>
      <c r="C419" s="166"/>
      <c r="D419" s="167" t="s">
        <v>76</v>
      </c>
      <c r="E419" s="168" t="s">
        <v>1883</v>
      </c>
      <c r="F419" s="168" t="s">
        <v>1884</v>
      </c>
      <c r="G419" s="166"/>
      <c r="H419" s="166"/>
      <c r="I419" s="169"/>
      <c r="J419" s="170">
        <f>BK419</f>
        <v>0</v>
      </c>
      <c r="K419" s="166"/>
      <c r="L419" s="171"/>
      <c r="M419" s="172"/>
      <c r="N419" s="173"/>
      <c r="O419" s="173"/>
      <c r="P419" s="174">
        <f>P420+P423+P427+P430+P443</f>
        <v>0</v>
      </c>
      <c r="Q419" s="173"/>
      <c r="R419" s="174">
        <f>R420+R423+R427+R430+R443</f>
        <v>0</v>
      </c>
      <c r="S419" s="173"/>
      <c r="T419" s="175">
        <f>T420+T423+T427+T430+T443</f>
        <v>0</v>
      </c>
      <c r="AR419" s="176" t="s">
        <v>84</v>
      </c>
      <c r="AT419" s="177" t="s">
        <v>76</v>
      </c>
      <c r="AU419" s="177" t="s">
        <v>77</v>
      </c>
      <c r="AY419" s="176" t="s">
        <v>179</v>
      </c>
      <c r="BK419" s="178">
        <f>BK420+BK423+BK427+BK430+BK443</f>
        <v>0</v>
      </c>
    </row>
    <row r="420" spans="1:65" s="12" customFormat="1" ht="22.9" customHeight="1">
      <c r="B420" s="165"/>
      <c r="C420" s="166"/>
      <c r="D420" s="167" t="s">
        <v>76</v>
      </c>
      <c r="E420" s="179" t="s">
        <v>491</v>
      </c>
      <c r="F420" s="179" t="s">
        <v>1737</v>
      </c>
      <c r="G420" s="166"/>
      <c r="H420" s="166"/>
      <c r="I420" s="169"/>
      <c r="J420" s="180">
        <f>BK420</f>
        <v>0</v>
      </c>
      <c r="K420" s="166"/>
      <c r="L420" s="171"/>
      <c r="M420" s="172"/>
      <c r="N420" s="173"/>
      <c r="O420" s="173"/>
      <c r="P420" s="174">
        <f>SUM(P421:P422)</f>
        <v>0</v>
      </c>
      <c r="Q420" s="173"/>
      <c r="R420" s="174">
        <f>SUM(R421:R422)</f>
        <v>0</v>
      </c>
      <c r="S420" s="173"/>
      <c r="T420" s="175">
        <f>SUM(T421:T422)</f>
        <v>0</v>
      </c>
      <c r="AR420" s="176" t="s">
        <v>84</v>
      </c>
      <c r="AT420" s="177" t="s">
        <v>76</v>
      </c>
      <c r="AU420" s="177" t="s">
        <v>84</v>
      </c>
      <c r="AY420" s="176" t="s">
        <v>179</v>
      </c>
      <c r="BK420" s="178">
        <f>SUM(BK421:BK422)</f>
        <v>0</v>
      </c>
    </row>
    <row r="421" spans="1:65" s="2" customFormat="1" ht="24.2" customHeight="1">
      <c r="A421" s="37"/>
      <c r="B421" s="38"/>
      <c r="C421" s="181" t="s">
        <v>1800</v>
      </c>
      <c r="D421" s="181" t="s">
        <v>181</v>
      </c>
      <c r="E421" s="182" t="s">
        <v>1738</v>
      </c>
      <c r="F421" s="183" t="s">
        <v>1739</v>
      </c>
      <c r="G421" s="184" t="s">
        <v>216</v>
      </c>
      <c r="H421" s="185">
        <v>9</v>
      </c>
      <c r="I421" s="186"/>
      <c r="J421" s="187">
        <f>ROUND(I421*H421,2)</f>
        <v>0</v>
      </c>
      <c r="K421" s="183" t="s">
        <v>1740</v>
      </c>
      <c r="L421" s="42"/>
      <c r="M421" s="188" t="s">
        <v>19</v>
      </c>
      <c r="N421" s="189" t="s">
        <v>48</v>
      </c>
      <c r="O421" s="67"/>
      <c r="P421" s="190">
        <f>O421*H421</f>
        <v>0</v>
      </c>
      <c r="Q421" s="190">
        <v>0</v>
      </c>
      <c r="R421" s="190">
        <f>Q421*H421</f>
        <v>0</v>
      </c>
      <c r="S421" s="190">
        <v>0</v>
      </c>
      <c r="T421" s="191">
        <f>S421*H421</f>
        <v>0</v>
      </c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R421" s="192" t="s">
        <v>186</v>
      </c>
      <c r="AT421" s="192" t="s">
        <v>181</v>
      </c>
      <c r="AU421" s="192" t="s">
        <v>86</v>
      </c>
      <c r="AY421" s="20" t="s">
        <v>179</v>
      </c>
      <c r="BE421" s="193">
        <f>IF(N421="základní",J421,0)</f>
        <v>0</v>
      </c>
      <c r="BF421" s="193">
        <f>IF(N421="snížená",J421,0)</f>
        <v>0</v>
      </c>
      <c r="BG421" s="193">
        <f>IF(N421="zákl. přenesená",J421,0)</f>
        <v>0</v>
      </c>
      <c r="BH421" s="193">
        <f>IF(N421="sníž. přenesená",J421,0)</f>
        <v>0</v>
      </c>
      <c r="BI421" s="193">
        <f>IF(N421="nulová",J421,0)</f>
        <v>0</v>
      </c>
      <c r="BJ421" s="20" t="s">
        <v>84</v>
      </c>
      <c r="BK421" s="193">
        <f>ROUND(I421*H421,2)</f>
        <v>0</v>
      </c>
      <c r="BL421" s="20" t="s">
        <v>186</v>
      </c>
      <c r="BM421" s="192" t="s">
        <v>1885</v>
      </c>
    </row>
    <row r="422" spans="1:65" s="2" customFormat="1" ht="19.5">
      <c r="A422" s="37"/>
      <c r="B422" s="38"/>
      <c r="C422" s="39"/>
      <c r="D422" s="194" t="s">
        <v>188</v>
      </c>
      <c r="E422" s="39"/>
      <c r="F422" s="195" t="s">
        <v>1739</v>
      </c>
      <c r="G422" s="39"/>
      <c r="H422" s="39"/>
      <c r="I422" s="196"/>
      <c r="J422" s="39"/>
      <c r="K422" s="39"/>
      <c r="L422" s="42"/>
      <c r="M422" s="197"/>
      <c r="N422" s="198"/>
      <c r="O422" s="67"/>
      <c r="P422" s="67"/>
      <c r="Q422" s="67"/>
      <c r="R422" s="67"/>
      <c r="S422" s="67"/>
      <c r="T422" s="68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T422" s="20" t="s">
        <v>188</v>
      </c>
      <c r="AU422" s="20" t="s">
        <v>86</v>
      </c>
    </row>
    <row r="423" spans="1:65" s="12" customFormat="1" ht="22.9" customHeight="1">
      <c r="B423" s="165"/>
      <c r="C423" s="166"/>
      <c r="D423" s="167" t="s">
        <v>76</v>
      </c>
      <c r="E423" s="179" t="s">
        <v>1742</v>
      </c>
      <c r="F423" s="179" t="s">
        <v>1743</v>
      </c>
      <c r="G423" s="166"/>
      <c r="H423" s="166"/>
      <c r="I423" s="169"/>
      <c r="J423" s="180">
        <f>BK423</f>
        <v>0</v>
      </c>
      <c r="K423" s="166"/>
      <c r="L423" s="171"/>
      <c r="M423" s="172"/>
      <c r="N423" s="173"/>
      <c r="O423" s="173"/>
      <c r="P423" s="174">
        <f>SUM(P424:P426)</f>
        <v>0</v>
      </c>
      <c r="Q423" s="173"/>
      <c r="R423" s="174">
        <f>SUM(R424:R426)</f>
        <v>0</v>
      </c>
      <c r="S423" s="173"/>
      <c r="T423" s="175">
        <f>SUM(T424:T426)</f>
        <v>0</v>
      </c>
      <c r="AR423" s="176" t="s">
        <v>94</v>
      </c>
      <c r="AT423" s="177" t="s">
        <v>76</v>
      </c>
      <c r="AU423" s="177" t="s">
        <v>84</v>
      </c>
      <c r="AY423" s="176" t="s">
        <v>179</v>
      </c>
      <c r="BK423" s="178">
        <f>SUM(BK424:BK426)</f>
        <v>0</v>
      </c>
    </row>
    <row r="424" spans="1:65" s="2" customFormat="1" ht="37.9" customHeight="1">
      <c r="A424" s="37"/>
      <c r="B424" s="38"/>
      <c r="C424" s="181" t="s">
        <v>1886</v>
      </c>
      <c r="D424" s="181" t="s">
        <v>181</v>
      </c>
      <c r="E424" s="182" t="s">
        <v>1746</v>
      </c>
      <c r="F424" s="183" t="s">
        <v>1747</v>
      </c>
      <c r="G424" s="184" t="s">
        <v>405</v>
      </c>
      <c r="H424" s="185">
        <v>1</v>
      </c>
      <c r="I424" s="186"/>
      <c r="J424" s="187">
        <f>ROUND(I424*H424,2)</f>
        <v>0</v>
      </c>
      <c r="K424" s="183" t="s">
        <v>1740</v>
      </c>
      <c r="L424" s="42"/>
      <c r="M424" s="188" t="s">
        <v>19</v>
      </c>
      <c r="N424" s="189" t="s">
        <v>48</v>
      </c>
      <c r="O424" s="67"/>
      <c r="P424" s="190">
        <f>O424*H424</f>
        <v>0</v>
      </c>
      <c r="Q424" s="190">
        <v>0</v>
      </c>
      <c r="R424" s="190">
        <f>Q424*H424</f>
        <v>0</v>
      </c>
      <c r="S424" s="190">
        <v>0</v>
      </c>
      <c r="T424" s="191">
        <f>S424*H424</f>
        <v>0</v>
      </c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R424" s="192" t="s">
        <v>572</v>
      </c>
      <c r="AT424" s="192" t="s">
        <v>181</v>
      </c>
      <c r="AU424" s="192" t="s">
        <v>86</v>
      </c>
      <c r="AY424" s="20" t="s">
        <v>179</v>
      </c>
      <c r="BE424" s="193">
        <f>IF(N424="základní",J424,0)</f>
        <v>0</v>
      </c>
      <c r="BF424" s="193">
        <f>IF(N424="snížená",J424,0)</f>
        <v>0</v>
      </c>
      <c r="BG424" s="193">
        <f>IF(N424="zákl. přenesená",J424,0)</f>
        <v>0</v>
      </c>
      <c r="BH424" s="193">
        <f>IF(N424="sníž. přenesená",J424,0)</f>
        <v>0</v>
      </c>
      <c r="BI424" s="193">
        <f>IF(N424="nulová",J424,0)</f>
        <v>0</v>
      </c>
      <c r="BJ424" s="20" t="s">
        <v>84</v>
      </c>
      <c r="BK424" s="193">
        <f>ROUND(I424*H424,2)</f>
        <v>0</v>
      </c>
      <c r="BL424" s="20" t="s">
        <v>572</v>
      </c>
      <c r="BM424" s="192" t="s">
        <v>1887</v>
      </c>
    </row>
    <row r="425" spans="1:65" s="2" customFormat="1" ht="19.5">
      <c r="A425" s="37"/>
      <c r="B425" s="38"/>
      <c r="C425" s="39"/>
      <c r="D425" s="194" t="s">
        <v>188</v>
      </c>
      <c r="E425" s="39"/>
      <c r="F425" s="195" t="s">
        <v>1747</v>
      </c>
      <c r="G425" s="39"/>
      <c r="H425" s="39"/>
      <c r="I425" s="196"/>
      <c r="J425" s="39"/>
      <c r="K425" s="39"/>
      <c r="L425" s="42"/>
      <c r="M425" s="197"/>
      <c r="N425" s="198"/>
      <c r="O425" s="67"/>
      <c r="P425" s="67"/>
      <c r="Q425" s="67"/>
      <c r="R425" s="67"/>
      <c r="S425" s="67"/>
      <c r="T425" s="68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T425" s="20" t="s">
        <v>188</v>
      </c>
      <c r="AU425" s="20" t="s">
        <v>86</v>
      </c>
    </row>
    <row r="426" spans="1:65" s="2" customFormat="1" ht="29.25">
      <c r="A426" s="37"/>
      <c r="B426" s="38"/>
      <c r="C426" s="39"/>
      <c r="D426" s="194" t="s">
        <v>433</v>
      </c>
      <c r="E426" s="39"/>
      <c r="F426" s="254" t="s">
        <v>1748</v>
      </c>
      <c r="G426" s="39"/>
      <c r="H426" s="39"/>
      <c r="I426" s="196"/>
      <c r="J426" s="39"/>
      <c r="K426" s="39"/>
      <c r="L426" s="42"/>
      <c r="M426" s="197"/>
      <c r="N426" s="198"/>
      <c r="O426" s="67"/>
      <c r="P426" s="67"/>
      <c r="Q426" s="67"/>
      <c r="R426" s="67"/>
      <c r="S426" s="67"/>
      <c r="T426" s="68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T426" s="20" t="s">
        <v>433</v>
      </c>
      <c r="AU426" s="20" t="s">
        <v>86</v>
      </c>
    </row>
    <row r="427" spans="1:65" s="12" customFormat="1" ht="22.9" customHeight="1">
      <c r="B427" s="165"/>
      <c r="C427" s="166"/>
      <c r="D427" s="167" t="s">
        <v>76</v>
      </c>
      <c r="E427" s="179" t="s">
        <v>1749</v>
      </c>
      <c r="F427" s="179" t="s">
        <v>1750</v>
      </c>
      <c r="G427" s="166"/>
      <c r="H427" s="166"/>
      <c r="I427" s="169"/>
      <c r="J427" s="180">
        <f>BK427</f>
        <v>0</v>
      </c>
      <c r="K427" s="166"/>
      <c r="L427" s="171"/>
      <c r="M427" s="172"/>
      <c r="N427" s="173"/>
      <c r="O427" s="173"/>
      <c r="P427" s="174">
        <f>SUM(P428:P429)</f>
        <v>0</v>
      </c>
      <c r="Q427" s="173"/>
      <c r="R427" s="174">
        <f>SUM(R428:R429)</f>
        <v>0</v>
      </c>
      <c r="S427" s="173"/>
      <c r="T427" s="175">
        <f>SUM(T428:T429)</f>
        <v>0</v>
      </c>
      <c r="AR427" s="176" t="s">
        <v>94</v>
      </c>
      <c r="AT427" s="177" t="s">
        <v>76</v>
      </c>
      <c r="AU427" s="177" t="s">
        <v>84</v>
      </c>
      <c r="AY427" s="176" t="s">
        <v>179</v>
      </c>
      <c r="BK427" s="178">
        <f>SUM(BK428:BK429)</f>
        <v>0</v>
      </c>
    </row>
    <row r="428" spans="1:65" s="2" customFormat="1" ht="16.5" customHeight="1">
      <c r="A428" s="37"/>
      <c r="B428" s="38"/>
      <c r="C428" s="181" t="s">
        <v>1801</v>
      </c>
      <c r="D428" s="181" t="s">
        <v>181</v>
      </c>
      <c r="E428" s="182" t="s">
        <v>1751</v>
      </c>
      <c r="F428" s="183" t="s">
        <v>1752</v>
      </c>
      <c r="G428" s="184" t="s">
        <v>216</v>
      </c>
      <c r="H428" s="185">
        <v>5</v>
      </c>
      <c r="I428" s="186"/>
      <c r="J428" s="187">
        <f>ROUND(I428*H428,2)</f>
        <v>0</v>
      </c>
      <c r="K428" s="183" t="s">
        <v>1740</v>
      </c>
      <c r="L428" s="42"/>
      <c r="M428" s="188" t="s">
        <v>19</v>
      </c>
      <c r="N428" s="189" t="s">
        <v>48</v>
      </c>
      <c r="O428" s="67"/>
      <c r="P428" s="190">
        <f>O428*H428</f>
        <v>0</v>
      </c>
      <c r="Q428" s="190">
        <v>0</v>
      </c>
      <c r="R428" s="190">
        <f>Q428*H428</f>
        <v>0</v>
      </c>
      <c r="S428" s="190">
        <v>0</v>
      </c>
      <c r="T428" s="191">
        <f>S428*H428</f>
        <v>0</v>
      </c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R428" s="192" t="s">
        <v>572</v>
      </c>
      <c r="AT428" s="192" t="s">
        <v>181</v>
      </c>
      <c r="AU428" s="192" t="s">
        <v>86</v>
      </c>
      <c r="AY428" s="20" t="s">
        <v>179</v>
      </c>
      <c r="BE428" s="193">
        <f>IF(N428="základní",J428,0)</f>
        <v>0</v>
      </c>
      <c r="BF428" s="193">
        <f>IF(N428="snížená",J428,0)</f>
        <v>0</v>
      </c>
      <c r="BG428" s="193">
        <f>IF(N428="zákl. přenesená",J428,0)</f>
        <v>0</v>
      </c>
      <c r="BH428" s="193">
        <f>IF(N428="sníž. přenesená",J428,0)</f>
        <v>0</v>
      </c>
      <c r="BI428" s="193">
        <f>IF(N428="nulová",J428,0)</f>
        <v>0</v>
      </c>
      <c r="BJ428" s="20" t="s">
        <v>84</v>
      </c>
      <c r="BK428" s="193">
        <f>ROUND(I428*H428,2)</f>
        <v>0</v>
      </c>
      <c r="BL428" s="20" t="s">
        <v>572</v>
      </c>
      <c r="BM428" s="192" t="s">
        <v>1888</v>
      </c>
    </row>
    <row r="429" spans="1:65" s="2" customFormat="1" ht="11.25">
      <c r="A429" s="37"/>
      <c r="B429" s="38"/>
      <c r="C429" s="39"/>
      <c r="D429" s="194" t="s">
        <v>188</v>
      </c>
      <c r="E429" s="39"/>
      <c r="F429" s="195" t="s">
        <v>1752</v>
      </c>
      <c r="G429" s="39"/>
      <c r="H429" s="39"/>
      <c r="I429" s="196"/>
      <c r="J429" s="39"/>
      <c r="K429" s="39"/>
      <c r="L429" s="42"/>
      <c r="M429" s="197"/>
      <c r="N429" s="198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188</v>
      </c>
      <c r="AU429" s="20" t="s">
        <v>86</v>
      </c>
    </row>
    <row r="430" spans="1:65" s="12" customFormat="1" ht="22.9" customHeight="1">
      <c r="B430" s="165"/>
      <c r="C430" s="166"/>
      <c r="D430" s="167" t="s">
        <v>76</v>
      </c>
      <c r="E430" s="179" t="s">
        <v>1754</v>
      </c>
      <c r="F430" s="179" t="s">
        <v>1755</v>
      </c>
      <c r="G430" s="166"/>
      <c r="H430" s="166"/>
      <c r="I430" s="169"/>
      <c r="J430" s="180">
        <f>BK430</f>
        <v>0</v>
      </c>
      <c r="K430" s="166"/>
      <c r="L430" s="171"/>
      <c r="M430" s="172"/>
      <c r="N430" s="173"/>
      <c r="O430" s="173"/>
      <c r="P430" s="174">
        <f>SUM(P431:P442)</f>
        <v>0</v>
      </c>
      <c r="Q430" s="173"/>
      <c r="R430" s="174">
        <f>SUM(R431:R442)</f>
        <v>0</v>
      </c>
      <c r="S430" s="173"/>
      <c r="T430" s="175">
        <f>SUM(T431:T442)</f>
        <v>0</v>
      </c>
      <c r="AR430" s="176" t="s">
        <v>94</v>
      </c>
      <c r="AT430" s="177" t="s">
        <v>76</v>
      </c>
      <c r="AU430" s="177" t="s">
        <v>84</v>
      </c>
      <c r="AY430" s="176" t="s">
        <v>179</v>
      </c>
      <c r="BK430" s="178">
        <f>SUM(BK431:BK442)</f>
        <v>0</v>
      </c>
    </row>
    <row r="431" spans="1:65" s="2" customFormat="1" ht="24.2" customHeight="1">
      <c r="A431" s="37"/>
      <c r="B431" s="38"/>
      <c r="C431" s="181" t="s">
        <v>1889</v>
      </c>
      <c r="D431" s="181" t="s">
        <v>181</v>
      </c>
      <c r="E431" s="182" t="s">
        <v>1756</v>
      </c>
      <c r="F431" s="183" t="s">
        <v>1757</v>
      </c>
      <c r="G431" s="184" t="s">
        <v>216</v>
      </c>
      <c r="H431" s="185">
        <v>9</v>
      </c>
      <c r="I431" s="186"/>
      <c r="J431" s="187">
        <f>ROUND(I431*H431,2)</f>
        <v>0</v>
      </c>
      <c r="K431" s="183" t="s">
        <v>1740</v>
      </c>
      <c r="L431" s="42"/>
      <c r="M431" s="188" t="s">
        <v>19</v>
      </c>
      <c r="N431" s="189" t="s">
        <v>48</v>
      </c>
      <c r="O431" s="67"/>
      <c r="P431" s="190">
        <f>O431*H431</f>
        <v>0</v>
      </c>
      <c r="Q431" s="190">
        <v>0</v>
      </c>
      <c r="R431" s="190">
        <f>Q431*H431</f>
        <v>0</v>
      </c>
      <c r="S431" s="190">
        <v>0</v>
      </c>
      <c r="T431" s="191">
        <f>S431*H431</f>
        <v>0</v>
      </c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R431" s="192" t="s">
        <v>572</v>
      </c>
      <c r="AT431" s="192" t="s">
        <v>181</v>
      </c>
      <c r="AU431" s="192" t="s">
        <v>86</v>
      </c>
      <c r="AY431" s="20" t="s">
        <v>179</v>
      </c>
      <c r="BE431" s="193">
        <f>IF(N431="základní",J431,0)</f>
        <v>0</v>
      </c>
      <c r="BF431" s="193">
        <f>IF(N431="snížená",J431,0)</f>
        <v>0</v>
      </c>
      <c r="BG431" s="193">
        <f>IF(N431="zákl. přenesená",J431,0)</f>
        <v>0</v>
      </c>
      <c r="BH431" s="193">
        <f>IF(N431="sníž. přenesená",J431,0)</f>
        <v>0</v>
      </c>
      <c r="BI431" s="193">
        <f>IF(N431="nulová",J431,0)</f>
        <v>0</v>
      </c>
      <c r="BJ431" s="20" t="s">
        <v>84</v>
      </c>
      <c r="BK431" s="193">
        <f>ROUND(I431*H431,2)</f>
        <v>0</v>
      </c>
      <c r="BL431" s="20" t="s">
        <v>572</v>
      </c>
      <c r="BM431" s="192" t="s">
        <v>1890</v>
      </c>
    </row>
    <row r="432" spans="1:65" s="2" customFormat="1" ht="19.5">
      <c r="A432" s="37"/>
      <c r="B432" s="38"/>
      <c r="C432" s="39"/>
      <c r="D432" s="194" t="s">
        <v>188</v>
      </c>
      <c r="E432" s="39"/>
      <c r="F432" s="195" t="s">
        <v>1757</v>
      </c>
      <c r="G432" s="39"/>
      <c r="H432" s="39"/>
      <c r="I432" s="196"/>
      <c r="J432" s="39"/>
      <c r="K432" s="39"/>
      <c r="L432" s="42"/>
      <c r="M432" s="197"/>
      <c r="N432" s="198"/>
      <c r="O432" s="67"/>
      <c r="P432" s="67"/>
      <c r="Q432" s="67"/>
      <c r="R432" s="67"/>
      <c r="S432" s="67"/>
      <c r="T432" s="68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T432" s="20" t="s">
        <v>188</v>
      </c>
      <c r="AU432" s="20" t="s">
        <v>86</v>
      </c>
    </row>
    <row r="433" spans="1:65" s="2" customFormat="1" ht="21.75" customHeight="1">
      <c r="A433" s="37"/>
      <c r="B433" s="38"/>
      <c r="C433" s="181" t="s">
        <v>1802</v>
      </c>
      <c r="D433" s="181" t="s">
        <v>181</v>
      </c>
      <c r="E433" s="182" t="s">
        <v>1762</v>
      </c>
      <c r="F433" s="183" t="s">
        <v>1763</v>
      </c>
      <c r="G433" s="184" t="s">
        <v>405</v>
      </c>
      <c r="H433" s="185">
        <v>6</v>
      </c>
      <c r="I433" s="186"/>
      <c r="J433" s="187">
        <f>ROUND(I433*H433,2)</f>
        <v>0</v>
      </c>
      <c r="K433" s="183" t="s">
        <v>1740</v>
      </c>
      <c r="L433" s="42"/>
      <c r="M433" s="188" t="s">
        <v>19</v>
      </c>
      <c r="N433" s="189" t="s">
        <v>48</v>
      </c>
      <c r="O433" s="67"/>
      <c r="P433" s="190">
        <f>O433*H433</f>
        <v>0</v>
      </c>
      <c r="Q433" s="190">
        <v>0</v>
      </c>
      <c r="R433" s="190">
        <f>Q433*H433</f>
        <v>0</v>
      </c>
      <c r="S433" s="190">
        <v>0</v>
      </c>
      <c r="T433" s="191">
        <f>S433*H433</f>
        <v>0</v>
      </c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R433" s="192" t="s">
        <v>572</v>
      </c>
      <c r="AT433" s="192" t="s">
        <v>181</v>
      </c>
      <c r="AU433" s="192" t="s">
        <v>86</v>
      </c>
      <c r="AY433" s="20" t="s">
        <v>179</v>
      </c>
      <c r="BE433" s="193">
        <f>IF(N433="základní",J433,0)</f>
        <v>0</v>
      </c>
      <c r="BF433" s="193">
        <f>IF(N433="snížená",J433,0)</f>
        <v>0</v>
      </c>
      <c r="BG433" s="193">
        <f>IF(N433="zákl. přenesená",J433,0)</f>
        <v>0</v>
      </c>
      <c r="BH433" s="193">
        <f>IF(N433="sníž. přenesená",J433,0)</f>
        <v>0</v>
      </c>
      <c r="BI433" s="193">
        <f>IF(N433="nulová",J433,0)</f>
        <v>0</v>
      </c>
      <c r="BJ433" s="20" t="s">
        <v>84</v>
      </c>
      <c r="BK433" s="193">
        <f>ROUND(I433*H433,2)</f>
        <v>0</v>
      </c>
      <c r="BL433" s="20" t="s">
        <v>572</v>
      </c>
      <c r="BM433" s="192" t="s">
        <v>1891</v>
      </c>
    </row>
    <row r="434" spans="1:65" s="2" customFormat="1" ht="11.25">
      <c r="A434" s="37"/>
      <c r="B434" s="38"/>
      <c r="C434" s="39"/>
      <c r="D434" s="194" t="s">
        <v>188</v>
      </c>
      <c r="E434" s="39"/>
      <c r="F434" s="195" t="s">
        <v>1763</v>
      </c>
      <c r="G434" s="39"/>
      <c r="H434" s="39"/>
      <c r="I434" s="196"/>
      <c r="J434" s="39"/>
      <c r="K434" s="39"/>
      <c r="L434" s="42"/>
      <c r="M434" s="197"/>
      <c r="N434" s="198"/>
      <c r="O434" s="67"/>
      <c r="P434" s="67"/>
      <c r="Q434" s="67"/>
      <c r="R434" s="67"/>
      <c r="S434" s="67"/>
      <c r="T434" s="68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T434" s="20" t="s">
        <v>188</v>
      </c>
      <c r="AU434" s="20" t="s">
        <v>86</v>
      </c>
    </row>
    <row r="435" spans="1:65" s="2" customFormat="1" ht="24.2" customHeight="1">
      <c r="A435" s="37"/>
      <c r="B435" s="38"/>
      <c r="C435" s="181" t="s">
        <v>1892</v>
      </c>
      <c r="D435" s="181" t="s">
        <v>181</v>
      </c>
      <c r="E435" s="182" t="s">
        <v>1764</v>
      </c>
      <c r="F435" s="183" t="s">
        <v>1765</v>
      </c>
      <c r="G435" s="184" t="s">
        <v>216</v>
      </c>
      <c r="H435" s="185">
        <v>4</v>
      </c>
      <c r="I435" s="186"/>
      <c r="J435" s="187">
        <f>ROUND(I435*H435,2)</f>
        <v>0</v>
      </c>
      <c r="K435" s="183" t="s">
        <v>1740</v>
      </c>
      <c r="L435" s="42"/>
      <c r="M435" s="188" t="s">
        <v>19</v>
      </c>
      <c r="N435" s="189" t="s">
        <v>48</v>
      </c>
      <c r="O435" s="67"/>
      <c r="P435" s="190">
        <f>O435*H435</f>
        <v>0</v>
      </c>
      <c r="Q435" s="190">
        <v>0</v>
      </c>
      <c r="R435" s="190">
        <f>Q435*H435</f>
        <v>0</v>
      </c>
      <c r="S435" s="190">
        <v>0</v>
      </c>
      <c r="T435" s="191">
        <f>S435*H435</f>
        <v>0</v>
      </c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R435" s="192" t="s">
        <v>572</v>
      </c>
      <c r="AT435" s="192" t="s">
        <v>181</v>
      </c>
      <c r="AU435" s="192" t="s">
        <v>86</v>
      </c>
      <c r="AY435" s="20" t="s">
        <v>179</v>
      </c>
      <c r="BE435" s="193">
        <f>IF(N435="základní",J435,0)</f>
        <v>0</v>
      </c>
      <c r="BF435" s="193">
        <f>IF(N435="snížená",J435,0)</f>
        <v>0</v>
      </c>
      <c r="BG435" s="193">
        <f>IF(N435="zákl. přenesená",J435,0)</f>
        <v>0</v>
      </c>
      <c r="BH435" s="193">
        <f>IF(N435="sníž. přenesená",J435,0)</f>
        <v>0</v>
      </c>
      <c r="BI435" s="193">
        <f>IF(N435="nulová",J435,0)</f>
        <v>0</v>
      </c>
      <c r="BJ435" s="20" t="s">
        <v>84</v>
      </c>
      <c r="BK435" s="193">
        <f>ROUND(I435*H435,2)</f>
        <v>0</v>
      </c>
      <c r="BL435" s="20" t="s">
        <v>572</v>
      </c>
      <c r="BM435" s="192" t="s">
        <v>1893</v>
      </c>
    </row>
    <row r="436" spans="1:65" s="2" customFormat="1" ht="19.5">
      <c r="A436" s="37"/>
      <c r="B436" s="38"/>
      <c r="C436" s="39"/>
      <c r="D436" s="194" t="s">
        <v>188</v>
      </c>
      <c r="E436" s="39"/>
      <c r="F436" s="195" t="s">
        <v>1765</v>
      </c>
      <c r="G436" s="39"/>
      <c r="H436" s="39"/>
      <c r="I436" s="196"/>
      <c r="J436" s="39"/>
      <c r="K436" s="39"/>
      <c r="L436" s="42"/>
      <c r="M436" s="197"/>
      <c r="N436" s="198"/>
      <c r="O436" s="67"/>
      <c r="P436" s="67"/>
      <c r="Q436" s="67"/>
      <c r="R436" s="67"/>
      <c r="S436" s="67"/>
      <c r="T436" s="68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T436" s="20" t="s">
        <v>188</v>
      </c>
      <c r="AU436" s="20" t="s">
        <v>86</v>
      </c>
    </row>
    <row r="437" spans="1:65" s="2" customFormat="1" ht="24.2" customHeight="1">
      <c r="A437" s="37"/>
      <c r="B437" s="38"/>
      <c r="C437" s="181" t="s">
        <v>712</v>
      </c>
      <c r="D437" s="181" t="s">
        <v>181</v>
      </c>
      <c r="E437" s="182" t="s">
        <v>1766</v>
      </c>
      <c r="F437" s="183" t="s">
        <v>1767</v>
      </c>
      <c r="G437" s="184" t="s">
        <v>405</v>
      </c>
      <c r="H437" s="185">
        <v>1</v>
      </c>
      <c r="I437" s="186"/>
      <c r="J437" s="187">
        <f>ROUND(I437*H437,2)</f>
        <v>0</v>
      </c>
      <c r="K437" s="183" t="s">
        <v>1740</v>
      </c>
      <c r="L437" s="42"/>
      <c r="M437" s="188" t="s">
        <v>19</v>
      </c>
      <c r="N437" s="189" t="s">
        <v>48</v>
      </c>
      <c r="O437" s="67"/>
      <c r="P437" s="190">
        <f>O437*H437</f>
        <v>0</v>
      </c>
      <c r="Q437" s="190">
        <v>0</v>
      </c>
      <c r="R437" s="190">
        <f>Q437*H437</f>
        <v>0</v>
      </c>
      <c r="S437" s="190">
        <v>0</v>
      </c>
      <c r="T437" s="191">
        <f>S437*H437</f>
        <v>0</v>
      </c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R437" s="192" t="s">
        <v>572</v>
      </c>
      <c r="AT437" s="192" t="s">
        <v>181</v>
      </c>
      <c r="AU437" s="192" t="s">
        <v>86</v>
      </c>
      <c r="AY437" s="20" t="s">
        <v>179</v>
      </c>
      <c r="BE437" s="193">
        <f>IF(N437="základní",J437,0)</f>
        <v>0</v>
      </c>
      <c r="BF437" s="193">
        <f>IF(N437="snížená",J437,0)</f>
        <v>0</v>
      </c>
      <c r="BG437" s="193">
        <f>IF(N437="zákl. přenesená",J437,0)</f>
        <v>0</v>
      </c>
      <c r="BH437" s="193">
        <f>IF(N437="sníž. přenesená",J437,0)</f>
        <v>0</v>
      </c>
      <c r="BI437" s="193">
        <f>IF(N437="nulová",J437,0)</f>
        <v>0</v>
      </c>
      <c r="BJ437" s="20" t="s">
        <v>84</v>
      </c>
      <c r="BK437" s="193">
        <f>ROUND(I437*H437,2)</f>
        <v>0</v>
      </c>
      <c r="BL437" s="20" t="s">
        <v>572</v>
      </c>
      <c r="BM437" s="192" t="s">
        <v>1894</v>
      </c>
    </row>
    <row r="438" spans="1:65" s="2" customFormat="1" ht="19.5">
      <c r="A438" s="37"/>
      <c r="B438" s="38"/>
      <c r="C438" s="39"/>
      <c r="D438" s="194" t="s">
        <v>188</v>
      </c>
      <c r="E438" s="39"/>
      <c r="F438" s="195" t="s">
        <v>1767</v>
      </c>
      <c r="G438" s="39"/>
      <c r="H438" s="39"/>
      <c r="I438" s="196"/>
      <c r="J438" s="39"/>
      <c r="K438" s="39"/>
      <c r="L438" s="42"/>
      <c r="M438" s="197"/>
      <c r="N438" s="198"/>
      <c r="O438" s="67"/>
      <c r="P438" s="67"/>
      <c r="Q438" s="67"/>
      <c r="R438" s="67"/>
      <c r="S438" s="67"/>
      <c r="T438" s="68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T438" s="20" t="s">
        <v>188</v>
      </c>
      <c r="AU438" s="20" t="s">
        <v>86</v>
      </c>
    </row>
    <row r="439" spans="1:65" s="2" customFormat="1" ht="24.2" customHeight="1">
      <c r="A439" s="37"/>
      <c r="B439" s="38"/>
      <c r="C439" s="181" t="s">
        <v>1895</v>
      </c>
      <c r="D439" s="181" t="s">
        <v>181</v>
      </c>
      <c r="E439" s="182" t="s">
        <v>1768</v>
      </c>
      <c r="F439" s="183" t="s">
        <v>1769</v>
      </c>
      <c r="G439" s="184" t="s">
        <v>405</v>
      </c>
      <c r="H439" s="185">
        <v>1</v>
      </c>
      <c r="I439" s="186"/>
      <c r="J439" s="187">
        <f>ROUND(I439*H439,2)</f>
        <v>0</v>
      </c>
      <c r="K439" s="183" t="s">
        <v>1740</v>
      </c>
      <c r="L439" s="42"/>
      <c r="M439" s="188" t="s">
        <v>19</v>
      </c>
      <c r="N439" s="189" t="s">
        <v>48</v>
      </c>
      <c r="O439" s="67"/>
      <c r="P439" s="190">
        <f>O439*H439</f>
        <v>0</v>
      </c>
      <c r="Q439" s="190">
        <v>0</v>
      </c>
      <c r="R439" s="190">
        <f>Q439*H439</f>
        <v>0</v>
      </c>
      <c r="S439" s="190">
        <v>0</v>
      </c>
      <c r="T439" s="191">
        <f>S439*H439</f>
        <v>0</v>
      </c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R439" s="192" t="s">
        <v>572</v>
      </c>
      <c r="AT439" s="192" t="s">
        <v>181</v>
      </c>
      <c r="AU439" s="192" t="s">
        <v>86</v>
      </c>
      <c r="AY439" s="20" t="s">
        <v>179</v>
      </c>
      <c r="BE439" s="193">
        <f>IF(N439="základní",J439,0)</f>
        <v>0</v>
      </c>
      <c r="BF439" s="193">
        <f>IF(N439="snížená",J439,0)</f>
        <v>0</v>
      </c>
      <c r="BG439" s="193">
        <f>IF(N439="zákl. přenesená",J439,0)</f>
        <v>0</v>
      </c>
      <c r="BH439" s="193">
        <f>IF(N439="sníž. přenesená",J439,0)</f>
        <v>0</v>
      </c>
      <c r="BI439" s="193">
        <f>IF(N439="nulová",J439,0)</f>
        <v>0</v>
      </c>
      <c r="BJ439" s="20" t="s">
        <v>84</v>
      </c>
      <c r="BK439" s="193">
        <f>ROUND(I439*H439,2)</f>
        <v>0</v>
      </c>
      <c r="BL439" s="20" t="s">
        <v>572</v>
      </c>
      <c r="BM439" s="192" t="s">
        <v>1896</v>
      </c>
    </row>
    <row r="440" spans="1:65" s="2" customFormat="1" ht="19.5">
      <c r="A440" s="37"/>
      <c r="B440" s="38"/>
      <c r="C440" s="39"/>
      <c r="D440" s="194" t="s">
        <v>188</v>
      </c>
      <c r="E440" s="39"/>
      <c r="F440" s="195" t="s">
        <v>1769</v>
      </c>
      <c r="G440" s="39"/>
      <c r="H440" s="39"/>
      <c r="I440" s="196"/>
      <c r="J440" s="39"/>
      <c r="K440" s="39"/>
      <c r="L440" s="42"/>
      <c r="M440" s="197"/>
      <c r="N440" s="198"/>
      <c r="O440" s="67"/>
      <c r="P440" s="67"/>
      <c r="Q440" s="67"/>
      <c r="R440" s="67"/>
      <c r="S440" s="67"/>
      <c r="T440" s="68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T440" s="20" t="s">
        <v>188</v>
      </c>
      <c r="AU440" s="20" t="s">
        <v>86</v>
      </c>
    </row>
    <row r="441" spans="1:65" s="2" customFormat="1" ht="16.5" customHeight="1">
      <c r="A441" s="37"/>
      <c r="B441" s="38"/>
      <c r="C441" s="181" t="s">
        <v>1804</v>
      </c>
      <c r="D441" s="181" t="s">
        <v>181</v>
      </c>
      <c r="E441" s="182" t="s">
        <v>1770</v>
      </c>
      <c r="F441" s="183" t="s">
        <v>1771</v>
      </c>
      <c r="G441" s="184" t="s">
        <v>405</v>
      </c>
      <c r="H441" s="185">
        <v>1</v>
      </c>
      <c r="I441" s="186"/>
      <c r="J441" s="187">
        <f>ROUND(I441*H441,2)</f>
        <v>0</v>
      </c>
      <c r="K441" s="183" t="s">
        <v>1740</v>
      </c>
      <c r="L441" s="42"/>
      <c r="M441" s="188" t="s">
        <v>19</v>
      </c>
      <c r="N441" s="189" t="s">
        <v>48</v>
      </c>
      <c r="O441" s="67"/>
      <c r="P441" s="190">
        <f>O441*H441</f>
        <v>0</v>
      </c>
      <c r="Q441" s="190">
        <v>0</v>
      </c>
      <c r="R441" s="190">
        <f>Q441*H441</f>
        <v>0</v>
      </c>
      <c r="S441" s="190">
        <v>0</v>
      </c>
      <c r="T441" s="191">
        <f>S441*H441</f>
        <v>0</v>
      </c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R441" s="192" t="s">
        <v>572</v>
      </c>
      <c r="AT441" s="192" t="s">
        <v>181</v>
      </c>
      <c r="AU441" s="192" t="s">
        <v>86</v>
      </c>
      <c r="AY441" s="20" t="s">
        <v>179</v>
      </c>
      <c r="BE441" s="193">
        <f>IF(N441="základní",J441,0)</f>
        <v>0</v>
      </c>
      <c r="BF441" s="193">
        <f>IF(N441="snížená",J441,0)</f>
        <v>0</v>
      </c>
      <c r="BG441" s="193">
        <f>IF(N441="zákl. přenesená",J441,0)</f>
        <v>0</v>
      </c>
      <c r="BH441" s="193">
        <f>IF(N441="sníž. přenesená",J441,0)</f>
        <v>0</v>
      </c>
      <c r="BI441" s="193">
        <f>IF(N441="nulová",J441,0)</f>
        <v>0</v>
      </c>
      <c r="BJ441" s="20" t="s">
        <v>84</v>
      </c>
      <c r="BK441" s="193">
        <f>ROUND(I441*H441,2)</f>
        <v>0</v>
      </c>
      <c r="BL441" s="20" t="s">
        <v>572</v>
      </c>
      <c r="BM441" s="192" t="s">
        <v>1897</v>
      </c>
    </row>
    <row r="442" spans="1:65" s="2" customFormat="1" ht="11.25">
      <c r="A442" s="37"/>
      <c r="B442" s="38"/>
      <c r="C442" s="39"/>
      <c r="D442" s="194" t="s">
        <v>188</v>
      </c>
      <c r="E442" s="39"/>
      <c r="F442" s="195" t="s">
        <v>1771</v>
      </c>
      <c r="G442" s="39"/>
      <c r="H442" s="39"/>
      <c r="I442" s="196"/>
      <c r="J442" s="39"/>
      <c r="K442" s="39"/>
      <c r="L442" s="42"/>
      <c r="M442" s="197"/>
      <c r="N442" s="198"/>
      <c r="O442" s="67"/>
      <c r="P442" s="67"/>
      <c r="Q442" s="67"/>
      <c r="R442" s="67"/>
      <c r="S442" s="67"/>
      <c r="T442" s="68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T442" s="20" t="s">
        <v>188</v>
      </c>
      <c r="AU442" s="20" t="s">
        <v>86</v>
      </c>
    </row>
    <row r="443" spans="1:65" s="12" customFormat="1" ht="22.9" customHeight="1">
      <c r="B443" s="165"/>
      <c r="C443" s="166"/>
      <c r="D443" s="167" t="s">
        <v>76</v>
      </c>
      <c r="E443" s="179" t="s">
        <v>374</v>
      </c>
      <c r="F443" s="179" t="s">
        <v>1772</v>
      </c>
      <c r="G443" s="166"/>
      <c r="H443" s="166"/>
      <c r="I443" s="169"/>
      <c r="J443" s="180">
        <f>BK443</f>
        <v>0</v>
      </c>
      <c r="K443" s="166"/>
      <c r="L443" s="171"/>
      <c r="M443" s="172"/>
      <c r="N443" s="173"/>
      <c r="O443" s="173"/>
      <c r="P443" s="174">
        <f>SUM(P444:P445)</f>
        <v>0</v>
      </c>
      <c r="Q443" s="173"/>
      <c r="R443" s="174">
        <f>SUM(R444:R445)</f>
        <v>0</v>
      </c>
      <c r="S443" s="173"/>
      <c r="T443" s="175">
        <f>SUM(T444:T445)</f>
        <v>0</v>
      </c>
      <c r="AR443" s="176" t="s">
        <v>94</v>
      </c>
      <c r="AT443" s="177" t="s">
        <v>76</v>
      </c>
      <c r="AU443" s="177" t="s">
        <v>84</v>
      </c>
      <c r="AY443" s="176" t="s">
        <v>179</v>
      </c>
      <c r="BK443" s="178">
        <f>SUM(BK444:BK445)</f>
        <v>0</v>
      </c>
    </row>
    <row r="444" spans="1:65" s="2" customFormat="1" ht="24.2" customHeight="1">
      <c r="A444" s="37"/>
      <c r="B444" s="38"/>
      <c r="C444" s="244" t="s">
        <v>1898</v>
      </c>
      <c r="D444" s="244" t="s">
        <v>374</v>
      </c>
      <c r="E444" s="245" t="s">
        <v>1778</v>
      </c>
      <c r="F444" s="246" t="s">
        <v>1779</v>
      </c>
      <c r="G444" s="247" t="s">
        <v>216</v>
      </c>
      <c r="H444" s="248">
        <v>5</v>
      </c>
      <c r="I444" s="249"/>
      <c r="J444" s="250">
        <f>ROUND(I444*H444,2)</f>
        <v>0</v>
      </c>
      <c r="K444" s="246" t="s">
        <v>1775</v>
      </c>
      <c r="L444" s="251"/>
      <c r="M444" s="252" t="s">
        <v>19</v>
      </c>
      <c r="N444" s="253" t="s">
        <v>48</v>
      </c>
      <c r="O444" s="67"/>
      <c r="P444" s="190">
        <f>O444*H444</f>
        <v>0</v>
      </c>
      <c r="Q444" s="190">
        <v>0</v>
      </c>
      <c r="R444" s="190">
        <f>Q444*H444</f>
        <v>0</v>
      </c>
      <c r="S444" s="190">
        <v>0</v>
      </c>
      <c r="T444" s="191">
        <f>S444*H444</f>
        <v>0</v>
      </c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R444" s="192" t="s">
        <v>1776</v>
      </c>
      <c r="AT444" s="192" t="s">
        <v>374</v>
      </c>
      <c r="AU444" s="192" t="s">
        <v>86</v>
      </c>
      <c r="AY444" s="20" t="s">
        <v>179</v>
      </c>
      <c r="BE444" s="193">
        <f>IF(N444="základní",J444,0)</f>
        <v>0</v>
      </c>
      <c r="BF444" s="193">
        <f>IF(N444="snížená",J444,0)</f>
        <v>0</v>
      </c>
      <c r="BG444" s="193">
        <f>IF(N444="zákl. přenesená",J444,0)</f>
        <v>0</v>
      </c>
      <c r="BH444" s="193">
        <f>IF(N444="sníž. přenesená",J444,0)</f>
        <v>0</v>
      </c>
      <c r="BI444" s="193">
        <f>IF(N444="nulová",J444,0)</f>
        <v>0</v>
      </c>
      <c r="BJ444" s="20" t="s">
        <v>84</v>
      </c>
      <c r="BK444" s="193">
        <f>ROUND(I444*H444,2)</f>
        <v>0</v>
      </c>
      <c r="BL444" s="20" t="s">
        <v>572</v>
      </c>
      <c r="BM444" s="192" t="s">
        <v>1899</v>
      </c>
    </row>
    <row r="445" spans="1:65" s="2" customFormat="1" ht="19.5">
      <c r="A445" s="37"/>
      <c r="B445" s="38"/>
      <c r="C445" s="39"/>
      <c r="D445" s="194" t="s">
        <v>188</v>
      </c>
      <c r="E445" s="39"/>
      <c r="F445" s="195" t="s">
        <v>1779</v>
      </c>
      <c r="G445" s="39"/>
      <c r="H445" s="39"/>
      <c r="I445" s="196"/>
      <c r="J445" s="39"/>
      <c r="K445" s="39"/>
      <c r="L445" s="42"/>
      <c r="M445" s="197"/>
      <c r="N445" s="198"/>
      <c r="O445" s="67"/>
      <c r="P445" s="67"/>
      <c r="Q445" s="67"/>
      <c r="R445" s="67"/>
      <c r="S445" s="67"/>
      <c r="T445" s="68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T445" s="20" t="s">
        <v>188</v>
      </c>
      <c r="AU445" s="20" t="s">
        <v>86</v>
      </c>
    </row>
    <row r="446" spans="1:65" s="12" customFormat="1" ht="25.9" customHeight="1">
      <c r="B446" s="165"/>
      <c r="C446" s="166"/>
      <c r="D446" s="167" t="s">
        <v>76</v>
      </c>
      <c r="E446" s="168" t="s">
        <v>1900</v>
      </c>
      <c r="F446" s="168" t="s">
        <v>1901</v>
      </c>
      <c r="G446" s="166"/>
      <c r="H446" s="166"/>
      <c r="I446" s="169"/>
      <c r="J446" s="170">
        <f>BK446</f>
        <v>0</v>
      </c>
      <c r="K446" s="166"/>
      <c r="L446" s="171"/>
      <c r="M446" s="172"/>
      <c r="N446" s="173"/>
      <c r="O446" s="173"/>
      <c r="P446" s="174">
        <f>P447+P450+P456+P459+P472</f>
        <v>0</v>
      </c>
      <c r="Q446" s="173"/>
      <c r="R446" s="174">
        <f>R447+R450+R456+R459+R472</f>
        <v>0</v>
      </c>
      <c r="S446" s="173"/>
      <c r="T446" s="175">
        <f>T447+T450+T456+T459+T472</f>
        <v>0</v>
      </c>
      <c r="AR446" s="176" t="s">
        <v>84</v>
      </c>
      <c r="AT446" s="177" t="s">
        <v>76</v>
      </c>
      <c r="AU446" s="177" t="s">
        <v>77</v>
      </c>
      <c r="AY446" s="176" t="s">
        <v>179</v>
      </c>
      <c r="BK446" s="178">
        <f>BK447+BK450+BK456+BK459+BK472</f>
        <v>0</v>
      </c>
    </row>
    <row r="447" spans="1:65" s="12" customFormat="1" ht="22.9" customHeight="1">
      <c r="B447" s="165"/>
      <c r="C447" s="166"/>
      <c r="D447" s="167" t="s">
        <v>76</v>
      </c>
      <c r="E447" s="179" t="s">
        <v>491</v>
      </c>
      <c r="F447" s="179" t="s">
        <v>1737</v>
      </c>
      <c r="G447" s="166"/>
      <c r="H447" s="166"/>
      <c r="I447" s="169"/>
      <c r="J447" s="180">
        <f>BK447</f>
        <v>0</v>
      </c>
      <c r="K447" s="166"/>
      <c r="L447" s="171"/>
      <c r="M447" s="172"/>
      <c r="N447" s="173"/>
      <c r="O447" s="173"/>
      <c r="P447" s="174">
        <f>SUM(P448:P449)</f>
        <v>0</v>
      </c>
      <c r="Q447" s="173"/>
      <c r="R447" s="174">
        <f>SUM(R448:R449)</f>
        <v>0</v>
      </c>
      <c r="S447" s="173"/>
      <c r="T447" s="175">
        <f>SUM(T448:T449)</f>
        <v>0</v>
      </c>
      <c r="AR447" s="176" t="s">
        <v>84</v>
      </c>
      <c r="AT447" s="177" t="s">
        <v>76</v>
      </c>
      <c r="AU447" s="177" t="s">
        <v>84</v>
      </c>
      <c r="AY447" s="176" t="s">
        <v>179</v>
      </c>
      <c r="BK447" s="178">
        <f>SUM(BK448:BK449)</f>
        <v>0</v>
      </c>
    </row>
    <row r="448" spans="1:65" s="2" customFormat="1" ht="24.2" customHeight="1">
      <c r="A448" s="37"/>
      <c r="B448" s="38"/>
      <c r="C448" s="181" t="s">
        <v>1803</v>
      </c>
      <c r="D448" s="181" t="s">
        <v>181</v>
      </c>
      <c r="E448" s="182" t="s">
        <v>1738</v>
      </c>
      <c r="F448" s="183" t="s">
        <v>1739</v>
      </c>
      <c r="G448" s="184" t="s">
        <v>216</v>
      </c>
      <c r="H448" s="185">
        <v>132</v>
      </c>
      <c r="I448" s="186"/>
      <c r="J448" s="187">
        <f>ROUND(I448*H448,2)</f>
        <v>0</v>
      </c>
      <c r="K448" s="183" t="s">
        <v>1740</v>
      </c>
      <c r="L448" s="42"/>
      <c r="M448" s="188" t="s">
        <v>19</v>
      </c>
      <c r="N448" s="189" t="s">
        <v>48</v>
      </c>
      <c r="O448" s="67"/>
      <c r="P448" s="190">
        <f>O448*H448</f>
        <v>0</v>
      </c>
      <c r="Q448" s="190">
        <v>0</v>
      </c>
      <c r="R448" s="190">
        <f>Q448*H448</f>
        <v>0</v>
      </c>
      <c r="S448" s="190">
        <v>0</v>
      </c>
      <c r="T448" s="191">
        <f>S448*H448</f>
        <v>0</v>
      </c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R448" s="192" t="s">
        <v>186</v>
      </c>
      <c r="AT448" s="192" t="s">
        <v>181</v>
      </c>
      <c r="AU448" s="192" t="s">
        <v>86</v>
      </c>
      <c r="AY448" s="20" t="s">
        <v>179</v>
      </c>
      <c r="BE448" s="193">
        <f>IF(N448="základní",J448,0)</f>
        <v>0</v>
      </c>
      <c r="BF448" s="193">
        <f>IF(N448="snížená",J448,0)</f>
        <v>0</v>
      </c>
      <c r="BG448" s="193">
        <f>IF(N448="zákl. přenesená",J448,0)</f>
        <v>0</v>
      </c>
      <c r="BH448" s="193">
        <f>IF(N448="sníž. přenesená",J448,0)</f>
        <v>0</v>
      </c>
      <c r="BI448" s="193">
        <f>IF(N448="nulová",J448,0)</f>
        <v>0</v>
      </c>
      <c r="BJ448" s="20" t="s">
        <v>84</v>
      </c>
      <c r="BK448" s="193">
        <f>ROUND(I448*H448,2)</f>
        <v>0</v>
      </c>
      <c r="BL448" s="20" t="s">
        <v>186</v>
      </c>
      <c r="BM448" s="192" t="s">
        <v>1902</v>
      </c>
    </row>
    <row r="449" spans="1:65" s="2" customFormat="1" ht="19.5">
      <c r="A449" s="37"/>
      <c r="B449" s="38"/>
      <c r="C449" s="39"/>
      <c r="D449" s="194" t="s">
        <v>188</v>
      </c>
      <c r="E449" s="39"/>
      <c r="F449" s="195" t="s">
        <v>1739</v>
      </c>
      <c r="G449" s="39"/>
      <c r="H449" s="39"/>
      <c r="I449" s="196"/>
      <c r="J449" s="39"/>
      <c r="K449" s="39"/>
      <c r="L449" s="42"/>
      <c r="M449" s="197"/>
      <c r="N449" s="198"/>
      <c r="O449" s="67"/>
      <c r="P449" s="67"/>
      <c r="Q449" s="67"/>
      <c r="R449" s="67"/>
      <c r="S449" s="67"/>
      <c r="T449" s="68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T449" s="20" t="s">
        <v>188</v>
      </c>
      <c r="AU449" s="20" t="s">
        <v>86</v>
      </c>
    </row>
    <row r="450" spans="1:65" s="12" customFormat="1" ht="22.9" customHeight="1">
      <c r="B450" s="165"/>
      <c r="C450" s="166"/>
      <c r="D450" s="167" t="s">
        <v>76</v>
      </c>
      <c r="E450" s="179" t="s">
        <v>1742</v>
      </c>
      <c r="F450" s="179" t="s">
        <v>1743</v>
      </c>
      <c r="G450" s="166"/>
      <c r="H450" s="166"/>
      <c r="I450" s="169"/>
      <c r="J450" s="180">
        <f>BK450</f>
        <v>0</v>
      </c>
      <c r="K450" s="166"/>
      <c r="L450" s="171"/>
      <c r="M450" s="172"/>
      <c r="N450" s="173"/>
      <c r="O450" s="173"/>
      <c r="P450" s="174">
        <f>SUM(P451:P455)</f>
        <v>0</v>
      </c>
      <c r="Q450" s="173"/>
      <c r="R450" s="174">
        <f>SUM(R451:R455)</f>
        <v>0</v>
      </c>
      <c r="S450" s="173"/>
      <c r="T450" s="175">
        <f>SUM(T451:T455)</f>
        <v>0</v>
      </c>
      <c r="AR450" s="176" t="s">
        <v>94</v>
      </c>
      <c r="AT450" s="177" t="s">
        <v>76</v>
      </c>
      <c r="AU450" s="177" t="s">
        <v>84</v>
      </c>
      <c r="AY450" s="176" t="s">
        <v>179</v>
      </c>
      <c r="BK450" s="178">
        <f>SUM(BK451:BK455)</f>
        <v>0</v>
      </c>
    </row>
    <row r="451" spans="1:65" s="2" customFormat="1" ht="16.5" customHeight="1">
      <c r="A451" s="37"/>
      <c r="B451" s="38"/>
      <c r="C451" s="181" t="s">
        <v>1903</v>
      </c>
      <c r="D451" s="181" t="s">
        <v>181</v>
      </c>
      <c r="E451" s="182" t="s">
        <v>1782</v>
      </c>
      <c r="F451" s="183" t="s">
        <v>1783</v>
      </c>
      <c r="G451" s="184" t="s">
        <v>405</v>
      </c>
      <c r="H451" s="185">
        <v>1</v>
      </c>
      <c r="I451" s="186"/>
      <c r="J451" s="187">
        <f>ROUND(I451*H451,2)</f>
        <v>0</v>
      </c>
      <c r="K451" s="183" t="s">
        <v>1740</v>
      </c>
      <c r="L451" s="42"/>
      <c r="M451" s="188" t="s">
        <v>19</v>
      </c>
      <c r="N451" s="189" t="s">
        <v>48</v>
      </c>
      <c r="O451" s="67"/>
      <c r="P451" s="190">
        <f>O451*H451</f>
        <v>0</v>
      </c>
      <c r="Q451" s="190">
        <v>0</v>
      </c>
      <c r="R451" s="190">
        <f>Q451*H451</f>
        <v>0</v>
      </c>
      <c r="S451" s="190">
        <v>0</v>
      </c>
      <c r="T451" s="191">
        <f>S451*H451</f>
        <v>0</v>
      </c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R451" s="192" t="s">
        <v>572</v>
      </c>
      <c r="AT451" s="192" t="s">
        <v>181</v>
      </c>
      <c r="AU451" s="192" t="s">
        <v>86</v>
      </c>
      <c r="AY451" s="20" t="s">
        <v>179</v>
      </c>
      <c r="BE451" s="193">
        <f>IF(N451="základní",J451,0)</f>
        <v>0</v>
      </c>
      <c r="BF451" s="193">
        <f>IF(N451="snížená",J451,0)</f>
        <v>0</v>
      </c>
      <c r="BG451" s="193">
        <f>IF(N451="zákl. přenesená",J451,0)</f>
        <v>0</v>
      </c>
      <c r="BH451" s="193">
        <f>IF(N451="sníž. přenesená",J451,0)</f>
        <v>0</v>
      </c>
      <c r="BI451" s="193">
        <f>IF(N451="nulová",J451,0)</f>
        <v>0</v>
      </c>
      <c r="BJ451" s="20" t="s">
        <v>84</v>
      </c>
      <c r="BK451" s="193">
        <f>ROUND(I451*H451,2)</f>
        <v>0</v>
      </c>
      <c r="BL451" s="20" t="s">
        <v>572</v>
      </c>
      <c r="BM451" s="192" t="s">
        <v>1904</v>
      </c>
    </row>
    <row r="452" spans="1:65" s="2" customFormat="1" ht="11.25">
      <c r="A452" s="37"/>
      <c r="B452" s="38"/>
      <c r="C452" s="39"/>
      <c r="D452" s="194" t="s">
        <v>188</v>
      </c>
      <c r="E452" s="39"/>
      <c r="F452" s="195" t="s">
        <v>1783</v>
      </c>
      <c r="G452" s="39"/>
      <c r="H452" s="39"/>
      <c r="I452" s="196"/>
      <c r="J452" s="39"/>
      <c r="K452" s="39"/>
      <c r="L452" s="42"/>
      <c r="M452" s="197"/>
      <c r="N452" s="198"/>
      <c r="O452" s="67"/>
      <c r="P452" s="67"/>
      <c r="Q452" s="67"/>
      <c r="R452" s="67"/>
      <c r="S452" s="67"/>
      <c r="T452" s="68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T452" s="20" t="s">
        <v>188</v>
      </c>
      <c r="AU452" s="20" t="s">
        <v>86</v>
      </c>
    </row>
    <row r="453" spans="1:65" s="2" customFormat="1" ht="37.9" customHeight="1">
      <c r="A453" s="37"/>
      <c r="B453" s="38"/>
      <c r="C453" s="181" t="s">
        <v>1807</v>
      </c>
      <c r="D453" s="181" t="s">
        <v>181</v>
      </c>
      <c r="E453" s="182" t="s">
        <v>1746</v>
      </c>
      <c r="F453" s="183" t="s">
        <v>1747</v>
      </c>
      <c r="G453" s="184" t="s">
        <v>405</v>
      </c>
      <c r="H453" s="185">
        <v>1</v>
      </c>
      <c r="I453" s="186"/>
      <c r="J453" s="187">
        <f>ROUND(I453*H453,2)</f>
        <v>0</v>
      </c>
      <c r="K453" s="183" t="s">
        <v>1740</v>
      </c>
      <c r="L453" s="42"/>
      <c r="M453" s="188" t="s">
        <v>19</v>
      </c>
      <c r="N453" s="189" t="s">
        <v>48</v>
      </c>
      <c r="O453" s="67"/>
      <c r="P453" s="190">
        <f>O453*H453</f>
        <v>0</v>
      </c>
      <c r="Q453" s="190">
        <v>0</v>
      </c>
      <c r="R453" s="190">
        <f>Q453*H453</f>
        <v>0</v>
      </c>
      <c r="S453" s="190">
        <v>0</v>
      </c>
      <c r="T453" s="191">
        <f>S453*H453</f>
        <v>0</v>
      </c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R453" s="192" t="s">
        <v>572</v>
      </c>
      <c r="AT453" s="192" t="s">
        <v>181</v>
      </c>
      <c r="AU453" s="192" t="s">
        <v>86</v>
      </c>
      <c r="AY453" s="20" t="s">
        <v>179</v>
      </c>
      <c r="BE453" s="193">
        <f>IF(N453="základní",J453,0)</f>
        <v>0</v>
      </c>
      <c r="BF453" s="193">
        <f>IF(N453="snížená",J453,0)</f>
        <v>0</v>
      </c>
      <c r="BG453" s="193">
        <f>IF(N453="zákl. přenesená",J453,0)</f>
        <v>0</v>
      </c>
      <c r="BH453" s="193">
        <f>IF(N453="sníž. přenesená",J453,0)</f>
        <v>0</v>
      </c>
      <c r="BI453" s="193">
        <f>IF(N453="nulová",J453,0)</f>
        <v>0</v>
      </c>
      <c r="BJ453" s="20" t="s">
        <v>84</v>
      </c>
      <c r="BK453" s="193">
        <f>ROUND(I453*H453,2)</f>
        <v>0</v>
      </c>
      <c r="BL453" s="20" t="s">
        <v>572</v>
      </c>
      <c r="BM453" s="192" t="s">
        <v>1905</v>
      </c>
    </row>
    <row r="454" spans="1:65" s="2" customFormat="1" ht="19.5">
      <c r="A454" s="37"/>
      <c r="B454" s="38"/>
      <c r="C454" s="39"/>
      <c r="D454" s="194" t="s">
        <v>188</v>
      </c>
      <c r="E454" s="39"/>
      <c r="F454" s="195" t="s">
        <v>1747</v>
      </c>
      <c r="G454" s="39"/>
      <c r="H454" s="39"/>
      <c r="I454" s="196"/>
      <c r="J454" s="39"/>
      <c r="K454" s="39"/>
      <c r="L454" s="42"/>
      <c r="M454" s="197"/>
      <c r="N454" s="198"/>
      <c r="O454" s="67"/>
      <c r="P454" s="67"/>
      <c r="Q454" s="67"/>
      <c r="R454" s="67"/>
      <c r="S454" s="67"/>
      <c r="T454" s="68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T454" s="20" t="s">
        <v>188</v>
      </c>
      <c r="AU454" s="20" t="s">
        <v>86</v>
      </c>
    </row>
    <row r="455" spans="1:65" s="2" customFormat="1" ht="29.25">
      <c r="A455" s="37"/>
      <c r="B455" s="38"/>
      <c r="C455" s="39"/>
      <c r="D455" s="194" t="s">
        <v>433</v>
      </c>
      <c r="E455" s="39"/>
      <c r="F455" s="254" t="s">
        <v>1748</v>
      </c>
      <c r="G455" s="39"/>
      <c r="H455" s="39"/>
      <c r="I455" s="196"/>
      <c r="J455" s="39"/>
      <c r="K455" s="39"/>
      <c r="L455" s="42"/>
      <c r="M455" s="197"/>
      <c r="N455" s="198"/>
      <c r="O455" s="67"/>
      <c r="P455" s="67"/>
      <c r="Q455" s="67"/>
      <c r="R455" s="67"/>
      <c r="S455" s="67"/>
      <c r="T455" s="68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T455" s="20" t="s">
        <v>433</v>
      </c>
      <c r="AU455" s="20" t="s">
        <v>86</v>
      </c>
    </row>
    <row r="456" spans="1:65" s="12" customFormat="1" ht="22.9" customHeight="1">
      <c r="B456" s="165"/>
      <c r="C456" s="166"/>
      <c r="D456" s="167" t="s">
        <v>76</v>
      </c>
      <c r="E456" s="179" t="s">
        <v>1749</v>
      </c>
      <c r="F456" s="179" t="s">
        <v>1750</v>
      </c>
      <c r="G456" s="166"/>
      <c r="H456" s="166"/>
      <c r="I456" s="169"/>
      <c r="J456" s="180">
        <f>BK456</f>
        <v>0</v>
      </c>
      <c r="K456" s="166"/>
      <c r="L456" s="171"/>
      <c r="M456" s="172"/>
      <c r="N456" s="173"/>
      <c r="O456" s="173"/>
      <c r="P456" s="174">
        <f>SUM(P457:P458)</f>
        <v>0</v>
      </c>
      <c r="Q456" s="173"/>
      <c r="R456" s="174">
        <f>SUM(R457:R458)</f>
        <v>0</v>
      </c>
      <c r="S456" s="173"/>
      <c r="T456" s="175">
        <f>SUM(T457:T458)</f>
        <v>0</v>
      </c>
      <c r="AR456" s="176" t="s">
        <v>94</v>
      </c>
      <c r="AT456" s="177" t="s">
        <v>76</v>
      </c>
      <c r="AU456" s="177" t="s">
        <v>84</v>
      </c>
      <c r="AY456" s="176" t="s">
        <v>179</v>
      </c>
      <c r="BK456" s="178">
        <f>SUM(BK457:BK458)</f>
        <v>0</v>
      </c>
    </row>
    <row r="457" spans="1:65" s="2" customFormat="1" ht="16.5" customHeight="1">
      <c r="A457" s="37"/>
      <c r="B457" s="38"/>
      <c r="C457" s="181" t="s">
        <v>1906</v>
      </c>
      <c r="D457" s="181" t="s">
        <v>181</v>
      </c>
      <c r="E457" s="182" t="s">
        <v>1751</v>
      </c>
      <c r="F457" s="183" t="s">
        <v>1752</v>
      </c>
      <c r="G457" s="184" t="s">
        <v>216</v>
      </c>
      <c r="H457" s="185">
        <v>5</v>
      </c>
      <c r="I457" s="186"/>
      <c r="J457" s="187">
        <f>ROUND(I457*H457,2)</f>
        <v>0</v>
      </c>
      <c r="K457" s="183" t="s">
        <v>1740</v>
      </c>
      <c r="L457" s="42"/>
      <c r="M457" s="188" t="s">
        <v>19</v>
      </c>
      <c r="N457" s="189" t="s">
        <v>48</v>
      </c>
      <c r="O457" s="67"/>
      <c r="P457" s="190">
        <f>O457*H457</f>
        <v>0</v>
      </c>
      <c r="Q457" s="190">
        <v>0</v>
      </c>
      <c r="R457" s="190">
        <f>Q457*H457</f>
        <v>0</v>
      </c>
      <c r="S457" s="190">
        <v>0</v>
      </c>
      <c r="T457" s="191">
        <f>S457*H457</f>
        <v>0</v>
      </c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R457" s="192" t="s">
        <v>572</v>
      </c>
      <c r="AT457" s="192" t="s">
        <v>181</v>
      </c>
      <c r="AU457" s="192" t="s">
        <v>86</v>
      </c>
      <c r="AY457" s="20" t="s">
        <v>179</v>
      </c>
      <c r="BE457" s="193">
        <f>IF(N457="základní",J457,0)</f>
        <v>0</v>
      </c>
      <c r="BF457" s="193">
        <f>IF(N457="snížená",J457,0)</f>
        <v>0</v>
      </c>
      <c r="BG457" s="193">
        <f>IF(N457="zákl. přenesená",J457,0)</f>
        <v>0</v>
      </c>
      <c r="BH457" s="193">
        <f>IF(N457="sníž. přenesená",J457,0)</f>
        <v>0</v>
      </c>
      <c r="BI457" s="193">
        <f>IF(N457="nulová",J457,0)</f>
        <v>0</v>
      </c>
      <c r="BJ457" s="20" t="s">
        <v>84</v>
      </c>
      <c r="BK457" s="193">
        <f>ROUND(I457*H457,2)</f>
        <v>0</v>
      </c>
      <c r="BL457" s="20" t="s">
        <v>572</v>
      </c>
      <c r="BM457" s="192" t="s">
        <v>1907</v>
      </c>
    </row>
    <row r="458" spans="1:65" s="2" customFormat="1" ht="11.25">
      <c r="A458" s="37"/>
      <c r="B458" s="38"/>
      <c r="C458" s="39"/>
      <c r="D458" s="194" t="s">
        <v>188</v>
      </c>
      <c r="E458" s="39"/>
      <c r="F458" s="195" t="s">
        <v>1752</v>
      </c>
      <c r="G458" s="39"/>
      <c r="H458" s="39"/>
      <c r="I458" s="196"/>
      <c r="J458" s="39"/>
      <c r="K458" s="39"/>
      <c r="L458" s="42"/>
      <c r="M458" s="197"/>
      <c r="N458" s="198"/>
      <c r="O458" s="67"/>
      <c r="P458" s="67"/>
      <c r="Q458" s="67"/>
      <c r="R458" s="67"/>
      <c r="S458" s="67"/>
      <c r="T458" s="68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T458" s="20" t="s">
        <v>188</v>
      </c>
      <c r="AU458" s="20" t="s">
        <v>86</v>
      </c>
    </row>
    <row r="459" spans="1:65" s="12" customFormat="1" ht="22.9" customHeight="1">
      <c r="B459" s="165"/>
      <c r="C459" s="166"/>
      <c r="D459" s="167" t="s">
        <v>76</v>
      </c>
      <c r="E459" s="179" t="s">
        <v>1754</v>
      </c>
      <c r="F459" s="179" t="s">
        <v>1755</v>
      </c>
      <c r="G459" s="166"/>
      <c r="H459" s="166"/>
      <c r="I459" s="169"/>
      <c r="J459" s="180">
        <f>BK459</f>
        <v>0</v>
      </c>
      <c r="K459" s="166"/>
      <c r="L459" s="171"/>
      <c r="M459" s="172"/>
      <c r="N459" s="173"/>
      <c r="O459" s="173"/>
      <c r="P459" s="174">
        <f>SUM(P460:P471)</f>
        <v>0</v>
      </c>
      <c r="Q459" s="173"/>
      <c r="R459" s="174">
        <f>SUM(R460:R471)</f>
        <v>0</v>
      </c>
      <c r="S459" s="173"/>
      <c r="T459" s="175">
        <f>SUM(T460:T471)</f>
        <v>0</v>
      </c>
      <c r="AR459" s="176" t="s">
        <v>94</v>
      </c>
      <c r="AT459" s="177" t="s">
        <v>76</v>
      </c>
      <c r="AU459" s="177" t="s">
        <v>84</v>
      </c>
      <c r="AY459" s="176" t="s">
        <v>179</v>
      </c>
      <c r="BK459" s="178">
        <f>SUM(BK460:BK471)</f>
        <v>0</v>
      </c>
    </row>
    <row r="460" spans="1:65" s="2" customFormat="1" ht="24.2" customHeight="1">
      <c r="A460" s="37"/>
      <c r="B460" s="38"/>
      <c r="C460" s="181" t="s">
        <v>1908</v>
      </c>
      <c r="D460" s="181" t="s">
        <v>181</v>
      </c>
      <c r="E460" s="182" t="s">
        <v>1756</v>
      </c>
      <c r="F460" s="183" t="s">
        <v>1757</v>
      </c>
      <c r="G460" s="184" t="s">
        <v>216</v>
      </c>
      <c r="H460" s="185">
        <v>132</v>
      </c>
      <c r="I460" s="186"/>
      <c r="J460" s="187">
        <f>ROUND(I460*H460,2)</f>
        <v>0</v>
      </c>
      <c r="K460" s="183" t="s">
        <v>1740</v>
      </c>
      <c r="L460" s="42"/>
      <c r="M460" s="188" t="s">
        <v>19</v>
      </c>
      <c r="N460" s="189" t="s">
        <v>48</v>
      </c>
      <c r="O460" s="67"/>
      <c r="P460" s="190">
        <f>O460*H460</f>
        <v>0</v>
      </c>
      <c r="Q460" s="190">
        <v>0</v>
      </c>
      <c r="R460" s="190">
        <f>Q460*H460</f>
        <v>0</v>
      </c>
      <c r="S460" s="190">
        <v>0</v>
      </c>
      <c r="T460" s="191">
        <f>S460*H460</f>
        <v>0</v>
      </c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R460" s="192" t="s">
        <v>572</v>
      </c>
      <c r="AT460" s="192" t="s">
        <v>181</v>
      </c>
      <c r="AU460" s="192" t="s">
        <v>86</v>
      </c>
      <c r="AY460" s="20" t="s">
        <v>179</v>
      </c>
      <c r="BE460" s="193">
        <f>IF(N460="základní",J460,0)</f>
        <v>0</v>
      </c>
      <c r="BF460" s="193">
        <f>IF(N460="snížená",J460,0)</f>
        <v>0</v>
      </c>
      <c r="BG460" s="193">
        <f>IF(N460="zákl. přenesená",J460,0)</f>
        <v>0</v>
      </c>
      <c r="BH460" s="193">
        <f>IF(N460="sníž. přenesená",J460,0)</f>
        <v>0</v>
      </c>
      <c r="BI460" s="193">
        <f>IF(N460="nulová",J460,0)</f>
        <v>0</v>
      </c>
      <c r="BJ460" s="20" t="s">
        <v>84</v>
      </c>
      <c r="BK460" s="193">
        <f>ROUND(I460*H460,2)</f>
        <v>0</v>
      </c>
      <c r="BL460" s="20" t="s">
        <v>572</v>
      </c>
      <c r="BM460" s="192" t="s">
        <v>1776</v>
      </c>
    </row>
    <row r="461" spans="1:65" s="2" customFormat="1" ht="19.5">
      <c r="A461" s="37"/>
      <c r="B461" s="38"/>
      <c r="C461" s="39"/>
      <c r="D461" s="194" t="s">
        <v>188</v>
      </c>
      <c r="E461" s="39"/>
      <c r="F461" s="195" t="s">
        <v>1757</v>
      </c>
      <c r="G461" s="39"/>
      <c r="H461" s="39"/>
      <c r="I461" s="196"/>
      <c r="J461" s="39"/>
      <c r="K461" s="39"/>
      <c r="L461" s="42"/>
      <c r="M461" s="197"/>
      <c r="N461" s="198"/>
      <c r="O461" s="67"/>
      <c r="P461" s="67"/>
      <c r="Q461" s="67"/>
      <c r="R461" s="67"/>
      <c r="S461" s="67"/>
      <c r="T461" s="68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T461" s="20" t="s">
        <v>188</v>
      </c>
      <c r="AU461" s="20" t="s">
        <v>86</v>
      </c>
    </row>
    <row r="462" spans="1:65" s="2" customFormat="1" ht="21.75" customHeight="1">
      <c r="A462" s="37"/>
      <c r="B462" s="38"/>
      <c r="C462" s="181" t="s">
        <v>1909</v>
      </c>
      <c r="D462" s="181" t="s">
        <v>181</v>
      </c>
      <c r="E462" s="182" t="s">
        <v>1762</v>
      </c>
      <c r="F462" s="183" t="s">
        <v>1763</v>
      </c>
      <c r="G462" s="184" t="s">
        <v>405</v>
      </c>
      <c r="H462" s="185">
        <v>12</v>
      </c>
      <c r="I462" s="186"/>
      <c r="J462" s="187">
        <f>ROUND(I462*H462,2)</f>
        <v>0</v>
      </c>
      <c r="K462" s="183" t="s">
        <v>1740</v>
      </c>
      <c r="L462" s="42"/>
      <c r="M462" s="188" t="s">
        <v>19</v>
      </c>
      <c r="N462" s="189" t="s">
        <v>48</v>
      </c>
      <c r="O462" s="67"/>
      <c r="P462" s="190">
        <f>O462*H462</f>
        <v>0</v>
      </c>
      <c r="Q462" s="190">
        <v>0</v>
      </c>
      <c r="R462" s="190">
        <f>Q462*H462</f>
        <v>0</v>
      </c>
      <c r="S462" s="190">
        <v>0</v>
      </c>
      <c r="T462" s="191">
        <f>S462*H462</f>
        <v>0</v>
      </c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R462" s="192" t="s">
        <v>572</v>
      </c>
      <c r="AT462" s="192" t="s">
        <v>181</v>
      </c>
      <c r="AU462" s="192" t="s">
        <v>86</v>
      </c>
      <c r="AY462" s="20" t="s">
        <v>179</v>
      </c>
      <c r="BE462" s="193">
        <f>IF(N462="základní",J462,0)</f>
        <v>0</v>
      </c>
      <c r="BF462" s="193">
        <f>IF(N462="snížená",J462,0)</f>
        <v>0</v>
      </c>
      <c r="BG462" s="193">
        <f>IF(N462="zákl. přenesená",J462,0)</f>
        <v>0</v>
      </c>
      <c r="BH462" s="193">
        <f>IF(N462="sníž. přenesená",J462,0)</f>
        <v>0</v>
      </c>
      <c r="BI462" s="193">
        <f>IF(N462="nulová",J462,0)</f>
        <v>0</v>
      </c>
      <c r="BJ462" s="20" t="s">
        <v>84</v>
      </c>
      <c r="BK462" s="193">
        <f>ROUND(I462*H462,2)</f>
        <v>0</v>
      </c>
      <c r="BL462" s="20" t="s">
        <v>572</v>
      </c>
      <c r="BM462" s="192" t="s">
        <v>1910</v>
      </c>
    </row>
    <row r="463" spans="1:65" s="2" customFormat="1" ht="11.25">
      <c r="A463" s="37"/>
      <c r="B463" s="38"/>
      <c r="C463" s="39"/>
      <c r="D463" s="194" t="s">
        <v>188</v>
      </c>
      <c r="E463" s="39"/>
      <c r="F463" s="195" t="s">
        <v>1763</v>
      </c>
      <c r="G463" s="39"/>
      <c r="H463" s="39"/>
      <c r="I463" s="196"/>
      <c r="J463" s="39"/>
      <c r="K463" s="39"/>
      <c r="L463" s="42"/>
      <c r="M463" s="197"/>
      <c r="N463" s="198"/>
      <c r="O463" s="67"/>
      <c r="P463" s="67"/>
      <c r="Q463" s="67"/>
      <c r="R463" s="67"/>
      <c r="S463" s="67"/>
      <c r="T463" s="68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T463" s="20" t="s">
        <v>188</v>
      </c>
      <c r="AU463" s="20" t="s">
        <v>86</v>
      </c>
    </row>
    <row r="464" spans="1:65" s="2" customFormat="1" ht="24.2" customHeight="1">
      <c r="A464" s="37"/>
      <c r="B464" s="38"/>
      <c r="C464" s="181" t="s">
        <v>1696</v>
      </c>
      <c r="D464" s="181" t="s">
        <v>181</v>
      </c>
      <c r="E464" s="182" t="s">
        <v>1764</v>
      </c>
      <c r="F464" s="183" t="s">
        <v>1765</v>
      </c>
      <c r="G464" s="184" t="s">
        <v>216</v>
      </c>
      <c r="H464" s="185">
        <v>7</v>
      </c>
      <c r="I464" s="186"/>
      <c r="J464" s="187">
        <f>ROUND(I464*H464,2)</f>
        <v>0</v>
      </c>
      <c r="K464" s="183" t="s">
        <v>1740</v>
      </c>
      <c r="L464" s="42"/>
      <c r="M464" s="188" t="s">
        <v>19</v>
      </c>
      <c r="N464" s="189" t="s">
        <v>48</v>
      </c>
      <c r="O464" s="67"/>
      <c r="P464" s="190">
        <f>O464*H464</f>
        <v>0</v>
      </c>
      <c r="Q464" s="190">
        <v>0</v>
      </c>
      <c r="R464" s="190">
        <f>Q464*H464</f>
        <v>0</v>
      </c>
      <c r="S464" s="190">
        <v>0</v>
      </c>
      <c r="T464" s="191">
        <f>S464*H464</f>
        <v>0</v>
      </c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R464" s="192" t="s">
        <v>572</v>
      </c>
      <c r="AT464" s="192" t="s">
        <v>181</v>
      </c>
      <c r="AU464" s="192" t="s">
        <v>86</v>
      </c>
      <c r="AY464" s="20" t="s">
        <v>179</v>
      </c>
      <c r="BE464" s="193">
        <f>IF(N464="základní",J464,0)</f>
        <v>0</v>
      </c>
      <c r="BF464" s="193">
        <f>IF(N464="snížená",J464,0)</f>
        <v>0</v>
      </c>
      <c r="BG464" s="193">
        <f>IF(N464="zákl. přenesená",J464,0)</f>
        <v>0</v>
      </c>
      <c r="BH464" s="193">
        <f>IF(N464="sníž. přenesená",J464,0)</f>
        <v>0</v>
      </c>
      <c r="BI464" s="193">
        <f>IF(N464="nulová",J464,0)</f>
        <v>0</v>
      </c>
      <c r="BJ464" s="20" t="s">
        <v>84</v>
      </c>
      <c r="BK464" s="193">
        <f>ROUND(I464*H464,2)</f>
        <v>0</v>
      </c>
      <c r="BL464" s="20" t="s">
        <v>572</v>
      </c>
      <c r="BM464" s="192" t="s">
        <v>1911</v>
      </c>
    </row>
    <row r="465" spans="1:65" s="2" customFormat="1" ht="19.5">
      <c r="A465" s="37"/>
      <c r="B465" s="38"/>
      <c r="C465" s="39"/>
      <c r="D465" s="194" t="s">
        <v>188</v>
      </c>
      <c r="E465" s="39"/>
      <c r="F465" s="195" t="s">
        <v>1765</v>
      </c>
      <c r="G465" s="39"/>
      <c r="H465" s="39"/>
      <c r="I465" s="196"/>
      <c r="J465" s="39"/>
      <c r="K465" s="39"/>
      <c r="L465" s="42"/>
      <c r="M465" s="197"/>
      <c r="N465" s="198"/>
      <c r="O465" s="67"/>
      <c r="P465" s="67"/>
      <c r="Q465" s="67"/>
      <c r="R465" s="67"/>
      <c r="S465" s="67"/>
      <c r="T465" s="68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T465" s="20" t="s">
        <v>188</v>
      </c>
      <c r="AU465" s="20" t="s">
        <v>86</v>
      </c>
    </row>
    <row r="466" spans="1:65" s="2" customFormat="1" ht="24.2" customHeight="1">
      <c r="A466" s="37"/>
      <c r="B466" s="38"/>
      <c r="C466" s="181" t="s">
        <v>1912</v>
      </c>
      <c r="D466" s="181" t="s">
        <v>181</v>
      </c>
      <c r="E466" s="182" t="s">
        <v>1766</v>
      </c>
      <c r="F466" s="183" t="s">
        <v>1767</v>
      </c>
      <c r="G466" s="184" t="s">
        <v>405</v>
      </c>
      <c r="H466" s="185">
        <v>1</v>
      </c>
      <c r="I466" s="186"/>
      <c r="J466" s="187">
        <f>ROUND(I466*H466,2)</f>
        <v>0</v>
      </c>
      <c r="K466" s="183" t="s">
        <v>1740</v>
      </c>
      <c r="L466" s="42"/>
      <c r="M466" s="188" t="s">
        <v>19</v>
      </c>
      <c r="N466" s="189" t="s">
        <v>48</v>
      </c>
      <c r="O466" s="67"/>
      <c r="P466" s="190">
        <f>O466*H466</f>
        <v>0</v>
      </c>
      <c r="Q466" s="190">
        <v>0</v>
      </c>
      <c r="R466" s="190">
        <f>Q466*H466</f>
        <v>0</v>
      </c>
      <c r="S466" s="190">
        <v>0</v>
      </c>
      <c r="T466" s="191">
        <f>S466*H466</f>
        <v>0</v>
      </c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R466" s="192" t="s">
        <v>572</v>
      </c>
      <c r="AT466" s="192" t="s">
        <v>181</v>
      </c>
      <c r="AU466" s="192" t="s">
        <v>86</v>
      </c>
      <c r="AY466" s="20" t="s">
        <v>179</v>
      </c>
      <c r="BE466" s="193">
        <f>IF(N466="základní",J466,0)</f>
        <v>0</v>
      </c>
      <c r="BF466" s="193">
        <f>IF(N466="snížená",J466,0)</f>
        <v>0</v>
      </c>
      <c r="BG466" s="193">
        <f>IF(N466="zákl. přenesená",J466,0)</f>
        <v>0</v>
      </c>
      <c r="BH466" s="193">
        <f>IF(N466="sníž. přenesená",J466,0)</f>
        <v>0</v>
      </c>
      <c r="BI466" s="193">
        <f>IF(N466="nulová",J466,0)</f>
        <v>0</v>
      </c>
      <c r="BJ466" s="20" t="s">
        <v>84</v>
      </c>
      <c r="BK466" s="193">
        <f>ROUND(I466*H466,2)</f>
        <v>0</v>
      </c>
      <c r="BL466" s="20" t="s">
        <v>572</v>
      </c>
      <c r="BM466" s="192" t="s">
        <v>1913</v>
      </c>
    </row>
    <row r="467" spans="1:65" s="2" customFormat="1" ht="19.5">
      <c r="A467" s="37"/>
      <c r="B467" s="38"/>
      <c r="C467" s="39"/>
      <c r="D467" s="194" t="s">
        <v>188</v>
      </c>
      <c r="E467" s="39"/>
      <c r="F467" s="195" t="s">
        <v>1767</v>
      </c>
      <c r="G467" s="39"/>
      <c r="H467" s="39"/>
      <c r="I467" s="196"/>
      <c r="J467" s="39"/>
      <c r="K467" s="39"/>
      <c r="L467" s="42"/>
      <c r="M467" s="197"/>
      <c r="N467" s="198"/>
      <c r="O467" s="67"/>
      <c r="P467" s="67"/>
      <c r="Q467" s="67"/>
      <c r="R467" s="67"/>
      <c r="S467" s="67"/>
      <c r="T467" s="68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T467" s="20" t="s">
        <v>188</v>
      </c>
      <c r="AU467" s="20" t="s">
        <v>86</v>
      </c>
    </row>
    <row r="468" spans="1:65" s="2" customFormat="1" ht="24.2" customHeight="1">
      <c r="A468" s="37"/>
      <c r="B468" s="38"/>
      <c r="C468" s="181" t="s">
        <v>1914</v>
      </c>
      <c r="D468" s="181" t="s">
        <v>181</v>
      </c>
      <c r="E468" s="182" t="s">
        <v>1768</v>
      </c>
      <c r="F468" s="183" t="s">
        <v>1769</v>
      </c>
      <c r="G468" s="184" t="s">
        <v>405</v>
      </c>
      <c r="H468" s="185">
        <v>1</v>
      </c>
      <c r="I468" s="186"/>
      <c r="J468" s="187">
        <f>ROUND(I468*H468,2)</f>
        <v>0</v>
      </c>
      <c r="K468" s="183" t="s">
        <v>1740</v>
      </c>
      <c r="L468" s="42"/>
      <c r="M468" s="188" t="s">
        <v>19</v>
      </c>
      <c r="N468" s="189" t="s">
        <v>48</v>
      </c>
      <c r="O468" s="67"/>
      <c r="P468" s="190">
        <f>O468*H468</f>
        <v>0</v>
      </c>
      <c r="Q468" s="190">
        <v>0</v>
      </c>
      <c r="R468" s="190">
        <f>Q468*H468</f>
        <v>0</v>
      </c>
      <c r="S468" s="190">
        <v>0</v>
      </c>
      <c r="T468" s="191">
        <f>S468*H468</f>
        <v>0</v>
      </c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R468" s="192" t="s">
        <v>572</v>
      </c>
      <c r="AT468" s="192" t="s">
        <v>181</v>
      </c>
      <c r="AU468" s="192" t="s">
        <v>86</v>
      </c>
      <c r="AY468" s="20" t="s">
        <v>179</v>
      </c>
      <c r="BE468" s="193">
        <f>IF(N468="základní",J468,0)</f>
        <v>0</v>
      </c>
      <c r="BF468" s="193">
        <f>IF(N468="snížená",J468,0)</f>
        <v>0</v>
      </c>
      <c r="BG468" s="193">
        <f>IF(N468="zákl. přenesená",J468,0)</f>
        <v>0</v>
      </c>
      <c r="BH468" s="193">
        <f>IF(N468="sníž. přenesená",J468,0)</f>
        <v>0</v>
      </c>
      <c r="BI468" s="193">
        <f>IF(N468="nulová",J468,0)</f>
        <v>0</v>
      </c>
      <c r="BJ468" s="20" t="s">
        <v>84</v>
      </c>
      <c r="BK468" s="193">
        <f>ROUND(I468*H468,2)</f>
        <v>0</v>
      </c>
      <c r="BL468" s="20" t="s">
        <v>572</v>
      </c>
      <c r="BM468" s="192" t="s">
        <v>1915</v>
      </c>
    </row>
    <row r="469" spans="1:65" s="2" customFormat="1" ht="19.5">
      <c r="A469" s="37"/>
      <c r="B469" s="38"/>
      <c r="C469" s="39"/>
      <c r="D469" s="194" t="s">
        <v>188</v>
      </c>
      <c r="E469" s="39"/>
      <c r="F469" s="195" t="s">
        <v>1769</v>
      </c>
      <c r="G469" s="39"/>
      <c r="H469" s="39"/>
      <c r="I469" s="196"/>
      <c r="J469" s="39"/>
      <c r="K469" s="39"/>
      <c r="L469" s="42"/>
      <c r="M469" s="197"/>
      <c r="N469" s="198"/>
      <c r="O469" s="67"/>
      <c r="P469" s="67"/>
      <c r="Q469" s="67"/>
      <c r="R469" s="67"/>
      <c r="S469" s="67"/>
      <c r="T469" s="68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T469" s="20" t="s">
        <v>188</v>
      </c>
      <c r="AU469" s="20" t="s">
        <v>86</v>
      </c>
    </row>
    <row r="470" spans="1:65" s="2" customFormat="1" ht="16.5" customHeight="1">
      <c r="A470" s="37"/>
      <c r="B470" s="38"/>
      <c r="C470" s="181" t="s">
        <v>1916</v>
      </c>
      <c r="D470" s="181" t="s">
        <v>181</v>
      </c>
      <c r="E470" s="182" t="s">
        <v>1770</v>
      </c>
      <c r="F470" s="183" t="s">
        <v>1771</v>
      </c>
      <c r="G470" s="184" t="s">
        <v>405</v>
      </c>
      <c r="H470" s="185">
        <v>1</v>
      </c>
      <c r="I470" s="186"/>
      <c r="J470" s="187">
        <f>ROUND(I470*H470,2)</f>
        <v>0</v>
      </c>
      <c r="K470" s="183" t="s">
        <v>1740</v>
      </c>
      <c r="L470" s="42"/>
      <c r="M470" s="188" t="s">
        <v>19</v>
      </c>
      <c r="N470" s="189" t="s">
        <v>48</v>
      </c>
      <c r="O470" s="67"/>
      <c r="P470" s="190">
        <f>O470*H470</f>
        <v>0</v>
      </c>
      <c r="Q470" s="190">
        <v>0</v>
      </c>
      <c r="R470" s="190">
        <f>Q470*H470</f>
        <v>0</v>
      </c>
      <c r="S470" s="190">
        <v>0</v>
      </c>
      <c r="T470" s="191">
        <f>S470*H470</f>
        <v>0</v>
      </c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R470" s="192" t="s">
        <v>572</v>
      </c>
      <c r="AT470" s="192" t="s">
        <v>181</v>
      </c>
      <c r="AU470" s="192" t="s">
        <v>86</v>
      </c>
      <c r="AY470" s="20" t="s">
        <v>179</v>
      </c>
      <c r="BE470" s="193">
        <f>IF(N470="základní",J470,0)</f>
        <v>0</v>
      </c>
      <c r="BF470" s="193">
        <f>IF(N470="snížená",J470,0)</f>
        <v>0</v>
      </c>
      <c r="BG470" s="193">
        <f>IF(N470="zákl. přenesená",J470,0)</f>
        <v>0</v>
      </c>
      <c r="BH470" s="193">
        <f>IF(N470="sníž. přenesená",J470,0)</f>
        <v>0</v>
      </c>
      <c r="BI470" s="193">
        <f>IF(N470="nulová",J470,0)</f>
        <v>0</v>
      </c>
      <c r="BJ470" s="20" t="s">
        <v>84</v>
      </c>
      <c r="BK470" s="193">
        <f>ROUND(I470*H470,2)</f>
        <v>0</v>
      </c>
      <c r="BL470" s="20" t="s">
        <v>572</v>
      </c>
      <c r="BM470" s="192" t="s">
        <v>1917</v>
      </c>
    </row>
    <row r="471" spans="1:65" s="2" customFormat="1" ht="11.25">
      <c r="A471" s="37"/>
      <c r="B471" s="38"/>
      <c r="C471" s="39"/>
      <c r="D471" s="194" t="s">
        <v>188</v>
      </c>
      <c r="E471" s="39"/>
      <c r="F471" s="195" t="s">
        <v>1771</v>
      </c>
      <c r="G471" s="39"/>
      <c r="H471" s="39"/>
      <c r="I471" s="196"/>
      <c r="J471" s="39"/>
      <c r="K471" s="39"/>
      <c r="L471" s="42"/>
      <c r="M471" s="197"/>
      <c r="N471" s="198"/>
      <c r="O471" s="67"/>
      <c r="P471" s="67"/>
      <c r="Q471" s="67"/>
      <c r="R471" s="67"/>
      <c r="S471" s="67"/>
      <c r="T471" s="68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T471" s="20" t="s">
        <v>188</v>
      </c>
      <c r="AU471" s="20" t="s">
        <v>86</v>
      </c>
    </row>
    <row r="472" spans="1:65" s="12" customFormat="1" ht="22.9" customHeight="1">
      <c r="B472" s="165"/>
      <c r="C472" s="166"/>
      <c r="D472" s="167" t="s">
        <v>76</v>
      </c>
      <c r="E472" s="179" t="s">
        <v>374</v>
      </c>
      <c r="F472" s="179" t="s">
        <v>1772</v>
      </c>
      <c r="G472" s="166"/>
      <c r="H472" s="166"/>
      <c r="I472" s="169"/>
      <c r="J472" s="180">
        <f>BK472</f>
        <v>0</v>
      </c>
      <c r="K472" s="166"/>
      <c r="L472" s="171"/>
      <c r="M472" s="172"/>
      <c r="N472" s="173"/>
      <c r="O472" s="173"/>
      <c r="P472" s="174">
        <f>SUM(P473:P477)</f>
        <v>0</v>
      </c>
      <c r="Q472" s="173"/>
      <c r="R472" s="174">
        <f>SUM(R473:R477)</f>
        <v>0</v>
      </c>
      <c r="S472" s="173"/>
      <c r="T472" s="175">
        <f>SUM(T473:T477)</f>
        <v>0</v>
      </c>
      <c r="AR472" s="176" t="s">
        <v>94</v>
      </c>
      <c r="AT472" s="177" t="s">
        <v>76</v>
      </c>
      <c r="AU472" s="177" t="s">
        <v>84</v>
      </c>
      <c r="AY472" s="176" t="s">
        <v>179</v>
      </c>
      <c r="BK472" s="178">
        <f>SUM(BK473:BK477)</f>
        <v>0</v>
      </c>
    </row>
    <row r="473" spans="1:65" s="2" customFormat="1" ht="16.5" customHeight="1">
      <c r="A473" s="37"/>
      <c r="B473" s="38"/>
      <c r="C473" s="244" t="s">
        <v>1810</v>
      </c>
      <c r="D473" s="244" t="s">
        <v>374</v>
      </c>
      <c r="E473" s="245" t="s">
        <v>1786</v>
      </c>
      <c r="F473" s="246" t="s">
        <v>1787</v>
      </c>
      <c r="G473" s="247" t="s">
        <v>405</v>
      </c>
      <c r="H473" s="248">
        <v>1</v>
      </c>
      <c r="I473" s="249"/>
      <c r="J473" s="250">
        <f>ROUND(I473*H473,2)</f>
        <v>0</v>
      </c>
      <c r="K473" s="246" t="s">
        <v>1775</v>
      </c>
      <c r="L473" s="251"/>
      <c r="M473" s="252" t="s">
        <v>19</v>
      </c>
      <c r="N473" s="253" t="s">
        <v>48</v>
      </c>
      <c r="O473" s="67"/>
      <c r="P473" s="190">
        <f>O473*H473</f>
        <v>0</v>
      </c>
      <c r="Q473" s="190">
        <v>0</v>
      </c>
      <c r="R473" s="190">
        <f>Q473*H473</f>
        <v>0</v>
      </c>
      <c r="S473" s="190">
        <v>0</v>
      </c>
      <c r="T473" s="191">
        <f>S473*H473</f>
        <v>0</v>
      </c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R473" s="192" t="s">
        <v>1776</v>
      </c>
      <c r="AT473" s="192" t="s">
        <v>374</v>
      </c>
      <c r="AU473" s="192" t="s">
        <v>86</v>
      </c>
      <c r="AY473" s="20" t="s">
        <v>179</v>
      </c>
      <c r="BE473" s="193">
        <f>IF(N473="základní",J473,0)</f>
        <v>0</v>
      </c>
      <c r="BF473" s="193">
        <f>IF(N473="snížená",J473,0)</f>
        <v>0</v>
      </c>
      <c r="BG473" s="193">
        <f>IF(N473="zákl. přenesená",J473,0)</f>
        <v>0</v>
      </c>
      <c r="BH473" s="193">
        <f>IF(N473="sníž. přenesená",J473,0)</f>
        <v>0</v>
      </c>
      <c r="BI473" s="193">
        <f>IF(N473="nulová",J473,0)</f>
        <v>0</v>
      </c>
      <c r="BJ473" s="20" t="s">
        <v>84</v>
      </c>
      <c r="BK473" s="193">
        <f>ROUND(I473*H473,2)</f>
        <v>0</v>
      </c>
      <c r="BL473" s="20" t="s">
        <v>572</v>
      </c>
      <c r="BM473" s="192" t="s">
        <v>1596</v>
      </c>
    </row>
    <row r="474" spans="1:65" s="2" customFormat="1" ht="11.25">
      <c r="A474" s="37"/>
      <c r="B474" s="38"/>
      <c r="C474" s="39"/>
      <c r="D474" s="194" t="s">
        <v>188</v>
      </c>
      <c r="E474" s="39"/>
      <c r="F474" s="195" t="s">
        <v>1787</v>
      </c>
      <c r="G474" s="39"/>
      <c r="H474" s="39"/>
      <c r="I474" s="196"/>
      <c r="J474" s="39"/>
      <c r="K474" s="39"/>
      <c r="L474" s="42"/>
      <c r="M474" s="197"/>
      <c r="N474" s="198"/>
      <c r="O474" s="67"/>
      <c r="P474" s="67"/>
      <c r="Q474" s="67"/>
      <c r="R474" s="67"/>
      <c r="S474" s="67"/>
      <c r="T474" s="68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T474" s="20" t="s">
        <v>188</v>
      </c>
      <c r="AU474" s="20" t="s">
        <v>86</v>
      </c>
    </row>
    <row r="475" spans="1:65" s="2" customFormat="1" ht="19.5">
      <c r="A475" s="37"/>
      <c r="B475" s="38"/>
      <c r="C475" s="39"/>
      <c r="D475" s="194" t="s">
        <v>433</v>
      </c>
      <c r="E475" s="39"/>
      <c r="F475" s="254" t="s">
        <v>1788</v>
      </c>
      <c r="G475" s="39"/>
      <c r="H475" s="39"/>
      <c r="I475" s="196"/>
      <c r="J475" s="39"/>
      <c r="K475" s="39"/>
      <c r="L475" s="42"/>
      <c r="M475" s="197"/>
      <c r="N475" s="198"/>
      <c r="O475" s="67"/>
      <c r="P475" s="67"/>
      <c r="Q475" s="67"/>
      <c r="R475" s="67"/>
      <c r="S475" s="67"/>
      <c r="T475" s="68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T475" s="20" t="s">
        <v>433</v>
      </c>
      <c r="AU475" s="20" t="s">
        <v>86</v>
      </c>
    </row>
    <row r="476" spans="1:65" s="2" customFormat="1" ht="24.2" customHeight="1">
      <c r="A476" s="37"/>
      <c r="B476" s="38"/>
      <c r="C476" s="244" t="s">
        <v>1918</v>
      </c>
      <c r="D476" s="244" t="s">
        <v>374</v>
      </c>
      <c r="E476" s="245" t="s">
        <v>1778</v>
      </c>
      <c r="F476" s="246" t="s">
        <v>1779</v>
      </c>
      <c r="G476" s="247" t="s">
        <v>216</v>
      </c>
      <c r="H476" s="248">
        <v>5</v>
      </c>
      <c r="I476" s="249"/>
      <c r="J476" s="250">
        <f>ROUND(I476*H476,2)</f>
        <v>0</v>
      </c>
      <c r="K476" s="246" t="s">
        <v>1775</v>
      </c>
      <c r="L476" s="251"/>
      <c r="M476" s="252" t="s">
        <v>19</v>
      </c>
      <c r="N476" s="253" t="s">
        <v>48</v>
      </c>
      <c r="O476" s="67"/>
      <c r="P476" s="190">
        <f>O476*H476</f>
        <v>0</v>
      </c>
      <c r="Q476" s="190">
        <v>0</v>
      </c>
      <c r="R476" s="190">
        <f>Q476*H476</f>
        <v>0</v>
      </c>
      <c r="S476" s="190">
        <v>0</v>
      </c>
      <c r="T476" s="191">
        <f>S476*H476</f>
        <v>0</v>
      </c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R476" s="192" t="s">
        <v>1776</v>
      </c>
      <c r="AT476" s="192" t="s">
        <v>374</v>
      </c>
      <c r="AU476" s="192" t="s">
        <v>86</v>
      </c>
      <c r="AY476" s="20" t="s">
        <v>179</v>
      </c>
      <c r="BE476" s="193">
        <f>IF(N476="základní",J476,0)</f>
        <v>0</v>
      </c>
      <c r="BF476" s="193">
        <f>IF(N476="snížená",J476,0)</f>
        <v>0</v>
      </c>
      <c r="BG476" s="193">
        <f>IF(N476="zákl. přenesená",J476,0)</f>
        <v>0</v>
      </c>
      <c r="BH476" s="193">
        <f>IF(N476="sníž. přenesená",J476,0)</f>
        <v>0</v>
      </c>
      <c r="BI476" s="193">
        <f>IF(N476="nulová",J476,0)</f>
        <v>0</v>
      </c>
      <c r="BJ476" s="20" t="s">
        <v>84</v>
      </c>
      <c r="BK476" s="193">
        <f>ROUND(I476*H476,2)</f>
        <v>0</v>
      </c>
      <c r="BL476" s="20" t="s">
        <v>572</v>
      </c>
      <c r="BM476" s="192" t="s">
        <v>1919</v>
      </c>
    </row>
    <row r="477" spans="1:65" s="2" customFormat="1" ht="19.5">
      <c r="A477" s="37"/>
      <c r="B477" s="38"/>
      <c r="C477" s="39"/>
      <c r="D477" s="194" t="s">
        <v>188</v>
      </c>
      <c r="E477" s="39"/>
      <c r="F477" s="195" t="s">
        <v>1779</v>
      </c>
      <c r="G477" s="39"/>
      <c r="H477" s="39"/>
      <c r="I477" s="196"/>
      <c r="J477" s="39"/>
      <c r="K477" s="39"/>
      <c r="L477" s="42"/>
      <c r="M477" s="197"/>
      <c r="N477" s="198"/>
      <c r="O477" s="67"/>
      <c r="P477" s="67"/>
      <c r="Q477" s="67"/>
      <c r="R477" s="67"/>
      <c r="S477" s="67"/>
      <c r="T477" s="68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T477" s="20" t="s">
        <v>188</v>
      </c>
      <c r="AU477" s="20" t="s">
        <v>86</v>
      </c>
    </row>
    <row r="478" spans="1:65" s="12" customFormat="1" ht="25.9" customHeight="1">
      <c r="B478" s="165"/>
      <c r="C478" s="166"/>
      <c r="D478" s="167" t="s">
        <v>76</v>
      </c>
      <c r="E478" s="168" t="s">
        <v>1920</v>
      </c>
      <c r="F478" s="168" t="s">
        <v>1921</v>
      </c>
      <c r="G478" s="166"/>
      <c r="H478" s="166"/>
      <c r="I478" s="169"/>
      <c r="J478" s="170">
        <f>BK478</f>
        <v>0</v>
      </c>
      <c r="K478" s="166"/>
      <c r="L478" s="171"/>
      <c r="M478" s="172"/>
      <c r="N478" s="173"/>
      <c r="O478" s="173"/>
      <c r="P478" s="174">
        <f>P479+P482+P488+P491+P504</f>
        <v>0</v>
      </c>
      <c r="Q478" s="173"/>
      <c r="R478" s="174">
        <f>R479+R482+R488+R491+R504</f>
        <v>0</v>
      </c>
      <c r="S478" s="173"/>
      <c r="T478" s="175">
        <f>T479+T482+T488+T491+T504</f>
        <v>0</v>
      </c>
      <c r="AR478" s="176" t="s">
        <v>84</v>
      </c>
      <c r="AT478" s="177" t="s">
        <v>76</v>
      </c>
      <c r="AU478" s="177" t="s">
        <v>77</v>
      </c>
      <c r="AY478" s="176" t="s">
        <v>179</v>
      </c>
      <c r="BK478" s="178">
        <f>BK479+BK482+BK488+BK491+BK504</f>
        <v>0</v>
      </c>
    </row>
    <row r="479" spans="1:65" s="12" customFormat="1" ht="22.9" customHeight="1">
      <c r="B479" s="165"/>
      <c r="C479" s="166"/>
      <c r="D479" s="167" t="s">
        <v>76</v>
      </c>
      <c r="E479" s="179" t="s">
        <v>491</v>
      </c>
      <c r="F479" s="179" t="s">
        <v>1737</v>
      </c>
      <c r="G479" s="166"/>
      <c r="H479" s="166"/>
      <c r="I479" s="169"/>
      <c r="J479" s="180">
        <f>BK479</f>
        <v>0</v>
      </c>
      <c r="K479" s="166"/>
      <c r="L479" s="171"/>
      <c r="M479" s="172"/>
      <c r="N479" s="173"/>
      <c r="O479" s="173"/>
      <c r="P479" s="174">
        <f>SUM(P480:P481)</f>
        <v>0</v>
      </c>
      <c r="Q479" s="173"/>
      <c r="R479" s="174">
        <f>SUM(R480:R481)</f>
        <v>0</v>
      </c>
      <c r="S479" s="173"/>
      <c r="T479" s="175">
        <f>SUM(T480:T481)</f>
        <v>0</v>
      </c>
      <c r="AR479" s="176" t="s">
        <v>84</v>
      </c>
      <c r="AT479" s="177" t="s">
        <v>76</v>
      </c>
      <c r="AU479" s="177" t="s">
        <v>84</v>
      </c>
      <c r="AY479" s="176" t="s">
        <v>179</v>
      </c>
      <c r="BK479" s="178">
        <f>SUM(BK480:BK481)</f>
        <v>0</v>
      </c>
    </row>
    <row r="480" spans="1:65" s="2" customFormat="1" ht="24.2" customHeight="1">
      <c r="A480" s="37"/>
      <c r="B480" s="38"/>
      <c r="C480" s="181" t="s">
        <v>1811</v>
      </c>
      <c r="D480" s="181" t="s">
        <v>181</v>
      </c>
      <c r="E480" s="182" t="s">
        <v>1738</v>
      </c>
      <c r="F480" s="183" t="s">
        <v>1739</v>
      </c>
      <c r="G480" s="184" t="s">
        <v>216</v>
      </c>
      <c r="H480" s="185">
        <v>62</v>
      </c>
      <c r="I480" s="186"/>
      <c r="J480" s="187">
        <f>ROUND(I480*H480,2)</f>
        <v>0</v>
      </c>
      <c r="K480" s="183" t="s">
        <v>1740</v>
      </c>
      <c r="L480" s="42"/>
      <c r="M480" s="188" t="s">
        <v>19</v>
      </c>
      <c r="N480" s="189" t="s">
        <v>48</v>
      </c>
      <c r="O480" s="67"/>
      <c r="P480" s="190">
        <f>O480*H480</f>
        <v>0</v>
      </c>
      <c r="Q480" s="190">
        <v>0</v>
      </c>
      <c r="R480" s="190">
        <f>Q480*H480</f>
        <v>0</v>
      </c>
      <c r="S480" s="190">
        <v>0</v>
      </c>
      <c r="T480" s="191">
        <f>S480*H480</f>
        <v>0</v>
      </c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R480" s="192" t="s">
        <v>186</v>
      </c>
      <c r="AT480" s="192" t="s">
        <v>181</v>
      </c>
      <c r="AU480" s="192" t="s">
        <v>86</v>
      </c>
      <c r="AY480" s="20" t="s">
        <v>179</v>
      </c>
      <c r="BE480" s="193">
        <f>IF(N480="základní",J480,0)</f>
        <v>0</v>
      </c>
      <c r="BF480" s="193">
        <f>IF(N480="snížená",J480,0)</f>
        <v>0</v>
      </c>
      <c r="BG480" s="193">
        <f>IF(N480="zákl. přenesená",J480,0)</f>
        <v>0</v>
      </c>
      <c r="BH480" s="193">
        <f>IF(N480="sníž. přenesená",J480,0)</f>
        <v>0</v>
      </c>
      <c r="BI480" s="193">
        <f>IF(N480="nulová",J480,0)</f>
        <v>0</v>
      </c>
      <c r="BJ480" s="20" t="s">
        <v>84</v>
      </c>
      <c r="BK480" s="193">
        <f>ROUND(I480*H480,2)</f>
        <v>0</v>
      </c>
      <c r="BL480" s="20" t="s">
        <v>186</v>
      </c>
      <c r="BM480" s="192" t="s">
        <v>1922</v>
      </c>
    </row>
    <row r="481" spans="1:65" s="2" customFormat="1" ht="19.5">
      <c r="A481" s="37"/>
      <c r="B481" s="38"/>
      <c r="C481" s="39"/>
      <c r="D481" s="194" t="s">
        <v>188</v>
      </c>
      <c r="E481" s="39"/>
      <c r="F481" s="195" t="s">
        <v>1739</v>
      </c>
      <c r="G481" s="39"/>
      <c r="H481" s="39"/>
      <c r="I481" s="196"/>
      <c r="J481" s="39"/>
      <c r="K481" s="39"/>
      <c r="L481" s="42"/>
      <c r="M481" s="197"/>
      <c r="N481" s="198"/>
      <c r="O481" s="67"/>
      <c r="P481" s="67"/>
      <c r="Q481" s="67"/>
      <c r="R481" s="67"/>
      <c r="S481" s="67"/>
      <c r="T481" s="68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T481" s="20" t="s">
        <v>188</v>
      </c>
      <c r="AU481" s="20" t="s">
        <v>86</v>
      </c>
    </row>
    <row r="482" spans="1:65" s="12" customFormat="1" ht="22.9" customHeight="1">
      <c r="B482" s="165"/>
      <c r="C482" s="166"/>
      <c r="D482" s="167" t="s">
        <v>76</v>
      </c>
      <c r="E482" s="179" t="s">
        <v>1742</v>
      </c>
      <c r="F482" s="179" t="s">
        <v>1743</v>
      </c>
      <c r="G482" s="166"/>
      <c r="H482" s="166"/>
      <c r="I482" s="169"/>
      <c r="J482" s="180">
        <f>BK482</f>
        <v>0</v>
      </c>
      <c r="K482" s="166"/>
      <c r="L482" s="171"/>
      <c r="M482" s="172"/>
      <c r="N482" s="173"/>
      <c r="O482" s="173"/>
      <c r="P482" s="174">
        <f>SUM(P483:P487)</f>
        <v>0</v>
      </c>
      <c r="Q482" s="173"/>
      <c r="R482" s="174">
        <f>SUM(R483:R487)</f>
        <v>0</v>
      </c>
      <c r="S482" s="173"/>
      <c r="T482" s="175">
        <f>SUM(T483:T487)</f>
        <v>0</v>
      </c>
      <c r="AR482" s="176" t="s">
        <v>94</v>
      </c>
      <c r="AT482" s="177" t="s">
        <v>76</v>
      </c>
      <c r="AU482" s="177" t="s">
        <v>84</v>
      </c>
      <c r="AY482" s="176" t="s">
        <v>179</v>
      </c>
      <c r="BK482" s="178">
        <f>SUM(BK483:BK487)</f>
        <v>0</v>
      </c>
    </row>
    <row r="483" spans="1:65" s="2" customFormat="1" ht="16.5" customHeight="1">
      <c r="A483" s="37"/>
      <c r="B483" s="38"/>
      <c r="C483" s="181" t="s">
        <v>1923</v>
      </c>
      <c r="D483" s="181" t="s">
        <v>181</v>
      </c>
      <c r="E483" s="182" t="s">
        <v>1782</v>
      </c>
      <c r="F483" s="183" t="s">
        <v>1783</v>
      </c>
      <c r="G483" s="184" t="s">
        <v>405</v>
      </c>
      <c r="H483" s="185">
        <v>1</v>
      </c>
      <c r="I483" s="186"/>
      <c r="J483" s="187">
        <f>ROUND(I483*H483,2)</f>
        <v>0</v>
      </c>
      <c r="K483" s="183" t="s">
        <v>1740</v>
      </c>
      <c r="L483" s="42"/>
      <c r="M483" s="188" t="s">
        <v>19</v>
      </c>
      <c r="N483" s="189" t="s">
        <v>48</v>
      </c>
      <c r="O483" s="67"/>
      <c r="P483" s="190">
        <f>O483*H483</f>
        <v>0</v>
      </c>
      <c r="Q483" s="190">
        <v>0</v>
      </c>
      <c r="R483" s="190">
        <f>Q483*H483</f>
        <v>0</v>
      </c>
      <c r="S483" s="190">
        <v>0</v>
      </c>
      <c r="T483" s="191">
        <f>S483*H483</f>
        <v>0</v>
      </c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R483" s="192" t="s">
        <v>572</v>
      </c>
      <c r="AT483" s="192" t="s">
        <v>181</v>
      </c>
      <c r="AU483" s="192" t="s">
        <v>86</v>
      </c>
      <c r="AY483" s="20" t="s">
        <v>179</v>
      </c>
      <c r="BE483" s="193">
        <f>IF(N483="základní",J483,0)</f>
        <v>0</v>
      </c>
      <c r="BF483" s="193">
        <f>IF(N483="snížená",J483,0)</f>
        <v>0</v>
      </c>
      <c r="BG483" s="193">
        <f>IF(N483="zákl. přenesená",J483,0)</f>
        <v>0</v>
      </c>
      <c r="BH483" s="193">
        <f>IF(N483="sníž. přenesená",J483,0)</f>
        <v>0</v>
      </c>
      <c r="BI483" s="193">
        <f>IF(N483="nulová",J483,0)</f>
        <v>0</v>
      </c>
      <c r="BJ483" s="20" t="s">
        <v>84</v>
      </c>
      <c r="BK483" s="193">
        <f>ROUND(I483*H483,2)</f>
        <v>0</v>
      </c>
      <c r="BL483" s="20" t="s">
        <v>572</v>
      </c>
      <c r="BM483" s="192" t="s">
        <v>1924</v>
      </c>
    </row>
    <row r="484" spans="1:65" s="2" customFormat="1" ht="11.25">
      <c r="A484" s="37"/>
      <c r="B484" s="38"/>
      <c r="C484" s="39"/>
      <c r="D484" s="194" t="s">
        <v>188</v>
      </c>
      <c r="E484" s="39"/>
      <c r="F484" s="195" t="s">
        <v>1783</v>
      </c>
      <c r="G484" s="39"/>
      <c r="H484" s="39"/>
      <c r="I484" s="196"/>
      <c r="J484" s="39"/>
      <c r="K484" s="39"/>
      <c r="L484" s="42"/>
      <c r="M484" s="197"/>
      <c r="N484" s="198"/>
      <c r="O484" s="67"/>
      <c r="P484" s="67"/>
      <c r="Q484" s="67"/>
      <c r="R484" s="67"/>
      <c r="S484" s="67"/>
      <c r="T484" s="68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T484" s="20" t="s">
        <v>188</v>
      </c>
      <c r="AU484" s="20" t="s">
        <v>86</v>
      </c>
    </row>
    <row r="485" spans="1:65" s="2" customFormat="1" ht="37.9" customHeight="1">
      <c r="A485" s="37"/>
      <c r="B485" s="38"/>
      <c r="C485" s="181" t="s">
        <v>1423</v>
      </c>
      <c r="D485" s="181" t="s">
        <v>181</v>
      </c>
      <c r="E485" s="182" t="s">
        <v>1925</v>
      </c>
      <c r="F485" s="183" t="s">
        <v>1926</v>
      </c>
      <c r="G485" s="184" t="s">
        <v>405</v>
      </c>
      <c r="H485" s="185">
        <v>1</v>
      </c>
      <c r="I485" s="186"/>
      <c r="J485" s="187">
        <f>ROUND(I485*H485,2)</f>
        <v>0</v>
      </c>
      <c r="K485" s="183" t="s">
        <v>1740</v>
      </c>
      <c r="L485" s="42"/>
      <c r="M485" s="188" t="s">
        <v>19</v>
      </c>
      <c r="N485" s="189" t="s">
        <v>48</v>
      </c>
      <c r="O485" s="67"/>
      <c r="P485" s="190">
        <f>O485*H485</f>
        <v>0</v>
      </c>
      <c r="Q485" s="190">
        <v>0</v>
      </c>
      <c r="R485" s="190">
        <f>Q485*H485</f>
        <v>0</v>
      </c>
      <c r="S485" s="190">
        <v>0</v>
      </c>
      <c r="T485" s="191">
        <f>S485*H485</f>
        <v>0</v>
      </c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R485" s="192" t="s">
        <v>572</v>
      </c>
      <c r="AT485" s="192" t="s">
        <v>181</v>
      </c>
      <c r="AU485" s="192" t="s">
        <v>86</v>
      </c>
      <c r="AY485" s="20" t="s">
        <v>179</v>
      </c>
      <c r="BE485" s="193">
        <f>IF(N485="základní",J485,0)</f>
        <v>0</v>
      </c>
      <c r="BF485" s="193">
        <f>IF(N485="snížená",J485,0)</f>
        <v>0</v>
      </c>
      <c r="BG485" s="193">
        <f>IF(N485="zákl. přenesená",J485,0)</f>
        <v>0</v>
      </c>
      <c r="BH485" s="193">
        <f>IF(N485="sníž. přenesená",J485,0)</f>
        <v>0</v>
      </c>
      <c r="BI485" s="193">
        <f>IF(N485="nulová",J485,0)</f>
        <v>0</v>
      </c>
      <c r="BJ485" s="20" t="s">
        <v>84</v>
      </c>
      <c r="BK485" s="193">
        <f>ROUND(I485*H485,2)</f>
        <v>0</v>
      </c>
      <c r="BL485" s="20" t="s">
        <v>572</v>
      </c>
      <c r="BM485" s="192" t="s">
        <v>1927</v>
      </c>
    </row>
    <row r="486" spans="1:65" s="2" customFormat="1" ht="19.5">
      <c r="A486" s="37"/>
      <c r="B486" s="38"/>
      <c r="C486" s="39"/>
      <c r="D486" s="194" t="s">
        <v>188</v>
      </c>
      <c r="E486" s="39"/>
      <c r="F486" s="195" t="s">
        <v>1926</v>
      </c>
      <c r="G486" s="39"/>
      <c r="H486" s="39"/>
      <c r="I486" s="196"/>
      <c r="J486" s="39"/>
      <c r="K486" s="39"/>
      <c r="L486" s="42"/>
      <c r="M486" s="197"/>
      <c r="N486" s="198"/>
      <c r="O486" s="67"/>
      <c r="P486" s="67"/>
      <c r="Q486" s="67"/>
      <c r="R486" s="67"/>
      <c r="S486" s="67"/>
      <c r="T486" s="68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T486" s="20" t="s">
        <v>188</v>
      </c>
      <c r="AU486" s="20" t="s">
        <v>86</v>
      </c>
    </row>
    <row r="487" spans="1:65" s="2" customFormat="1" ht="29.25">
      <c r="A487" s="37"/>
      <c r="B487" s="38"/>
      <c r="C487" s="39"/>
      <c r="D487" s="194" t="s">
        <v>433</v>
      </c>
      <c r="E487" s="39"/>
      <c r="F487" s="254" t="s">
        <v>1748</v>
      </c>
      <c r="G487" s="39"/>
      <c r="H487" s="39"/>
      <c r="I487" s="196"/>
      <c r="J487" s="39"/>
      <c r="K487" s="39"/>
      <c r="L487" s="42"/>
      <c r="M487" s="197"/>
      <c r="N487" s="198"/>
      <c r="O487" s="67"/>
      <c r="P487" s="67"/>
      <c r="Q487" s="67"/>
      <c r="R487" s="67"/>
      <c r="S487" s="67"/>
      <c r="T487" s="68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T487" s="20" t="s">
        <v>433</v>
      </c>
      <c r="AU487" s="20" t="s">
        <v>86</v>
      </c>
    </row>
    <row r="488" spans="1:65" s="12" customFormat="1" ht="22.9" customHeight="1">
      <c r="B488" s="165"/>
      <c r="C488" s="166"/>
      <c r="D488" s="167" t="s">
        <v>76</v>
      </c>
      <c r="E488" s="179" t="s">
        <v>1749</v>
      </c>
      <c r="F488" s="179" t="s">
        <v>1750</v>
      </c>
      <c r="G488" s="166"/>
      <c r="H488" s="166"/>
      <c r="I488" s="169"/>
      <c r="J488" s="180">
        <f>BK488</f>
        <v>0</v>
      </c>
      <c r="K488" s="166"/>
      <c r="L488" s="171"/>
      <c r="M488" s="172"/>
      <c r="N488" s="173"/>
      <c r="O488" s="173"/>
      <c r="P488" s="174">
        <f>SUM(P489:P490)</f>
        <v>0</v>
      </c>
      <c r="Q488" s="173"/>
      <c r="R488" s="174">
        <f>SUM(R489:R490)</f>
        <v>0</v>
      </c>
      <c r="S488" s="173"/>
      <c r="T488" s="175">
        <f>SUM(T489:T490)</f>
        <v>0</v>
      </c>
      <c r="AR488" s="176" t="s">
        <v>94</v>
      </c>
      <c r="AT488" s="177" t="s">
        <v>76</v>
      </c>
      <c r="AU488" s="177" t="s">
        <v>84</v>
      </c>
      <c r="AY488" s="176" t="s">
        <v>179</v>
      </c>
      <c r="BK488" s="178">
        <f>SUM(BK489:BK490)</f>
        <v>0</v>
      </c>
    </row>
    <row r="489" spans="1:65" s="2" customFormat="1" ht="16.5" customHeight="1">
      <c r="A489" s="37"/>
      <c r="B489" s="38"/>
      <c r="C489" s="181" t="s">
        <v>1928</v>
      </c>
      <c r="D489" s="181" t="s">
        <v>181</v>
      </c>
      <c r="E489" s="182" t="s">
        <v>1751</v>
      </c>
      <c r="F489" s="183" t="s">
        <v>1752</v>
      </c>
      <c r="G489" s="184" t="s">
        <v>216</v>
      </c>
      <c r="H489" s="185">
        <v>5</v>
      </c>
      <c r="I489" s="186"/>
      <c r="J489" s="187">
        <f>ROUND(I489*H489,2)</f>
        <v>0</v>
      </c>
      <c r="K489" s="183" t="s">
        <v>1740</v>
      </c>
      <c r="L489" s="42"/>
      <c r="M489" s="188" t="s">
        <v>19</v>
      </c>
      <c r="N489" s="189" t="s">
        <v>48</v>
      </c>
      <c r="O489" s="67"/>
      <c r="P489" s="190">
        <f>O489*H489</f>
        <v>0</v>
      </c>
      <c r="Q489" s="190">
        <v>0</v>
      </c>
      <c r="R489" s="190">
        <f>Q489*H489</f>
        <v>0</v>
      </c>
      <c r="S489" s="190">
        <v>0</v>
      </c>
      <c r="T489" s="191">
        <f>S489*H489</f>
        <v>0</v>
      </c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R489" s="192" t="s">
        <v>572</v>
      </c>
      <c r="AT489" s="192" t="s">
        <v>181</v>
      </c>
      <c r="AU489" s="192" t="s">
        <v>86</v>
      </c>
      <c r="AY489" s="20" t="s">
        <v>179</v>
      </c>
      <c r="BE489" s="193">
        <f>IF(N489="základní",J489,0)</f>
        <v>0</v>
      </c>
      <c r="BF489" s="193">
        <f>IF(N489="snížená",J489,0)</f>
        <v>0</v>
      </c>
      <c r="BG489" s="193">
        <f>IF(N489="zákl. přenesená",J489,0)</f>
        <v>0</v>
      </c>
      <c r="BH489" s="193">
        <f>IF(N489="sníž. přenesená",J489,0)</f>
        <v>0</v>
      </c>
      <c r="BI489" s="193">
        <f>IF(N489="nulová",J489,0)</f>
        <v>0</v>
      </c>
      <c r="BJ489" s="20" t="s">
        <v>84</v>
      </c>
      <c r="BK489" s="193">
        <f>ROUND(I489*H489,2)</f>
        <v>0</v>
      </c>
      <c r="BL489" s="20" t="s">
        <v>572</v>
      </c>
      <c r="BM489" s="192" t="s">
        <v>1929</v>
      </c>
    </row>
    <row r="490" spans="1:65" s="2" customFormat="1" ht="11.25">
      <c r="A490" s="37"/>
      <c r="B490" s="38"/>
      <c r="C490" s="39"/>
      <c r="D490" s="194" t="s">
        <v>188</v>
      </c>
      <c r="E490" s="39"/>
      <c r="F490" s="195" t="s">
        <v>1752</v>
      </c>
      <c r="G490" s="39"/>
      <c r="H490" s="39"/>
      <c r="I490" s="196"/>
      <c r="J490" s="39"/>
      <c r="K490" s="39"/>
      <c r="L490" s="42"/>
      <c r="M490" s="197"/>
      <c r="N490" s="198"/>
      <c r="O490" s="67"/>
      <c r="P490" s="67"/>
      <c r="Q490" s="67"/>
      <c r="R490" s="67"/>
      <c r="S490" s="67"/>
      <c r="T490" s="68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T490" s="20" t="s">
        <v>188</v>
      </c>
      <c r="AU490" s="20" t="s">
        <v>86</v>
      </c>
    </row>
    <row r="491" spans="1:65" s="12" customFormat="1" ht="22.9" customHeight="1">
      <c r="B491" s="165"/>
      <c r="C491" s="166"/>
      <c r="D491" s="167" t="s">
        <v>76</v>
      </c>
      <c r="E491" s="179" t="s">
        <v>1754</v>
      </c>
      <c r="F491" s="179" t="s">
        <v>1755</v>
      </c>
      <c r="G491" s="166"/>
      <c r="H491" s="166"/>
      <c r="I491" s="169"/>
      <c r="J491" s="180">
        <f>BK491</f>
        <v>0</v>
      </c>
      <c r="K491" s="166"/>
      <c r="L491" s="171"/>
      <c r="M491" s="172"/>
      <c r="N491" s="173"/>
      <c r="O491" s="173"/>
      <c r="P491" s="174">
        <f>SUM(P492:P503)</f>
        <v>0</v>
      </c>
      <c r="Q491" s="173"/>
      <c r="R491" s="174">
        <f>SUM(R492:R503)</f>
        <v>0</v>
      </c>
      <c r="S491" s="173"/>
      <c r="T491" s="175">
        <f>SUM(T492:T503)</f>
        <v>0</v>
      </c>
      <c r="AR491" s="176" t="s">
        <v>94</v>
      </c>
      <c r="AT491" s="177" t="s">
        <v>76</v>
      </c>
      <c r="AU491" s="177" t="s">
        <v>84</v>
      </c>
      <c r="AY491" s="176" t="s">
        <v>179</v>
      </c>
      <c r="BK491" s="178">
        <f>SUM(BK492:BK503)</f>
        <v>0</v>
      </c>
    </row>
    <row r="492" spans="1:65" s="2" customFormat="1" ht="24.2" customHeight="1">
      <c r="A492" s="37"/>
      <c r="B492" s="38"/>
      <c r="C492" s="181" t="s">
        <v>1813</v>
      </c>
      <c r="D492" s="181" t="s">
        <v>181</v>
      </c>
      <c r="E492" s="182" t="s">
        <v>1756</v>
      </c>
      <c r="F492" s="183" t="s">
        <v>1757</v>
      </c>
      <c r="G492" s="184" t="s">
        <v>216</v>
      </c>
      <c r="H492" s="185">
        <v>62</v>
      </c>
      <c r="I492" s="186"/>
      <c r="J492" s="187">
        <f>ROUND(I492*H492,2)</f>
        <v>0</v>
      </c>
      <c r="K492" s="183" t="s">
        <v>1740</v>
      </c>
      <c r="L492" s="42"/>
      <c r="M492" s="188" t="s">
        <v>19</v>
      </c>
      <c r="N492" s="189" t="s">
        <v>48</v>
      </c>
      <c r="O492" s="67"/>
      <c r="P492" s="190">
        <f>O492*H492</f>
        <v>0</v>
      </c>
      <c r="Q492" s="190">
        <v>0</v>
      </c>
      <c r="R492" s="190">
        <f>Q492*H492</f>
        <v>0</v>
      </c>
      <c r="S492" s="190">
        <v>0</v>
      </c>
      <c r="T492" s="191">
        <f>S492*H492</f>
        <v>0</v>
      </c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R492" s="192" t="s">
        <v>572</v>
      </c>
      <c r="AT492" s="192" t="s">
        <v>181</v>
      </c>
      <c r="AU492" s="192" t="s">
        <v>86</v>
      </c>
      <c r="AY492" s="20" t="s">
        <v>179</v>
      </c>
      <c r="BE492" s="193">
        <f>IF(N492="základní",J492,0)</f>
        <v>0</v>
      </c>
      <c r="BF492" s="193">
        <f>IF(N492="snížená",J492,0)</f>
        <v>0</v>
      </c>
      <c r="BG492" s="193">
        <f>IF(N492="zákl. přenesená",J492,0)</f>
        <v>0</v>
      </c>
      <c r="BH492" s="193">
        <f>IF(N492="sníž. přenesená",J492,0)</f>
        <v>0</v>
      </c>
      <c r="BI492" s="193">
        <f>IF(N492="nulová",J492,0)</f>
        <v>0</v>
      </c>
      <c r="BJ492" s="20" t="s">
        <v>84</v>
      </c>
      <c r="BK492" s="193">
        <f>ROUND(I492*H492,2)</f>
        <v>0</v>
      </c>
      <c r="BL492" s="20" t="s">
        <v>572</v>
      </c>
      <c r="BM492" s="192" t="s">
        <v>1930</v>
      </c>
    </row>
    <row r="493" spans="1:65" s="2" customFormat="1" ht="19.5">
      <c r="A493" s="37"/>
      <c r="B493" s="38"/>
      <c r="C493" s="39"/>
      <c r="D493" s="194" t="s">
        <v>188</v>
      </c>
      <c r="E493" s="39"/>
      <c r="F493" s="195" t="s">
        <v>1757</v>
      </c>
      <c r="G493" s="39"/>
      <c r="H493" s="39"/>
      <c r="I493" s="196"/>
      <c r="J493" s="39"/>
      <c r="K493" s="39"/>
      <c r="L493" s="42"/>
      <c r="M493" s="197"/>
      <c r="N493" s="198"/>
      <c r="O493" s="67"/>
      <c r="P493" s="67"/>
      <c r="Q493" s="67"/>
      <c r="R493" s="67"/>
      <c r="S493" s="67"/>
      <c r="T493" s="68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T493" s="20" t="s">
        <v>188</v>
      </c>
      <c r="AU493" s="20" t="s">
        <v>86</v>
      </c>
    </row>
    <row r="494" spans="1:65" s="2" customFormat="1" ht="21.75" customHeight="1">
      <c r="A494" s="37"/>
      <c r="B494" s="38"/>
      <c r="C494" s="181" t="s">
        <v>1931</v>
      </c>
      <c r="D494" s="181" t="s">
        <v>181</v>
      </c>
      <c r="E494" s="182" t="s">
        <v>1762</v>
      </c>
      <c r="F494" s="183" t="s">
        <v>1763</v>
      </c>
      <c r="G494" s="184" t="s">
        <v>405</v>
      </c>
      <c r="H494" s="185">
        <v>12</v>
      </c>
      <c r="I494" s="186"/>
      <c r="J494" s="187">
        <f>ROUND(I494*H494,2)</f>
        <v>0</v>
      </c>
      <c r="K494" s="183" t="s">
        <v>1740</v>
      </c>
      <c r="L494" s="42"/>
      <c r="M494" s="188" t="s">
        <v>19</v>
      </c>
      <c r="N494" s="189" t="s">
        <v>48</v>
      </c>
      <c r="O494" s="67"/>
      <c r="P494" s="190">
        <f>O494*H494</f>
        <v>0</v>
      </c>
      <c r="Q494" s="190">
        <v>0</v>
      </c>
      <c r="R494" s="190">
        <f>Q494*H494</f>
        <v>0</v>
      </c>
      <c r="S494" s="190">
        <v>0</v>
      </c>
      <c r="T494" s="191">
        <f>S494*H494</f>
        <v>0</v>
      </c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R494" s="192" t="s">
        <v>572</v>
      </c>
      <c r="AT494" s="192" t="s">
        <v>181</v>
      </c>
      <c r="AU494" s="192" t="s">
        <v>86</v>
      </c>
      <c r="AY494" s="20" t="s">
        <v>179</v>
      </c>
      <c r="BE494" s="193">
        <f>IF(N494="základní",J494,0)</f>
        <v>0</v>
      </c>
      <c r="BF494" s="193">
        <f>IF(N494="snížená",J494,0)</f>
        <v>0</v>
      </c>
      <c r="BG494" s="193">
        <f>IF(N494="zákl. přenesená",J494,0)</f>
        <v>0</v>
      </c>
      <c r="BH494" s="193">
        <f>IF(N494="sníž. přenesená",J494,0)</f>
        <v>0</v>
      </c>
      <c r="BI494" s="193">
        <f>IF(N494="nulová",J494,0)</f>
        <v>0</v>
      </c>
      <c r="BJ494" s="20" t="s">
        <v>84</v>
      </c>
      <c r="BK494" s="193">
        <f>ROUND(I494*H494,2)</f>
        <v>0</v>
      </c>
      <c r="BL494" s="20" t="s">
        <v>572</v>
      </c>
      <c r="BM494" s="192" t="s">
        <v>1932</v>
      </c>
    </row>
    <row r="495" spans="1:65" s="2" customFormat="1" ht="11.25">
      <c r="A495" s="37"/>
      <c r="B495" s="38"/>
      <c r="C495" s="39"/>
      <c r="D495" s="194" t="s">
        <v>188</v>
      </c>
      <c r="E495" s="39"/>
      <c r="F495" s="195" t="s">
        <v>1763</v>
      </c>
      <c r="G495" s="39"/>
      <c r="H495" s="39"/>
      <c r="I495" s="196"/>
      <c r="J495" s="39"/>
      <c r="K495" s="39"/>
      <c r="L495" s="42"/>
      <c r="M495" s="197"/>
      <c r="N495" s="198"/>
      <c r="O495" s="67"/>
      <c r="P495" s="67"/>
      <c r="Q495" s="67"/>
      <c r="R495" s="67"/>
      <c r="S495" s="67"/>
      <c r="T495" s="68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T495" s="20" t="s">
        <v>188</v>
      </c>
      <c r="AU495" s="20" t="s">
        <v>86</v>
      </c>
    </row>
    <row r="496" spans="1:65" s="2" customFormat="1" ht="24.2" customHeight="1">
      <c r="A496" s="37"/>
      <c r="B496" s="38"/>
      <c r="C496" s="181" t="s">
        <v>1814</v>
      </c>
      <c r="D496" s="181" t="s">
        <v>181</v>
      </c>
      <c r="E496" s="182" t="s">
        <v>1764</v>
      </c>
      <c r="F496" s="183" t="s">
        <v>1765</v>
      </c>
      <c r="G496" s="184" t="s">
        <v>216</v>
      </c>
      <c r="H496" s="185">
        <v>5</v>
      </c>
      <c r="I496" s="186"/>
      <c r="J496" s="187">
        <f>ROUND(I496*H496,2)</f>
        <v>0</v>
      </c>
      <c r="K496" s="183" t="s">
        <v>1740</v>
      </c>
      <c r="L496" s="42"/>
      <c r="M496" s="188" t="s">
        <v>19</v>
      </c>
      <c r="N496" s="189" t="s">
        <v>48</v>
      </c>
      <c r="O496" s="67"/>
      <c r="P496" s="190">
        <f>O496*H496</f>
        <v>0</v>
      </c>
      <c r="Q496" s="190">
        <v>0</v>
      </c>
      <c r="R496" s="190">
        <f>Q496*H496</f>
        <v>0</v>
      </c>
      <c r="S496" s="190">
        <v>0</v>
      </c>
      <c r="T496" s="191">
        <f>S496*H496</f>
        <v>0</v>
      </c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R496" s="192" t="s">
        <v>572</v>
      </c>
      <c r="AT496" s="192" t="s">
        <v>181</v>
      </c>
      <c r="AU496" s="192" t="s">
        <v>86</v>
      </c>
      <c r="AY496" s="20" t="s">
        <v>179</v>
      </c>
      <c r="BE496" s="193">
        <f>IF(N496="základní",J496,0)</f>
        <v>0</v>
      </c>
      <c r="BF496" s="193">
        <f>IF(N496="snížená",J496,0)</f>
        <v>0</v>
      </c>
      <c r="BG496" s="193">
        <f>IF(N496="zákl. přenesená",J496,0)</f>
        <v>0</v>
      </c>
      <c r="BH496" s="193">
        <f>IF(N496="sníž. přenesená",J496,0)</f>
        <v>0</v>
      </c>
      <c r="BI496" s="193">
        <f>IF(N496="nulová",J496,0)</f>
        <v>0</v>
      </c>
      <c r="BJ496" s="20" t="s">
        <v>84</v>
      </c>
      <c r="BK496" s="193">
        <f>ROUND(I496*H496,2)</f>
        <v>0</v>
      </c>
      <c r="BL496" s="20" t="s">
        <v>572</v>
      </c>
      <c r="BM496" s="192" t="s">
        <v>1933</v>
      </c>
    </row>
    <row r="497" spans="1:65" s="2" customFormat="1" ht="19.5">
      <c r="A497" s="37"/>
      <c r="B497" s="38"/>
      <c r="C497" s="39"/>
      <c r="D497" s="194" t="s">
        <v>188</v>
      </c>
      <c r="E497" s="39"/>
      <c r="F497" s="195" t="s">
        <v>1765</v>
      </c>
      <c r="G497" s="39"/>
      <c r="H497" s="39"/>
      <c r="I497" s="196"/>
      <c r="J497" s="39"/>
      <c r="K497" s="39"/>
      <c r="L497" s="42"/>
      <c r="M497" s="197"/>
      <c r="N497" s="198"/>
      <c r="O497" s="67"/>
      <c r="P497" s="67"/>
      <c r="Q497" s="67"/>
      <c r="R497" s="67"/>
      <c r="S497" s="67"/>
      <c r="T497" s="68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T497" s="20" t="s">
        <v>188</v>
      </c>
      <c r="AU497" s="20" t="s">
        <v>86</v>
      </c>
    </row>
    <row r="498" spans="1:65" s="2" customFormat="1" ht="24.2" customHeight="1">
      <c r="A498" s="37"/>
      <c r="B498" s="38"/>
      <c r="C498" s="181" t="s">
        <v>1934</v>
      </c>
      <c r="D498" s="181" t="s">
        <v>181</v>
      </c>
      <c r="E498" s="182" t="s">
        <v>1766</v>
      </c>
      <c r="F498" s="183" t="s">
        <v>1767</v>
      </c>
      <c r="G498" s="184" t="s">
        <v>405</v>
      </c>
      <c r="H498" s="185">
        <v>1</v>
      </c>
      <c r="I498" s="186"/>
      <c r="J498" s="187">
        <f>ROUND(I498*H498,2)</f>
        <v>0</v>
      </c>
      <c r="K498" s="183" t="s">
        <v>1740</v>
      </c>
      <c r="L498" s="42"/>
      <c r="M498" s="188" t="s">
        <v>19</v>
      </c>
      <c r="N498" s="189" t="s">
        <v>48</v>
      </c>
      <c r="O498" s="67"/>
      <c r="P498" s="190">
        <f>O498*H498</f>
        <v>0</v>
      </c>
      <c r="Q498" s="190">
        <v>0</v>
      </c>
      <c r="R498" s="190">
        <f>Q498*H498</f>
        <v>0</v>
      </c>
      <c r="S498" s="190">
        <v>0</v>
      </c>
      <c r="T498" s="191">
        <f>S498*H498</f>
        <v>0</v>
      </c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R498" s="192" t="s">
        <v>572</v>
      </c>
      <c r="AT498" s="192" t="s">
        <v>181</v>
      </c>
      <c r="AU498" s="192" t="s">
        <v>86</v>
      </c>
      <c r="AY498" s="20" t="s">
        <v>179</v>
      </c>
      <c r="BE498" s="193">
        <f>IF(N498="základní",J498,0)</f>
        <v>0</v>
      </c>
      <c r="BF498" s="193">
        <f>IF(N498="snížená",J498,0)</f>
        <v>0</v>
      </c>
      <c r="BG498" s="193">
        <f>IF(N498="zákl. přenesená",J498,0)</f>
        <v>0</v>
      </c>
      <c r="BH498" s="193">
        <f>IF(N498="sníž. přenesená",J498,0)</f>
        <v>0</v>
      </c>
      <c r="BI498" s="193">
        <f>IF(N498="nulová",J498,0)</f>
        <v>0</v>
      </c>
      <c r="BJ498" s="20" t="s">
        <v>84</v>
      </c>
      <c r="BK498" s="193">
        <f>ROUND(I498*H498,2)</f>
        <v>0</v>
      </c>
      <c r="BL498" s="20" t="s">
        <v>572</v>
      </c>
      <c r="BM498" s="192" t="s">
        <v>1935</v>
      </c>
    </row>
    <row r="499" spans="1:65" s="2" customFormat="1" ht="19.5">
      <c r="A499" s="37"/>
      <c r="B499" s="38"/>
      <c r="C499" s="39"/>
      <c r="D499" s="194" t="s">
        <v>188</v>
      </c>
      <c r="E499" s="39"/>
      <c r="F499" s="195" t="s">
        <v>1767</v>
      </c>
      <c r="G499" s="39"/>
      <c r="H499" s="39"/>
      <c r="I499" s="196"/>
      <c r="J499" s="39"/>
      <c r="K499" s="39"/>
      <c r="L499" s="42"/>
      <c r="M499" s="197"/>
      <c r="N499" s="198"/>
      <c r="O499" s="67"/>
      <c r="P499" s="67"/>
      <c r="Q499" s="67"/>
      <c r="R499" s="67"/>
      <c r="S499" s="67"/>
      <c r="T499" s="68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T499" s="20" t="s">
        <v>188</v>
      </c>
      <c r="AU499" s="20" t="s">
        <v>86</v>
      </c>
    </row>
    <row r="500" spans="1:65" s="2" customFormat="1" ht="24.2" customHeight="1">
      <c r="A500" s="37"/>
      <c r="B500" s="38"/>
      <c r="C500" s="181" t="s">
        <v>1815</v>
      </c>
      <c r="D500" s="181" t="s">
        <v>181</v>
      </c>
      <c r="E500" s="182" t="s">
        <v>1768</v>
      </c>
      <c r="F500" s="183" t="s">
        <v>1769</v>
      </c>
      <c r="G500" s="184" t="s">
        <v>405</v>
      </c>
      <c r="H500" s="185">
        <v>1</v>
      </c>
      <c r="I500" s="186"/>
      <c r="J500" s="187">
        <f>ROUND(I500*H500,2)</f>
        <v>0</v>
      </c>
      <c r="K500" s="183" t="s">
        <v>1740</v>
      </c>
      <c r="L500" s="42"/>
      <c r="M500" s="188" t="s">
        <v>19</v>
      </c>
      <c r="N500" s="189" t="s">
        <v>48</v>
      </c>
      <c r="O500" s="67"/>
      <c r="P500" s="190">
        <f>O500*H500</f>
        <v>0</v>
      </c>
      <c r="Q500" s="190">
        <v>0</v>
      </c>
      <c r="R500" s="190">
        <f>Q500*H500</f>
        <v>0</v>
      </c>
      <c r="S500" s="190">
        <v>0</v>
      </c>
      <c r="T500" s="191">
        <f>S500*H500</f>
        <v>0</v>
      </c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R500" s="192" t="s">
        <v>572</v>
      </c>
      <c r="AT500" s="192" t="s">
        <v>181</v>
      </c>
      <c r="AU500" s="192" t="s">
        <v>86</v>
      </c>
      <c r="AY500" s="20" t="s">
        <v>179</v>
      </c>
      <c r="BE500" s="193">
        <f>IF(N500="základní",J500,0)</f>
        <v>0</v>
      </c>
      <c r="BF500" s="193">
        <f>IF(N500="snížená",J500,0)</f>
        <v>0</v>
      </c>
      <c r="BG500" s="193">
        <f>IF(N500="zákl. přenesená",J500,0)</f>
        <v>0</v>
      </c>
      <c r="BH500" s="193">
        <f>IF(N500="sníž. přenesená",J500,0)</f>
        <v>0</v>
      </c>
      <c r="BI500" s="193">
        <f>IF(N500="nulová",J500,0)</f>
        <v>0</v>
      </c>
      <c r="BJ500" s="20" t="s">
        <v>84</v>
      </c>
      <c r="BK500" s="193">
        <f>ROUND(I500*H500,2)</f>
        <v>0</v>
      </c>
      <c r="BL500" s="20" t="s">
        <v>572</v>
      </c>
      <c r="BM500" s="192" t="s">
        <v>1936</v>
      </c>
    </row>
    <row r="501" spans="1:65" s="2" customFormat="1" ht="19.5">
      <c r="A501" s="37"/>
      <c r="B501" s="38"/>
      <c r="C501" s="39"/>
      <c r="D501" s="194" t="s">
        <v>188</v>
      </c>
      <c r="E501" s="39"/>
      <c r="F501" s="195" t="s">
        <v>1769</v>
      </c>
      <c r="G501" s="39"/>
      <c r="H501" s="39"/>
      <c r="I501" s="196"/>
      <c r="J501" s="39"/>
      <c r="K501" s="39"/>
      <c r="L501" s="42"/>
      <c r="M501" s="197"/>
      <c r="N501" s="198"/>
      <c r="O501" s="67"/>
      <c r="P501" s="67"/>
      <c r="Q501" s="67"/>
      <c r="R501" s="67"/>
      <c r="S501" s="67"/>
      <c r="T501" s="68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T501" s="20" t="s">
        <v>188</v>
      </c>
      <c r="AU501" s="20" t="s">
        <v>86</v>
      </c>
    </row>
    <row r="502" spans="1:65" s="2" customFormat="1" ht="16.5" customHeight="1">
      <c r="A502" s="37"/>
      <c r="B502" s="38"/>
      <c r="C502" s="181" t="s">
        <v>1937</v>
      </c>
      <c r="D502" s="181" t="s">
        <v>181</v>
      </c>
      <c r="E502" s="182" t="s">
        <v>1770</v>
      </c>
      <c r="F502" s="183" t="s">
        <v>1771</v>
      </c>
      <c r="G502" s="184" t="s">
        <v>405</v>
      </c>
      <c r="H502" s="185">
        <v>1</v>
      </c>
      <c r="I502" s="186"/>
      <c r="J502" s="187">
        <f>ROUND(I502*H502,2)</f>
        <v>0</v>
      </c>
      <c r="K502" s="183" t="s">
        <v>1740</v>
      </c>
      <c r="L502" s="42"/>
      <c r="M502" s="188" t="s">
        <v>19</v>
      </c>
      <c r="N502" s="189" t="s">
        <v>48</v>
      </c>
      <c r="O502" s="67"/>
      <c r="P502" s="190">
        <f>O502*H502</f>
        <v>0</v>
      </c>
      <c r="Q502" s="190">
        <v>0</v>
      </c>
      <c r="R502" s="190">
        <f>Q502*H502</f>
        <v>0</v>
      </c>
      <c r="S502" s="190">
        <v>0</v>
      </c>
      <c r="T502" s="191">
        <f>S502*H502</f>
        <v>0</v>
      </c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R502" s="192" t="s">
        <v>572</v>
      </c>
      <c r="AT502" s="192" t="s">
        <v>181</v>
      </c>
      <c r="AU502" s="192" t="s">
        <v>86</v>
      </c>
      <c r="AY502" s="20" t="s">
        <v>179</v>
      </c>
      <c r="BE502" s="193">
        <f>IF(N502="základní",J502,0)</f>
        <v>0</v>
      </c>
      <c r="BF502" s="193">
        <f>IF(N502="snížená",J502,0)</f>
        <v>0</v>
      </c>
      <c r="BG502" s="193">
        <f>IF(N502="zákl. přenesená",J502,0)</f>
        <v>0</v>
      </c>
      <c r="BH502" s="193">
        <f>IF(N502="sníž. přenesená",J502,0)</f>
        <v>0</v>
      </c>
      <c r="BI502" s="193">
        <f>IF(N502="nulová",J502,0)</f>
        <v>0</v>
      </c>
      <c r="BJ502" s="20" t="s">
        <v>84</v>
      </c>
      <c r="BK502" s="193">
        <f>ROUND(I502*H502,2)</f>
        <v>0</v>
      </c>
      <c r="BL502" s="20" t="s">
        <v>572</v>
      </c>
      <c r="BM502" s="192" t="s">
        <v>1938</v>
      </c>
    </row>
    <row r="503" spans="1:65" s="2" customFormat="1" ht="11.25">
      <c r="A503" s="37"/>
      <c r="B503" s="38"/>
      <c r="C503" s="39"/>
      <c r="D503" s="194" t="s">
        <v>188</v>
      </c>
      <c r="E503" s="39"/>
      <c r="F503" s="195" t="s">
        <v>1771</v>
      </c>
      <c r="G503" s="39"/>
      <c r="H503" s="39"/>
      <c r="I503" s="196"/>
      <c r="J503" s="39"/>
      <c r="K503" s="39"/>
      <c r="L503" s="42"/>
      <c r="M503" s="197"/>
      <c r="N503" s="198"/>
      <c r="O503" s="67"/>
      <c r="P503" s="67"/>
      <c r="Q503" s="67"/>
      <c r="R503" s="67"/>
      <c r="S503" s="67"/>
      <c r="T503" s="68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T503" s="20" t="s">
        <v>188</v>
      </c>
      <c r="AU503" s="20" t="s">
        <v>86</v>
      </c>
    </row>
    <row r="504" spans="1:65" s="12" customFormat="1" ht="22.9" customHeight="1">
      <c r="B504" s="165"/>
      <c r="C504" s="166"/>
      <c r="D504" s="167" t="s">
        <v>76</v>
      </c>
      <c r="E504" s="179" t="s">
        <v>374</v>
      </c>
      <c r="F504" s="179" t="s">
        <v>1772</v>
      </c>
      <c r="G504" s="166"/>
      <c r="H504" s="166"/>
      <c r="I504" s="169"/>
      <c r="J504" s="180">
        <f>BK504</f>
        <v>0</v>
      </c>
      <c r="K504" s="166"/>
      <c r="L504" s="171"/>
      <c r="M504" s="172"/>
      <c r="N504" s="173"/>
      <c r="O504" s="173"/>
      <c r="P504" s="174">
        <f>SUM(P505:P509)</f>
        <v>0</v>
      </c>
      <c r="Q504" s="173"/>
      <c r="R504" s="174">
        <f>SUM(R505:R509)</f>
        <v>0</v>
      </c>
      <c r="S504" s="173"/>
      <c r="T504" s="175">
        <f>SUM(T505:T509)</f>
        <v>0</v>
      </c>
      <c r="AR504" s="176" t="s">
        <v>94</v>
      </c>
      <c r="AT504" s="177" t="s">
        <v>76</v>
      </c>
      <c r="AU504" s="177" t="s">
        <v>84</v>
      </c>
      <c r="AY504" s="176" t="s">
        <v>179</v>
      </c>
      <c r="BK504" s="178">
        <f>SUM(BK505:BK509)</f>
        <v>0</v>
      </c>
    </row>
    <row r="505" spans="1:65" s="2" customFormat="1" ht="16.5" customHeight="1">
      <c r="A505" s="37"/>
      <c r="B505" s="38"/>
      <c r="C505" s="244" t="s">
        <v>1816</v>
      </c>
      <c r="D505" s="244" t="s">
        <v>374</v>
      </c>
      <c r="E505" s="245" t="s">
        <v>1786</v>
      </c>
      <c r="F505" s="246" t="s">
        <v>1787</v>
      </c>
      <c r="G505" s="247" t="s">
        <v>405</v>
      </c>
      <c r="H505" s="248">
        <v>1</v>
      </c>
      <c r="I505" s="249"/>
      <c r="J505" s="250">
        <f>ROUND(I505*H505,2)</f>
        <v>0</v>
      </c>
      <c r="K505" s="246" t="s">
        <v>1775</v>
      </c>
      <c r="L505" s="251"/>
      <c r="M505" s="252" t="s">
        <v>19</v>
      </c>
      <c r="N505" s="253" t="s">
        <v>48</v>
      </c>
      <c r="O505" s="67"/>
      <c r="P505" s="190">
        <f>O505*H505</f>
        <v>0</v>
      </c>
      <c r="Q505" s="190">
        <v>0</v>
      </c>
      <c r="R505" s="190">
        <f>Q505*H505</f>
        <v>0</v>
      </c>
      <c r="S505" s="190">
        <v>0</v>
      </c>
      <c r="T505" s="191">
        <f>S505*H505</f>
        <v>0</v>
      </c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R505" s="192" t="s">
        <v>1776</v>
      </c>
      <c r="AT505" s="192" t="s">
        <v>374</v>
      </c>
      <c r="AU505" s="192" t="s">
        <v>86</v>
      </c>
      <c r="AY505" s="20" t="s">
        <v>179</v>
      </c>
      <c r="BE505" s="193">
        <f>IF(N505="základní",J505,0)</f>
        <v>0</v>
      </c>
      <c r="BF505" s="193">
        <f>IF(N505="snížená",J505,0)</f>
        <v>0</v>
      </c>
      <c r="BG505" s="193">
        <f>IF(N505="zákl. přenesená",J505,0)</f>
        <v>0</v>
      </c>
      <c r="BH505" s="193">
        <f>IF(N505="sníž. přenesená",J505,0)</f>
        <v>0</v>
      </c>
      <c r="BI505" s="193">
        <f>IF(N505="nulová",J505,0)</f>
        <v>0</v>
      </c>
      <c r="BJ505" s="20" t="s">
        <v>84</v>
      </c>
      <c r="BK505" s="193">
        <f>ROUND(I505*H505,2)</f>
        <v>0</v>
      </c>
      <c r="BL505" s="20" t="s">
        <v>572</v>
      </c>
      <c r="BM505" s="192" t="s">
        <v>1939</v>
      </c>
    </row>
    <row r="506" spans="1:65" s="2" customFormat="1" ht="11.25">
      <c r="A506" s="37"/>
      <c r="B506" s="38"/>
      <c r="C506" s="39"/>
      <c r="D506" s="194" t="s">
        <v>188</v>
      </c>
      <c r="E506" s="39"/>
      <c r="F506" s="195" t="s">
        <v>1787</v>
      </c>
      <c r="G506" s="39"/>
      <c r="H506" s="39"/>
      <c r="I506" s="196"/>
      <c r="J506" s="39"/>
      <c r="K506" s="39"/>
      <c r="L506" s="42"/>
      <c r="M506" s="197"/>
      <c r="N506" s="198"/>
      <c r="O506" s="67"/>
      <c r="P506" s="67"/>
      <c r="Q506" s="67"/>
      <c r="R506" s="67"/>
      <c r="S506" s="67"/>
      <c r="T506" s="68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T506" s="20" t="s">
        <v>188</v>
      </c>
      <c r="AU506" s="20" t="s">
        <v>86</v>
      </c>
    </row>
    <row r="507" spans="1:65" s="2" customFormat="1" ht="19.5">
      <c r="A507" s="37"/>
      <c r="B507" s="38"/>
      <c r="C507" s="39"/>
      <c r="D507" s="194" t="s">
        <v>433</v>
      </c>
      <c r="E507" s="39"/>
      <c r="F507" s="254" t="s">
        <v>1788</v>
      </c>
      <c r="G507" s="39"/>
      <c r="H507" s="39"/>
      <c r="I507" s="196"/>
      <c r="J507" s="39"/>
      <c r="K507" s="39"/>
      <c r="L507" s="42"/>
      <c r="M507" s="197"/>
      <c r="N507" s="198"/>
      <c r="O507" s="67"/>
      <c r="P507" s="67"/>
      <c r="Q507" s="67"/>
      <c r="R507" s="67"/>
      <c r="S507" s="67"/>
      <c r="T507" s="68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T507" s="20" t="s">
        <v>433</v>
      </c>
      <c r="AU507" s="20" t="s">
        <v>86</v>
      </c>
    </row>
    <row r="508" spans="1:65" s="2" customFormat="1" ht="24.2" customHeight="1">
      <c r="A508" s="37"/>
      <c r="B508" s="38"/>
      <c r="C508" s="244" t="s">
        <v>1940</v>
      </c>
      <c r="D508" s="244" t="s">
        <v>374</v>
      </c>
      <c r="E508" s="245" t="s">
        <v>1778</v>
      </c>
      <c r="F508" s="246" t="s">
        <v>1779</v>
      </c>
      <c r="G508" s="247" t="s">
        <v>216</v>
      </c>
      <c r="H508" s="248">
        <v>5</v>
      </c>
      <c r="I508" s="249"/>
      <c r="J508" s="250">
        <f>ROUND(I508*H508,2)</f>
        <v>0</v>
      </c>
      <c r="K508" s="246" t="s">
        <v>1775</v>
      </c>
      <c r="L508" s="251"/>
      <c r="M508" s="252" t="s">
        <v>19</v>
      </c>
      <c r="N508" s="253" t="s">
        <v>48</v>
      </c>
      <c r="O508" s="67"/>
      <c r="P508" s="190">
        <f>O508*H508</f>
        <v>0</v>
      </c>
      <c r="Q508" s="190">
        <v>0</v>
      </c>
      <c r="R508" s="190">
        <f>Q508*H508</f>
        <v>0</v>
      </c>
      <c r="S508" s="190">
        <v>0</v>
      </c>
      <c r="T508" s="191">
        <f>S508*H508</f>
        <v>0</v>
      </c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R508" s="192" t="s">
        <v>1776</v>
      </c>
      <c r="AT508" s="192" t="s">
        <v>374</v>
      </c>
      <c r="AU508" s="192" t="s">
        <v>86</v>
      </c>
      <c r="AY508" s="20" t="s">
        <v>179</v>
      </c>
      <c r="BE508" s="193">
        <f>IF(N508="základní",J508,0)</f>
        <v>0</v>
      </c>
      <c r="BF508" s="193">
        <f>IF(N508="snížená",J508,0)</f>
        <v>0</v>
      </c>
      <c r="BG508" s="193">
        <f>IF(N508="zákl. přenesená",J508,0)</f>
        <v>0</v>
      </c>
      <c r="BH508" s="193">
        <f>IF(N508="sníž. přenesená",J508,0)</f>
        <v>0</v>
      </c>
      <c r="BI508" s="193">
        <f>IF(N508="nulová",J508,0)</f>
        <v>0</v>
      </c>
      <c r="BJ508" s="20" t="s">
        <v>84</v>
      </c>
      <c r="BK508" s="193">
        <f>ROUND(I508*H508,2)</f>
        <v>0</v>
      </c>
      <c r="BL508" s="20" t="s">
        <v>572</v>
      </c>
      <c r="BM508" s="192" t="s">
        <v>1941</v>
      </c>
    </row>
    <row r="509" spans="1:65" s="2" customFormat="1" ht="19.5">
      <c r="A509" s="37"/>
      <c r="B509" s="38"/>
      <c r="C509" s="39"/>
      <c r="D509" s="194" t="s">
        <v>188</v>
      </c>
      <c r="E509" s="39"/>
      <c r="F509" s="195" t="s">
        <v>1779</v>
      </c>
      <c r="G509" s="39"/>
      <c r="H509" s="39"/>
      <c r="I509" s="196"/>
      <c r="J509" s="39"/>
      <c r="K509" s="39"/>
      <c r="L509" s="42"/>
      <c r="M509" s="255"/>
      <c r="N509" s="256"/>
      <c r="O509" s="257"/>
      <c r="P509" s="257"/>
      <c r="Q509" s="257"/>
      <c r="R509" s="257"/>
      <c r="S509" s="257"/>
      <c r="T509" s="258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T509" s="20" t="s">
        <v>188</v>
      </c>
      <c r="AU509" s="20" t="s">
        <v>86</v>
      </c>
    </row>
    <row r="510" spans="1:65" s="2" customFormat="1" ht="6.95" customHeight="1">
      <c r="A510" s="37"/>
      <c r="B510" s="50"/>
      <c r="C510" s="51"/>
      <c r="D510" s="51"/>
      <c r="E510" s="51"/>
      <c r="F510" s="51"/>
      <c r="G510" s="51"/>
      <c r="H510" s="51"/>
      <c r="I510" s="51"/>
      <c r="J510" s="51"/>
      <c r="K510" s="51"/>
      <c r="L510" s="42"/>
      <c r="M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</row>
  </sheetData>
  <sheetProtection algorithmName="SHA-512" hashValue="WF3JTyyk2ibb7ZLpLzwTXAmqwpu+FPM3k99yYnJDbLAGJa7OQdLOO4Kj92RsJbi2IoRw1vzdWLM35blBAOlg/Q==" saltValue="sDOhbJ04eSkkc7yV9Pwpf4b0EfGkhXCUqFgb/wEyex5m7wyoTsGWRwXnC7nQynY+Wodh7sBqEf5yZCNXPAIkyw==" spinCount="100000" sheet="1" objects="1" scenarios="1" formatColumns="0" formatRows="0" autoFilter="0"/>
  <autoFilter ref="C150:K509"/>
  <mergeCells count="12">
    <mergeCell ref="E143:H143"/>
    <mergeCell ref="L2:V2"/>
    <mergeCell ref="E50:H50"/>
    <mergeCell ref="E52:H52"/>
    <mergeCell ref="E54:H54"/>
    <mergeCell ref="E139:H139"/>
    <mergeCell ref="E141:H14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00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131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s="1" customFormat="1" ht="12" customHeight="1">
      <c r="B8" s="23"/>
      <c r="D8" s="115" t="s">
        <v>145</v>
      </c>
      <c r="L8" s="23"/>
    </row>
    <row r="9" spans="1:46" s="2" customFormat="1" ht="16.5" customHeight="1">
      <c r="A9" s="37"/>
      <c r="B9" s="42"/>
      <c r="C9" s="37"/>
      <c r="D9" s="37"/>
      <c r="E9" s="395" t="s">
        <v>146</v>
      </c>
      <c r="F9" s="398"/>
      <c r="G9" s="398"/>
      <c r="H9" s="398"/>
      <c r="I9" s="37"/>
      <c r="J9" s="37"/>
      <c r="K9" s="37"/>
      <c r="L9" s="11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2" customHeight="1">
      <c r="A10" s="37"/>
      <c r="B10" s="42"/>
      <c r="C10" s="37"/>
      <c r="D10" s="115" t="s">
        <v>147</v>
      </c>
      <c r="E10" s="37"/>
      <c r="F10" s="37"/>
      <c r="G10" s="37"/>
      <c r="H10" s="37"/>
      <c r="I10" s="37"/>
      <c r="J10" s="37"/>
      <c r="K10" s="37"/>
      <c r="L10" s="11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6.5" customHeight="1">
      <c r="A11" s="37"/>
      <c r="B11" s="42"/>
      <c r="C11" s="37"/>
      <c r="D11" s="37"/>
      <c r="E11" s="399" t="s">
        <v>1942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1.25">
      <c r="A12" s="37"/>
      <c r="B12" s="42"/>
      <c r="C12" s="37"/>
      <c r="D12" s="37"/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2" customHeight="1">
      <c r="A13" s="37"/>
      <c r="B13" s="42"/>
      <c r="C13" s="37"/>
      <c r="D13" s="115" t="s">
        <v>18</v>
      </c>
      <c r="E13" s="37"/>
      <c r="F13" s="105" t="s">
        <v>19</v>
      </c>
      <c r="G13" s="37"/>
      <c r="H13" s="37"/>
      <c r="I13" s="115" t="s">
        <v>20</v>
      </c>
      <c r="J13" s="105" t="s">
        <v>19</v>
      </c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15" t="s">
        <v>21</v>
      </c>
      <c r="E14" s="37"/>
      <c r="F14" s="105" t="s">
        <v>22</v>
      </c>
      <c r="G14" s="37"/>
      <c r="H14" s="37"/>
      <c r="I14" s="115" t="s">
        <v>23</v>
      </c>
      <c r="J14" s="118" t="str">
        <f>'Rekapitulace stavby'!AN8</f>
        <v>31. 7. 2024</v>
      </c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0.9" customHeight="1">
      <c r="A15" s="37"/>
      <c r="B15" s="42"/>
      <c r="C15" s="37"/>
      <c r="D15" s="37"/>
      <c r="E15" s="37"/>
      <c r="F15" s="37"/>
      <c r="G15" s="37"/>
      <c r="H15" s="37"/>
      <c r="I15" s="37"/>
      <c r="J15" s="37"/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25</v>
      </c>
      <c r="E16" s="37"/>
      <c r="F16" s="37"/>
      <c r="G16" s="37"/>
      <c r="H16" s="37"/>
      <c r="I16" s="115" t="s">
        <v>26</v>
      </c>
      <c r="J16" s="105" t="s">
        <v>27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8" customHeight="1">
      <c r="A17" s="37"/>
      <c r="B17" s="42"/>
      <c r="C17" s="37"/>
      <c r="D17" s="37"/>
      <c r="E17" s="105" t="s">
        <v>28</v>
      </c>
      <c r="F17" s="37"/>
      <c r="G17" s="37"/>
      <c r="H17" s="37"/>
      <c r="I17" s="115" t="s">
        <v>29</v>
      </c>
      <c r="J17" s="105" t="s">
        <v>30</v>
      </c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6.95" customHeight="1">
      <c r="A18" s="37"/>
      <c r="B18" s="42"/>
      <c r="C18" s="37"/>
      <c r="D18" s="37"/>
      <c r="E18" s="37"/>
      <c r="F18" s="37"/>
      <c r="G18" s="37"/>
      <c r="H18" s="37"/>
      <c r="I18" s="37"/>
      <c r="J18" s="37"/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2" customHeight="1">
      <c r="A19" s="37"/>
      <c r="B19" s="42"/>
      <c r="C19" s="37"/>
      <c r="D19" s="115" t="s">
        <v>31</v>
      </c>
      <c r="E19" s="37"/>
      <c r="F19" s="37"/>
      <c r="G19" s="37"/>
      <c r="H19" s="37"/>
      <c r="I19" s="115" t="s">
        <v>26</v>
      </c>
      <c r="J19" s="33" t="str">
        <f>'Rekapitulace stavby'!AN13</f>
        <v>Vyplň údaj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8" customHeight="1">
      <c r="A20" s="37"/>
      <c r="B20" s="42"/>
      <c r="C20" s="37"/>
      <c r="D20" s="37"/>
      <c r="E20" s="400" t="str">
        <f>'Rekapitulace stavby'!E14</f>
        <v>Vyplň údaj</v>
      </c>
      <c r="F20" s="401"/>
      <c r="G20" s="401"/>
      <c r="H20" s="401"/>
      <c r="I20" s="115" t="s">
        <v>29</v>
      </c>
      <c r="J20" s="33" t="str">
        <f>'Rekapitulace stavby'!AN14</f>
        <v>Vyplň údaj</v>
      </c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6.95" customHeight="1">
      <c r="A21" s="37"/>
      <c r="B21" s="42"/>
      <c r="C21" s="37"/>
      <c r="D21" s="37"/>
      <c r="E21" s="37"/>
      <c r="F21" s="37"/>
      <c r="G21" s="37"/>
      <c r="H21" s="37"/>
      <c r="I21" s="37"/>
      <c r="J21" s="37"/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2" customHeight="1">
      <c r="A22" s="37"/>
      <c r="B22" s="42"/>
      <c r="C22" s="37"/>
      <c r="D22" s="115" t="s">
        <v>33</v>
      </c>
      <c r="E22" s="37"/>
      <c r="F22" s="37"/>
      <c r="G22" s="37"/>
      <c r="H22" s="37"/>
      <c r="I22" s="115" t="s">
        <v>26</v>
      </c>
      <c r="J22" s="105" t="s">
        <v>34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8" customHeight="1">
      <c r="A23" s="37"/>
      <c r="B23" s="42"/>
      <c r="C23" s="37"/>
      <c r="D23" s="37"/>
      <c r="E23" s="105" t="s">
        <v>35</v>
      </c>
      <c r="F23" s="37"/>
      <c r="G23" s="37"/>
      <c r="H23" s="37"/>
      <c r="I23" s="115" t="s">
        <v>29</v>
      </c>
      <c r="J23" s="105" t="s">
        <v>36</v>
      </c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6.95" customHeight="1">
      <c r="A24" s="37"/>
      <c r="B24" s="42"/>
      <c r="C24" s="37"/>
      <c r="D24" s="37"/>
      <c r="E24" s="37"/>
      <c r="F24" s="37"/>
      <c r="G24" s="37"/>
      <c r="H24" s="37"/>
      <c r="I24" s="37"/>
      <c r="J24" s="37"/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2" customHeight="1">
      <c r="A25" s="37"/>
      <c r="B25" s="42"/>
      <c r="C25" s="37"/>
      <c r="D25" s="115" t="s">
        <v>38</v>
      </c>
      <c r="E25" s="37"/>
      <c r="F25" s="37"/>
      <c r="G25" s="37"/>
      <c r="H25" s="37"/>
      <c r="I25" s="115" t="s">
        <v>26</v>
      </c>
      <c r="J25" s="105" t="s">
        <v>39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8" customHeight="1">
      <c r="A26" s="37"/>
      <c r="B26" s="42"/>
      <c r="C26" s="37"/>
      <c r="D26" s="37"/>
      <c r="E26" s="105" t="s">
        <v>40</v>
      </c>
      <c r="F26" s="37"/>
      <c r="G26" s="37"/>
      <c r="H26" s="37"/>
      <c r="I26" s="115" t="s">
        <v>29</v>
      </c>
      <c r="J26" s="105" t="s">
        <v>19</v>
      </c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6.95" customHeight="1">
      <c r="A27" s="37"/>
      <c r="B27" s="42"/>
      <c r="C27" s="37"/>
      <c r="D27" s="37"/>
      <c r="E27" s="37"/>
      <c r="F27" s="37"/>
      <c r="G27" s="37"/>
      <c r="H27" s="37"/>
      <c r="I27" s="37"/>
      <c r="J27" s="37"/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2" customHeight="1">
      <c r="A28" s="37"/>
      <c r="B28" s="42"/>
      <c r="C28" s="37"/>
      <c r="D28" s="115" t="s">
        <v>41</v>
      </c>
      <c r="E28" s="37"/>
      <c r="F28" s="37"/>
      <c r="G28" s="37"/>
      <c r="H28" s="37"/>
      <c r="I28" s="37"/>
      <c r="J28" s="37"/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8" customFormat="1" ht="16.5" customHeight="1">
      <c r="A29" s="119"/>
      <c r="B29" s="120"/>
      <c r="C29" s="119"/>
      <c r="D29" s="119"/>
      <c r="E29" s="402" t="s">
        <v>19</v>
      </c>
      <c r="F29" s="402"/>
      <c r="G29" s="402"/>
      <c r="H29" s="402"/>
      <c r="I29" s="119"/>
      <c r="J29" s="119"/>
      <c r="K29" s="119"/>
      <c r="L29" s="121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</row>
    <row r="30" spans="1:31" s="2" customFormat="1" ht="6.95" customHeight="1">
      <c r="A30" s="37"/>
      <c r="B30" s="42"/>
      <c r="C30" s="37"/>
      <c r="D30" s="37"/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22"/>
      <c r="E31" s="122"/>
      <c r="F31" s="122"/>
      <c r="G31" s="122"/>
      <c r="H31" s="122"/>
      <c r="I31" s="122"/>
      <c r="J31" s="122"/>
      <c r="K31" s="122"/>
      <c r="L31" s="11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25.35" customHeight="1">
      <c r="A32" s="37"/>
      <c r="B32" s="42"/>
      <c r="C32" s="37"/>
      <c r="D32" s="123" t="s">
        <v>43</v>
      </c>
      <c r="E32" s="37"/>
      <c r="F32" s="37"/>
      <c r="G32" s="37"/>
      <c r="H32" s="37"/>
      <c r="I32" s="37"/>
      <c r="J32" s="124">
        <f>ROUND(J88, 2)</f>
        <v>0</v>
      </c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37"/>
      <c r="F34" s="125" t="s">
        <v>45</v>
      </c>
      <c r="G34" s="37"/>
      <c r="H34" s="37"/>
      <c r="I34" s="125" t="s">
        <v>44</v>
      </c>
      <c r="J34" s="125" t="s">
        <v>46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customHeight="1">
      <c r="A35" s="37"/>
      <c r="B35" s="42"/>
      <c r="C35" s="37"/>
      <c r="D35" s="116" t="s">
        <v>47</v>
      </c>
      <c r="E35" s="115" t="s">
        <v>48</v>
      </c>
      <c r="F35" s="126">
        <f>ROUND((SUM(BE88:BE99)),  2)</f>
        <v>0</v>
      </c>
      <c r="G35" s="37"/>
      <c r="H35" s="37"/>
      <c r="I35" s="127">
        <v>0.21</v>
      </c>
      <c r="J35" s="126">
        <f>ROUND(((SUM(BE88:BE99))*I35),  2)</f>
        <v>0</v>
      </c>
      <c r="K35" s="37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115" t="s">
        <v>49</v>
      </c>
      <c r="F36" s="126">
        <f>ROUND((SUM(BF88:BF99)),  2)</f>
        <v>0</v>
      </c>
      <c r="G36" s="37"/>
      <c r="H36" s="37"/>
      <c r="I36" s="127">
        <v>0.12</v>
      </c>
      <c r="J36" s="126">
        <f>ROUND(((SUM(BF88:BF99))*I36),  2)</f>
        <v>0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15" t="s">
        <v>50</v>
      </c>
      <c r="F37" s="126">
        <f>ROUND((SUM(BG88:BG99)),  2)</f>
        <v>0</v>
      </c>
      <c r="G37" s="37"/>
      <c r="H37" s="37"/>
      <c r="I37" s="127">
        <v>0.21</v>
      </c>
      <c r="J37" s="126">
        <f>0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hidden="1" customHeight="1">
      <c r="A38" s="37"/>
      <c r="B38" s="42"/>
      <c r="C38" s="37"/>
      <c r="D38" s="37"/>
      <c r="E38" s="115" t="s">
        <v>51</v>
      </c>
      <c r="F38" s="126">
        <f>ROUND((SUM(BH88:BH99)),  2)</f>
        <v>0</v>
      </c>
      <c r="G38" s="37"/>
      <c r="H38" s="37"/>
      <c r="I38" s="127">
        <v>0.12</v>
      </c>
      <c r="J38" s="126">
        <f>0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52</v>
      </c>
      <c r="F39" s="126">
        <f>ROUND((SUM(BI88:BI99)),  2)</f>
        <v>0</v>
      </c>
      <c r="G39" s="37"/>
      <c r="H39" s="37"/>
      <c r="I39" s="127">
        <v>0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6.95" customHeight="1">
      <c r="A40" s="37"/>
      <c r="B40" s="42"/>
      <c r="C40" s="37"/>
      <c r="D40" s="37"/>
      <c r="E40" s="37"/>
      <c r="F40" s="37"/>
      <c r="G40" s="37"/>
      <c r="H40" s="37"/>
      <c r="I40" s="37"/>
      <c r="J40" s="37"/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25.35" customHeight="1">
      <c r="A41" s="37"/>
      <c r="B41" s="42"/>
      <c r="C41" s="128"/>
      <c r="D41" s="129" t="s">
        <v>53</v>
      </c>
      <c r="E41" s="130"/>
      <c r="F41" s="130"/>
      <c r="G41" s="131" t="s">
        <v>54</v>
      </c>
      <c r="H41" s="132" t="s">
        <v>55</v>
      </c>
      <c r="I41" s="130"/>
      <c r="J41" s="133">
        <f>SUM(J32:J39)</f>
        <v>0</v>
      </c>
      <c r="K41" s="134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14.45" customHeight="1">
      <c r="A42" s="37"/>
      <c r="B42" s="135"/>
      <c r="C42" s="136"/>
      <c r="D42" s="136"/>
      <c r="E42" s="136"/>
      <c r="F42" s="136"/>
      <c r="G42" s="136"/>
      <c r="H42" s="136"/>
      <c r="I42" s="136"/>
      <c r="J42" s="136"/>
      <c r="K42" s="136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6" spans="1:31" s="2" customFormat="1" ht="6.95" customHeight="1">
      <c r="A46" s="37"/>
      <c r="B46" s="137"/>
      <c r="C46" s="138"/>
      <c r="D46" s="138"/>
      <c r="E46" s="138"/>
      <c r="F46" s="138"/>
      <c r="G46" s="138"/>
      <c r="H46" s="138"/>
      <c r="I46" s="138"/>
      <c r="J46" s="138"/>
      <c r="K46" s="138"/>
      <c r="L46" s="11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24.95" customHeight="1">
      <c r="A47" s="37"/>
      <c r="B47" s="38"/>
      <c r="C47" s="26" t="s">
        <v>151</v>
      </c>
      <c r="D47" s="39"/>
      <c r="E47" s="39"/>
      <c r="F47" s="39"/>
      <c r="G47" s="39"/>
      <c r="H47" s="39"/>
      <c r="I47" s="39"/>
      <c r="J47" s="39"/>
      <c r="K47" s="39"/>
      <c r="L47" s="11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6.95" customHeight="1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16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403" t="str">
        <f>E7</f>
        <v>INTELIGENTNÍ OZNAČNÍKY ZASTÁVEK MHD TÁBOR</v>
      </c>
      <c r="F50" s="404"/>
      <c r="G50" s="404"/>
      <c r="H50" s="404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1" customFormat="1" ht="12" customHeight="1">
      <c r="B51" s="24"/>
      <c r="C51" s="32" t="s">
        <v>145</v>
      </c>
      <c r="D51" s="25"/>
      <c r="E51" s="25"/>
      <c r="F51" s="25"/>
      <c r="G51" s="25"/>
      <c r="H51" s="25"/>
      <c r="I51" s="25"/>
      <c r="J51" s="25"/>
      <c r="K51" s="25"/>
      <c r="L51" s="23"/>
    </row>
    <row r="52" spans="1:47" s="2" customFormat="1" ht="16.5" customHeight="1">
      <c r="A52" s="37"/>
      <c r="B52" s="38"/>
      <c r="C52" s="39"/>
      <c r="D52" s="39"/>
      <c r="E52" s="403" t="s">
        <v>146</v>
      </c>
      <c r="F52" s="406"/>
      <c r="G52" s="406"/>
      <c r="H52" s="406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12" customHeight="1">
      <c r="A53" s="37"/>
      <c r="B53" s="38"/>
      <c r="C53" s="32" t="s">
        <v>147</v>
      </c>
      <c r="D53" s="39"/>
      <c r="E53" s="39"/>
      <c r="F53" s="39"/>
      <c r="G53" s="39"/>
      <c r="H53" s="39"/>
      <c r="I53" s="39"/>
      <c r="J53" s="39"/>
      <c r="K53" s="39"/>
      <c r="L53" s="11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6.5" customHeight="1">
      <c r="A54" s="37"/>
      <c r="B54" s="38"/>
      <c r="C54" s="39"/>
      <c r="D54" s="39"/>
      <c r="E54" s="355" t="str">
        <f>E11</f>
        <v>003a - Vedlejší náklady</v>
      </c>
      <c r="F54" s="406"/>
      <c r="G54" s="406"/>
      <c r="H54" s="406"/>
      <c r="I54" s="39"/>
      <c r="J54" s="39"/>
      <c r="K54" s="39"/>
      <c r="L54" s="11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6.95" customHeight="1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11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2" customHeight="1">
      <c r="A56" s="37"/>
      <c r="B56" s="38"/>
      <c r="C56" s="32" t="s">
        <v>21</v>
      </c>
      <c r="D56" s="39"/>
      <c r="E56" s="39"/>
      <c r="F56" s="30" t="str">
        <f>F14</f>
        <v>k.ú. Tábor, parc.č. dle PD</v>
      </c>
      <c r="G56" s="39"/>
      <c r="H56" s="39"/>
      <c r="I56" s="32" t="s">
        <v>23</v>
      </c>
      <c r="J56" s="62" t="str">
        <f>IF(J14="","",J14)</f>
        <v>31. 7. 2024</v>
      </c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6.95" customHeight="1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5.2" customHeight="1">
      <c r="A58" s="37"/>
      <c r="B58" s="38"/>
      <c r="C58" s="32" t="s">
        <v>25</v>
      </c>
      <c r="D58" s="39"/>
      <c r="E58" s="39"/>
      <c r="F58" s="30" t="str">
        <f>E17</f>
        <v>MĚSTO TÁBOR</v>
      </c>
      <c r="G58" s="39"/>
      <c r="H58" s="39"/>
      <c r="I58" s="32" t="s">
        <v>33</v>
      </c>
      <c r="J58" s="35" t="str">
        <f>E23</f>
        <v>Graphic PRO s.r.o.</v>
      </c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15.2" customHeight="1">
      <c r="A59" s="37"/>
      <c r="B59" s="38"/>
      <c r="C59" s="32" t="s">
        <v>31</v>
      </c>
      <c r="D59" s="39"/>
      <c r="E59" s="39"/>
      <c r="F59" s="30" t="str">
        <f>IF(E20="","",E20)</f>
        <v>Vyplň údaj</v>
      </c>
      <c r="G59" s="39"/>
      <c r="H59" s="39"/>
      <c r="I59" s="32" t="s">
        <v>38</v>
      </c>
      <c r="J59" s="35" t="str">
        <f>E26</f>
        <v>Ing. Pavel Vochozka</v>
      </c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47" s="2" customFormat="1" ht="10.35" customHeight="1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47" s="2" customFormat="1" ht="29.25" customHeight="1">
      <c r="A61" s="37"/>
      <c r="B61" s="38"/>
      <c r="C61" s="139" t="s">
        <v>152</v>
      </c>
      <c r="D61" s="140"/>
      <c r="E61" s="140"/>
      <c r="F61" s="140"/>
      <c r="G61" s="140"/>
      <c r="H61" s="140"/>
      <c r="I61" s="140"/>
      <c r="J61" s="141" t="s">
        <v>153</v>
      </c>
      <c r="K61" s="140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47" s="2" customFormat="1" ht="10.35" customHeight="1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47" s="2" customFormat="1" ht="22.9" customHeight="1">
      <c r="A63" s="37"/>
      <c r="B63" s="38"/>
      <c r="C63" s="142" t="s">
        <v>75</v>
      </c>
      <c r="D63" s="39"/>
      <c r="E63" s="39"/>
      <c r="F63" s="39"/>
      <c r="G63" s="39"/>
      <c r="H63" s="39"/>
      <c r="I63" s="39"/>
      <c r="J63" s="80">
        <f>J88</f>
        <v>0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U63" s="20" t="s">
        <v>154</v>
      </c>
    </row>
    <row r="64" spans="1:47" s="9" customFormat="1" ht="24.95" customHeight="1">
      <c r="B64" s="143"/>
      <c r="C64" s="144"/>
      <c r="D64" s="145" t="s">
        <v>1943</v>
      </c>
      <c r="E64" s="146"/>
      <c r="F64" s="146"/>
      <c r="G64" s="146"/>
      <c r="H64" s="146"/>
      <c r="I64" s="146"/>
      <c r="J64" s="147">
        <f>J89</f>
        <v>0</v>
      </c>
      <c r="K64" s="144"/>
      <c r="L64" s="148"/>
    </row>
    <row r="65" spans="1:31" s="10" customFormat="1" ht="19.899999999999999" customHeight="1">
      <c r="B65" s="149"/>
      <c r="C65" s="99"/>
      <c r="D65" s="150" t="s">
        <v>1944</v>
      </c>
      <c r="E65" s="151"/>
      <c r="F65" s="151"/>
      <c r="G65" s="151"/>
      <c r="H65" s="151"/>
      <c r="I65" s="151"/>
      <c r="J65" s="152">
        <f>J90</f>
        <v>0</v>
      </c>
      <c r="K65" s="99"/>
      <c r="L65" s="153"/>
    </row>
    <row r="66" spans="1:31" s="10" customFormat="1" ht="19.899999999999999" customHeight="1">
      <c r="B66" s="149"/>
      <c r="C66" s="99"/>
      <c r="D66" s="150" t="s">
        <v>1945</v>
      </c>
      <c r="E66" s="151"/>
      <c r="F66" s="151"/>
      <c r="G66" s="151"/>
      <c r="H66" s="151"/>
      <c r="I66" s="151"/>
      <c r="J66" s="152">
        <f>J96</f>
        <v>0</v>
      </c>
      <c r="K66" s="99"/>
      <c r="L66" s="153"/>
    </row>
    <row r="67" spans="1:31" s="2" customFormat="1" ht="21.75" customHeight="1">
      <c r="A67" s="37"/>
      <c r="B67" s="38"/>
      <c r="C67" s="39"/>
      <c r="D67" s="39"/>
      <c r="E67" s="39"/>
      <c r="F67" s="39"/>
      <c r="G67" s="39"/>
      <c r="H67" s="39"/>
      <c r="I67" s="39"/>
      <c r="J67" s="39"/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</row>
    <row r="68" spans="1:31" s="2" customFormat="1" ht="6.95" customHeight="1">
      <c r="A68" s="37"/>
      <c r="B68" s="50"/>
      <c r="C68" s="51"/>
      <c r="D68" s="51"/>
      <c r="E68" s="51"/>
      <c r="F68" s="51"/>
      <c r="G68" s="51"/>
      <c r="H68" s="51"/>
      <c r="I68" s="51"/>
      <c r="J68" s="51"/>
      <c r="K68" s="51"/>
      <c r="L68" s="11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72" spans="1:31" s="2" customFormat="1" ht="6.95" customHeight="1">
      <c r="A72" s="37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11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24.95" customHeight="1">
      <c r="A73" s="37"/>
      <c r="B73" s="38"/>
      <c r="C73" s="26" t="s">
        <v>164</v>
      </c>
      <c r="D73" s="39"/>
      <c r="E73" s="39"/>
      <c r="F73" s="39"/>
      <c r="G73" s="39"/>
      <c r="H73" s="39"/>
      <c r="I73" s="39"/>
      <c r="J73" s="39"/>
      <c r="K73" s="39"/>
      <c r="L73" s="11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6.95" customHeight="1">
      <c r="A74" s="37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11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12" customHeight="1">
      <c r="A75" s="37"/>
      <c r="B75" s="38"/>
      <c r="C75" s="32" t="s">
        <v>16</v>
      </c>
      <c r="D75" s="39"/>
      <c r="E75" s="39"/>
      <c r="F75" s="39"/>
      <c r="G75" s="39"/>
      <c r="H75" s="39"/>
      <c r="I75" s="39"/>
      <c r="J75" s="39"/>
      <c r="K75" s="39"/>
      <c r="L75" s="11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6.5" customHeight="1">
      <c r="A76" s="37"/>
      <c r="B76" s="38"/>
      <c r="C76" s="39"/>
      <c r="D76" s="39"/>
      <c r="E76" s="403" t="str">
        <f>E7</f>
        <v>INTELIGENTNÍ OZNAČNÍKY ZASTÁVEK MHD TÁBOR</v>
      </c>
      <c r="F76" s="404"/>
      <c r="G76" s="404"/>
      <c r="H76" s="404"/>
      <c r="I76" s="39"/>
      <c r="J76" s="39"/>
      <c r="K76" s="39"/>
      <c r="L76" s="11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1" customFormat="1" ht="12" customHeight="1">
      <c r="B77" s="24"/>
      <c r="C77" s="32" t="s">
        <v>145</v>
      </c>
      <c r="D77" s="25"/>
      <c r="E77" s="25"/>
      <c r="F77" s="25"/>
      <c r="G77" s="25"/>
      <c r="H77" s="25"/>
      <c r="I77" s="25"/>
      <c r="J77" s="25"/>
      <c r="K77" s="25"/>
      <c r="L77" s="23"/>
    </row>
    <row r="78" spans="1:31" s="2" customFormat="1" ht="16.5" customHeight="1">
      <c r="A78" s="37"/>
      <c r="B78" s="38"/>
      <c r="C78" s="39"/>
      <c r="D78" s="39"/>
      <c r="E78" s="403" t="s">
        <v>146</v>
      </c>
      <c r="F78" s="406"/>
      <c r="G78" s="406"/>
      <c r="H78" s="406"/>
      <c r="I78" s="39"/>
      <c r="J78" s="39"/>
      <c r="K78" s="39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2" customHeight="1">
      <c r="A79" s="37"/>
      <c r="B79" s="38"/>
      <c r="C79" s="32" t="s">
        <v>147</v>
      </c>
      <c r="D79" s="39"/>
      <c r="E79" s="39"/>
      <c r="F79" s="39"/>
      <c r="G79" s="39"/>
      <c r="H79" s="39"/>
      <c r="I79" s="39"/>
      <c r="J79" s="39"/>
      <c r="K79" s="39"/>
      <c r="L79" s="11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6.5" customHeight="1">
      <c r="A80" s="37"/>
      <c r="B80" s="38"/>
      <c r="C80" s="39"/>
      <c r="D80" s="39"/>
      <c r="E80" s="355" t="str">
        <f>E11</f>
        <v>003a - Vedlejší náklady</v>
      </c>
      <c r="F80" s="406"/>
      <c r="G80" s="406"/>
      <c r="H80" s="406"/>
      <c r="I80" s="39"/>
      <c r="J80" s="39"/>
      <c r="K80" s="39"/>
      <c r="L80" s="11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6.95" customHeight="1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11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12" customHeight="1">
      <c r="A82" s="37"/>
      <c r="B82" s="38"/>
      <c r="C82" s="32" t="s">
        <v>21</v>
      </c>
      <c r="D82" s="39"/>
      <c r="E82" s="39"/>
      <c r="F82" s="30" t="str">
        <f>F14</f>
        <v>k.ú. Tábor, parc.č. dle PD</v>
      </c>
      <c r="G82" s="39"/>
      <c r="H82" s="39"/>
      <c r="I82" s="32" t="s">
        <v>23</v>
      </c>
      <c r="J82" s="62" t="str">
        <f>IF(J14="","",J14)</f>
        <v>31. 7. 2024</v>
      </c>
      <c r="K82" s="39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6.95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5.2" customHeight="1">
      <c r="A84" s="37"/>
      <c r="B84" s="38"/>
      <c r="C84" s="32" t="s">
        <v>25</v>
      </c>
      <c r="D84" s="39"/>
      <c r="E84" s="39"/>
      <c r="F84" s="30" t="str">
        <f>E17</f>
        <v>MĚSTO TÁBOR</v>
      </c>
      <c r="G84" s="39"/>
      <c r="H84" s="39"/>
      <c r="I84" s="32" t="s">
        <v>33</v>
      </c>
      <c r="J84" s="35" t="str">
        <f>E23</f>
        <v>Graphic PRO s.r.o.</v>
      </c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15.2" customHeight="1">
      <c r="A85" s="37"/>
      <c r="B85" s="38"/>
      <c r="C85" s="32" t="s">
        <v>31</v>
      </c>
      <c r="D85" s="39"/>
      <c r="E85" s="39"/>
      <c r="F85" s="30" t="str">
        <f>IF(E20="","",E20)</f>
        <v>Vyplň údaj</v>
      </c>
      <c r="G85" s="39"/>
      <c r="H85" s="39"/>
      <c r="I85" s="32" t="s">
        <v>38</v>
      </c>
      <c r="J85" s="35" t="str">
        <f>E26</f>
        <v>Ing. Pavel Vochozka</v>
      </c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2" customFormat="1" ht="10.35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65" s="11" customFormat="1" ht="29.25" customHeight="1">
      <c r="A87" s="154"/>
      <c r="B87" s="155"/>
      <c r="C87" s="156" t="s">
        <v>165</v>
      </c>
      <c r="D87" s="157" t="s">
        <v>62</v>
      </c>
      <c r="E87" s="157" t="s">
        <v>58</v>
      </c>
      <c r="F87" s="157" t="s">
        <v>59</v>
      </c>
      <c r="G87" s="157" t="s">
        <v>166</v>
      </c>
      <c r="H87" s="157" t="s">
        <v>167</v>
      </c>
      <c r="I87" s="157" t="s">
        <v>168</v>
      </c>
      <c r="J87" s="157" t="s">
        <v>153</v>
      </c>
      <c r="K87" s="158" t="s">
        <v>169</v>
      </c>
      <c r="L87" s="159"/>
      <c r="M87" s="71" t="s">
        <v>19</v>
      </c>
      <c r="N87" s="72" t="s">
        <v>47</v>
      </c>
      <c r="O87" s="72" t="s">
        <v>170</v>
      </c>
      <c r="P87" s="72" t="s">
        <v>171</v>
      </c>
      <c r="Q87" s="72" t="s">
        <v>172</v>
      </c>
      <c r="R87" s="72" t="s">
        <v>173</v>
      </c>
      <c r="S87" s="72" t="s">
        <v>174</v>
      </c>
      <c r="T87" s="73" t="s">
        <v>175</v>
      </c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</row>
    <row r="88" spans="1:65" s="2" customFormat="1" ht="22.9" customHeight="1">
      <c r="A88" s="37"/>
      <c r="B88" s="38"/>
      <c r="C88" s="78" t="s">
        <v>176</v>
      </c>
      <c r="D88" s="39"/>
      <c r="E88" s="39"/>
      <c r="F88" s="39"/>
      <c r="G88" s="39"/>
      <c r="H88" s="39"/>
      <c r="I88" s="39"/>
      <c r="J88" s="160">
        <f>BK88</f>
        <v>0</v>
      </c>
      <c r="K88" s="39"/>
      <c r="L88" s="42"/>
      <c r="M88" s="74"/>
      <c r="N88" s="161"/>
      <c r="O88" s="75"/>
      <c r="P88" s="162">
        <f>P89</f>
        <v>0</v>
      </c>
      <c r="Q88" s="75"/>
      <c r="R88" s="162">
        <f>R89</f>
        <v>0</v>
      </c>
      <c r="S88" s="75"/>
      <c r="T88" s="163">
        <f>T89</f>
        <v>0</v>
      </c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T88" s="20" t="s">
        <v>76</v>
      </c>
      <c r="AU88" s="20" t="s">
        <v>154</v>
      </c>
      <c r="BK88" s="164">
        <f>BK89</f>
        <v>0</v>
      </c>
    </row>
    <row r="89" spans="1:65" s="12" customFormat="1" ht="25.9" customHeight="1">
      <c r="B89" s="165"/>
      <c r="C89" s="166"/>
      <c r="D89" s="167" t="s">
        <v>76</v>
      </c>
      <c r="E89" s="168" t="s">
        <v>1946</v>
      </c>
      <c r="F89" s="168" t="s">
        <v>1947</v>
      </c>
      <c r="G89" s="166"/>
      <c r="H89" s="166"/>
      <c r="I89" s="169"/>
      <c r="J89" s="170">
        <f>BK89</f>
        <v>0</v>
      </c>
      <c r="K89" s="166"/>
      <c r="L89" s="171"/>
      <c r="M89" s="172"/>
      <c r="N89" s="173"/>
      <c r="O89" s="173"/>
      <c r="P89" s="174">
        <f>P90+P96</f>
        <v>0</v>
      </c>
      <c r="Q89" s="173"/>
      <c r="R89" s="174">
        <f>R90+R96</f>
        <v>0</v>
      </c>
      <c r="S89" s="173"/>
      <c r="T89" s="175">
        <f>T90+T96</f>
        <v>0</v>
      </c>
      <c r="AR89" s="176" t="s">
        <v>225</v>
      </c>
      <c r="AT89" s="177" t="s">
        <v>76</v>
      </c>
      <c r="AU89" s="177" t="s">
        <v>77</v>
      </c>
      <c r="AY89" s="176" t="s">
        <v>179</v>
      </c>
      <c r="BK89" s="178">
        <f>BK90+BK96</f>
        <v>0</v>
      </c>
    </row>
    <row r="90" spans="1:65" s="12" customFormat="1" ht="22.9" customHeight="1">
      <c r="B90" s="165"/>
      <c r="C90" s="166"/>
      <c r="D90" s="167" t="s">
        <v>76</v>
      </c>
      <c r="E90" s="179" t="s">
        <v>1948</v>
      </c>
      <c r="F90" s="179" t="s">
        <v>1949</v>
      </c>
      <c r="G90" s="166"/>
      <c r="H90" s="166"/>
      <c r="I90" s="169"/>
      <c r="J90" s="180">
        <f>BK90</f>
        <v>0</v>
      </c>
      <c r="K90" s="166"/>
      <c r="L90" s="171"/>
      <c r="M90" s="172"/>
      <c r="N90" s="173"/>
      <c r="O90" s="173"/>
      <c r="P90" s="174">
        <f>SUM(P91:P95)</f>
        <v>0</v>
      </c>
      <c r="Q90" s="173"/>
      <c r="R90" s="174">
        <f>SUM(R91:R95)</f>
        <v>0</v>
      </c>
      <c r="S90" s="173"/>
      <c r="T90" s="175">
        <f>SUM(T91:T95)</f>
        <v>0</v>
      </c>
      <c r="AR90" s="176" t="s">
        <v>225</v>
      </c>
      <c r="AT90" s="177" t="s">
        <v>76</v>
      </c>
      <c r="AU90" s="177" t="s">
        <v>84</v>
      </c>
      <c r="AY90" s="176" t="s">
        <v>179</v>
      </c>
      <c r="BK90" s="178">
        <f>SUM(BK91:BK95)</f>
        <v>0</v>
      </c>
    </row>
    <row r="91" spans="1:65" s="2" customFormat="1" ht="16.5" customHeight="1">
      <c r="A91" s="37"/>
      <c r="B91" s="38"/>
      <c r="C91" s="181" t="s">
        <v>84</v>
      </c>
      <c r="D91" s="181" t="s">
        <v>181</v>
      </c>
      <c r="E91" s="182" t="s">
        <v>1950</v>
      </c>
      <c r="F91" s="183" t="s">
        <v>1951</v>
      </c>
      <c r="G91" s="184" t="s">
        <v>405</v>
      </c>
      <c r="H91" s="185">
        <v>1</v>
      </c>
      <c r="I91" s="186"/>
      <c r="J91" s="187">
        <f>ROUND(I91*H91,2)</f>
        <v>0</v>
      </c>
      <c r="K91" s="183" t="s">
        <v>185</v>
      </c>
      <c r="L91" s="42"/>
      <c r="M91" s="188" t="s">
        <v>19</v>
      </c>
      <c r="N91" s="189" t="s">
        <v>48</v>
      </c>
      <c r="O91" s="67"/>
      <c r="P91" s="190">
        <f>O91*H91</f>
        <v>0</v>
      </c>
      <c r="Q91" s="190">
        <v>0</v>
      </c>
      <c r="R91" s="190">
        <f>Q91*H91</f>
        <v>0</v>
      </c>
      <c r="S91" s="190">
        <v>0</v>
      </c>
      <c r="T91" s="191">
        <f>S91*H91</f>
        <v>0</v>
      </c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R91" s="192" t="s">
        <v>1952</v>
      </c>
      <c r="AT91" s="192" t="s">
        <v>181</v>
      </c>
      <c r="AU91" s="192" t="s">
        <v>86</v>
      </c>
      <c r="AY91" s="20" t="s">
        <v>179</v>
      </c>
      <c r="BE91" s="193">
        <f>IF(N91="základní",J91,0)</f>
        <v>0</v>
      </c>
      <c r="BF91" s="193">
        <f>IF(N91="snížená",J91,0)</f>
        <v>0</v>
      </c>
      <c r="BG91" s="193">
        <f>IF(N91="zákl. přenesená",J91,0)</f>
        <v>0</v>
      </c>
      <c r="BH91" s="193">
        <f>IF(N91="sníž. přenesená",J91,0)</f>
        <v>0</v>
      </c>
      <c r="BI91" s="193">
        <f>IF(N91="nulová",J91,0)</f>
        <v>0</v>
      </c>
      <c r="BJ91" s="20" t="s">
        <v>84</v>
      </c>
      <c r="BK91" s="193">
        <f>ROUND(I91*H91,2)</f>
        <v>0</v>
      </c>
      <c r="BL91" s="20" t="s">
        <v>1952</v>
      </c>
      <c r="BM91" s="192" t="s">
        <v>1953</v>
      </c>
    </row>
    <row r="92" spans="1:65" s="2" customFormat="1" ht="11.25">
      <c r="A92" s="37"/>
      <c r="B92" s="38"/>
      <c r="C92" s="39"/>
      <c r="D92" s="194" t="s">
        <v>188</v>
      </c>
      <c r="E92" s="39"/>
      <c r="F92" s="195" t="s">
        <v>1951</v>
      </c>
      <c r="G92" s="39"/>
      <c r="H92" s="39"/>
      <c r="I92" s="196"/>
      <c r="J92" s="39"/>
      <c r="K92" s="39"/>
      <c r="L92" s="42"/>
      <c r="M92" s="197"/>
      <c r="N92" s="198"/>
      <c r="O92" s="67"/>
      <c r="P92" s="67"/>
      <c r="Q92" s="67"/>
      <c r="R92" s="67"/>
      <c r="S92" s="67"/>
      <c r="T92" s="68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T92" s="20" t="s">
        <v>188</v>
      </c>
      <c r="AU92" s="20" t="s">
        <v>86</v>
      </c>
    </row>
    <row r="93" spans="1:65" s="2" customFormat="1" ht="11.25">
      <c r="A93" s="37"/>
      <c r="B93" s="38"/>
      <c r="C93" s="39"/>
      <c r="D93" s="199" t="s">
        <v>190</v>
      </c>
      <c r="E93" s="39"/>
      <c r="F93" s="200" t="s">
        <v>1954</v>
      </c>
      <c r="G93" s="39"/>
      <c r="H93" s="39"/>
      <c r="I93" s="196"/>
      <c r="J93" s="39"/>
      <c r="K93" s="39"/>
      <c r="L93" s="42"/>
      <c r="M93" s="197"/>
      <c r="N93" s="198"/>
      <c r="O93" s="67"/>
      <c r="P93" s="67"/>
      <c r="Q93" s="67"/>
      <c r="R93" s="67"/>
      <c r="S93" s="67"/>
      <c r="T93" s="68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190</v>
      </c>
      <c r="AU93" s="20" t="s">
        <v>86</v>
      </c>
    </row>
    <row r="94" spans="1:65" s="13" customFormat="1" ht="11.25">
      <c r="B94" s="201"/>
      <c r="C94" s="202"/>
      <c r="D94" s="194" t="s">
        <v>192</v>
      </c>
      <c r="E94" s="203" t="s">
        <v>19</v>
      </c>
      <c r="F94" s="204" t="s">
        <v>1955</v>
      </c>
      <c r="G94" s="202"/>
      <c r="H94" s="203" t="s">
        <v>19</v>
      </c>
      <c r="I94" s="205"/>
      <c r="J94" s="202"/>
      <c r="K94" s="202"/>
      <c r="L94" s="206"/>
      <c r="M94" s="207"/>
      <c r="N94" s="208"/>
      <c r="O94" s="208"/>
      <c r="P94" s="208"/>
      <c r="Q94" s="208"/>
      <c r="R94" s="208"/>
      <c r="S94" s="208"/>
      <c r="T94" s="209"/>
      <c r="AT94" s="210" t="s">
        <v>192</v>
      </c>
      <c r="AU94" s="210" t="s">
        <v>86</v>
      </c>
      <c r="AV94" s="13" t="s">
        <v>84</v>
      </c>
      <c r="AW94" s="13" t="s">
        <v>37</v>
      </c>
      <c r="AX94" s="13" t="s">
        <v>77</v>
      </c>
      <c r="AY94" s="210" t="s">
        <v>179</v>
      </c>
    </row>
    <row r="95" spans="1:65" s="14" customFormat="1" ht="11.25">
      <c r="B95" s="211"/>
      <c r="C95" s="212"/>
      <c r="D95" s="194" t="s">
        <v>192</v>
      </c>
      <c r="E95" s="213" t="s">
        <v>19</v>
      </c>
      <c r="F95" s="214" t="s">
        <v>84</v>
      </c>
      <c r="G95" s="212"/>
      <c r="H95" s="215">
        <v>1</v>
      </c>
      <c r="I95" s="216"/>
      <c r="J95" s="212"/>
      <c r="K95" s="212"/>
      <c r="L95" s="217"/>
      <c r="M95" s="218"/>
      <c r="N95" s="219"/>
      <c r="O95" s="219"/>
      <c r="P95" s="219"/>
      <c r="Q95" s="219"/>
      <c r="R95" s="219"/>
      <c r="S95" s="219"/>
      <c r="T95" s="220"/>
      <c r="AT95" s="221" t="s">
        <v>192</v>
      </c>
      <c r="AU95" s="221" t="s">
        <v>86</v>
      </c>
      <c r="AV95" s="14" t="s">
        <v>86</v>
      </c>
      <c r="AW95" s="14" t="s">
        <v>37</v>
      </c>
      <c r="AX95" s="14" t="s">
        <v>84</v>
      </c>
      <c r="AY95" s="221" t="s">
        <v>179</v>
      </c>
    </row>
    <row r="96" spans="1:65" s="12" customFormat="1" ht="22.9" customHeight="1">
      <c r="B96" s="165"/>
      <c r="C96" s="166"/>
      <c r="D96" s="167" t="s">
        <v>76</v>
      </c>
      <c r="E96" s="179" t="s">
        <v>1956</v>
      </c>
      <c r="F96" s="179" t="s">
        <v>1957</v>
      </c>
      <c r="G96" s="166"/>
      <c r="H96" s="166"/>
      <c r="I96" s="169"/>
      <c r="J96" s="180">
        <f>BK96</f>
        <v>0</v>
      </c>
      <c r="K96" s="166"/>
      <c r="L96" s="171"/>
      <c r="M96" s="172"/>
      <c r="N96" s="173"/>
      <c r="O96" s="173"/>
      <c r="P96" s="174">
        <f>SUM(P97:P99)</f>
        <v>0</v>
      </c>
      <c r="Q96" s="173"/>
      <c r="R96" s="174">
        <f>SUM(R97:R99)</f>
        <v>0</v>
      </c>
      <c r="S96" s="173"/>
      <c r="T96" s="175">
        <f>SUM(T97:T99)</f>
        <v>0</v>
      </c>
      <c r="AR96" s="176" t="s">
        <v>225</v>
      </c>
      <c r="AT96" s="177" t="s">
        <v>76</v>
      </c>
      <c r="AU96" s="177" t="s">
        <v>84</v>
      </c>
      <c r="AY96" s="176" t="s">
        <v>179</v>
      </c>
      <c r="BK96" s="178">
        <f>SUM(BK97:BK99)</f>
        <v>0</v>
      </c>
    </row>
    <row r="97" spans="1:65" s="2" customFormat="1" ht="16.5" customHeight="1">
      <c r="A97" s="37"/>
      <c r="B97" s="38"/>
      <c r="C97" s="181" t="s">
        <v>86</v>
      </c>
      <c r="D97" s="181" t="s">
        <v>181</v>
      </c>
      <c r="E97" s="182" t="s">
        <v>1958</v>
      </c>
      <c r="F97" s="183" t="s">
        <v>1959</v>
      </c>
      <c r="G97" s="184" t="s">
        <v>1960</v>
      </c>
      <c r="H97" s="259"/>
      <c r="I97" s="186"/>
      <c r="J97" s="187">
        <f>ROUND(I97*H97,2)</f>
        <v>0</v>
      </c>
      <c r="K97" s="183" t="s">
        <v>185</v>
      </c>
      <c r="L97" s="42"/>
      <c r="M97" s="188" t="s">
        <v>19</v>
      </c>
      <c r="N97" s="189" t="s">
        <v>48</v>
      </c>
      <c r="O97" s="67"/>
      <c r="P97" s="190">
        <f>O97*H97</f>
        <v>0</v>
      </c>
      <c r="Q97" s="190">
        <v>0</v>
      </c>
      <c r="R97" s="190">
        <f>Q97*H97</f>
        <v>0</v>
      </c>
      <c r="S97" s="190">
        <v>0</v>
      </c>
      <c r="T97" s="191">
        <f>S97*H97</f>
        <v>0</v>
      </c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R97" s="192" t="s">
        <v>1952</v>
      </c>
      <c r="AT97" s="192" t="s">
        <v>181</v>
      </c>
      <c r="AU97" s="192" t="s">
        <v>86</v>
      </c>
      <c r="AY97" s="20" t="s">
        <v>179</v>
      </c>
      <c r="BE97" s="193">
        <f>IF(N97="základní",J97,0)</f>
        <v>0</v>
      </c>
      <c r="BF97" s="193">
        <f>IF(N97="snížená",J97,0)</f>
        <v>0</v>
      </c>
      <c r="BG97" s="193">
        <f>IF(N97="zákl. přenesená",J97,0)</f>
        <v>0</v>
      </c>
      <c r="BH97" s="193">
        <f>IF(N97="sníž. přenesená",J97,0)</f>
        <v>0</v>
      </c>
      <c r="BI97" s="193">
        <f>IF(N97="nulová",J97,0)</f>
        <v>0</v>
      </c>
      <c r="BJ97" s="20" t="s">
        <v>84</v>
      </c>
      <c r="BK97" s="193">
        <f>ROUND(I97*H97,2)</f>
        <v>0</v>
      </c>
      <c r="BL97" s="20" t="s">
        <v>1952</v>
      </c>
      <c r="BM97" s="192" t="s">
        <v>1961</v>
      </c>
    </row>
    <row r="98" spans="1:65" s="2" customFormat="1" ht="11.25">
      <c r="A98" s="37"/>
      <c r="B98" s="38"/>
      <c r="C98" s="39"/>
      <c r="D98" s="194" t="s">
        <v>188</v>
      </c>
      <c r="E98" s="39"/>
      <c r="F98" s="195" t="s">
        <v>1959</v>
      </c>
      <c r="G98" s="39"/>
      <c r="H98" s="39"/>
      <c r="I98" s="196"/>
      <c r="J98" s="39"/>
      <c r="K98" s="39"/>
      <c r="L98" s="42"/>
      <c r="M98" s="197"/>
      <c r="N98" s="198"/>
      <c r="O98" s="67"/>
      <c r="P98" s="67"/>
      <c r="Q98" s="67"/>
      <c r="R98" s="67"/>
      <c r="S98" s="67"/>
      <c r="T98" s="68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T98" s="20" t="s">
        <v>188</v>
      </c>
      <c r="AU98" s="20" t="s">
        <v>86</v>
      </c>
    </row>
    <row r="99" spans="1:65" s="2" customFormat="1" ht="11.25">
      <c r="A99" s="37"/>
      <c r="B99" s="38"/>
      <c r="C99" s="39"/>
      <c r="D99" s="199" t="s">
        <v>190</v>
      </c>
      <c r="E99" s="39"/>
      <c r="F99" s="200" t="s">
        <v>1962</v>
      </c>
      <c r="G99" s="39"/>
      <c r="H99" s="39"/>
      <c r="I99" s="196"/>
      <c r="J99" s="39"/>
      <c r="K99" s="39"/>
      <c r="L99" s="42"/>
      <c r="M99" s="255"/>
      <c r="N99" s="256"/>
      <c r="O99" s="257"/>
      <c r="P99" s="257"/>
      <c r="Q99" s="257"/>
      <c r="R99" s="257"/>
      <c r="S99" s="257"/>
      <c r="T99" s="25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190</v>
      </c>
      <c r="AU99" s="20" t="s">
        <v>86</v>
      </c>
    </row>
    <row r="100" spans="1:65" s="2" customFormat="1" ht="6.95" customHeight="1">
      <c r="A100" s="37"/>
      <c r="B100" s="50"/>
      <c r="C100" s="51"/>
      <c r="D100" s="51"/>
      <c r="E100" s="51"/>
      <c r="F100" s="51"/>
      <c r="G100" s="51"/>
      <c r="H100" s="51"/>
      <c r="I100" s="51"/>
      <c r="J100" s="51"/>
      <c r="K100" s="51"/>
      <c r="L100" s="42"/>
      <c r="M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</row>
  </sheetData>
  <sheetProtection algorithmName="SHA-512" hashValue="Rh7ZqXnxr9Khriw0uKTgfa7Sc3ObNw83KP7l3If/O3+Vnh6U0JKLGkf7VxsYflr98D/rTRSXReTCu4f9rSGZtg==" saltValue="GZVAvD0F9mcnW/ZPprMIScuHVgN4wvnqaXbYzn2abeuTrXVmMRL3jrRQkLIcKVUEOP1BtxxNAr5vi32sq5VZHg==" spinCount="100000" sheet="1" objects="1" scenarios="1" formatColumns="0" formatRows="0" autoFilter="0"/>
  <autoFilter ref="C87:K99"/>
  <mergeCells count="12">
    <mergeCell ref="E80:H80"/>
    <mergeCell ref="L2:V2"/>
    <mergeCell ref="E50:H50"/>
    <mergeCell ref="E52:H52"/>
    <mergeCell ref="E54:H54"/>
    <mergeCell ref="E76:H76"/>
    <mergeCell ref="E78:H78"/>
    <mergeCell ref="E7:H7"/>
    <mergeCell ref="E9:H9"/>
    <mergeCell ref="E11:H11"/>
    <mergeCell ref="E20:H20"/>
    <mergeCell ref="E29:H29"/>
  </mergeCells>
  <hyperlinks>
    <hyperlink ref="F93" r:id="rId1"/>
    <hyperlink ref="F99" r:id="rId2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0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136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s="1" customFormat="1" ht="12" customHeight="1">
      <c r="B8" s="23"/>
      <c r="D8" s="115" t="s">
        <v>145</v>
      </c>
      <c r="L8" s="23"/>
    </row>
    <row r="9" spans="1:46" s="2" customFormat="1" ht="16.5" customHeight="1">
      <c r="A9" s="37"/>
      <c r="B9" s="42"/>
      <c r="C9" s="37"/>
      <c r="D9" s="37"/>
      <c r="E9" s="395" t="s">
        <v>1963</v>
      </c>
      <c r="F9" s="398"/>
      <c r="G9" s="398"/>
      <c r="H9" s="398"/>
      <c r="I9" s="37"/>
      <c r="J9" s="37"/>
      <c r="K9" s="37"/>
      <c r="L9" s="11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2" customHeight="1">
      <c r="A10" s="37"/>
      <c r="B10" s="42"/>
      <c r="C10" s="37"/>
      <c r="D10" s="115" t="s">
        <v>147</v>
      </c>
      <c r="E10" s="37"/>
      <c r="F10" s="37"/>
      <c r="G10" s="37"/>
      <c r="H10" s="37"/>
      <c r="I10" s="37"/>
      <c r="J10" s="37"/>
      <c r="K10" s="37"/>
      <c r="L10" s="11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6.5" customHeight="1">
      <c r="A11" s="37"/>
      <c r="B11" s="42"/>
      <c r="C11" s="37"/>
      <c r="D11" s="37"/>
      <c r="E11" s="399" t="s">
        <v>1964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1.25">
      <c r="A12" s="37"/>
      <c r="B12" s="42"/>
      <c r="C12" s="37"/>
      <c r="D12" s="37"/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2" customHeight="1">
      <c r="A13" s="37"/>
      <c r="B13" s="42"/>
      <c r="C13" s="37"/>
      <c r="D13" s="115" t="s">
        <v>18</v>
      </c>
      <c r="E13" s="37"/>
      <c r="F13" s="105" t="s">
        <v>19</v>
      </c>
      <c r="G13" s="37"/>
      <c r="H13" s="37"/>
      <c r="I13" s="115" t="s">
        <v>20</v>
      </c>
      <c r="J13" s="105" t="s">
        <v>19</v>
      </c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15" t="s">
        <v>21</v>
      </c>
      <c r="E14" s="37"/>
      <c r="F14" s="105" t="s">
        <v>22</v>
      </c>
      <c r="G14" s="37"/>
      <c r="H14" s="37"/>
      <c r="I14" s="115" t="s">
        <v>23</v>
      </c>
      <c r="J14" s="118" t="str">
        <f>'Rekapitulace stavby'!AN8</f>
        <v>31. 7. 2024</v>
      </c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0.9" customHeight="1">
      <c r="A15" s="37"/>
      <c r="B15" s="42"/>
      <c r="C15" s="37"/>
      <c r="D15" s="37"/>
      <c r="E15" s="37"/>
      <c r="F15" s="37"/>
      <c r="G15" s="37"/>
      <c r="H15" s="37"/>
      <c r="I15" s="37"/>
      <c r="J15" s="37"/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25</v>
      </c>
      <c r="E16" s="37"/>
      <c r="F16" s="37"/>
      <c r="G16" s="37"/>
      <c r="H16" s="37"/>
      <c r="I16" s="115" t="s">
        <v>26</v>
      </c>
      <c r="J16" s="105" t="s">
        <v>27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8" customHeight="1">
      <c r="A17" s="37"/>
      <c r="B17" s="42"/>
      <c r="C17" s="37"/>
      <c r="D17" s="37"/>
      <c r="E17" s="105" t="s">
        <v>28</v>
      </c>
      <c r="F17" s="37"/>
      <c r="G17" s="37"/>
      <c r="H17" s="37"/>
      <c r="I17" s="115" t="s">
        <v>29</v>
      </c>
      <c r="J17" s="105" t="s">
        <v>30</v>
      </c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6.95" customHeight="1">
      <c r="A18" s="37"/>
      <c r="B18" s="42"/>
      <c r="C18" s="37"/>
      <c r="D18" s="37"/>
      <c r="E18" s="37"/>
      <c r="F18" s="37"/>
      <c r="G18" s="37"/>
      <c r="H18" s="37"/>
      <c r="I18" s="37"/>
      <c r="J18" s="37"/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2" customHeight="1">
      <c r="A19" s="37"/>
      <c r="B19" s="42"/>
      <c r="C19" s="37"/>
      <c r="D19" s="115" t="s">
        <v>31</v>
      </c>
      <c r="E19" s="37"/>
      <c r="F19" s="37"/>
      <c r="G19" s="37"/>
      <c r="H19" s="37"/>
      <c r="I19" s="115" t="s">
        <v>26</v>
      </c>
      <c r="J19" s="33" t="str">
        <f>'Rekapitulace stavby'!AN13</f>
        <v>Vyplň údaj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8" customHeight="1">
      <c r="A20" s="37"/>
      <c r="B20" s="42"/>
      <c r="C20" s="37"/>
      <c r="D20" s="37"/>
      <c r="E20" s="400" t="str">
        <f>'Rekapitulace stavby'!E14</f>
        <v>Vyplň údaj</v>
      </c>
      <c r="F20" s="401"/>
      <c r="G20" s="401"/>
      <c r="H20" s="401"/>
      <c r="I20" s="115" t="s">
        <v>29</v>
      </c>
      <c r="J20" s="33" t="str">
        <f>'Rekapitulace stavby'!AN14</f>
        <v>Vyplň údaj</v>
      </c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6.95" customHeight="1">
      <c r="A21" s="37"/>
      <c r="B21" s="42"/>
      <c r="C21" s="37"/>
      <c r="D21" s="37"/>
      <c r="E21" s="37"/>
      <c r="F21" s="37"/>
      <c r="G21" s="37"/>
      <c r="H21" s="37"/>
      <c r="I21" s="37"/>
      <c r="J21" s="37"/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2" customHeight="1">
      <c r="A22" s="37"/>
      <c r="B22" s="42"/>
      <c r="C22" s="37"/>
      <c r="D22" s="115" t="s">
        <v>33</v>
      </c>
      <c r="E22" s="37"/>
      <c r="F22" s="37"/>
      <c r="G22" s="37"/>
      <c r="H22" s="37"/>
      <c r="I22" s="115" t="s">
        <v>26</v>
      </c>
      <c r="J22" s="105" t="s">
        <v>34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8" customHeight="1">
      <c r="A23" s="37"/>
      <c r="B23" s="42"/>
      <c r="C23" s="37"/>
      <c r="D23" s="37"/>
      <c r="E23" s="105" t="s">
        <v>35</v>
      </c>
      <c r="F23" s="37"/>
      <c r="G23" s="37"/>
      <c r="H23" s="37"/>
      <c r="I23" s="115" t="s">
        <v>29</v>
      </c>
      <c r="J23" s="105" t="s">
        <v>36</v>
      </c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6.95" customHeight="1">
      <c r="A24" s="37"/>
      <c r="B24" s="42"/>
      <c r="C24" s="37"/>
      <c r="D24" s="37"/>
      <c r="E24" s="37"/>
      <c r="F24" s="37"/>
      <c r="G24" s="37"/>
      <c r="H24" s="37"/>
      <c r="I24" s="37"/>
      <c r="J24" s="37"/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2" customHeight="1">
      <c r="A25" s="37"/>
      <c r="B25" s="42"/>
      <c r="C25" s="37"/>
      <c r="D25" s="115" t="s">
        <v>38</v>
      </c>
      <c r="E25" s="37"/>
      <c r="F25" s="37"/>
      <c r="G25" s="37"/>
      <c r="H25" s="37"/>
      <c r="I25" s="115" t="s">
        <v>26</v>
      </c>
      <c r="J25" s="105" t="s">
        <v>39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8" customHeight="1">
      <c r="A26" s="37"/>
      <c r="B26" s="42"/>
      <c r="C26" s="37"/>
      <c r="D26" s="37"/>
      <c r="E26" s="105" t="s">
        <v>40</v>
      </c>
      <c r="F26" s="37"/>
      <c r="G26" s="37"/>
      <c r="H26" s="37"/>
      <c r="I26" s="115" t="s">
        <v>29</v>
      </c>
      <c r="J26" s="105" t="s">
        <v>19</v>
      </c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6.95" customHeight="1">
      <c r="A27" s="37"/>
      <c r="B27" s="42"/>
      <c r="C27" s="37"/>
      <c r="D27" s="37"/>
      <c r="E27" s="37"/>
      <c r="F27" s="37"/>
      <c r="G27" s="37"/>
      <c r="H27" s="37"/>
      <c r="I27" s="37"/>
      <c r="J27" s="37"/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2" customHeight="1">
      <c r="A28" s="37"/>
      <c r="B28" s="42"/>
      <c r="C28" s="37"/>
      <c r="D28" s="115" t="s">
        <v>41</v>
      </c>
      <c r="E28" s="37"/>
      <c r="F28" s="37"/>
      <c r="G28" s="37"/>
      <c r="H28" s="37"/>
      <c r="I28" s="37"/>
      <c r="J28" s="37"/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8" customFormat="1" ht="23.25" customHeight="1">
      <c r="A29" s="119"/>
      <c r="B29" s="120"/>
      <c r="C29" s="119"/>
      <c r="D29" s="119"/>
      <c r="E29" s="402" t="s">
        <v>1718</v>
      </c>
      <c r="F29" s="402"/>
      <c r="G29" s="402"/>
      <c r="H29" s="402"/>
      <c r="I29" s="119"/>
      <c r="J29" s="119"/>
      <c r="K29" s="119"/>
      <c r="L29" s="121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</row>
    <row r="30" spans="1:31" s="2" customFormat="1" ht="6.95" customHeight="1">
      <c r="A30" s="37"/>
      <c r="B30" s="42"/>
      <c r="C30" s="37"/>
      <c r="D30" s="37"/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22"/>
      <c r="E31" s="122"/>
      <c r="F31" s="122"/>
      <c r="G31" s="122"/>
      <c r="H31" s="122"/>
      <c r="I31" s="122"/>
      <c r="J31" s="122"/>
      <c r="K31" s="122"/>
      <c r="L31" s="11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25.35" customHeight="1">
      <c r="A32" s="37"/>
      <c r="B32" s="42"/>
      <c r="C32" s="37"/>
      <c r="D32" s="123" t="s">
        <v>43</v>
      </c>
      <c r="E32" s="37"/>
      <c r="F32" s="37"/>
      <c r="G32" s="37"/>
      <c r="H32" s="37"/>
      <c r="I32" s="37"/>
      <c r="J32" s="124">
        <f>ROUND(J109, 2)</f>
        <v>0</v>
      </c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37"/>
      <c r="F34" s="125" t="s">
        <v>45</v>
      </c>
      <c r="G34" s="37"/>
      <c r="H34" s="37"/>
      <c r="I34" s="125" t="s">
        <v>44</v>
      </c>
      <c r="J34" s="125" t="s">
        <v>46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customHeight="1">
      <c r="A35" s="37"/>
      <c r="B35" s="42"/>
      <c r="C35" s="37"/>
      <c r="D35" s="116" t="s">
        <v>47</v>
      </c>
      <c r="E35" s="115" t="s">
        <v>48</v>
      </c>
      <c r="F35" s="126">
        <f>ROUND((SUM(BE109:BE169)),  2)</f>
        <v>0</v>
      </c>
      <c r="G35" s="37"/>
      <c r="H35" s="37"/>
      <c r="I35" s="127">
        <v>0.21</v>
      </c>
      <c r="J35" s="126">
        <f>ROUND(((SUM(BE109:BE169))*I35),  2)</f>
        <v>0</v>
      </c>
      <c r="K35" s="37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115" t="s">
        <v>49</v>
      </c>
      <c r="F36" s="126">
        <f>ROUND((SUM(BF109:BF169)),  2)</f>
        <v>0</v>
      </c>
      <c r="G36" s="37"/>
      <c r="H36" s="37"/>
      <c r="I36" s="127">
        <v>0.12</v>
      </c>
      <c r="J36" s="126">
        <f>ROUND(((SUM(BF109:BF169))*I36),  2)</f>
        <v>0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15" t="s">
        <v>50</v>
      </c>
      <c r="F37" s="126">
        <f>ROUND((SUM(BG109:BG169)),  2)</f>
        <v>0</v>
      </c>
      <c r="G37" s="37"/>
      <c r="H37" s="37"/>
      <c r="I37" s="127">
        <v>0.21</v>
      </c>
      <c r="J37" s="126">
        <f>0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hidden="1" customHeight="1">
      <c r="A38" s="37"/>
      <c r="B38" s="42"/>
      <c r="C38" s="37"/>
      <c r="D38" s="37"/>
      <c r="E38" s="115" t="s">
        <v>51</v>
      </c>
      <c r="F38" s="126">
        <f>ROUND((SUM(BH109:BH169)),  2)</f>
        <v>0</v>
      </c>
      <c r="G38" s="37"/>
      <c r="H38" s="37"/>
      <c r="I38" s="127">
        <v>0.12</v>
      </c>
      <c r="J38" s="126">
        <f>0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52</v>
      </c>
      <c r="F39" s="126">
        <f>ROUND((SUM(BI109:BI169)),  2)</f>
        <v>0</v>
      </c>
      <c r="G39" s="37"/>
      <c r="H39" s="37"/>
      <c r="I39" s="127">
        <v>0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6.95" customHeight="1">
      <c r="A40" s="37"/>
      <c r="B40" s="42"/>
      <c r="C40" s="37"/>
      <c r="D40" s="37"/>
      <c r="E40" s="37"/>
      <c r="F40" s="37"/>
      <c r="G40" s="37"/>
      <c r="H40" s="37"/>
      <c r="I40" s="37"/>
      <c r="J40" s="37"/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25.35" customHeight="1">
      <c r="A41" s="37"/>
      <c r="B41" s="42"/>
      <c r="C41" s="128"/>
      <c r="D41" s="129" t="s">
        <v>53</v>
      </c>
      <c r="E41" s="130"/>
      <c r="F41" s="130"/>
      <c r="G41" s="131" t="s">
        <v>54</v>
      </c>
      <c r="H41" s="132" t="s">
        <v>55</v>
      </c>
      <c r="I41" s="130"/>
      <c r="J41" s="133">
        <f>SUM(J32:J39)</f>
        <v>0</v>
      </c>
      <c r="K41" s="134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14.45" customHeight="1">
      <c r="A42" s="37"/>
      <c r="B42" s="135"/>
      <c r="C42" s="136"/>
      <c r="D42" s="136"/>
      <c r="E42" s="136"/>
      <c r="F42" s="136"/>
      <c r="G42" s="136"/>
      <c r="H42" s="136"/>
      <c r="I42" s="136"/>
      <c r="J42" s="136"/>
      <c r="K42" s="136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6" spans="1:31" s="2" customFormat="1" ht="6.95" customHeight="1">
      <c r="A46" s="37"/>
      <c r="B46" s="137"/>
      <c r="C46" s="138"/>
      <c r="D46" s="138"/>
      <c r="E46" s="138"/>
      <c r="F46" s="138"/>
      <c r="G46" s="138"/>
      <c r="H46" s="138"/>
      <c r="I46" s="138"/>
      <c r="J46" s="138"/>
      <c r="K46" s="138"/>
      <c r="L46" s="11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24.95" customHeight="1">
      <c r="A47" s="37"/>
      <c r="B47" s="38"/>
      <c r="C47" s="26" t="s">
        <v>151</v>
      </c>
      <c r="D47" s="39"/>
      <c r="E47" s="39"/>
      <c r="F47" s="39"/>
      <c r="G47" s="39"/>
      <c r="H47" s="39"/>
      <c r="I47" s="39"/>
      <c r="J47" s="39"/>
      <c r="K47" s="39"/>
      <c r="L47" s="11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6.95" customHeight="1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16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403" t="str">
        <f>E7</f>
        <v>INTELIGENTNÍ OZNAČNÍKY ZASTÁVEK MHD TÁBOR</v>
      </c>
      <c r="F50" s="404"/>
      <c r="G50" s="404"/>
      <c r="H50" s="404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1" customFormat="1" ht="12" customHeight="1">
      <c r="B51" s="24"/>
      <c r="C51" s="32" t="s">
        <v>145</v>
      </c>
      <c r="D51" s="25"/>
      <c r="E51" s="25"/>
      <c r="F51" s="25"/>
      <c r="G51" s="25"/>
      <c r="H51" s="25"/>
      <c r="I51" s="25"/>
      <c r="J51" s="25"/>
      <c r="K51" s="25"/>
      <c r="L51" s="23"/>
    </row>
    <row r="52" spans="1:47" s="2" customFormat="1" ht="16.5" customHeight="1">
      <c r="A52" s="37"/>
      <c r="B52" s="38"/>
      <c r="C52" s="39"/>
      <c r="D52" s="39"/>
      <c r="E52" s="403" t="s">
        <v>1963</v>
      </c>
      <c r="F52" s="406"/>
      <c r="G52" s="406"/>
      <c r="H52" s="406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12" customHeight="1">
      <c r="A53" s="37"/>
      <c r="B53" s="38"/>
      <c r="C53" s="32" t="s">
        <v>147</v>
      </c>
      <c r="D53" s="39"/>
      <c r="E53" s="39"/>
      <c r="F53" s="39"/>
      <c r="G53" s="39"/>
      <c r="H53" s="39"/>
      <c r="I53" s="39"/>
      <c r="J53" s="39"/>
      <c r="K53" s="39"/>
      <c r="L53" s="11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6.5" customHeight="1">
      <c r="A54" s="37"/>
      <c r="B54" s="38"/>
      <c r="C54" s="39"/>
      <c r="D54" s="39"/>
      <c r="E54" s="355" t="str">
        <f>E11</f>
        <v>002b - Elektroinstalace, vybavení</v>
      </c>
      <c r="F54" s="406"/>
      <c r="G54" s="406"/>
      <c r="H54" s="406"/>
      <c r="I54" s="39"/>
      <c r="J54" s="39"/>
      <c r="K54" s="39"/>
      <c r="L54" s="11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6.95" customHeight="1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11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2" customHeight="1">
      <c r="A56" s="37"/>
      <c r="B56" s="38"/>
      <c r="C56" s="32" t="s">
        <v>21</v>
      </c>
      <c r="D56" s="39"/>
      <c r="E56" s="39"/>
      <c r="F56" s="30" t="str">
        <f>F14</f>
        <v>k.ú. Tábor, parc.č. dle PD</v>
      </c>
      <c r="G56" s="39"/>
      <c r="H56" s="39"/>
      <c r="I56" s="32" t="s">
        <v>23</v>
      </c>
      <c r="J56" s="62" t="str">
        <f>IF(J14="","",J14)</f>
        <v>31. 7. 2024</v>
      </c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6.95" customHeight="1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5.2" customHeight="1">
      <c r="A58" s="37"/>
      <c r="B58" s="38"/>
      <c r="C58" s="32" t="s">
        <v>25</v>
      </c>
      <c r="D58" s="39"/>
      <c r="E58" s="39"/>
      <c r="F58" s="30" t="str">
        <f>E17</f>
        <v>MĚSTO TÁBOR</v>
      </c>
      <c r="G58" s="39"/>
      <c r="H58" s="39"/>
      <c r="I58" s="32" t="s">
        <v>33</v>
      </c>
      <c r="J58" s="35" t="str">
        <f>E23</f>
        <v>Graphic PRO s.r.o.</v>
      </c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15.2" customHeight="1">
      <c r="A59" s="37"/>
      <c r="B59" s="38"/>
      <c r="C59" s="32" t="s">
        <v>31</v>
      </c>
      <c r="D59" s="39"/>
      <c r="E59" s="39"/>
      <c r="F59" s="30" t="str">
        <f>IF(E20="","",E20)</f>
        <v>Vyplň údaj</v>
      </c>
      <c r="G59" s="39"/>
      <c r="H59" s="39"/>
      <c r="I59" s="32" t="s">
        <v>38</v>
      </c>
      <c r="J59" s="35" t="str">
        <f>E26</f>
        <v>Ing. Pavel Vochozka</v>
      </c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47" s="2" customFormat="1" ht="10.35" customHeight="1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47" s="2" customFormat="1" ht="29.25" customHeight="1">
      <c r="A61" s="37"/>
      <c r="B61" s="38"/>
      <c r="C61" s="139" t="s">
        <v>152</v>
      </c>
      <c r="D61" s="140"/>
      <c r="E61" s="140"/>
      <c r="F61" s="140"/>
      <c r="G61" s="140"/>
      <c r="H61" s="140"/>
      <c r="I61" s="140"/>
      <c r="J61" s="141" t="s">
        <v>153</v>
      </c>
      <c r="K61" s="140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47" s="2" customFormat="1" ht="10.35" customHeight="1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47" s="2" customFormat="1" ht="22.9" customHeight="1">
      <c r="A63" s="37"/>
      <c r="B63" s="38"/>
      <c r="C63" s="142" t="s">
        <v>75</v>
      </c>
      <c r="D63" s="39"/>
      <c r="E63" s="39"/>
      <c r="F63" s="39"/>
      <c r="G63" s="39"/>
      <c r="H63" s="39"/>
      <c r="I63" s="39"/>
      <c r="J63" s="80">
        <f>J109</f>
        <v>0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U63" s="20" t="s">
        <v>154</v>
      </c>
    </row>
    <row r="64" spans="1:47" s="9" customFormat="1" ht="24.95" customHeight="1">
      <c r="B64" s="143"/>
      <c r="C64" s="144"/>
      <c r="D64" s="145" t="s">
        <v>1719</v>
      </c>
      <c r="E64" s="146"/>
      <c r="F64" s="146"/>
      <c r="G64" s="146"/>
      <c r="H64" s="146"/>
      <c r="I64" s="146"/>
      <c r="J64" s="147">
        <f>J110</f>
        <v>0</v>
      </c>
      <c r="K64" s="144"/>
      <c r="L64" s="148"/>
    </row>
    <row r="65" spans="2:12" s="10" customFormat="1" ht="19.899999999999999" customHeight="1">
      <c r="B65" s="149"/>
      <c r="C65" s="99"/>
      <c r="D65" s="150" t="s">
        <v>1721</v>
      </c>
      <c r="E65" s="151"/>
      <c r="F65" s="151"/>
      <c r="G65" s="151"/>
      <c r="H65" s="151"/>
      <c r="I65" s="151"/>
      <c r="J65" s="152">
        <f>J111</f>
        <v>0</v>
      </c>
      <c r="K65" s="99"/>
      <c r="L65" s="153"/>
    </row>
    <row r="66" spans="2:12" s="9" customFormat="1" ht="24.95" customHeight="1">
      <c r="B66" s="143"/>
      <c r="C66" s="144"/>
      <c r="D66" s="145" t="s">
        <v>1725</v>
      </c>
      <c r="E66" s="146"/>
      <c r="F66" s="146"/>
      <c r="G66" s="146"/>
      <c r="H66" s="146"/>
      <c r="I66" s="146"/>
      <c r="J66" s="147">
        <f>J115</f>
        <v>0</v>
      </c>
      <c r="K66" s="144"/>
      <c r="L66" s="148"/>
    </row>
    <row r="67" spans="2:12" s="10" customFormat="1" ht="19.899999999999999" customHeight="1">
      <c r="B67" s="149"/>
      <c r="C67" s="99"/>
      <c r="D67" s="150" t="s">
        <v>1721</v>
      </c>
      <c r="E67" s="151"/>
      <c r="F67" s="151"/>
      <c r="G67" s="151"/>
      <c r="H67" s="151"/>
      <c r="I67" s="151"/>
      <c r="J67" s="152">
        <f>J116</f>
        <v>0</v>
      </c>
      <c r="K67" s="99"/>
      <c r="L67" s="153"/>
    </row>
    <row r="68" spans="2:12" s="9" customFormat="1" ht="24.95" customHeight="1">
      <c r="B68" s="143"/>
      <c r="C68" s="144"/>
      <c r="D68" s="145" t="s">
        <v>1726</v>
      </c>
      <c r="E68" s="146"/>
      <c r="F68" s="146"/>
      <c r="G68" s="146"/>
      <c r="H68" s="146"/>
      <c r="I68" s="146"/>
      <c r="J68" s="147">
        <f>J120</f>
        <v>0</v>
      </c>
      <c r="K68" s="144"/>
      <c r="L68" s="148"/>
    </row>
    <row r="69" spans="2:12" s="10" customFormat="1" ht="19.899999999999999" customHeight="1">
      <c r="B69" s="149"/>
      <c r="C69" s="99"/>
      <c r="D69" s="150" t="s">
        <v>1721</v>
      </c>
      <c r="E69" s="151"/>
      <c r="F69" s="151"/>
      <c r="G69" s="151"/>
      <c r="H69" s="151"/>
      <c r="I69" s="151"/>
      <c r="J69" s="152">
        <f>J121</f>
        <v>0</v>
      </c>
      <c r="K69" s="99"/>
      <c r="L69" s="153"/>
    </row>
    <row r="70" spans="2:12" s="9" customFormat="1" ht="24.95" customHeight="1">
      <c r="B70" s="143"/>
      <c r="C70" s="144"/>
      <c r="D70" s="145" t="s">
        <v>1727</v>
      </c>
      <c r="E70" s="146"/>
      <c r="F70" s="146"/>
      <c r="G70" s="146"/>
      <c r="H70" s="146"/>
      <c r="I70" s="146"/>
      <c r="J70" s="147">
        <f>J125</f>
        <v>0</v>
      </c>
      <c r="K70" s="144"/>
      <c r="L70" s="148"/>
    </row>
    <row r="71" spans="2:12" s="10" customFormat="1" ht="19.899999999999999" customHeight="1">
      <c r="B71" s="149"/>
      <c r="C71" s="99"/>
      <c r="D71" s="150" t="s">
        <v>1721</v>
      </c>
      <c r="E71" s="151"/>
      <c r="F71" s="151"/>
      <c r="G71" s="151"/>
      <c r="H71" s="151"/>
      <c r="I71" s="151"/>
      <c r="J71" s="152">
        <f>J126</f>
        <v>0</v>
      </c>
      <c r="K71" s="99"/>
      <c r="L71" s="153"/>
    </row>
    <row r="72" spans="2:12" s="9" customFormat="1" ht="24.95" customHeight="1">
      <c r="B72" s="143"/>
      <c r="C72" s="144"/>
      <c r="D72" s="145" t="s">
        <v>1728</v>
      </c>
      <c r="E72" s="146"/>
      <c r="F72" s="146"/>
      <c r="G72" s="146"/>
      <c r="H72" s="146"/>
      <c r="I72" s="146"/>
      <c r="J72" s="147">
        <f>J130</f>
        <v>0</v>
      </c>
      <c r="K72" s="144"/>
      <c r="L72" s="148"/>
    </row>
    <row r="73" spans="2:12" s="10" customFormat="1" ht="19.899999999999999" customHeight="1">
      <c r="B73" s="149"/>
      <c r="C73" s="99"/>
      <c r="D73" s="150" t="s">
        <v>1721</v>
      </c>
      <c r="E73" s="151"/>
      <c r="F73" s="151"/>
      <c r="G73" s="151"/>
      <c r="H73" s="151"/>
      <c r="I73" s="151"/>
      <c r="J73" s="152">
        <f>J131</f>
        <v>0</v>
      </c>
      <c r="K73" s="99"/>
      <c r="L73" s="153"/>
    </row>
    <row r="74" spans="2:12" s="9" customFormat="1" ht="24.95" customHeight="1">
      <c r="B74" s="143"/>
      <c r="C74" s="144"/>
      <c r="D74" s="145" t="s">
        <v>1729</v>
      </c>
      <c r="E74" s="146"/>
      <c r="F74" s="146"/>
      <c r="G74" s="146"/>
      <c r="H74" s="146"/>
      <c r="I74" s="146"/>
      <c r="J74" s="147">
        <f>J135</f>
        <v>0</v>
      </c>
      <c r="K74" s="144"/>
      <c r="L74" s="148"/>
    </row>
    <row r="75" spans="2:12" s="10" customFormat="1" ht="19.899999999999999" customHeight="1">
      <c r="B75" s="149"/>
      <c r="C75" s="99"/>
      <c r="D75" s="150" t="s">
        <v>1721</v>
      </c>
      <c r="E75" s="151"/>
      <c r="F75" s="151"/>
      <c r="G75" s="151"/>
      <c r="H75" s="151"/>
      <c r="I75" s="151"/>
      <c r="J75" s="152">
        <f>J136</f>
        <v>0</v>
      </c>
      <c r="K75" s="99"/>
      <c r="L75" s="153"/>
    </row>
    <row r="76" spans="2:12" s="9" customFormat="1" ht="24.95" customHeight="1">
      <c r="B76" s="143"/>
      <c r="C76" s="144"/>
      <c r="D76" s="145" t="s">
        <v>1730</v>
      </c>
      <c r="E76" s="146"/>
      <c r="F76" s="146"/>
      <c r="G76" s="146"/>
      <c r="H76" s="146"/>
      <c r="I76" s="146"/>
      <c r="J76" s="147">
        <f>J140</f>
        <v>0</v>
      </c>
      <c r="K76" s="144"/>
      <c r="L76" s="148"/>
    </row>
    <row r="77" spans="2:12" s="10" customFormat="1" ht="19.899999999999999" customHeight="1">
      <c r="B77" s="149"/>
      <c r="C77" s="99"/>
      <c r="D77" s="150" t="s">
        <v>1721</v>
      </c>
      <c r="E77" s="151"/>
      <c r="F77" s="151"/>
      <c r="G77" s="151"/>
      <c r="H77" s="151"/>
      <c r="I77" s="151"/>
      <c r="J77" s="152">
        <f>J141</f>
        <v>0</v>
      </c>
      <c r="K77" s="99"/>
      <c r="L77" s="153"/>
    </row>
    <row r="78" spans="2:12" s="9" customFormat="1" ht="24.95" customHeight="1">
      <c r="B78" s="143"/>
      <c r="C78" s="144"/>
      <c r="D78" s="145" t="s">
        <v>1731</v>
      </c>
      <c r="E78" s="146"/>
      <c r="F78" s="146"/>
      <c r="G78" s="146"/>
      <c r="H78" s="146"/>
      <c r="I78" s="146"/>
      <c r="J78" s="147">
        <f>J145</f>
        <v>0</v>
      </c>
      <c r="K78" s="144"/>
      <c r="L78" s="148"/>
    </row>
    <row r="79" spans="2:12" s="10" customFormat="1" ht="19.899999999999999" customHeight="1">
      <c r="B79" s="149"/>
      <c r="C79" s="99"/>
      <c r="D79" s="150" t="s">
        <v>1721</v>
      </c>
      <c r="E79" s="151"/>
      <c r="F79" s="151"/>
      <c r="G79" s="151"/>
      <c r="H79" s="151"/>
      <c r="I79" s="151"/>
      <c r="J79" s="152">
        <f>J146</f>
        <v>0</v>
      </c>
      <c r="K79" s="99"/>
      <c r="L79" s="153"/>
    </row>
    <row r="80" spans="2:12" s="9" customFormat="1" ht="24.95" customHeight="1">
      <c r="B80" s="143"/>
      <c r="C80" s="144"/>
      <c r="D80" s="145" t="s">
        <v>1732</v>
      </c>
      <c r="E80" s="146"/>
      <c r="F80" s="146"/>
      <c r="G80" s="146"/>
      <c r="H80" s="146"/>
      <c r="I80" s="146"/>
      <c r="J80" s="147">
        <f>J150</f>
        <v>0</v>
      </c>
      <c r="K80" s="144"/>
      <c r="L80" s="148"/>
    </row>
    <row r="81" spans="1:31" s="10" customFormat="1" ht="19.899999999999999" customHeight="1">
      <c r="B81" s="149"/>
      <c r="C81" s="99"/>
      <c r="D81" s="150" t="s">
        <v>1721</v>
      </c>
      <c r="E81" s="151"/>
      <c r="F81" s="151"/>
      <c r="G81" s="151"/>
      <c r="H81" s="151"/>
      <c r="I81" s="151"/>
      <c r="J81" s="152">
        <f>J151</f>
        <v>0</v>
      </c>
      <c r="K81" s="99"/>
      <c r="L81" s="153"/>
    </row>
    <row r="82" spans="1:31" s="9" customFormat="1" ht="24.95" customHeight="1">
      <c r="B82" s="143"/>
      <c r="C82" s="144"/>
      <c r="D82" s="145" t="s">
        <v>1733</v>
      </c>
      <c r="E82" s="146"/>
      <c r="F82" s="146"/>
      <c r="G82" s="146"/>
      <c r="H82" s="146"/>
      <c r="I82" s="146"/>
      <c r="J82" s="147">
        <f>J155</f>
        <v>0</v>
      </c>
      <c r="K82" s="144"/>
      <c r="L82" s="148"/>
    </row>
    <row r="83" spans="1:31" s="10" customFormat="1" ht="19.899999999999999" customHeight="1">
      <c r="B83" s="149"/>
      <c r="C83" s="99"/>
      <c r="D83" s="150" t="s">
        <v>1721</v>
      </c>
      <c r="E83" s="151"/>
      <c r="F83" s="151"/>
      <c r="G83" s="151"/>
      <c r="H83" s="151"/>
      <c r="I83" s="151"/>
      <c r="J83" s="152">
        <f>J156</f>
        <v>0</v>
      </c>
      <c r="K83" s="99"/>
      <c r="L83" s="153"/>
    </row>
    <row r="84" spans="1:31" s="9" customFormat="1" ht="24.95" customHeight="1">
      <c r="B84" s="143"/>
      <c r="C84" s="144"/>
      <c r="D84" s="145" t="s">
        <v>1734</v>
      </c>
      <c r="E84" s="146"/>
      <c r="F84" s="146"/>
      <c r="G84" s="146"/>
      <c r="H84" s="146"/>
      <c r="I84" s="146"/>
      <c r="J84" s="147">
        <f>J160</f>
        <v>0</v>
      </c>
      <c r="K84" s="144"/>
      <c r="L84" s="148"/>
    </row>
    <row r="85" spans="1:31" s="10" customFormat="1" ht="19.899999999999999" customHeight="1">
      <c r="B85" s="149"/>
      <c r="C85" s="99"/>
      <c r="D85" s="150" t="s">
        <v>1721</v>
      </c>
      <c r="E85" s="151"/>
      <c r="F85" s="151"/>
      <c r="G85" s="151"/>
      <c r="H85" s="151"/>
      <c r="I85" s="151"/>
      <c r="J85" s="152">
        <f>J161</f>
        <v>0</v>
      </c>
      <c r="K85" s="99"/>
      <c r="L85" s="153"/>
    </row>
    <row r="86" spans="1:31" s="9" customFormat="1" ht="24.95" customHeight="1">
      <c r="B86" s="143"/>
      <c r="C86" s="144"/>
      <c r="D86" s="145" t="s">
        <v>1965</v>
      </c>
      <c r="E86" s="146"/>
      <c r="F86" s="146"/>
      <c r="G86" s="146"/>
      <c r="H86" s="146"/>
      <c r="I86" s="146"/>
      <c r="J86" s="147">
        <f>J165</f>
        <v>0</v>
      </c>
      <c r="K86" s="144"/>
      <c r="L86" s="148"/>
    </row>
    <row r="87" spans="1:31" s="10" customFormat="1" ht="19.899999999999999" customHeight="1">
      <c r="B87" s="149"/>
      <c r="C87" s="99"/>
      <c r="D87" s="150" t="s">
        <v>1721</v>
      </c>
      <c r="E87" s="151"/>
      <c r="F87" s="151"/>
      <c r="G87" s="151"/>
      <c r="H87" s="151"/>
      <c r="I87" s="151"/>
      <c r="J87" s="152">
        <f>J166</f>
        <v>0</v>
      </c>
      <c r="K87" s="99"/>
      <c r="L87" s="153"/>
    </row>
    <row r="88" spans="1:31" s="2" customFormat="1" ht="21.75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11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31" s="2" customFormat="1" ht="6.95" customHeight="1">
      <c r="A89" s="37"/>
      <c r="B89" s="50"/>
      <c r="C89" s="51"/>
      <c r="D89" s="51"/>
      <c r="E89" s="51"/>
      <c r="F89" s="51"/>
      <c r="G89" s="51"/>
      <c r="H89" s="51"/>
      <c r="I89" s="51"/>
      <c r="J89" s="51"/>
      <c r="K89" s="51"/>
      <c r="L89" s="11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3" spans="1:31" s="2" customFormat="1" ht="6.95" customHeight="1">
      <c r="A93" s="37"/>
      <c r="B93" s="52"/>
      <c r="C93" s="53"/>
      <c r="D93" s="53"/>
      <c r="E93" s="53"/>
      <c r="F93" s="53"/>
      <c r="G93" s="53"/>
      <c r="H93" s="53"/>
      <c r="I93" s="53"/>
      <c r="J93" s="53"/>
      <c r="K93" s="53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24.95" customHeight="1">
      <c r="A94" s="37"/>
      <c r="B94" s="38"/>
      <c r="C94" s="26" t="s">
        <v>164</v>
      </c>
      <c r="D94" s="39"/>
      <c r="E94" s="39"/>
      <c r="F94" s="39"/>
      <c r="G94" s="39"/>
      <c r="H94" s="39"/>
      <c r="I94" s="39"/>
      <c r="J94" s="39"/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2" customHeight="1">
      <c r="A96" s="37"/>
      <c r="B96" s="38"/>
      <c r="C96" s="32" t="s">
        <v>16</v>
      </c>
      <c r="D96" s="39"/>
      <c r="E96" s="39"/>
      <c r="F96" s="39"/>
      <c r="G96" s="39"/>
      <c r="H96" s="39"/>
      <c r="I96" s="39"/>
      <c r="J96" s="39"/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6.5" customHeight="1">
      <c r="A97" s="37"/>
      <c r="B97" s="38"/>
      <c r="C97" s="39"/>
      <c r="D97" s="39"/>
      <c r="E97" s="403" t="str">
        <f>E7</f>
        <v>INTELIGENTNÍ OZNAČNÍKY ZASTÁVEK MHD TÁBOR</v>
      </c>
      <c r="F97" s="404"/>
      <c r="G97" s="404"/>
      <c r="H97" s="404"/>
      <c r="I97" s="39"/>
      <c r="J97" s="39"/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1" customFormat="1" ht="12" customHeight="1">
      <c r="B98" s="24"/>
      <c r="C98" s="32" t="s">
        <v>145</v>
      </c>
      <c r="D98" s="25"/>
      <c r="E98" s="25"/>
      <c r="F98" s="25"/>
      <c r="G98" s="25"/>
      <c r="H98" s="25"/>
      <c r="I98" s="25"/>
      <c r="J98" s="25"/>
      <c r="K98" s="25"/>
      <c r="L98" s="23"/>
    </row>
    <row r="99" spans="1:65" s="2" customFormat="1" ht="16.5" customHeight="1">
      <c r="A99" s="37"/>
      <c r="B99" s="38"/>
      <c r="C99" s="39"/>
      <c r="D99" s="39"/>
      <c r="E99" s="403" t="s">
        <v>1963</v>
      </c>
      <c r="F99" s="406"/>
      <c r="G99" s="406"/>
      <c r="H99" s="406"/>
      <c r="I99" s="39"/>
      <c r="J99" s="39"/>
      <c r="K99" s="39"/>
      <c r="L99" s="11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</row>
    <row r="100" spans="1:65" s="2" customFormat="1" ht="12" customHeight="1">
      <c r="A100" s="37"/>
      <c r="B100" s="38"/>
      <c r="C100" s="32" t="s">
        <v>147</v>
      </c>
      <c r="D100" s="39"/>
      <c r="E100" s="39"/>
      <c r="F100" s="39"/>
      <c r="G100" s="39"/>
      <c r="H100" s="39"/>
      <c r="I100" s="39"/>
      <c r="J100" s="39"/>
      <c r="K100" s="39"/>
      <c r="L100" s="11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</row>
    <row r="101" spans="1:65" s="2" customFormat="1" ht="16.5" customHeight="1">
      <c r="A101" s="37"/>
      <c r="B101" s="38"/>
      <c r="C101" s="39"/>
      <c r="D101" s="39"/>
      <c r="E101" s="355" t="str">
        <f>E11</f>
        <v>002b - Elektroinstalace, vybavení</v>
      </c>
      <c r="F101" s="406"/>
      <c r="G101" s="406"/>
      <c r="H101" s="406"/>
      <c r="I101" s="39"/>
      <c r="J101" s="39"/>
      <c r="K101" s="39"/>
      <c r="L101" s="11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</row>
    <row r="102" spans="1:65" s="2" customFormat="1" ht="6.95" customHeight="1">
      <c r="A102" s="37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11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</row>
    <row r="103" spans="1:65" s="2" customFormat="1" ht="12" customHeight="1">
      <c r="A103" s="37"/>
      <c r="B103" s="38"/>
      <c r="C103" s="32" t="s">
        <v>21</v>
      </c>
      <c r="D103" s="39"/>
      <c r="E103" s="39"/>
      <c r="F103" s="30" t="str">
        <f>F14</f>
        <v>k.ú. Tábor, parc.č. dle PD</v>
      </c>
      <c r="G103" s="39"/>
      <c r="H103" s="39"/>
      <c r="I103" s="32" t="s">
        <v>23</v>
      </c>
      <c r="J103" s="62" t="str">
        <f>IF(J14="","",J14)</f>
        <v>31. 7. 2024</v>
      </c>
      <c r="K103" s="39"/>
      <c r="L103" s="11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</row>
    <row r="104" spans="1:65" s="2" customFormat="1" ht="6.95" customHeight="1">
      <c r="A104" s="37"/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11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</row>
    <row r="105" spans="1:65" s="2" customFormat="1" ht="15.2" customHeight="1">
      <c r="A105" s="37"/>
      <c r="B105" s="38"/>
      <c r="C105" s="32" t="s">
        <v>25</v>
      </c>
      <c r="D105" s="39"/>
      <c r="E105" s="39"/>
      <c r="F105" s="30" t="str">
        <f>E17</f>
        <v>MĚSTO TÁBOR</v>
      </c>
      <c r="G105" s="39"/>
      <c r="H105" s="39"/>
      <c r="I105" s="32" t="s">
        <v>33</v>
      </c>
      <c r="J105" s="35" t="str">
        <f>E23</f>
        <v>Graphic PRO s.r.o.</v>
      </c>
      <c r="K105" s="39"/>
      <c r="L105" s="11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</row>
    <row r="106" spans="1:65" s="2" customFormat="1" ht="15.2" customHeight="1">
      <c r="A106" s="37"/>
      <c r="B106" s="38"/>
      <c r="C106" s="32" t="s">
        <v>31</v>
      </c>
      <c r="D106" s="39"/>
      <c r="E106" s="39"/>
      <c r="F106" s="30" t="str">
        <f>IF(E20="","",E20)</f>
        <v>Vyplň údaj</v>
      </c>
      <c r="G106" s="39"/>
      <c r="H106" s="39"/>
      <c r="I106" s="32" t="s">
        <v>38</v>
      </c>
      <c r="J106" s="35" t="str">
        <f>E26</f>
        <v>Ing. Pavel Vochozka</v>
      </c>
      <c r="K106" s="39"/>
      <c r="L106" s="11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</row>
    <row r="107" spans="1:65" s="2" customFormat="1" ht="10.35" customHeight="1">
      <c r="A107" s="37"/>
      <c r="B107" s="38"/>
      <c r="C107" s="39"/>
      <c r="D107" s="39"/>
      <c r="E107" s="39"/>
      <c r="F107" s="39"/>
      <c r="G107" s="39"/>
      <c r="H107" s="39"/>
      <c r="I107" s="39"/>
      <c r="J107" s="39"/>
      <c r="K107" s="39"/>
      <c r="L107" s="11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</row>
    <row r="108" spans="1:65" s="11" customFormat="1" ht="29.25" customHeight="1">
      <c r="A108" s="154"/>
      <c r="B108" s="155"/>
      <c r="C108" s="156" t="s">
        <v>165</v>
      </c>
      <c r="D108" s="157" t="s">
        <v>62</v>
      </c>
      <c r="E108" s="157" t="s">
        <v>58</v>
      </c>
      <c r="F108" s="157" t="s">
        <v>59</v>
      </c>
      <c r="G108" s="157" t="s">
        <v>166</v>
      </c>
      <c r="H108" s="157" t="s">
        <v>167</v>
      </c>
      <c r="I108" s="157" t="s">
        <v>168</v>
      </c>
      <c r="J108" s="157" t="s">
        <v>153</v>
      </c>
      <c r="K108" s="158" t="s">
        <v>169</v>
      </c>
      <c r="L108" s="159"/>
      <c r="M108" s="71" t="s">
        <v>19</v>
      </c>
      <c r="N108" s="72" t="s">
        <v>47</v>
      </c>
      <c r="O108" s="72" t="s">
        <v>170</v>
      </c>
      <c r="P108" s="72" t="s">
        <v>171</v>
      </c>
      <c r="Q108" s="72" t="s">
        <v>172</v>
      </c>
      <c r="R108" s="72" t="s">
        <v>173</v>
      </c>
      <c r="S108" s="72" t="s">
        <v>174</v>
      </c>
      <c r="T108" s="73" t="s">
        <v>175</v>
      </c>
      <c r="U108" s="154"/>
      <c r="V108" s="154"/>
      <c r="W108" s="154"/>
      <c r="X108" s="154"/>
      <c r="Y108" s="154"/>
      <c r="Z108" s="154"/>
      <c r="AA108" s="154"/>
      <c r="AB108" s="154"/>
      <c r="AC108" s="154"/>
      <c r="AD108" s="154"/>
      <c r="AE108" s="154"/>
    </row>
    <row r="109" spans="1:65" s="2" customFormat="1" ht="22.9" customHeight="1">
      <c r="A109" s="37"/>
      <c r="B109" s="38"/>
      <c r="C109" s="78" t="s">
        <v>176</v>
      </c>
      <c r="D109" s="39"/>
      <c r="E109" s="39"/>
      <c r="F109" s="39"/>
      <c r="G109" s="39"/>
      <c r="H109" s="39"/>
      <c r="I109" s="39"/>
      <c r="J109" s="160">
        <f>BK109</f>
        <v>0</v>
      </c>
      <c r="K109" s="39"/>
      <c r="L109" s="42"/>
      <c r="M109" s="74"/>
      <c r="N109" s="161"/>
      <c r="O109" s="75"/>
      <c r="P109" s="162">
        <f>P110+P115+P120+P125+P130+P135+P140+P145+P150+P155+P160+P165</f>
        <v>0</v>
      </c>
      <c r="Q109" s="75"/>
      <c r="R109" s="162">
        <f>R110+R115+R120+R125+R130+R135+R140+R145+R150+R155+R160+R165</f>
        <v>0</v>
      </c>
      <c r="S109" s="75"/>
      <c r="T109" s="163">
        <f>T110+T115+T120+T125+T130+T135+T140+T145+T150+T155+T160+T165</f>
        <v>0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76</v>
      </c>
      <c r="AU109" s="20" t="s">
        <v>154</v>
      </c>
      <c r="BK109" s="164">
        <f>BK110+BK115+BK120+BK125+BK130+BK135+BK140+BK145+BK150+BK155+BK160+BK165</f>
        <v>0</v>
      </c>
    </row>
    <row r="110" spans="1:65" s="12" customFormat="1" ht="25.9" customHeight="1">
      <c r="B110" s="165"/>
      <c r="C110" s="166"/>
      <c r="D110" s="167" t="s">
        <v>76</v>
      </c>
      <c r="E110" s="168" t="s">
        <v>1735</v>
      </c>
      <c r="F110" s="168" t="s">
        <v>1736</v>
      </c>
      <c r="G110" s="166"/>
      <c r="H110" s="166"/>
      <c r="I110" s="169"/>
      <c r="J110" s="170">
        <f>BK110</f>
        <v>0</v>
      </c>
      <c r="K110" s="166"/>
      <c r="L110" s="171"/>
      <c r="M110" s="172"/>
      <c r="N110" s="173"/>
      <c r="O110" s="173"/>
      <c r="P110" s="174">
        <f>P111</f>
        <v>0</v>
      </c>
      <c r="Q110" s="173"/>
      <c r="R110" s="174">
        <f>R111</f>
        <v>0</v>
      </c>
      <c r="S110" s="173"/>
      <c r="T110" s="175">
        <f>T111</f>
        <v>0</v>
      </c>
      <c r="AR110" s="176" t="s">
        <v>84</v>
      </c>
      <c r="AT110" s="177" t="s">
        <v>76</v>
      </c>
      <c r="AU110" s="177" t="s">
        <v>77</v>
      </c>
      <c r="AY110" s="176" t="s">
        <v>179</v>
      </c>
      <c r="BK110" s="178">
        <f>BK111</f>
        <v>0</v>
      </c>
    </row>
    <row r="111" spans="1:65" s="12" customFormat="1" ht="22.9" customHeight="1">
      <c r="B111" s="165"/>
      <c r="C111" s="166"/>
      <c r="D111" s="167" t="s">
        <v>76</v>
      </c>
      <c r="E111" s="179" t="s">
        <v>1742</v>
      </c>
      <c r="F111" s="179" t="s">
        <v>1743</v>
      </c>
      <c r="G111" s="166"/>
      <c r="H111" s="166"/>
      <c r="I111" s="169"/>
      <c r="J111" s="180">
        <f>BK111</f>
        <v>0</v>
      </c>
      <c r="K111" s="166"/>
      <c r="L111" s="171"/>
      <c r="M111" s="172"/>
      <c r="N111" s="173"/>
      <c r="O111" s="173"/>
      <c r="P111" s="174">
        <f>SUM(P112:P114)</f>
        <v>0</v>
      </c>
      <c r="Q111" s="173"/>
      <c r="R111" s="174">
        <f>SUM(R112:R114)</f>
        <v>0</v>
      </c>
      <c r="S111" s="173"/>
      <c r="T111" s="175">
        <f>SUM(T112:T114)</f>
        <v>0</v>
      </c>
      <c r="AR111" s="176" t="s">
        <v>94</v>
      </c>
      <c r="AT111" s="177" t="s">
        <v>76</v>
      </c>
      <c r="AU111" s="177" t="s">
        <v>84</v>
      </c>
      <c r="AY111" s="176" t="s">
        <v>179</v>
      </c>
      <c r="BK111" s="178">
        <f>SUM(BK112:BK114)</f>
        <v>0</v>
      </c>
    </row>
    <row r="112" spans="1:65" s="2" customFormat="1" ht="16.5" customHeight="1">
      <c r="A112" s="37"/>
      <c r="B112" s="38"/>
      <c r="C112" s="181" t="s">
        <v>84</v>
      </c>
      <c r="D112" s="181" t="s">
        <v>181</v>
      </c>
      <c r="E112" s="182" t="s">
        <v>1966</v>
      </c>
      <c r="F112" s="183" t="s">
        <v>1967</v>
      </c>
      <c r="G112" s="184" t="s">
        <v>405</v>
      </c>
      <c r="H112" s="185">
        <v>1</v>
      </c>
      <c r="I112" s="186"/>
      <c r="J112" s="187">
        <f>ROUND(I112*H112,2)</f>
        <v>0</v>
      </c>
      <c r="K112" s="183" t="s">
        <v>1740</v>
      </c>
      <c r="L112" s="42"/>
      <c r="M112" s="188" t="s">
        <v>19</v>
      </c>
      <c r="N112" s="189" t="s">
        <v>48</v>
      </c>
      <c r="O112" s="67"/>
      <c r="P112" s="190">
        <f>O112*H112</f>
        <v>0</v>
      </c>
      <c r="Q112" s="190">
        <v>0</v>
      </c>
      <c r="R112" s="190">
        <f>Q112*H112</f>
        <v>0</v>
      </c>
      <c r="S112" s="190">
        <v>0</v>
      </c>
      <c r="T112" s="191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92" t="s">
        <v>572</v>
      </c>
      <c r="AT112" s="192" t="s">
        <v>181</v>
      </c>
      <c r="AU112" s="192" t="s">
        <v>86</v>
      </c>
      <c r="AY112" s="20" t="s">
        <v>179</v>
      </c>
      <c r="BE112" s="193">
        <f>IF(N112="základní",J112,0)</f>
        <v>0</v>
      </c>
      <c r="BF112" s="193">
        <f>IF(N112="snížená",J112,0)</f>
        <v>0</v>
      </c>
      <c r="BG112" s="193">
        <f>IF(N112="zákl. přenesená",J112,0)</f>
        <v>0</v>
      </c>
      <c r="BH112" s="193">
        <f>IF(N112="sníž. přenesená",J112,0)</f>
        <v>0</v>
      </c>
      <c r="BI112" s="193">
        <f>IF(N112="nulová",J112,0)</f>
        <v>0</v>
      </c>
      <c r="BJ112" s="20" t="s">
        <v>84</v>
      </c>
      <c r="BK112" s="193">
        <f>ROUND(I112*H112,2)</f>
        <v>0</v>
      </c>
      <c r="BL112" s="20" t="s">
        <v>572</v>
      </c>
      <c r="BM112" s="192" t="s">
        <v>253</v>
      </c>
    </row>
    <row r="113" spans="1:65" s="2" customFormat="1" ht="11.25">
      <c r="A113" s="37"/>
      <c r="B113" s="38"/>
      <c r="C113" s="39"/>
      <c r="D113" s="194" t="s">
        <v>188</v>
      </c>
      <c r="E113" s="39"/>
      <c r="F113" s="195" t="s">
        <v>1967</v>
      </c>
      <c r="G113" s="39"/>
      <c r="H113" s="39"/>
      <c r="I113" s="196"/>
      <c r="J113" s="39"/>
      <c r="K113" s="39"/>
      <c r="L113" s="42"/>
      <c r="M113" s="197"/>
      <c r="N113" s="198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188</v>
      </c>
      <c r="AU113" s="20" t="s">
        <v>86</v>
      </c>
    </row>
    <row r="114" spans="1:65" s="2" customFormat="1" ht="68.25">
      <c r="A114" s="37"/>
      <c r="B114" s="38"/>
      <c r="C114" s="39"/>
      <c r="D114" s="194" t="s">
        <v>433</v>
      </c>
      <c r="E114" s="39"/>
      <c r="F114" s="254" t="s">
        <v>1968</v>
      </c>
      <c r="G114" s="39"/>
      <c r="H114" s="39"/>
      <c r="I114" s="196"/>
      <c r="J114" s="39"/>
      <c r="K114" s="39"/>
      <c r="L114" s="42"/>
      <c r="M114" s="197"/>
      <c r="N114" s="198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433</v>
      </c>
      <c r="AU114" s="20" t="s">
        <v>86</v>
      </c>
    </row>
    <row r="115" spans="1:65" s="12" customFormat="1" ht="25.9" customHeight="1">
      <c r="B115" s="165"/>
      <c r="C115" s="166"/>
      <c r="D115" s="167" t="s">
        <v>76</v>
      </c>
      <c r="E115" s="168" t="s">
        <v>1780</v>
      </c>
      <c r="F115" s="168" t="s">
        <v>1781</v>
      </c>
      <c r="G115" s="166"/>
      <c r="H115" s="166"/>
      <c r="I115" s="169"/>
      <c r="J115" s="170">
        <f>BK115</f>
        <v>0</v>
      </c>
      <c r="K115" s="166"/>
      <c r="L115" s="171"/>
      <c r="M115" s="172"/>
      <c r="N115" s="173"/>
      <c r="O115" s="173"/>
      <c r="P115" s="174">
        <f>P116</f>
        <v>0</v>
      </c>
      <c r="Q115" s="173"/>
      <c r="R115" s="174">
        <f>R116</f>
        <v>0</v>
      </c>
      <c r="S115" s="173"/>
      <c r="T115" s="175">
        <f>T116</f>
        <v>0</v>
      </c>
      <c r="AR115" s="176" t="s">
        <v>84</v>
      </c>
      <c r="AT115" s="177" t="s">
        <v>76</v>
      </c>
      <c r="AU115" s="177" t="s">
        <v>77</v>
      </c>
      <c r="AY115" s="176" t="s">
        <v>179</v>
      </c>
      <c r="BK115" s="178">
        <f>BK116</f>
        <v>0</v>
      </c>
    </row>
    <row r="116" spans="1:65" s="12" customFormat="1" ht="22.9" customHeight="1">
      <c r="B116" s="165"/>
      <c r="C116" s="166"/>
      <c r="D116" s="167" t="s">
        <v>76</v>
      </c>
      <c r="E116" s="179" t="s">
        <v>1742</v>
      </c>
      <c r="F116" s="179" t="s">
        <v>1743</v>
      </c>
      <c r="G116" s="166"/>
      <c r="H116" s="166"/>
      <c r="I116" s="169"/>
      <c r="J116" s="180">
        <f>BK116</f>
        <v>0</v>
      </c>
      <c r="K116" s="166"/>
      <c r="L116" s="171"/>
      <c r="M116" s="172"/>
      <c r="N116" s="173"/>
      <c r="O116" s="173"/>
      <c r="P116" s="174">
        <f>SUM(P117:P119)</f>
        <v>0</v>
      </c>
      <c r="Q116" s="173"/>
      <c r="R116" s="174">
        <f>SUM(R117:R119)</f>
        <v>0</v>
      </c>
      <c r="S116" s="173"/>
      <c r="T116" s="175">
        <f>SUM(T117:T119)</f>
        <v>0</v>
      </c>
      <c r="AR116" s="176" t="s">
        <v>94</v>
      </c>
      <c r="AT116" s="177" t="s">
        <v>76</v>
      </c>
      <c r="AU116" s="177" t="s">
        <v>84</v>
      </c>
      <c r="AY116" s="176" t="s">
        <v>179</v>
      </c>
      <c r="BK116" s="178">
        <f>SUM(BK117:BK119)</f>
        <v>0</v>
      </c>
    </row>
    <row r="117" spans="1:65" s="2" customFormat="1" ht="16.5" customHeight="1">
      <c r="A117" s="37"/>
      <c r="B117" s="38"/>
      <c r="C117" s="181" t="s">
        <v>86</v>
      </c>
      <c r="D117" s="181" t="s">
        <v>181</v>
      </c>
      <c r="E117" s="182" t="s">
        <v>1966</v>
      </c>
      <c r="F117" s="183" t="s">
        <v>1967</v>
      </c>
      <c r="G117" s="184" t="s">
        <v>405</v>
      </c>
      <c r="H117" s="185">
        <v>1</v>
      </c>
      <c r="I117" s="186"/>
      <c r="J117" s="187">
        <f>ROUND(I117*H117,2)</f>
        <v>0</v>
      </c>
      <c r="K117" s="183" t="s">
        <v>1740</v>
      </c>
      <c r="L117" s="42"/>
      <c r="M117" s="188" t="s">
        <v>19</v>
      </c>
      <c r="N117" s="189" t="s">
        <v>48</v>
      </c>
      <c r="O117" s="67"/>
      <c r="P117" s="190">
        <f>O117*H117</f>
        <v>0</v>
      </c>
      <c r="Q117" s="190">
        <v>0</v>
      </c>
      <c r="R117" s="190">
        <f>Q117*H117</f>
        <v>0</v>
      </c>
      <c r="S117" s="190">
        <v>0</v>
      </c>
      <c r="T117" s="191">
        <f>S117*H117</f>
        <v>0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92" t="s">
        <v>572</v>
      </c>
      <c r="AT117" s="192" t="s">
        <v>181</v>
      </c>
      <c r="AU117" s="192" t="s">
        <v>86</v>
      </c>
      <c r="AY117" s="20" t="s">
        <v>179</v>
      </c>
      <c r="BE117" s="193">
        <f>IF(N117="základní",J117,0)</f>
        <v>0</v>
      </c>
      <c r="BF117" s="193">
        <f>IF(N117="snížená",J117,0)</f>
        <v>0</v>
      </c>
      <c r="BG117" s="193">
        <f>IF(N117="zákl. přenesená",J117,0)</f>
        <v>0</v>
      </c>
      <c r="BH117" s="193">
        <f>IF(N117="sníž. přenesená",J117,0)</f>
        <v>0</v>
      </c>
      <c r="BI117" s="193">
        <f>IF(N117="nulová",J117,0)</f>
        <v>0</v>
      </c>
      <c r="BJ117" s="20" t="s">
        <v>84</v>
      </c>
      <c r="BK117" s="193">
        <f>ROUND(I117*H117,2)</f>
        <v>0</v>
      </c>
      <c r="BL117" s="20" t="s">
        <v>572</v>
      </c>
      <c r="BM117" s="192" t="s">
        <v>491</v>
      </c>
    </row>
    <row r="118" spans="1:65" s="2" customFormat="1" ht="11.25">
      <c r="A118" s="37"/>
      <c r="B118" s="38"/>
      <c r="C118" s="39"/>
      <c r="D118" s="194" t="s">
        <v>188</v>
      </c>
      <c r="E118" s="39"/>
      <c r="F118" s="195" t="s">
        <v>1967</v>
      </c>
      <c r="G118" s="39"/>
      <c r="H118" s="39"/>
      <c r="I118" s="196"/>
      <c r="J118" s="39"/>
      <c r="K118" s="39"/>
      <c r="L118" s="42"/>
      <c r="M118" s="197"/>
      <c r="N118" s="198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188</v>
      </c>
      <c r="AU118" s="20" t="s">
        <v>86</v>
      </c>
    </row>
    <row r="119" spans="1:65" s="2" customFormat="1" ht="68.25">
      <c r="A119" s="37"/>
      <c r="B119" s="38"/>
      <c r="C119" s="39"/>
      <c r="D119" s="194" t="s">
        <v>433</v>
      </c>
      <c r="E119" s="39"/>
      <c r="F119" s="254" t="s">
        <v>1968</v>
      </c>
      <c r="G119" s="39"/>
      <c r="H119" s="39"/>
      <c r="I119" s="196"/>
      <c r="J119" s="39"/>
      <c r="K119" s="39"/>
      <c r="L119" s="42"/>
      <c r="M119" s="197"/>
      <c r="N119" s="198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433</v>
      </c>
      <c r="AU119" s="20" t="s">
        <v>86</v>
      </c>
    </row>
    <row r="120" spans="1:65" s="12" customFormat="1" ht="25.9" customHeight="1">
      <c r="B120" s="165"/>
      <c r="C120" s="166"/>
      <c r="D120" s="167" t="s">
        <v>76</v>
      </c>
      <c r="E120" s="168" t="s">
        <v>1789</v>
      </c>
      <c r="F120" s="168" t="s">
        <v>1790</v>
      </c>
      <c r="G120" s="166"/>
      <c r="H120" s="166"/>
      <c r="I120" s="169"/>
      <c r="J120" s="170">
        <f>BK120</f>
        <v>0</v>
      </c>
      <c r="K120" s="166"/>
      <c r="L120" s="171"/>
      <c r="M120" s="172"/>
      <c r="N120" s="173"/>
      <c r="O120" s="173"/>
      <c r="P120" s="174">
        <f>P121</f>
        <v>0</v>
      </c>
      <c r="Q120" s="173"/>
      <c r="R120" s="174">
        <f>R121</f>
        <v>0</v>
      </c>
      <c r="S120" s="173"/>
      <c r="T120" s="175">
        <f>T121</f>
        <v>0</v>
      </c>
      <c r="AR120" s="176" t="s">
        <v>84</v>
      </c>
      <c r="AT120" s="177" t="s">
        <v>76</v>
      </c>
      <c r="AU120" s="177" t="s">
        <v>77</v>
      </c>
      <c r="AY120" s="176" t="s">
        <v>179</v>
      </c>
      <c r="BK120" s="178">
        <f>BK121</f>
        <v>0</v>
      </c>
    </row>
    <row r="121" spans="1:65" s="12" customFormat="1" ht="22.9" customHeight="1">
      <c r="B121" s="165"/>
      <c r="C121" s="166"/>
      <c r="D121" s="167" t="s">
        <v>76</v>
      </c>
      <c r="E121" s="179" t="s">
        <v>1742</v>
      </c>
      <c r="F121" s="179" t="s">
        <v>1743</v>
      </c>
      <c r="G121" s="166"/>
      <c r="H121" s="166"/>
      <c r="I121" s="169"/>
      <c r="J121" s="180">
        <f>BK121</f>
        <v>0</v>
      </c>
      <c r="K121" s="166"/>
      <c r="L121" s="171"/>
      <c r="M121" s="172"/>
      <c r="N121" s="173"/>
      <c r="O121" s="173"/>
      <c r="P121" s="174">
        <f>SUM(P122:P124)</f>
        <v>0</v>
      </c>
      <c r="Q121" s="173"/>
      <c r="R121" s="174">
        <f>SUM(R122:R124)</f>
        <v>0</v>
      </c>
      <c r="S121" s="173"/>
      <c r="T121" s="175">
        <f>SUM(T122:T124)</f>
        <v>0</v>
      </c>
      <c r="AR121" s="176" t="s">
        <v>94</v>
      </c>
      <c r="AT121" s="177" t="s">
        <v>76</v>
      </c>
      <c r="AU121" s="177" t="s">
        <v>84</v>
      </c>
      <c r="AY121" s="176" t="s">
        <v>179</v>
      </c>
      <c r="BK121" s="178">
        <f>SUM(BK122:BK124)</f>
        <v>0</v>
      </c>
    </row>
    <row r="122" spans="1:65" s="2" customFormat="1" ht="16.5" customHeight="1">
      <c r="A122" s="37"/>
      <c r="B122" s="38"/>
      <c r="C122" s="181" t="s">
        <v>94</v>
      </c>
      <c r="D122" s="181" t="s">
        <v>181</v>
      </c>
      <c r="E122" s="182" t="s">
        <v>1966</v>
      </c>
      <c r="F122" s="183" t="s">
        <v>1967</v>
      </c>
      <c r="G122" s="184" t="s">
        <v>405</v>
      </c>
      <c r="H122" s="185">
        <v>1</v>
      </c>
      <c r="I122" s="186"/>
      <c r="J122" s="187">
        <f>ROUND(I122*H122,2)</f>
        <v>0</v>
      </c>
      <c r="K122" s="183" t="s">
        <v>1740</v>
      </c>
      <c r="L122" s="42"/>
      <c r="M122" s="188" t="s">
        <v>19</v>
      </c>
      <c r="N122" s="189" t="s">
        <v>48</v>
      </c>
      <c r="O122" s="67"/>
      <c r="P122" s="190">
        <f>O122*H122</f>
        <v>0</v>
      </c>
      <c r="Q122" s="190">
        <v>0</v>
      </c>
      <c r="R122" s="190">
        <f>Q122*H122</f>
        <v>0</v>
      </c>
      <c r="S122" s="190">
        <v>0</v>
      </c>
      <c r="T122" s="191">
        <f>S122*H122</f>
        <v>0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R122" s="192" t="s">
        <v>572</v>
      </c>
      <c r="AT122" s="192" t="s">
        <v>181</v>
      </c>
      <c r="AU122" s="192" t="s">
        <v>86</v>
      </c>
      <c r="AY122" s="20" t="s">
        <v>179</v>
      </c>
      <c r="BE122" s="193">
        <f>IF(N122="základní",J122,0)</f>
        <v>0</v>
      </c>
      <c r="BF122" s="193">
        <f>IF(N122="snížená",J122,0)</f>
        <v>0</v>
      </c>
      <c r="BG122" s="193">
        <f>IF(N122="zákl. přenesená",J122,0)</f>
        <v>0</v>
      </c>
      <c r="BH122" s="193">
        <f>IF(N122="sníž. přenesená",J122,0)</f>
        <v>0</v>
      </c>
      <c r="BI122" s="193">
        <f>IF(N122="nulová",J122,0)</f>
        <v>0</v>
      </c>
      <c r="BJ122" s="20" t="s">
        <v>84</v>
      </c>
      <c r="BK122" s="193">
        <f>ROUND(I122*H122,2)</f>
        <v>0</v>
      </c>
      <c r="BL122" s="20" t="s">
        <v>572</v>
      </c>
      <c r="BM122" s="192" t="s">
        <v>1137</v>
      </c>
    </row>
    <row r="123" spans="1:65" s="2" customFormat="1" ht="11.25">
      <c r="A123" s="37"/>
      <c r="B123" s="38"/>
      <c r="C123" s="39"/>
      <c r="D123" s="194" t="s">
        <v>188</v>
      </c>
      <c r="E123" s="39"/>
      <c r="F123" s="195" t="s">
        <v>1967</v>
      </c>
      <c r="G123" s="39"/>
      <c r="H123" s="39"/>
      <c r="I123" s="196"/>
      <c r="J123" s="39"/>
      <c r="K123" s="39"/>
      <c r="L123" s="42"/>
      <c r="M123" s="197"/>
      <c r="N123" s="198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188</v>
      </c>
      <c r="AU123" s="20" t="s">
        <v>86</v>
      </c>
    </row>
    <row r="124" spans="1:65" s="2" customFormat="1" ht="68.25">
      <c r="A124" s="37"/>
      <c r="B124" s="38"/>
      <c r="C124" s="39"/>
      <c r="D124" s="194" t="s">
        <v>433</v>
      </c>
      <c r="E124" s="39"/>
      <c r="F124" s="254" t="s">
        <v>1968</v>
      </c>
      <c r="G124" s="39"/>
      <c r="H124" s="39"/>
      <c r="I124" s="196"/>
      <c r="J124" s="39"/>
      <c r="K124" s="39"/>
      <c r="L124" s="42"/>
      <c r="M124" s="197"/>
      <c r="N124" s="198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433</v>
      </c>
      <c r="AU124" s="20" t="s">
        <v>86</v>
      </c>
    </row>
    <row r="125" spans="1:65" s="12" customFormat="1" ht="25.9" customHeight="1">
      <c r="B125" s="165"/>
      <c r="C125" s="166"/>
      <c r="D125" s="167" t="s">
        <v>76</v>
      </c>
      <c r="E125" s="168" t="s">
        <v>1792</v>
      </c>
      <c r="F125" s="168" t="s">
        <v>1793</v>
      </c>
      <c r="G125" s="166"/>
      <c r="H125" s="166"/>
      <c r="I125" s="169"/>
      <c r="J125" s="170">
        <f>BK125</f>
        <v>0</v>
      </c>
      <c r="K125" s="166"/>
      <c r="L125" s="171"/>
      <c r="M125" s="172"/>
      <c r="N125" s="173"/>
      <c r="O125" s="173"/>
      <c r="P125" s="174">
        <f>P126</f>
        <v>0</v>
      </c>
      <c r="Q125" s="173"/>
      <c r="R125" s="174">
        <f>R126</f>
        <v>0</v>
      </c>
      <c r="S125" s="173"/>
      <c r="T125" s="175">
        <f>T126</f>
        <v>0</v>
      </c>
      <c r="AR125" s="176" t="s">
        <v>84</v>
      </c>
      <c r="AT125" s="177" t="s">
        <v>76</v>
      </c>
      <c r="AU125" s="177" t="s">
        <v>77</v>
      </c>
      <c r="AY125" s="176" t="s">
        <v>179</v>
      </c>
      <c r="BK125" s="178">
        <f>BK126</f>
        <v>0</v>
      </c>
    </row>
    <row r="126" spans="1:65" s="12" customFormat="1" ht="22.9" customHeight="1">
      <c r="B126" s="165"/>
      <c r="C126" s="166"/>
      <c r="D126" s="167" t="s">
        <v>76</v>
      </c>
      <c r="E126" s="179" t="s">
        <v>1742</v>
      </c>
      <c r="F126" s="179" t="s">
        <v>1743</v>
      </c>
      <c r="G126" s="166"/>
      <c r="H126" s="166"/>
      <c r="I126" s="169"/>
      <c r="J126" s="180">
        <f>BK126</f>
        <v>0</v>
      </c>
      <c r="K126" s="166"/>
      <c r="L126" s="171"/>
      <c r="M126" s="172"/>
      <c r="N126" s="173"/>
      <c r="O126" s="173"/>
      <c r="P126" s="174">
        <f>SUM(P127:P129)</f>
        <v>0</v>
      </c>
      <c r="Q126" s="173"/>
      <c r="R126" s="174">
        <f>SUM(R127:R129)</f>
        <v>0</v>
      </c>
      <c r="S126" s="173"/>
      <c r="T126" s="175">
        <f>SUM(T127:T129)</f>
        <v>0</v>
      </c>
      <c r="AR126" s="176" t="s">
        <v>94</v>
      </c>
      <c r="AT126" s="177" t="s">
        <v>76</v>
      </c>
      <c r="AU126" s="177" t="s">
        <v>84</v>
      </c>
      <c r="AY126" s="176" t="s">
        <v>179</v>
      </c>
      <c r="BK126" s="178">
        <f>SUM(BK127:BK129)</f>
        <v>0</v>
      </c>
    </row>
    <row r="127" spans="1:65" s="2" customFormat="1" ht="16.5" customHeight="1">
      <c r="A127" s="37"/>
      <c r="B127" s="38"/>
      <c r="C127" s="181" t="s">
        <v>186</v>
      </c>
      <c r="D127" s="181" t="s">
        <v>181</v>
      </c>
      <c r="E127" s="182" t="s">
        <v>1966</v>
      </c>
      <c r="F127" s="183" t="s">
        <v>1967</v>
      </c>
      <c r="G127" s="184" t="s">
        <v>405</v>
      </c>
      <c r="H127" s="185">
        <v>1</v>
      </c>
      <c r="I127" s="186"/>
      <c r="J127" s="187">
        <f>ROUND(I127*H127,2)</f>
        <v>0</v>
      </c>
      <c r="K127" s="183" t="s">
        <v>1740</v>
      </c>
      <c r="L127" s="42"/>
      <c r="M127" s="188" t="s">
        <v>19</v>
      </c>
      <c r="N127" s="189" t="s">
        <v>48</v>
      </c>
      <c r="O127" s="67"/>
      <c r="P127" s="190">
        <f>O127*H127</f>
        <v>0</v>
      </c>
      <c r="Q127" s="190">
        <v>0</v>
      </c>
      <c r="R127" s="190">
        <f>Q127*H127</f>
        <v>0</v>
      </c>
      <c r="S127" s="190">
        <v>0</v>
      </c>
      <c r="T127" s="191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192" t="s">
        <v>572</v>
      </c>
      <c r="AT127" s="192" t="s">
        <v>181</v>
      </c>
      <c r="AU127" s="192" t="s">
        <v>86</v>
      </c>
      <c r="AY127" s="20" t="s">
        <v>179</v>
      </c>
      <c r="BE127" s="193">
        <f>IF(N127="základní",J127,0)</f>
        <v>0</v>
      </c>
      <c r="BF127" s="193">
        <f>IF(N127="snížená",J127,0)</f>
        <v>0</v>
      </c>
      <c r="BG127" s="193">
        <f>IF(N127="zákl. přenesená",J127,0)</f>
        <v>0</v>
      </c>
      <c r="BH127" s="193">
        <f>IF(N127="sníž. přenesená",J127,0)</f>
        <v>0</v>
      </c>
      <c r="BI127" s="193">
        <f>IF(N127="nulová",J127,0)</f>
        <v>0</v>
      </c>
      <c r="BJ127" s="20" t="s">
        <v>84</v>
      </c>
      <c r="BK127" s="193">
        <f>ROUND(I127*H127,2)</f>
        <v>0</v>
      </c>
      <c r="BL127" s="20" t="s">
        <v>572</v>
      </c>
      <c r="BM127" s="192" t="s">
        <v>1865</v>
      </c>
    </row>
    <row r="128" spans="1:65" s="2" customFormat="1" ht="11.25">
      <c r="A128" s="37"/>
      <c r="B128" s="38"/>
      <c r="C128" s="39"/>
      <c r="D128" s="194" t="s">
        <v>188</v>
      </c>
      <c r="E128" s="39"/>
      <c r="F128" s="195" t="s">
        <v>1967</v>
      </c>
      <c r="G128" s="39"/>
      <c r="H128" s="39"/>
      <c r="I128" s="196"/>
      <c r="J128" s="39"/>
      <c r="K128" s="39"/>
      <c r="L128" s="42"/>
      <c r="M128" s="197"/>
      <c r="N128" s="198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188</v>
      </c>
      <c r="AU128" s="20" t="s">
        <v>86</v>
      </c>
    </row>
    <row r="129" spans="1:65" s="2" customFormat="1" ht="68.25">
      <c r="A129" s="37"/>
      <c r="B129" s="38"/>
      <c r="C129" s="39"/>
      <c r="D129" s="194" t="s">
        <v>433</v>
      </c>
      <c r="E129" s="39"/>
      <c r="F129" s="254" t="s">
        <v>1968</v>
      </c>
      <c r="G129" s="39"/>
      <c r="H129" s="39"/>
      <c r="I129" s="196"/>
      <c r="J129" s="39"/>
      <c r="K129" s="39"/>
      <c r="L129" s="42"/>
      <c r="M129" s="197"/>
      <c r="N129" s="198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433</v>
      </c>
      <c r="AU129" s="20" t="s">
        <v>86</v>
      </c>
    </row>
    <row r="130" spans="1:65" s="12" customFormat="1" ht="25.9" customHeight="1">
      <c r="B130" s="165"/>
      <c r="C130" s="166"/>
      <c r="D130" s="167" t="s">
        <v>76</v>
      </c>
      <c r="E130" s="168" t="s">
        <v>1805</v>
      </c>
      <c r="F130" s="168" t="s">
        <v>1806</v>
      </c>
      <c r="G130" s="166"/>
      <c r="H130" s="166"/>
      <c r="I130" s="169"/>
      <c r="J130" s="170">
        <f>BK130</f>
        <v>0</v>
      </c>
      <c r="K130" s="166"/>
      <c r="L130" s="171"/>
      <c r="M130" s="172"/>
      <c r="N130" s="173"/>
      <c r="O130" s="173"/>
      <c r="P130" s="174">
        <f>P131</f>
        <v>0</v>
      </c>
      <c r="Q130" s="173"/>
      <c r="R130" s="174">
        <f>R131</f>
        <v>0</v>
      </c>
      <c r="S130" s="173"/>
      <c r="T130" s="175">
        <f>T131</f>
        <v>0</v>
      </c>
      <c r="AR130" s="176" t="s">
        <v>84</v>
      </c>
      <c r="AT130" s="177" t="s">
        <v>76</v>
      </c>
      <c r="AU130" s="177" t="s">
        <v>77</v>
      </c>
      <c r="AY130" s="176" t="s">
        <v>179</v>
      </c>
      <c r="BK130" s="178">
        <f>BK131</f>
        <v>0</v>
      </c>
    </row>
    <row r="131" spans="1:65" s="12" customFormat="1" ht="22.9" customHeight="1">
      <c r="B131" s="165"/>
      <c r="C131" s="166"/>
      <c r="D131" s="167" t="s">
        <v>76</v>
      </c>
      <c r="E131" s="179" t="s">
        <v>1742</v>
      </c>
      <c r="F131" s="179" t="s">
        <v>1743</v>
      </c>
      <c r="G131" s="166"/>
      <c r="H131" s="166"/>
      <c r="I131" s="169"/>
      <c r="J131" s="180">
        <f>BK131</f>
        <v>0</v>
      </c>
      <c r="K131" s="166"/>
      <c r="L131" s="171"/>
      <c r="M131" s="172"/>
      <c r="N131" s="173"/>
      <c r="O131" s="173"/>
      <c r="P131" s="174">
        <f>SUM(P132:P134)</f>
        <v>0</v>
      </c>
      <c r="Q131" s="173"/>
      <c r="R131" s="174">
        <f>SUM(R132:R134)</f>
        <v>0</v>
      </c>
      <c r="S131" s="173"/>
      <c r="T131" s="175">
        <f>SUM(T132:T134)</f>
        <v>0</v>
      </c>
      <c r="AR131" s="176" t="s">
        <v>94</v>
      </c>
      <c r="AT131" s="177" t="s">
        <v>76</v>
      </c>
      <c r="AU131" s="177" t="s">
        <v>84</v>
      </c>
      <c r="AY131" s="176" t="s">
        <v>179</v>
      </c>
      <c r="BK131" s="178">
        <f>SUM(BK132:BK134)</f>
        <v>0</v>
      </c>
    </row>
    <row r="132" spans="1:65" s="2" customFormat="1" ht="16.5" customHeight="1">
      <c r="A132" s="37"/>
      <c r="B132" s="38"/>
      <c r="C132" s="181" t="s">
        <v>225</v>
      </c>
      <c r="D132" s="181" t="s">
        <v>181</v>
      </c>
      <c r="E132" s="182" t="s">
        <v>1966</v>
      </c>
      <c r="F132" s="183" t="s">
        <v>1967</v>
      </c>
      <c r="G132" s="184" t="s">
        <v>405</v>
      </c>
      <c r="H132" s="185">
        <v>1</v>
      </c>
      <c r="I132" s="186"/>
      <c r="J132" s="187">
        <f>ROUND(I132*H132,2)</f>
        <v>0</v>
      </c>
      <c r="K132" s="183" t="s">
        <v>1740</v>
      </c>
      <c r="L132" s="42"/>
      <c r="M132" s="188" t="s">
        <v>19</v>
      </c>
      <c r="N132" s="189" t="s">
        <v>48</v>
      </c>
      <c r="O132" s="67"/>
      <c r="P132" s="190">
        <f>O132*H132</f>
        <v>0</v>
      </c>
      <c r="Q132" s="190">
        <v>0</v>
      </c>
      <c r="R132" s="190">
        <f>Q132*H132</f>
        <v>0</v>
      </c>
      <c r="S132" s="190">
        <v>0</v>
      </c>
      <c r="T132" s="191">
        <f>S132*H132</f>
        <v>0</v>
      </c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R132" s="192" t="s">
        <v>572</v>
      </c>
      <c r="AT132" s="192" t="s">
        <v>181</v>
      </c>
      <c r="AU132" s="192" t="s">
        <v>86</v>
      </c>
      <c r="AY132" s="20" t="s">
        <v>179</v>
      </c>
      <c r="BE132" s="193">
        <f>IF(N132="základní",J132,0)</f>
        <v>0</v>
      </c>
      <c r="BF132" s="193">
        <f>IF(N132="snížená",J132,0)</f>
        <v>0</v>
      </c>
      <c r="BG132" s="193">
        <f>IF(N132="zákl. přenesená",J132,0)</f>
        <v>0</v>
      </c>
      <c r="BH132" s="193">
        <f>IF(N132="sníž. přenesená",J132,0)</f>
        <v>0</v>
      </c>
      <c r="BI132" s="193">
        <f>IF(N132="nulová",J132,0)</f>
        <v>0</v>
      </c>
      <c r="BJ132" s="20" t="s">
        <v>84</v>
      </c>
      <c r="BK132" s="193">
        <f>ROUND(I132*H132,2)</f>
        <v>0</v>
      </c>
      <c r="BL132" s="20" t="s">
        <v>572</v>
      </c>
      <c r="BM132" s="192" t="s">
        <v>1423</v>
      </c>
    </row>
    <row r="133" spans="1:65" s="2" customFormat="1" ht="11.25">
      <c r="A133" s="37"/>
      <c r="B133" s="38"/>
      <c r="C133" s="39"/>
      <c r="D133" s="194" t="s">
        <v>188</v>
      </c>
      <c r="E133" s="39"/>
      <c r="F133" s="195" t="s">
        <v>1967</v>
      </c>
      <c r="G133" s="39"/>
      <c r="H133" s="39"/>
      <c r="I133" s="196"/>
      <c r="J133" s="39"/>
      <c r="K133" s="39"/>
      <c r="L133" s="42"/>
      <c r="M133" s="197"/>
      <c r="N133" s="198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188</v>
      </c>
      <c r="AU133" s="20" t="s">
        <v>86</v>
      </c>
    </row>
    <row r="134" spans="1:65" s="2" customFormat="1" ht="68.25">
      <c r="A134" s="37"/>
      <c r="B134" s="38"/>
      <c r="C134" s="39"/>
      <c r="D134" s="194" t="s">
        <v>433</v>
      </c>
      <c r="E134" s="39"/>
      <c r="F134" s="254" t="s">
        <v>1968</v>
      </c>
      <c r="G134" s="39"/>
      <c r="H134" s="39"/>
      <c r="I134" s="196"/>
      <c r="J134" s="39"/>
      <c r="K134" s="39"/>
      <c r="L134" s="42"/>
      <c r="M134" s="197"/>
      <c r="N134" s="198"/>
      <c r="O134" s="67"/>
      <c r="P134" s="67"/>
      <c r="Q134" s="67"/>
      <c r="R134" s="67"/>
      <c r="S134" s="67"/>
      <c r="T134" s="68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T134" s="20" t="s">
        <v>433</v>
      </c>
      <c r="AU134" s="20" t="s">
        <v>86</v>
      </c>
    </row>
    <row r="135" spans="1:65" s="12" customFormat="1" ht="25.9" customHeight="1">
      <c r="B135" s="165"/>
      <c r="C135" s="166"/>
      <c r="D135" s="167" t="s">
        <v>76</v>
      </c>
      <c r="E135" s="168" t="s">
        <v>1825</v>
      </c>
      <c r="F135" s="168" t="s">
        <v>1826</v>
      </c>
      <c r="G135" s="166"/>
      <c r="H135" s="166"/>
      <c r="I135" s="169"/>
      <c r="J135" s="170">
        <f>BK135</f>
        <v>0</v>
      </c>
      <c r="K135" s="166"/>
      <c r="L135" s="171"/>
      <c r="M135" s="172"/>
      <c r="N135" s="173"/>
      <c r="O135" s="173"/>
      <c r="P135" s="174">
        <f>P136</f>
        <v>0</v>
      </c>
      <c r="Q135" s="173"/>
      <c r="R135" s="174">
        <f>R136</f>
        <v>0</v>
      </c>
      <c r="S135" s="173"/>
      <c r="T135" s="175">
        <f>T136</f>
        <v>0</v>
      </c>
      <c r="AR135" s="176" t="s">
        <v>84</v>
      </c>
      <c r="AT135" s="177" t="s">
        <v>76</v>
      </c>
      <c r="AU135" s="177" t="s">
        <v>77</v>
      </c>
      <c r="AY135" s="176" t="s">
        <v>179</v>
      </c>
      <c r="BK135" s="178">
        <f>BK136</f>
        <v>0</v>
      </c>
    </row>
    <row r="136" spans="1:65" s="12" customFormat="1" ht="22.9" customHeight="1">
      <c r="B136" s="165"/>
      <c r="C136" s="166"/>
      <c r="D136" s="167" t="s">
        <v>76</v>
      </c>
      <c r="E136" s="179" t="s">
        <v>1742</v>
      </c>
      <c r="F136" s="179" t="s">
        <v>1743</v>
      </c>
      <c r="G136" s="166"/>
      <c r="H136" s="166"/>
      <c r="I136" s="169"/>
      <c r="J136" s="180">
        <f>BK136</f>
        <v>0</v>
      </c>
      <c r="K136" s="166"/>
      <c r="L136" s="171"/>
      <c r="M136" s="172"/>
      <c r="N136" s="173"/>
      <c r="O136" s="173"/>
      <c r="P136" s="174">
        <f>SUM(P137:P139)</f>
        <v>0</v>
      </c>
      <c r="Q136" s="173"/>
      <c r="R136" s="174">
        <f>SUM(R137:R139)</f>
        <v>0</v>
      </c>
      <c r="S136" s="173"/>
      <c r="T136" s="175">
        <f>SUM(T137:T139)</f>
        <v>0</v>
      </c>
      <c r="AR136" s="176" t="s">
        <v>94</v>
      </c>
      <c r="AT136" s="177" t="s">
        <v>76</v>
      </c>
      <c r="AU136" s="177" t="s">
        <v>84</v>
      </c>
      <c r="AY136" s="176" t="s">
        <v>179</v>
      </c>
      <c r="BK136" s="178">
        <f>SUM(BK137:BK139)</f>
        <v>0</v>
      </c>
    </row>
    <row r="137" spans="1:65" s="2" customFormat="1" ht="16.5" customHeight="1">
      <c r="A137" s="37"/>
      <c r="B137" s="38"/>
      <c r="C137" s="181" t="s">
        <v>236</v>
      </c>
      <c r="D137" s="181" t="s">
        <v>181</v>
      </c>
      <c r="E137" s="182" t="s">
        <v>1966</v>
      </c>
      <c r="F137" s="183" t="s">
        <v>1967</v>
      </c>
      <c r="G137" s="184" t="s">
        <v>405</v>
      </c>
      <c r="H137" s="185">
        <v>1</v>
      </c>
      <c r="I137" s="186"/>
      <c r="J137" s="187">
        <f>ROUND(I137*H137,2)</f>
        <v>0</v>
      </c>
      <c r="K137" s="183" t="s">
        <v>1740</v>
      </c>
      <c r="L137" s="42"/>
      <c r="M137" s="188" t="s">
        <v>19</v>
      </c>
      <c r="N137" s="189" t="s">
        <v>48</v>
      </c>
      <c r="O137" s="67"/>
      <c r="P137" s="190">
        <f>O137*H137</f>
        <v>0</v>
      </c>
      <c r="Q137" s="190">
        <v>0</v>
      </c>
      <c r="R137" s="190">
        <f>Q137*H137</f>
        <v>0</v>
      </c>
      <c r="S137" s="190">
        <v>0</v>
      </c>
      <c r="T137" s="191">
        <f>S137*H137</f>
        <v>0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192" t="s">
        <v>572</v>
      </c>
      <c r="AT137" s="192" t="s">
        <v>181</v>
      </c>
      <c r="AU137" s="192" t="s">
        <v>86</v>
      </c>
      <c r="AY137" s="20" t="s">
        <v>179</v>
      </c>
      <c r="BE137" s="193">
        <f>IF(N137="základní",J137,0)</f>
        <v>0</v>
      </c>
      <c r="BF137" s="193">
        <f>IF(N137="snížená",J137,0)</f>
        <v>0</v>
      </c>
      <c r="BG137" s="193">
        <f>IF(N137="zákl. přenesená",J137,0)</f>
        <v>0</v>
      </c>
      <c r="BH137" s="193">
        <f>IF(N137="sníž. přenesená",J137,0)</f>
        <v>0</v>
      </c>
      <c r="BI137" s="193">
        <f>IF(N137="nulová",J137,0)</f>
        <v>0</v>
      </c>
      <c r="BJ137" s="20" t="s">
        <v>84</v>
      </c>
      <c r="BK137" s="193">
        <f>ROUND(I137*H137,2)</f>
        <v>0</v>
      </c>
      <c r="BL137" s="20" t="s">
        <v>572</v>
      </c>
      <c r="BM137" s="192" t="s">
        <v>1969</v>
      </c>
    </row>
    <row r="138" spans="1:65" s="2" customFormat="1" ht="11.25">
      <c r="A138" s="37"/>
      <c r="B138" s="38"/>
      <c r="C138" s="39"/>
      <c r="D138" s="194" t="s">
        <v>188</v>
      </c>
      <c r="E138" s="39"/>
      <c r="F138" s="195" t="s">
        <v>1967</v>
      </c>
      <c r="G138" s="39"/>
      <c r="H138" s="39"/>
      <c r="I138" s="196"/>
      <c r="J138" s="39"/>
      <c r="K138" s="39"/>
      <c r="L138" s="42"/>
      <c r="M138" s="197"/>
      <c r="N138" s="198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188</v>
      </c>
      <c r="AU138" s="20" t="s">
        <v>86</v>
      </c>
    </row>
    <row r="139" spans="1:65" s="2" customFormat="1" ht="68.25">
      <c r="A139" s="37"/>
      <c r="B139" s="38"/>
      <c r="C139" s="39"/>
      <c r="D139" s="194" t="s">
        <v>433</v>
      </c>
      <c r="E139" s="39"/>
      <c r="F139" s="254" t="s">
        <v>1968</v>
      </c>
      <c r="G139" s="39"/>
      <c r="H139" s="39"/>
      <c r="I139" s="196"/>
      <c r="J139" s="39"/>
      <c r="K139" s="39"/>
      <c r="L139" s="42"/>
      <c r="M139" s="197"/>
      <c r="N139" s="198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433</v>
      </c>
      <c r="AU139" s="20" t="s">
        <v>86</v>
      </c>
    </row>
    <row r="140" spans="1:65" s="12" customFormat="1" ht="25.9" customHeight="1">
      <c r="B140" s="165"/>
      <c r="C140" s="166"/>
      <c r="D140" s="167" t="s">
        <v>76</v>
      </c>
      <c r="E140" s="168" t="s">
        <v>1840</v>
      </c>
      <c r="F140" s="168" t="s">
        <v>1841</v>
      </c>
      <c r="G140" s="166"/>
      <c r="H140" s="166"/>
      <c r="I140" s="169"/>
      <c r="J140" s="170">
        <f>BK140</f>
        <v>0</v>
      </c>
      <c r="K140" s="166"/>
      <c r="L140" s="171"/>
      <c r="M140" s="172"/>
      <c r="N140" s="173"/>
      <c r="O140" s="173"/>
      <c r="P140" s="174">
        <f>P141</f>
        <v>0</v>
      </c>
      <c r="Q140" s="173"/>
      <c r="R140" s="174">
        <f>R141</f>
        <v>0</v>
      </c>
      <c r="S140" s="173"/>
      <c r="T140" s="175">
        <f>T141</f>
        <v>0</v>
      </c>
      <c r="AR140" s="176" t="s">
        <v>84</v>
      </c>
      <c r="AT140" s="177" t="s">
        <v>76</v>
      </c>
      <c r="AU140" s="177" t="s">
        <v>77</v>
      </c>
      <c r="AY140" s="176" t="s">
        <v>179</v>
      </c>
      <c r="BK140" s="178">
        <f>BK141</f>
        <v>0</v>
      </c>
    </row>
    <row r="141" spans="1:65" s="12" customFormat="1" ht="22.9" customHeight="1">
      <c r="B141" s="165"/>
      <c r="C141" s="166"/>
      <c r="D141" s="167" t="s">
        <v>76</v>
      </c>
      <c r="E141" s="179" t="s">
        <v>1742</v>
      </c>
      <c r="F141" s="179" t="s">
        <v>1743</v>
      </c>
      <c r="G141" s="166"/>
      <c r="H141" s="166"/>
      <c r="I141" s="169"/>
      <c r="J141" s="180">
        <f>BK141</f>
        <v>0</v>
      </c>
      <c r="K141" s="166"/>
      <c r="L141" s="171"/>
      <c r="M141" s="172"/>
      <c r="N141" s="173"/>
      <c r="O141" s="173"/>
      <c r="P141" s="174">
        <f>SUM(P142:P144)</f>
        <v>0</v>
      </c>
      <c r="Q141" s="173"/>
      <c r="R141" s="174">
        <f>SUM(R142:R144)</f>
        <v>0</v>
      </c>
      <c r="S141" s="173"/>
      <c r="T141" s="175">
        <f>SUM(T142:T144)</f>
        <v>0</v>
      </c>
      <c r="AR141" s="176" t="s">
        <v>94</v>
      </c>
      <c r="AT141" s="177" t="s">
        <v>76</v>
      </c>
      <c r="AU141" s="177" t="s">
        <v>84</v>
      </c>
      <c r="AY141" s="176" t="s">
        <v>179</v>
      </c>
      <c r="BK141" s="178">
        <f>SUM(BK142:BK144)</f>
        <v>0</v>
      </c>
    </row>
    <row r="142" spans="1:65" s="2" customFormat="1" ht="16.5" customHeight="1">
      <c r="A142" s="37"/>
      <c r="B142" s="38"/>
      <c r="C142" s="181" t="s">
        <v>245</v>
      </c>
      <c r="D142" s="181" t="s">
        <v>181</v>
      </c>
      <c r="E142" s="182" t="s">
        <v>1966</v>
      </c>
      <c r="F142" s="183" t="s">
        <v>1967</v>
      </c>
      <c r="G142" s="184" t="s">
        <v>405</v>
      </c>
      <c r="H142" s="185">
        <v>1</v>
      </c>
      <c r="I142" s="186"/>
      <c r="J142" s="187">
        <f>ROUND(I142*H142,2)</f>
        <v>0</v>
      </c>
      <c r="K142" s="183" t="s">
        <v>1740</v>
      </c>
      <c r="L142" s="42"/>
      <c r="M142" s="188" t="s">
        <v>19</v>
      </c>
      <c r="N142" s="189" t="s">
        <v>48</v>
      </c>
      <c r="O142" s="67"/>
      <c r="P142" s="190">
        <f>O142*H142</f>
        <v>0</v>
      </c>
      <c r="Q142" s="190">
        <v>0</v>
      </c>
      <c r="R142" s="190">
        <f>Q142*H142</f>
        <v>0</v>
      </c>
      <c r="S142" s="190">
        <v>0</v>
      </c>
      <c r="T142" s="191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192" t="s">
        <v>572</v>
      </c>
      <c r="AT142" s="192" t="s">
        <v>181</v>
      </c>
      <c r="AU142" s="192" t="s">
        <v>86</v>
      </c>
      <c r="AY142" s="20" t="s">
        <v>179</v>
      </c>
      <c r="BE142" s="193">
        <f>IF(N142="základní",J142,0)</f>
        <v>0</v>
      </c>
      <c r="BF142" s="193">
        <f>IF(N142="snížená",J142,0)</f>
        <v>0</v>
      </c>
      <c r="BG142" s="193">
        <f>IF(N142="zákl. přenesená",J142,0)</f>
        <v>0</v>
      </c>
      <c r="BH142" s="193">
        <f>IF(N142="sníž. přenesená",J142,0)</f>
        <v>0</v>
      </c>
      <c r="BI142" s="193">
        <f>IF(N142="nulová",J142,0)</f>
        <v>0</v>
      </c>
      <c r="BJ142" s="20" t="s">
        <v>84</v>
      </c>
      <c r="BK142" s="193">
        <f>ROUND(I142*H142,2)</f>
        <v>0</v>
      </c>
      <c r="BL142" s="20" t="s">
        <v>572</v>
      </c>
      <c r="BM142" s="192" t="s">
        <v>1970</v>
      </c>
    </row>
    <row r="143" spans="1:65" s="2" customFormat="1" ht="11.25">
      <c r="A143" s="37"/>
      <c r="B143" s="38"/>
      <c r="C143" s="39"/>
      <c r="D143" s="194" t="s">
        <v>188</v>
      </c>
      <c r="E143" s="39"/>
      <c r="F143" s="195" t="s">
        <v>1967</v>
      </c>
      <c r="G143" s="39"/>
      <c r="H143" s="39"/>
      <c r="I143" s="196"/>
      <c r="J143" s="39"/>
      <c r="K143" s="39"/>
      <c r="L143" s="42"/>
      <c r="M143" s="197"/>
      <c r="N143" s="198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188</v>
      </c>
      <c r="AU143" s="20" t="s">
        <v>86</v>
      </c>
    </row>
    <row r="144" spans="1:65" s="2" customFormat="1" ht="68.25">
      <c r="A144" s="37"/>
      <c r="B144" s="38"/>
      <c r="C144" s="39"/>
      <c r="D144" s="194" t="s">
        <v>433</v>
      </c>
      <c r="E144" s="39"/>
      <c r="F144" s="254" t="s">
        <v>1968</v>
      </c>
      <c r="G144" s="39"/>
      <c r="H144" s="39"/>
      <c r="I144" s="196"/>
      <c r="J144" s="39"/>
      <c r="K144" s="39"/>
      <c r="L144" s="42"/>
      <c r="M144" s="197"/>
      <c r="N144" s="198"/>
      <c r="O144" s="67"/>
      <c r="P144" s="67"/>
      <c r="Q144" s="67"/>
      <c r="R144" s="67"/>
      <c r="S144" s="67"/>
      <c r="T144" s="68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T144" s="20" t="s">
        <v>433</v>
      </c>
      <c r="AU144" s="20" t="s">
        <v>86</v>
      </c>
    </row>
    <row r="145" spans="1:65" s="12" customFormat="1" ht="25.9" customHeight="1">
      <c r="B145" s="165"/>
      <c r="C145" s="166"/>
      <c r="D145" s="167" t="s">
        <v>76</v>
      </c>
      <c r="E145" s="168" t="s">
        <v>1857</v>
      </c>
      <c r="F145" s="168" t="s">
        <v>1858</v>
      </c>
      <c r="G145" s="166"/>
      <c r="H145" s="166"/>
      <c r="I145" s="169"/>
      <c r="J145" s="170">
        <f>BK145</f>
        <v>0</v>
      </c>
      <c r="K145" s="166"/>
      <c r="L145" s="171"/>
      <c r="M145" s="172"/>
      <c r="N145" s="173"/>
      <c r="O145" s="173"/>
      <c r="P145" s="174">
        <f>P146</f>
        <v>0</v>
      </c>
      <c r="Q145" s="173"/>
      <c r="R145" s="174">
        <f>R146</f>
        <v>0</v>
      </c>
      <c r="S145" s="173"/>
      <c r="T145" s="175">
        <f>T146</f>
        <v>0</v>
      </c>
      <c r="AR145" s="176" t="s">
        <v>84</v>
      </c>
      <c r="AT145" s="177" t="s">
        <v>76</v>
      </c>
      <c r="AU145" s="177" t="s">
        <v>77</v>
      </c>
      <c r="AY145" s="176" t="s">
        <v>179</v>
      </c>
      <c r="BK145" s="178">
        <f>BK146</f>
        <v>0</v>
      </c>
    </row>
    <row r="146" spans="1:65" s="12" customFormat="1" ht="22.9" customHeight="1">
      <c r="B146" s="165"/>
      <c r="C146" s="166"/>
      <c r="D146" s="167" t="s">
        <v>76</v>
      </c>
      <c r="E146" s="179" t="s">
        <v>1742</v>
      </c>
      <c r="F146" s="179" t="s">
        <v>1743</v>
      </c>
      <c r="G146" s="166"/>
      <c r="H146" s="166"/>
      <c r="I146" s="169"/>
      <c r="J146" s="180">
        <f>BK146</f>
        <v>0</v>
      </c>
      <c r="K146" s="166"/>
      <c r="L146" s="171"/>
      <c r="M146" s="172"/>
      <c r="N146" s="173"/>
      <c r="O146" s="173"/>
      <c r="P146" s="174">
        <f>SUM(P147:P149)</f>
        <v>0</v>
      </c>
      <c r="Q146" s="173"/>
      <c r="R146" s="174">
        <f>SUM(R147:R149)</f>
        <v>0</v>
      </c>
      <c r="S146" s="173"/>
      <c r="T146" s="175">
        <f>SUM(T147:T149)</f>
        <v>0</v>
      </c>
      <c r="AR146" s="176" t="s">
        <v>94</v>
      </c>
      <c r="AT146" s="177" t="s">
        <v>76</v>
      </c>
      <c r="AU146" s="177" t="s">
        <v>84</v>
      </c>
      <c r="AY146" s="176" t="s">
        <v>179</v>
      </c>
      <c r="BK146" s="178">
        <f>SUM(BK147:BK149)</f>
        <v>0</v>
      </c>
    </row>
    <row r="147" spans="1:65" s="2" customFormat="1" ht="16.5" customHeight="1">
      <c r="A147" s="37"/>
      <c r="B147" s="38"/>
      <c r="C147" s="181" t="s">
        <v>253</v>
      </c>
      <c r="D147" s="181" t="s">
        <v>181</v>
      </c>
      <c r="E147" s="182" t="s">
        <v>1966</v>
      </c>
      <c r="F147" s="183" t="s">
        <v>1967</v>
      </c>
      <c r="G147" s="184" t="s">
        <v>405</v>
      </c>
      <c r="H147" s="185">
        <v>1</v>
      </c>
      <c r="I147" s="186"/>
      <c r="J147" s="187">
        <f>ROUND(I147*H147,2)</f>
        <v>0</v>
      </c>
      <c r="K147" s="183" t="s">
        <v>1740</v>
      </c>
      <c r="L147" s="42"/>
      <c r="M147" s="188" t="s">
        <v>19</v>
      </c>
      <c r="N147" s="189" t="s">
        <v>48</v>
      </c>
      <c r="O147" s="67"/>
      <c r="P147" s="190">
        <f>O147*H147</f>
        <v>0</v>
      </c>
      <c r="Q147" s="190">
        <v>0</v>
      </c>
      <c r="R147" s="190">
        <f>Q147*H147</f>
        <v>0</v>
      </c>
      <c r="S147" s="190">
        <v>0</v>
      </c>
      <c r="T147" s="191">
        <f>S147*H147</f>
        <v>0</v>
      </c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R147" s="192" t="s">
        <v>572</v>
      </c>
      <c r="AT147" s="192" t="s">
        <v>181</v>
      </c>
      <c r="AU147" s="192" t="s">
        <v>86</v>
      </c>
      <c r="AY147" s="20" t="s">
        <v>179</v>
      </c>
      <c r="BE147" s="193">
        <f>IF(N147="základní",J147,0)</f>
        <v>0</v>
      </c>
      <c r="BF147" s="193">
        <f>IF(N147="snížená",J147,0)</f>
        <v>0</v>
      </c>
      <c r="BG147" s="193">
        <f>IF(N147="zákl. přenesená",J147,0)</f>
        <v>0</v>
      </c>
      <c r="BH147" s="193">
        <f>IF(N147="sníž. přenesená",J147,0)</f>
        <v>0</v>
      </c>
      <c r="BI147" s="193">
        <f>IF(N147="nulová",J147,0)</f>
        <v>0</v>
      </c>
      <c r="BJ147" s="20" t="s">
        <v>84</v>
      </c>
      <c r="BK147" s="193">
        <f>ROUND(I147*H147,2)</f>
        <v>0</v>
      </c>
      <c r="BL147" s="20" t="s">
        <v>572</v>
      </c>
      <c r="BM147" s="192" t="s">
        <v>1971</v>
      </c>
    </row>
    <row r="148" spans="1:65" s="2" customFormat="1" ht="11.25">
      <c r="A148" s="37"/>
      <c r="B148" s="38"/>
      <c r="C148" s="39"/>
      <c r="D148" s="194" t="s">
        <v>188</v>
      </c>
      <c r="E148" s="39"/>
      <c r="F148" s="195" t="s">
        <v>1967</v>
      </c>
      <c r="G148" s="39"/>
      <c r="H148" s="39"/>
      <c r="I148" s="196"/>
      <c r="J148" s="39"/>
      <c r="K148" s="39"/>
      <c r="L148" s="42"/>
      <c r="M148" s="197"/>
      <c r="N148" s="198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188</v>
      </c>
      <c r="AU148" s="20" t="s">
        <v>86</v>
      </c>
    </row>
    <row r="149" spans="1:65" s="2" customFormat="1" ht="68.25">
      <c r="A149" s="37"/>
      <c r="B149" s="38"/>
      <c r="C149" s="39"/>
      <c r="D149" s="194" t="s">
        <v>433</v>
      </c>
      <c r="E149" s="39"/>
      <c r="F149" s="254" t="s">
        <v>1968</v>
      </c>
      <c r="G149" s="39"/>
      <c r="H149" s="39"/>
      <c r="I149" s="196"/>
      <c r="J149" s="39"/>
      <c r="K149" s="39"/>
      <c r="L149" s="42"/>
      <c r="M149" s="197"/>
      <c r="N149" s="198"/>
      <c r="O149" s="67"/>
      <c r="P149" s="67"/>
      <c r="Q149" s="67"/>
      <c r="R149" s="67"/>
      <c r="S149" s="67"/>
      <c r="T149" s="68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T149" s="20" t="s">
        <v>433</v>
      </c>
      <c r="AU149" s="20" t="s">
        <v>86</v>
      </c>
    </row>
    <row r="150" spans="1:65" s="12" customFormat="1" ht="25.9" customHeight="1">
      <c r="B150" s="165"/>
      <c r="C150" s="166"/>
      <c r="D150" s="167" t="s">
        <v>76</v>
      </c>
      <c r="E150" s="168" t="s">
        <v>1883</v>
      </c>
      <c r="F150" s="168" t="s">
        <v>1884</v>
      </c>
      <c r="G150" s="166"/>
      <c r="H150" s="166"/>
      <c r="I150" s="169"/>
      <c r="J150" s="170">
        <f>BK150</f>
        <v>0</v>
      </c>
      <c r="K150" s="166"/>
      <c r="L150" s="171"/>
      <c r="M150" s="172"/>
      <c r="N150" s="173"/>
      <c r="O150" s="173"/>
      <c r="P150" s="174">
        <f>P151</f>
        <v>0</v>
      </c>
      <c r="Q150" s="173"/>
      <c r="R150" s="174">
        <f>R151</f>
        <v>0</v>
      </c>
      <c r="S150" s="173"/>
      <c r="T150" s="175">
        <f>T151</f>
        <v>0</v>
      </c>
      <c r="AR150" s="176" t="s">
        <v>84</v>
      </c>
      <c r="AT150" s="177" t="s">
        <v>76</v>
      </c>
      <c r="AU150" s="177" t="s">
        <v>77</v>
      </c>
      <c r="AY150" s="176" t="s">
        <v>179</v>
      </c>
      <c r="BK150" s="178">
        <f>BK151</f>
        <v>0</v>
      </c>
    </row>
    <row r="151" spans="1:65" s="12" customFormat="1" ht="22.9" customHeight="1">
      <c r="B151" s="165"/>
      <c r="C151" s="166"/>
      <c r="D151" s="167" t="s">
        <v>76</v>
      </c>
      <c r="E151" s="179" t="s">
        <v>1742</v>
      </c>
      <c r="F151" s="179" t="s">
        <v>1743</v>
      </c>
      <c r="G151" s="166"/>
      <c r="H151" s="166"/>
      <c r="I151" s="169"/>
      <c r="J151" s="180">
        <f>BK151</f>
        <v>0</v>
      </c>
      <c r="K151" s="166"/>
      <c r="L151" s="171"/>
      <c r="M151" s="172"/>
      <c r="N151" s="173"/>
      <c r="O151" s="173"/>
      <c r="P151" s="174">
        <f>SUM(P152:P154)</f>
        <v>0</v>
      </c>
      <c r="Q151" s="173"/>
      <c r="R151" s="174">
        <f>SUM(R152:R154)</f>
        <v>0</v>
      </c>
      <c r="S151" s="173"/>
      <c r="T151" s="175">
        <f>SUM(T152:T154)</f>
        <v>0</v>
      </c>
      <c r="AR151" s="176" t="s">
        <v>94</v>
      </c>
      <c r="AT151" s="177" t="s">
        <v>76</v>
      </c>
      <c r="AU151" s="177" t="s">
        <v>84</v>
      </c>
      <c r="AY151" s="176" t="s">
        <v>179</v>
      </c>
      <c r="BK151" s="178">
        <f>SUM(BK152:BK154)</f>
        <v>0</v>
      </c>
    </row>
    <row r="152" spans="1:65" s="2" customFormat="1" ht="16.5" customHeight="1">
      <c r="A152" s="37"/>
      <c r="B152" s="38"/>
      <c r="C152" s="181" t="s">
        <v>263</v>
      </c>
      <c r="D152" s="181" t="s">
        <v>181</v>
      </c>
      <c r="E152" s="182" t="s">
        <v>1966</v>
      </c>
      <c r="F152" s="183" t="s">
        <v>1967</v>
      </c>
      <c r="G152" s="184" t="s">
        <v>405</v>
      </c>
      <c r="H152" s="185">
        <v>1</v>
      </c>
      <c r="I152" s="186"/>
      <c r="J152" s="187">
        <f>ROUND(I152*H152,2)</f>
        <v>0</v>
      </c>
      <c r="K152" s="183" t="s">
        <v>1740</v>
      </c>
      <c r="L152" s="42"/>
      <c r="M152" s="188" t="s">
        <v>19</v>
      </c>
      <c r="N152" s="189" t="s">
        <v>48</v>
      </c>
      <c r="O152" s="67"/>
      <c r="P152" s="190">
        <f>O152*H152</f>
        <v>0</v>
      </c>
      <c r="Q152" s="190">
        <v>0</v>
      </c>
      <c r="R152" s="190">
        <f>Q152*H152</f>
        <v>0</v>
      </c>
      <c r="S152" s="190">
        <v>0</v>
      </c>
      <c r="T152" s="191">
        <f>S152*H152</f>
        <v>0</v>
      </c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R152" s="192" t="s">
        <v>572</v>
      </c>
      <c r="AT152" s="192" t="s">
        <v>181</v>
      </c>
      <c r="AU152" s="192" t="s">
        <v>86</v>
      </c>
      <c r="AY152" s="20" t="s">
        <v>179</v>
      </c>
      <c r="BE152" s="193">
        <f>IF(N152="základní",J152,0)</f>
        <v>0</v>
      </c>
      <c r="BF152" s="193">
        <f>IF(N152="snížená",J152,0)</f>
        <v>0</v>
      </c>
      <c r="BG152" s="193">
        <f>IF(N152="zákl. přenesená",J152,0)</f>
        <v>0</v>
      </c>
      <c r="BH152" s="193">
        <f>IF(N152="sníž. přenesená",J152,0)</f>
        <v>0</v>
      </c>
      <c r="BI152" s="193">
        <f>IF(N152="nulová",J152,0)</f>
        <v>0</v>
      </c>
      <c r="BJ152" s="20" t="s">
        <v>84</v>
      </c>
      <c r="BK152" s="193">
        <f>ROUND(I152*H152,2)</f>
        <v>0</v>
      </c>
      <c r="BL152" s="20" t="s">
        <v>572</v>
      </c>
      <c r="BM152" s="192" t="s">
        <v>1972</v>
      </c>
    </row>
    <row r="153" spans="1:65" s="2" customFormat="1" ht="11.25">
      <c r="A153" s="37"/>
      <c r="B153" s="38"/>
      <c r="C153" s="39"/>
      <c r="D153" s="194" t="s">
        <v>188</v>
      </c>
      <c r="E153" s="39"/>
      <c r="F153" s="195" t="s">
        <v>1967</v>
      </c>
      <c r="G153" s="39"/>
      <c r="H153" s="39"/>
      <c r="I153" s="196"/>
      <c r="J153" s="39"/>
      <c r="K153" s="39"/>
      <c r="L153" s="42"/>
      <c r="M153" s="197"/>
      <c r="N153" s="198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188</v>
      </c>
      <c r="AU153" s="20" t="s">
        <v>86</v>
      </c>
    </row>
    <row r="154" spans="1:65" s="2" customFormat="1" ht="68.25">
      <c r="A154" s="37"/>
      <c r="B154" s="38"/>
      <c r="C154" s="39"/>
      <c r="D154" s="194" t="s">
        <v>433</v>
      </c>
      <c r="E154" s="39"/>
      <c r="F154" s="254" t="s">
        <v>1968</v>
      </c>
      <c r="G154" s="39"/>
      <c r="H154" s="39"/>
      <c r="I154" s="196"/>
      <c r="J154" s="39"/>
      <c r="K154" s="39"/>
      <c r="L154" s="42"/>
      <c r="M154" s="197"/>
      <c r="N154" s="198"/>
      <c r="O154" s="67"/>
      <c r="P154" s="67"/>
      <c r="Q154" s="67"/>
      <c r="R154" s="67"/>
      <c r="S154" s="67"/>
      <c r="T154" s="68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T154" s="20" t="s">
        <v>433</v>
      </c>
      <c r="AU154" s="20" t="s">
        <v>86</v>
      </c>
    </row>
    <row r="155" spans="1:65" s="12" customFormat="1" ht="25.9" customHeight="1">
      <c r="B155" s="165"/>
      <c r="C155" s="166"/>
      <c r="D155" s="167" t="s">
        <v>76</v>
      </c>
      <c r="E155" s="168" t="s">
        <v>1900</v>
      </c>
      <c r="F155" s="168" t="s">
        <v>1901</v>
      </c>
      <c r="G155" s="166"/>
      <c r="H155" s="166"/>
      <c r="I155" s="169"/>
      <c r="J155" s="170">
        <f>BK155</f>
        <v>0</v>
      </c>
      <c r="K155" s="166"/>
      <c r="L155" s="171"/>
      <c r="M155" s="172"/>
      <c r="N155" s="173"/>
      <c r="O155" s="173"/>
      <c r="P155" s="174">
        <f>P156</f>
        <v>0</v>
      </c>
      <c r="Q155" s="173"/>
      <c r="R155" s="174">
        <f>R156</f>
        <v>0</v>
      </c>
      <c r="S155" s="173"/>
      <c r="T155" s="175">
        <f>T156</f>
        <v>0</v>
      </c>
      <c r="AR155" s="176" t="s">
        <v>84</v>
      </c>
      <c r="AT155" s="177" t="s">
        <v>76</v>
      </c>
      <c r="AU155" s="177" t="s">
        <v>77</v>
      </c>
      <c r="AY155" s="176" t="s">
        <v>179</v>
      </c>
      <c r="BK155" s="178">
        <f>BK156</f>
        <v>0</v>
      </c>
    </row>
    <row r="156" spans="1:65" s="12" customFormat="1" ht="22.9" customHeight="1">
      <c r="B156" s="165"/>
      <c r="C156" s="166"/>
      <c r="D156" s="167" t="s">
        <v>76</v>
      </c>
      <c r="E156" s="179" t="s">
        <v>1742</v>
      </c>
      <c r="F156" s="179" t="s">
        <v>1743</v>
      </c>
      <c r="G156" s="166"/>
      <c r="H156" s="166"/>
      <c r="I156" s="169"/>
      <c r="J156" s="180">
        <f>BK156</f>
        <v>0</v>
      </c>
      <c r="K156" s="166"/>
      <c r="L156" s="171"/>
      <c r="M156" s="172"/>
      <c r="N156" s="173"/>
      <c r="O156" s="173"/>
      <c r="P156" s="174">
        <f>SUM(P157:P159)</f>
        <v>0</v>
      </c>
      <c r="Q156" s="173"/>
      <c r="R156" s="174">
        <f>SUM(R157:R159)</f>
        <v>0</v>
      </c>
      <c r="S156" s="173"/>
      <c r="T156" s="175">
        <f>SUM(T157:T159)</f>
        <v>0</v>
      </c>
      <c r="AR156" s="176" t="s">
        <v>94</v>
      </c>
      <c r="AT156" s="177" t="s">
        <v>76</v>
      </c>
      <c r="AU156" s="177" t="s">
        <v>84</v>
      </c>
      <c r="AY156" s="176" t="s">
        <v>179</v>
      </c>
      <c r="BK156" s="178">
        <f>SUM(BK157:BK159)</f>
        <v>0</v>
      </c>
    </row>
    <row r="157" spans="1:65" s="2" customFormat="1" ht="16.5" customHeight="1">
      <c r="A157" s="37"/>
      <c r="B157" s="38"/>
      <c r="C157" s="181" t="s">
        <v>276</v>
      </c>
      <c r="D157" s="181" t="s">
        <v>181</v>
      </c>
      <c r="E157" s="182" t="s">
        <v>1966</v>
      </c>
      <c r="F157" s="183" t="s">
        <v>1967</v>
      </c>
      <c r="G157" s="184" t="s">
        <v>405</v>
      </c>
      <c r="H157" s="185">
        <v>1</v>
      </c>
      <c r="I157" s="186"/>
      <c r="J157" s="187">
        <f>ROUND(I157*H157,2)</f>
        <v>0</v>
      </c>
      <c r="K157" s="183" t="s">
        <v>1740</v>
      </c>
      <c r="L157" s="42"/>
      <c r="M157" s="188" t="s">
        <v>19</v>
      </c>
      <c r="N157" s="189" t="s">
        <v>48</v>
      </c>
      <c r="O157" s="67"/>
      <c r="P157" s="190">
        <f>O157*H157</f>
        <v>0</v>
      </c>
      <c r="Q157" s="190">
        <v>0</v>
      </c>
      <c r="R157" s="190">
        <f>Q157*H157</f>
        <v>0</v>
      </c>
      <c r="S157" s="190">
        <v>0</v>
      </c>
      <c r="T157" s="191">
        <f>S157*H157</f>
        <v>0</v>
      </c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R157" s="192" t="s">
        <v>572</v>
      </c>
      <c r="AT157" s="192" t="s">
        <v>181</v>
      </c>
      <c r="AU157" s="192" t="s">
        <v>86</v>
      </c>
      <c r="AY157" s="20" t="s">
        <v>179</v>
      </c>
      <c r="BE157" s="193">
        <f>IF(N157="základní",J157,0)</f>
        <v>0</v>
      </c>
      <c r="BF157" s="193">
        <f>IF(N157="snížená",J157,0)</f>
        <v>0</v>
      </c>
      <c r="BG157" s="193">
        <f>IF(N157="zákl. přenesená",J157,0)</f>
        <v>0</v>
      </c>
      <c r="BH157" s="193">
        <f>IF(N157="sníž. přenesená",J157,0)</f>
        <v>0</v>
      </c>
      <c r="BI157" s="193">
        <f>IF(N157="nulová",J157,0)</f>
        <v>0</v>
      </c>
      <c r="BJ157" s="20" t="s">
        <v>84</v>
      </c>
      <c r="BK157" s="193">
        <f>ROUND(I157*H157,2)</f>
        <v>0</v>
      </c>
      <c r="BL157" s="20" t="s">
        <v>572</v>
      </c>
      <c r="BM157" s="192" t="s">
        <v>1973</v>
      </c>
    </row>
    <row r="158" spans="1:65" s="2" customFormat="1" ht="11.25">
      <c r="A158" s="37"/>
      <c r="B158" s="38"/>
      <c r="C158" s="39"/>
      <c r="D158" s="194" t="s">
        <v>188</v>
      </c>
      <c r="E158" s="39"/>
      <c r="F158" s="195" t="s">
        <v>1967</v>
      </c>
      <c r="G158" s="39"/>
      <c r="H158" s="39"/>
      <c r="I158" s="196"/>
      <c r="J158" s="39"/>
      <c r="K158" s="39"/>
      <c r="L158" s="42"/>
      <c r="M158" s="197"/>
      <c r="N158" s="198"/>
      <c r="O158" s="67"/>
      <c r="P158" s="67"/>
      <c r="Q158" s="67"/>
      <c r="R158" s="67"/>
      <c r="S158" s="67"/>
      <c r="T158" s="68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T158" s="20" t="s">
        <v>188</v>
      </c>
      <c r="AU158" s="20" t="s">
        <v>86</v>
      </c>
    </row>
    <row r="159" spans="1:65" s="2" customFormat="1" ht="68.25">
      <c r="A159" s="37"/>
      <c r="B159" s="38"/>
      <c r="C159" s="39"/>
      <c r="D159" s="194" t="s">
        <v>433</v>
      </c>
      <c r="E159" s="39"/>
      <c r="F159" s="254" t="s">
        <v>1968</v>
      </c>
      <c r="G159" s="39"/>
      <c r="H159" s="39"/>
      <c r="I159" s="196"/>
      <c r="J159" s="39"/>
      <c r="K159" s="39"/>
      <c r="L159" s="42"/>
      <c r="M159" s="197"/>
      <c r="N159" s="198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433</v>
      </c>
      <c r="AU159" s="20" t="s">
        <v>86</v>
      </c>
    </row>
    <row r="160" spans="1:65" s="12" customFormat="1" ht="25.9" customHeight="1">
      <c r="B160" s="165"/>
      <c r="C160" s="166"/>
      <c r="D160" s="167" t="s">
        <v>76</v>
      </c>
      <c r="E160" s="168" t="s">
        <v>1920</v>
      </c>
      <c r="F160" s="168" t="s">
        <v>1921</v>
      </c>
      <c r="G160" s="166"/>
      <c r="H160" s="166"/>
      <c r="I160" s="169"/>
      <c r="J160" s="170">
        <f>BK160</f>
        <v>0</v>
      </c>
      <c r="K160" s="166"/>
      <c r="L160" s="171"/>
      <c r="M160" s="172"/>
      <c r="N160" s="173"/>
      <c r="O160" s="173"/>
      <c r="P160" s="174">
        <f>P161</f>
        <v>0</v>
      </c>
      <c r="Q160" s="173"/>
      <c r="R160" s="174">
        <f>R161</f>
        <v>0</v>
      </c>
      <c r="S160" s="173"/>
      <c r="T160" s="175">
        <f>T161</f>
        <v>0</v>
      </c>
      <c r="AR160" s="176" t="s">
        <v>84</v>
      </c>
      <c r="AT160" s="177" t="s">
        <v>76</v>
      </c>
      <c r="AU160" s="177" t="s">
        <v>77</v>
      </c>
      <c r="AY160" s="176" t="s">
        <v>179</v>
      </c>
      <c r="BK160" s="178">
        <f>BK161</f>
        <v>0</v>
      </c>
    </row>
    <row r="161" spans="1:65" s="12" customFormat="1" ht="22.9" customHeight="1">
      <c r="B161" s="165"/>
      <c r="C161" s="166"/>
      <c r="D161" s="167" t="s">
        <v>76</v>
      </c>
      <c r="E161" s="179" t="s">
        <v>1742</v>
      </c>
      <c r="F161" s="179" t="s">
        <v>1743</v>
      </c>
      <c r="G161" s="166"/>
      <c r="H161" s="166"/>
      <c r="I161" s="169"/>
      <c r="J161" s="180">
        <f>BK161</f>
        <v>0</v>
      </c>
      <c r="K161" s="166"/>
      <c r="L161" s="171"/>
      <c r="M161" s="172"/>
      <c r="N161" s="173"/>
      <c r="O161" s="173"/>
      <c r="P161" s="174">
        <f>SUM(P162:P164)</f>
        <v>0</v>
      </c>
      <c r="Q161" s="173"/>
      <c r="R161" s="174">
        <f>SUM(R162:R164)</f>
        <v>0</v>
      </c>
      <c r="S161" s="173"/>
      <c r="T161" s="175">
        <f>SUM(T162:T164)</f>
        <v>0</v>
      </c>
      <c r="AR161" s="176" t="s">
        <v>94</v>
      </c>
      <c r="AT161" s="177" t="s">
        <v>76</v>
      </c>
      <c r="AU161" s="177" t="s">
        <v>84</v>
      </c>
      <c r="AY161" s="176" t="s">
        <v>179</v>
      </c>
      <c r="BK161" s="178">
        <f>SUM(BK162:BK164)</f>
        <v>0</v>
      </c>
    </row>
    <row r="162" spans="1:65" s="2" customFormat="1" ht="16.5" customHeight="1">
      <c r="A162" s="37"/>
      <c r="B162" s="38"/>
      <c r="C162" s="181" t="s">
        <v>283</v>
      </c>
      <c r="D162" s="181" t="s">
        <v>181</v>
      </c>
      <c r="E162" s="182" t="s">
        <v>1966</v>
      </c>
      <c r="F162" s="183" t="s">
        <v>1967</v>
      </c>
      <c r="G162" s="184" t="s">
        <v>405</v>
      </c>
      <c r="H162" s="185">
        <v>1</v>
      </c>
      <c r="I162" s="186"/>
      <c r="J162" s="187">
        <f>ROUND(I162*H162,2)</f>
        <v>0</v>
      </c>
      <c r="K162" s="183" t="s">
        <v>1740</v>
      </c>
      <c r="L162" s="42"/>
      <c r="M162" s="188" t="s">
        <v>19</v>
      </c>
      <c r="N162" s="189" t="s">
        <v>48</v>
      </c>
      <c r="O162" s="67"/>
      <c r="P162" s="190">
        <f>O162*H162</f>
        <v>0</v>
      </c>
      <c r="Q162" s="190">
        <v>0</v>
      </c>
      <c r="R162" s="190">
        <f>Q162*H162</f>
        <v>0</v>
      </c>
      <c r="S162" s="190">
        <v>0</v>
      </c>
      <c r="T162" s="191">
        <f>S162*H162</f>
        <v>0</v>
      </c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R162" s="192" t="s">
        <v>572</v>
      </c>
      <c r="AT162" s="192" t="s">
        <v>181</v>
      </c>
      <c r="AU162" s="192" t="s">
        <v>86</v>
      </c>
      <c r="AY162" s="20" t="s">
        <v>179</v>
      </c>
      <c r="BE162" s="193">
        <f>IF(N162="základní",J162,0)</f>
        <v>0</v>
      </c>
      <c r="BF162" s="193">
        <f>IF(N162="snížená",J162,0)</f>
        <v>0</v>
      </c>
      <c r="BG162" s="193">
        <f>IF(N162="zákl. přenesená",J162,0)</f>
        <v>0</v>
      </c>
      <c r="BH162" s="193">
        <f>IF(N162="sníž. přenesená",J162,0)</f>
        <v>0</v>
      </c>
      <c r="BI162" s="193">
        <f>IF(N162="nulová",J162,0)</f>
        <v>0</v>
      </c>
      <c r="BJ162" s="20" t="s">
        <v>84</v>
      </c>
      <c r="BK162" s="193">
        <f>ROUND(I162*H162,2)</f>
        <v>0</v>
      </c>
      <c r="BL162" s="20" t="s">
        <v>572</v>
      </c>
      <c r="BM162" s="192" t="s">
        <v>1974</v>
      </c>
    </row>
    <row r="163" spans="1:65" s="2" customFormat="1" ht="11.25">
      <c r="A163" s="37"/>
      <c r="B163" s="38"/>
      <c r="C163" s="39"/>
      <c r="D163" s="194" t="s">
        <v>188</v>
      </c>
      <c r="E163" s="39"/>
      <c r="F163" s="195" t="s">
        <v>1967</v>
      </c>
      <c r="G163" s="39"/>
      <c r="H163" s="39"/>
      <c r="I163" s="196"/>
      <c r="J163" s="39"/>
      <c r="K163" s="39"/>
      <c r="L163" s="42"/>
      <c r="M163" s="197"/>
      <c r="N163" s="198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188</v>
      </c>
      <c r="AU163" s="20" t="s">
        <v>86</v>
      </c>
    </row>
    <row r="164" spans="1:65" s="2" customFormat="1" ht="68.25">
      <c r="A164" s="37"/>
      <c r="B164" s="38"/>
      <c r="C164" s="39"/>
      <c r="D164" s="194" t="s">
        <v>433</v>
      </c>
      <c r="E164" s="39"/>
      <c r="F164" s="254" t="s">
        <v>1968</v>
      </c>
      <c r="G164" s="39"/>
      <c r="H164" s="39"/>
      <c r="I164" s="196"/>
      <c r="J164" s="39"/>
      <c r="K164" s="39"/>
      <c r="L164" s="42"/>
      <c r="M164" s="197"/>
      <c r="N164" s="198"/>
      <c r="O164" s="67"/>
      <c r="P164" s="67"/>
      <c r="Q164" s="67"/>
      <c r="R164" s="67"/>
      <c r="S164" s="67"/>
      <c r="T164" s="68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T164" s="20" t="s">
        <v>433</v>
      </c>
      <c r="AU164" s="20" t="s">
        <v>86</v>
      </c>
    </row>
    <row r="165" spans="1:65" s="12" customFormat="1" ht="25.9" customHeight="1">
      <c r="B165" s="165"/>
      <c r="C165" s="166"/>
      <c r="D165" s="167" t="s">
        <v>76</v>
      </c>
      <c r="E165" s="168" t="s">
        <v>1975</v>
      </c>
      <c r="F165" s="168" t="s">
        <v>1976</v>
      </c>
      <c r="G165" s="166"/>
      <c r="H165" s="166"/>
      <c r="I165" s="169"/>
      <c r="J165" s="170">
        <f>BK165</f>
        <v>0</v>
      </c>
      <c r="K165" s="166"/>
      <c r="L165" s="171"/>
      <c r="M165" s="172"/>
      <c r="N165" s="173"/>
      <c r="O165" s="173"/>
      <c r="P165" s="174">
        <f>P166</f>
        <v>0</v>
      </c>
      <c r="Q165" s="173"/>
      <c r="R165" s="174">
        <f>R166</f>
        <v>0</v>
      </c>
      <c r="S165" s="173"/>
      <c r="T165" s="175">
        <f>T166</f>
        <v>0</v>
      </c>
      <c r="AR165" s="176" t="s">
        <v>84</v>
      </c>
      <c r="AT165" s="177" t="s">
        <v>76</v>
      </c>
      <c r="AU165" s="177" t="s">
        <v>77</v>
      </c>
      <c r="AY165" s="176" t="s">
        <v>179</v>
      </c>
      <c r="BK165" s="178">
        <f>BK166</f>
        <v>0</v>
      </c>
    </row>
    <row r="166" spans="1:65" s="12" customFormat="1" ht="22.9" customHeight="1">
      <c r="B166" s="165"/>
      <c r="C166" s="166"/>
      <c r="D166" s="167" t="s">
        <v>76</v>
      </c>
      <c r="E166" s="179" t="s">
        <v>1742</v>
      </c>
      <c r="F166" s="179" t="s">
        <v>1743</v>
      </c>
      <c r="G166" s="166"/>
      <c r="H166" s="166"/>
      <c r="I166" s="169"/>
      <c r="J166" s="180">
        <f>BK166</f>
        <v>0</v>
      </c>
      <c r="K166" s="166"/>
      <c r="L166" s="171"/>
      <c r="M166" s="172"/>
      <c r="N166" s="173"/>
      <c r="O166" s="173"/>
      <c r="P166" s="174">
        <f>SUM(P167:P169)</f>
        <v>0</v>
      </c>
      <c r="Q166" s="173"/>
      <c r="R166" s="174">
        <f>SUM(R167:R169)</f>
        <v>0</v>
      </c>
      <c r="S166" s="173"/>
      <c r="T166" s="175">
        <f>SUM(T167:T169)</f>
        <v>0</v>
      </c>
      <c r="AR166" s="176" t="s">
        <v>94</v>
      </c>
      <c r="AT166" s="177" t="s">
        <v>76</v>
      </c>
      <c r="AU166" s="177" t="s">
        <v>84</v>
      </c>
      <c r="AY166" s="176" t="s">
        <v>179</v>
      </c>
      <c r="BK166" s="178">
        <f>SUM(BK167:BK169)</f>
        <v>0</v>
      </c>
    </row>
    <row r="167" spans="1:65" s="2" customFormat="1" ht="24.2" customHeight="1">
      <c r="A167" s="37"/>
      <c r="B167" s="38"/>
      <c r="C167" s="181" t="s">
        <v>8</v>
      </c>
      <c r="D167" s="181" t="s">
        <v>181</v>
      </c>
      <c r="E167" s="182" t="s">
        <v>1977</v>
      </c>
      <c r="F167" s="183" t="s">
        <v>1978</v>
      </c>
      <c r="G167" s="184" t="s">
        <v>405</v>
      </c>
      <c r="H167" s="185">
        <v>1</v>
      </c>
      <c r="I167" s="186"/>
      <c r="J167" s="187">
        <f>ROUND(I167*H167,2)</f>
        <v>0</v>
      </c>
      <c r="K167" s="183" t="s">
        <v>1740</v>
      </c>
      <c r="L167" s="42"/>
      <c r="M167" s="188" t="s">
        <v>19</v>
      </c>
      <c r="N167" s="189" t="s">
        <v>48</v>
      </c>
      <c r="O167" s="67"/>
      <c r="P167" s="190">
        <f>O167*H167</f>
        <v>0</v>
      </c>
      <c r="Q167" s="190">
        <v>0</v>
      </c>
      <c r="R167" s="190">
        <f>Q167*H167</f>
        <v>0</v>
      </c>
      <c r="S167" s="190">
        <v>0</v>
      </c>
      <c r="T167" s="191">
        <f>S167*H167</f>
        <v>0</v>
      </c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R167" s="192" t="s">
        <v>572</v>
      </c>
      <c r="AT167" s="192" t="s">
        <v>181</v>
      </c>
      <c r="AU167" s="192" t="s">
        <v>86</v>
      </c>
      <c r="AY167" s="20" t="s">
        <v>179</v>
      </c>
      <c r="BE167" s="193">
        <f>IF(N167="základní",J167,0)</f>
        <v>0</v>
      </c>
      <c r="BF167" s="193">
        <f>IF(N167="snížená",J167,0)</f>
        <v>0</v>
      </c>
      <c r="BG167" s="193">
        <f>IF(N167="zákl. přenesená",J167,0)</f>
        <v>0</v>
      </c>
      <c r="BH167" s="193">
        <f>IF(N167="sníž. přenesená",J167,0)</f>
        <v>0</v>
      </c>
      <c r="BI167" s="193">
        <f>IF(N167="nulová",J167,0)</f>
        <v>0</v>
      </c>
      <c r="BJ167" s="20" t="s">
        <v>84</v>
      </c>
      <c r="BK167" s="193">
        <f>ROUND(I167*H167,2)</f>
        <v>0</v>
      </c>
      <c r="BL167" s="20" t="s">
        <v>572</v>
      </c>
      <c r="BM167" s="192" t="s">
        <v>1979</v>
      </c>
    </row>
    <row r="168" spans="1:65" s="2" customFormat="1" ht="19.5">
      <c r="A168" s="37"/>
      <c r="B168" s="38"/>
      <c r="C168" s="39"/>
      <c r="D168" s="194" t="s">
        <v>188</v>
      </c>
      <c r="E168" s="39"/>
      <c r="F168" s="195" t="s">
        <v>1978</v>
      </c>
      <c r="G168" s="39"/>
      <c r="H168" s="39"/>
      <c r="I168" s="196"/>
      <c r="J168" s="39"/>
      <c r="K168" s="39"/>
      <c r="L168" s="42"/>
      <c r="M168" s="197"/>
      <c r="N168" s="198"/>
      <c r="O168" s="67"/>
      <c r="P168" s="67"/>
      <c r="Q168" s="67"/>
      <c r="R168" s="67"/>
      <c r="S168" s="67"/>
      <c r="T168" s="68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T168" s="20" t="s">
        <v>188</v>
      </c>
      <c r="AU168" s="20" t="s">
        <v>86</v>
      </c>
    </row>
    <row r="169" spans="1:65" s="2" customFormat="1" ht="136.5">
      <c r="A169" s="37"/>
      <c r="B169" s="38"/>
      <c r="C169" s="39"/>
      <c r="D169" s="194" t="s">
        <v>433</v>
      </c>
      <c r="E169" s="39"/>
      <c r="F169" s="254" t="s">
        <v>1980</v>
      </c>
      <c r="G169" s="39"/>
      <c r="H169" s="39"/>
      <c r="I169" s="196"/>
      <c r="J169" s="39"/>
      <c r="K169" s="39"/>
      <c r="L169" s="42"/>
      <c r="M169" s="255"/>
      <c r="N169" s="256"/>
      <c r="O169" s="257"/>
      <c r="P169" s="257"/>
      <c r="Q169" s="257"/>
      <c r="R169" s="257"/>
      <c r="S169" s="257"/>
      <c r="T169" s="25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433</v>
      </c>
      <c r="AU169" s="20" t="s">
        <v>86</v>
      </c>
    </row>
    <row r="170" spans="1:65" s="2" customFormat="1" ht="6.95" customHeight="1">
      <c r="A170" s="37"/>
      <c r="B170" s="50"/>
      <c r="C170" s="51"/>
      <c r="D170" s="51"/>
      <c r="E170" s="51"/>
      <c r="F170" s="51"/>
      <c r="G170" s="51"/>
      <c r="H170" s="51"/>
      <c r="I170" s="51"/>
      <c r="J170" s="51"/>
      <c r="K170" s="51"/>
      <c r="L170" s="42"/>
      <c r="M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</row>
  </sheetData>
  <sheetProtection algorithmName="SHA-512" hashValue="JUMlKncbwP7ViSFz4U3vQfmUcmZSgeIKljwkb7ZNEakyc78U4Lray5xDF3jWnenFxiZ/PkRQ8Gv9M1UlCQ/4xw==" saltValue="KdnyI1qK/nl7VYQLtTj5usUek0j47wejSet6h4TKMLXq6B8sAsWIpxgSchsY7f8m+t5IUCeopxMS3JYcUG4aRA==" spinCount="100000" sheet="1" objects="1" scenarios="1" formatColumns="0" formatRows="0" autoFilter="0"/>
  <autoFilter ref="C108:K169"/>
  <mergeCells count="12">
    <mergeCell ref="E101:H101"/>
    <mergeCell ref="L2:V2"/>
    <mergeCell ref="E50:H50"/>
    <mergeCell ref="E52:H52"/>
    <mergeCell ref="E54:H54"/>
    <mergeCell ref="E97:H97"/>
    <mergeCell ref="E99:H9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04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138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s="1" customFormat="1" ht="12" customHeight="1">
      <c r="B8" s="23"/>
      <c r="D8" s="115" t="s">
        <v>145</v>
      </c>
      <c r="L8" s="23"/>
    </row>
    <row r="9" spans="1:46" s="2" customFormat="1" ht="16.5" customHeight="1">
      <c r="A9" s="37"/>
      <c r="B9" s="42"/>
      <c r="C9" s="37"/>
      <c r="D9" s="37"/>
      <c r="E9" s="395" t="s">
        <v>1963</v>
      </c>
      <c r="F9" s="398"/>
      <c r="G9" s="398"/>
      <c r="H9" s="398"/>
      <c r="I9" s="37"/>
      <c r="J9" s="37"/>
      <c r="K9" s="37"/>
      <c r="L9" s="11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2" customHeight="1">
      <c r="A10" s="37"/>
      <c r="B10" s="42"/>
      <c r="C10" s="37"/>
      <c r="D10" s="115" t="s">
        <v>147</v>
      </c>
      <c r="E10" s="37"/>
      <c r="F10" s="37"/>
      <c r="G10" s="37"/>
      <c r="H10" s="37"/>
      <c r="I10" s="37"/>
      <c r="J10" s="37"/>
      <c r="K10" s="37"/>
      <c r="L10" s="11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6.5" customHeight="1">
      <c r="A11" s="37"/>
      <c r="B11" s="42"/>
      <c r="C11" s="37"/>
      <c r="D11" s="37"/>
      <c r="E11" s="399" t="s">
        <v>1981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1.25">
      <c r="A12" s="37"/>
      <c r="B12" s="42"/>
      <c r="C12" s="37"/>
      <c r="D12" s="37"/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2" customHeight="1">
      <c r="A13" s="37"/>
      <c r="B13" s="42"/>
      <c r="C13" s="37"/>
      <c r="D13" s="115" t="s">
        <v>18</v>
      </c>
      <c r="E13" s="37"/>
      <c r="F13" s="105" t="s">
        <v>19</v>
      </c>
      <c r="G13" s="37"/>
      <c r="H13" s="37"/>
      <c r="I13" s="115" t="s">
        <v>20</v>
      </c>
      <c r="J13" s="105" t="s">
        <v>19</v>
      </c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15" t="s">
        <v>21</v>
      </c>
      <c r="E14" s="37"/>
      <c r="F14" s="105" t="s">
        <v>22</v>
      </c>
      <c r="G14" s="37"/>
      <c r="H14" s="37"/>
      <c r="I14" s="115" t="s">
        <v>23</v>
      </c>
      <c r="J14" s="118" t="str">
        <f>'Rekapitulace stavby'!AN8</f>
        <v>31. 7. 2024</v>
      </c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0.9" customHeight="1">
      <c r="A15" s="37"/>
      <c r="B15" s="42"/>
      <c r="C15" s="37"/>
      <c r="D15" s="37"/>
      <c r="E15" s="37"/>
      <c r="F15" s="37"/>
      <c r="G15" s="37"/>
      <c r="H15" s="37"/>
      <c r="I15" s="37"/>
      <c r="J15" s="37"/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25</v>
      </c>
      <c r="E16" s="37"/>
      <c r="F16" s="37"/>
      <c r="G16" s="37"/>
      <c r="H16" s="37"/>
      <c r="I16" s="115" t="s">
        <v>26</v>
      </c>
      <c r="J16" s="105" t="s">
        <v>27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8" customHeight="1">
      <c r="A17" s="37"/>
      <c r="B17" s="42"/>
      <c r="C17" s="37"/>
      <c r="D17" s="37"/>
      <c r="E17" s="105" t="s">
        <v>28</v>
      </c>
      <c r="F17" s="37"/>
      <c r="G17" s="37"/>
      <c r="H17" s="37"/>
      <c r="I17" s="115" t="s">
        <v>29</v>
      </c>
      <c r="J17" s="105" t="s">
        <v>30</v>
      </c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6.95" customHeight="1">
      <c r="A18" s="37"/>
      <c r="B18" s="42"/>
      <c r="C18" s="37"/>
      <c r="D18" s="37"/>
      <c r="E18" s="37"/>
      <c r="F18" s="37"/>
      <c r="G18" s="37"/>
      <c r="H18" s="37"/>
      <c r="I18" s="37"/>
      <c r="J18" s="37"/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2" customHeight="1">
      <c r="A19" s="37"/>
      <c r="B19" s="42"/>
      <c r="C19" s="37"/>
      <c r="D19" s="115" t="s">
        <v>31</v>
      </c>
      <c r="E19" s="37"/>
      <c r="F19" s="37"/>
      <c r="G19" s="37"/>
      <c r="H19" s="37"/>
      <c r="I19" s="115" t="s">
        <v>26</v>
      </c>
      <c r="J19" s="33" t="str">
        <f>'Rekapitulace stavby'!AN13</f>
        <v>Vyplň údaj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8" customHeight="1">
      <c r="A20" s="37"/>
      <c r="B20" s="42"/>
      <c r="C20" s="37"/>
      <c r="D20" s="37"/>
      <c r="E20" s="400" t="str">
        <f>'Rekapitulace stavby'!E14</f>
        <v>Vyplň údaj</v>
      </c>
      <c r="F20" s="401"/>
      <c r="G20" s="401"/>
      <c r="H20" s="401"/>
      <c r="I20" s="115" t="s">
        <v>29</v>
      </c>
      <c r="J20" s="33" t="str">
        <f>'Rekapitulace stavby'!AN14</f>
        <v>Vyplň údaj</v>
      </c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6.95" customHeight="1">
      <c r="A21" s="37"/>
      <c r="B21" s="42"/>
      <c r="C21" s="37"/>
      <c r="D21" s="37"/>
      <c r="E21" s="37"/>
      <c r="F21" s="37"/>
      <c r="G21" s="37"/>
      <c r="H21" s="37"/>
      <c r="I21" s="37"/>
      <c r="J21" s="37"/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2" customHeight="1">
      <c r="A22" s="37"/>
      <c r="B22" s="42"/>
      <c r="C22" s="37"/>
      <c r="D22" s="115" t="s">
        <v>33</v>
      </c>
      <c r="E22" s="37"/>
      <c r="F22" s="37"/>
      <c r="G22" s="37"/>
      <c r="H22" s="37"/>
      <c r="I22" s="115" t="s">
        <v>26</v>
      </c>
      <c r="J22" s="105" t="s">
        <v>34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8" customHeight="1">
      <c r="A23" s="37"/>
      <c r="B23" s="42"/>
      <c r="C23" s="37"/>
      <c r="D23" s="37"/>
      <c r="E23" s="105" t="s">
        <v>35</v>
      </c>
      <c r="F23" s="37"/>
      <c r="G23" s="37"/>
      <c r="H23" s="37"/>
      <c r="I23" s="115" t="s">
        <v>29</v>
      </c>
      <c r="J23" s="105" t="s">
        <v>36</v>
      </c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6.95" customHeight="1">
      <c r="A24" s="37"/>
      <c r="B24" s="42"/>
      <c r="C24" s="37"/>
      <c r="D24" s="37"/>
      <c r="E24" s="37"/>
      <c r="F24" s="37"/>
      <c r="G24" s="37"/>
      <c r="H24" s="37"/>
      <c r="I24" s="37"/>
      <c r="J24" s="37"/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2" customHeight="1">
      <c r="A25" s="37"/>
      <c r="B25" s="42"/>
      <c r="C25" s="37"/>
      <c r="D25" s="115" t="s">
        <v>38</v>
      </c>
      <c r="E25" s="37"/>
      <c r="F25" s="37"/>
      <c r="G25" s="37"/>
      <c r="H25" s="37"/>
      <c r="I25" s="115" t="s">
        <v>26</v>
      </c>
      <c r="J25" s="105" t="s">
        <v>39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8" customHeight="1">
      <c r="A26" s="37"/>
      <c r="B26" s="42"/>
      <c r="C26" s="37"/>
      <c r="D26" s="37"/>
      <c r="E26" s="105" t="s">
        <v>40</v>
      </c>
      <c r="F26" s="37"/>
      <c r="G26" s="37"/>
      <c r="H26" s="37"/>
      <c r="I26" s="115" t="s">
        <v>29</v>
      </c>
      <c r="J26" s="105" t="s">
        <v>19</v>
      </c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6.95" customHeight="1">
      <c r="A27" s="37"/>
      <c r="B27" s="42"/>
      <c r="C27" s="37"/>
      <c r="D27" s="37"/>
      <c r="E27" s="37"/>
      <c r="F27" s="37"/>
      <c r="G27" s="37"/>
      <c r="H27" s="37"/>
      <c r="I27" s="37"/>
      <c r="J27" s="37"/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2" customHeight="1">
      <c r="A28" s="37"/>
      <c r="B28" s="42"/>
      <c r="C28" s="37"/>
      <c r="D28" s="115" t="s">
        <v>41</v>
      </c>
      <c r="E28" s="37"/>
      <c r="F28" s="37"/>
      <c r="G28" s="37"/>
      <c r="H28" s="37"/>
      <c r="I28" s="37"/>
      <c r="J28" s="37"/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8" customFormat="1" ht="16.5" customHeight="1">
      <c r="A29" s="119"/>
      <c r="B29" s="120"/>
      <c r="C29" s="119"/>
      <c r="D29" s="119"/>
      <c r="E29" s="402" t="s">
        <v>19</v>
      </c>
      <c r="F29" s="402"/>
      <c r="G29" s="402"/>
      <c r="H29" s="402"/>
      <c r="I29" s="119"/>
      <c r="J29" s="119"/>
      <c r="K29" s="119"/>
      <c r="L29" s="121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</row>
    <row r="30" spans="1:31" s="2" customFormat="1" ht="6.95" customHeight="1">
      <c r="A30" s="37"/>
      <c r="B30" s="42"/>
      <c r="C30" s="37"/>
      <c r="D30" s="37"/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22"/>
      <c r="E31" s="122"/>
      <c r="F31" s="122"/>
      <c r="G31" s="122"/>
      <c r="H31" s="122"/>
      <c r="I31" s="122"/>
      <c r="J31" s="122"/>
      <c r="K31" s="122"/>
      <c r="L31" s="11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25.35" customHeight="1">
      <c r="A32" s="37"/>
      <c r="B32" s="42"/>
      <c r="C32" s="37"/>
      <c r="D32" s="123" t="s">
        <v>43</v>
      </c>
      <c r="E32" s="37"/>
      <c r="F32" s="37"/>
      <c r="G32" s="37"/>
      <c r="H32" s="37"/>
      <c r="I32" s="37"/>
      <c r="J32" s="124">
        <f>ROUND(J88, 2)</f>
        <v>0</v>
      </c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37"/>
      <c r="F34" s="125" t="s">
        <v>45</v>
      </c>
      <c r="G34" s="37"/>
      <c r="H34" s="37"/>
      <c r="I34" s="125" t="s">
        <v>44</v>
      </c>
      <c r="J34" s="125" t="s">
        <v>46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customHeight="1">
      <c r="A35" s="37"/>
      <c r="B35" s="42"/>
      <c r="C35" s="37"/>
      <c r="D35" s="116" t="s">
        <v>47</v>
      </c>
      <c r="E35" s="115" t="s">
        <v>48</v>
      </c>
      <c r="F35" s="126">
        <f>ROUND((SUM(BE88:BE103)),  2)</f>
        <v>0</v>
      </c>
      <c r="G35" s="37"/>
      <c r="H35" s="37"/>
      <c r="I35" s="127">
        <v>0.21</v>
      </c>
      <c r="J35" s="126">
        <f>ROUND(((SUM(BE88:BE103))*I35),  2)</f>
        <v>0</v>
      </c>
      <c r="K35" s="37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115" t="s">
        <v>49</v>
      </c>
      <c r="F36" s="126">
        <f>ROUND((SUM(BF88:BF103)),  2)</f>
        <v>0</v>
      </c>
      <c r="G36" s="37"/>
      <c r="H36" s="37"/>
      <c r="I36" s="127">
        <v>0.12</v>
      </c>
      <c r="J36" s="126">
        <f>ROUND(((SUM(BF88:BF103))*I36),  2)</f>
        <v>0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15" t="s">
        <v>50</v>
      </c>
      <c r="F37" s="126">
        <f>ROUND((SUM(BG88:BG103)),  2)</f>
        <v>0</v>
      </c>
      <c r="G37" s="37"/>
      <c r="H37" s="37"/>
      <c r="I37" s="127">
        <v>0.21</v>
      </c>
      <c r="J37" s="126">
        <f>0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hidden="1" customHeight="1">
      <c r="A38" s="37"/>
      <c r="B38" s="42"/>
      <c r="C38" s="37"/>
      <c r="D38" s="37"/>
      <c r="E38" s="115" t="s">
        <v>51</v>
      </c>
      <c r="F38" s="126">
        <f>ROUND((SUM(BH88:BH103)),  2)</f>
        <v>0</v>
      </c>
      <c r="G38" s="37"/>
      <c r="H38" s="37"/>
      <c r="I38" s="127">
        <v>0.12</v>
      </c>
      <c r="J38" s="126">
        <f>0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52</v>
      </c>
      <c r="F39" s="126">
        <f>ROUND((SUM(BI88:BI103)),  2)</f>
        <v>0</v>
      </c>
      <c r="G39" s="37"/>
      <c r="H39" s="37"/>
      <c r="I39" s="127">
        <v>0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6.95" customHeight="1">
      <c r="A40" s="37"/>
      <c r="B40" s="42"/>
      <c r="C40" s="37"/>
      <c r="D40" s="37"/>
      <c r="E40" s="37"/>
      <c r="F40" s="37"/>
      <c r="G40" s="37"/>
      <c r="H40" s="37"/>
      <c r="I40" s="37"/>
      <c r="J40" s="37"/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25.35" customHeight="1">
      <c r="A41" s="37"/>
      <c r="B41" s="42"/>
      <c r="C41" s="128"/>
      <c r="D41" s="129" t="s">
        <v>53</v>
      </c>
      <c r="E41" s="130"/>
      <c r="F41" s="130"/>
      <c r="G41" s="131" t="s">
        <v>54</v>
      </c>
      <c r="H41" s="132" t="s">
        <v>55</v>
      </c>
      <c r="I41" s="130"/>
      <c r="J41" s="133">
        <f>SUM(J32:J39)</f>
        <v>0</v>
      </c>
      <c r="K41" s="134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14.45" customHeight="1">
      <c r="A42" s="37"/>
      <c r="B42" s="135"/>
      <c r="C42" s="136"/>
      <c r="D42" s="136"/>
      <c r="E42" s="136"/>
      <c r="F42" s="136"/>
      <c r="G42" s="136"/>
      <c r="H42" s="136"/>
      <c r="I42" s="136"/>
      <c r="J42" s="136"/>
      <c r="K42" s="136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6" spans="1:31" s="2" customFormat="1" ht="6.95" customHeight="1">
      <c r="A46" s="37"/>
      <c r="B46" s="137"/>
      <c r="C46" s="138"/>
      <c r="D46" s="138"/>
      <c r="E46" s="138"/>
      <c r="F46" s="138"/>
      <c r="G46" s="138"/>
      <c r="H46" s="138"/>
      <c r="I46" s="138"/>
      <c r="J46" s="138"/>
      <c r="K46" s="138"/>
      <c r="L46" s="11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24.95" customHeight="1">
      <c r="A47" s="37"/>
      <c r="B47" s="38"/>
      <c r="C47" s="26" t="s">
        <v>151</v>
      </c>
      <c r="D47" s="39"/>
      <c r="E47" s="39"/>
      <c r="F47" s="39"/>
      <c r="G47" s="39"/>
      <c r="H47" s="39"/>
      <c r="I47" s="39"/>
      <c r="J47" s="39"/>
      <c r="K47" s="39"/>
      <c r="L47" s="11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6.95" customHeight="1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16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403" t="str">
        <f>E7</f>
        <v>INTELIGENTNÍ OZNAČNÍKY ZASTÁVEK MHD TÁBOR</v>
      </c>
      <c r="F50" s="404"/>
      <c r="G50" s="404"/>
      <c r="H50" s="404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1" customFormat="1" ht="12" customHeight="1">
      <c r="B51" s="24"/>
      <c r="C51" s="32" t="s">
        <v>145</v>
      </c>
      <c r="D51" s="25"/>
      <c r="E51" s="25"/>
      <c r="F51" s="25"/>
      <c r="G51" s="25"/>
      <c r="H51" s="25"/>
      <c r="I51" s="25"/>
      <c r="J51" s="25"/>
      <c r="K51" s="25"/>
      <c r="L51" s="23"/>
    </row>
    <row r="52" spans="1:47" s="2" customFormat="1" ht="16.5" customHeight="1">
      <c r="A52" s="37"/>
      <c r="B52" s="38"/>
      <c r="C52" s="39"/>
      <c r="D52" s="39"/>
      <c r="E52" s="403" t="s">
        <v>1963</v>
      </c>
      <c r="F52" s="406"/>
      <c r="G52" s="406"/>
      <c r="H52" s="406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12" customHeight="1">
      <c r="A53" s="37"/>
      <c r="B53" s="38"/>
      <c r="C53" s="32" t="s">
        <v>147</v>
      </c>
      <c r="D53" s="39"/>
      <c r="E53" s="39"/>
      <c r="F53" s="39"/>
      <c r="G53" s="39"/>
      <c r="H53" s="39"/>
      <c r="I53" s="39"/>
      <c r="J53" s="39"/>
      <c r="K53" s="39"/>
      <c r="L53" s="11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6.5" customHeight="1">
      <c r="A54" s="37"/>
      <c r="B54" s="38"/>
      <c r="C54" s="39"/>
      <c r="D54" s="39"/>
      <c r="E54" s="355" t="str">
        <f>E11</f>
        <v>003b - Vedlejší náklady</v>
      </c>
      <c r="F54" s="406"/>
      <c r="G54" s="406"/>
      <c r="H54" s="406"/>
      <c r="I54" s="39"/>
      <c r="J54" s="39"/>
      <c r="K54" s="39"/>
      <c r="L54" s="11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6.95" customHeight="1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11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2" customHeight="1">
      <c r="A56" s="37"/>
      <c r="B56" s="38"/>
      <c r="C56" s="32" t="s">
        <v>21</v>
      </c>
      <c r="D56" s="39"/>
      <c r="E56" s="39"/>
      <c r="F56" s="30" t="str">
        <f>F14</f>
        <v>k.ú. Tábor, parc.č. dle PD</v>
      </c>
      <c r="G56" s="39"/>
      <c r="H56" s="39"/>
      <c r="I56" s="32" t="s">
        <v>23</v>
      </c>
      <c r="J56" s="62" t="str">
        <f>IF(J14="","",J14)</f>
        <v>31. 7. 2024</v>
      </c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6.95" customHeight="1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5.2" customHeight="1">
      <c r="A58" s="37"/>
      <c r="B58" s="38"/>
      <c r="C58" s="32" t="s">
        <v>25</v>
      </c>
      <c r="D58" s="39"/>
      <c r="E58" s="39"/>
      <c r="F58" s="30" t="str">
        <f>E17</f>
        <v>MĚSTO TÁBOR</v>
      </c>
      <c r="G58" s="39"/>
      <c r="H58" s="39"/>
      <c r="I58" s="32" t="s">
        <v>33</v>
      </c>
      <c r="J58" s="35" t="str">
        <f>E23</f>
        <v>Graphic PRO s.r.o.</v>
      </c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15.2" customHeight="1">
      <c r="A59" s="37"/>
      <c r="B59" s="38"/>
      <c r="C59" s="32" t="s">
        <v>31</v>
      </c>
      <c r="D59" s="39"/>
      <c r="E59" s="39"/>
      <c r="F59" s="30" t="str">
        <f>IF(E20="","",E20)</f>
        <v>Vyplň údaj</v>
      </c>
      <c r="G59" s="39"/>
      <c r="H59" s="39"/>
      <c r="I59" s="32" t="s">
        <v>38</v>
      </c>
      <c r="J59" s="35" t="str">
        <f>E26</f>
        <v>Ing. Pavel Vochozka</v>
      </c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47" s="2" customFormat="1" ht="10.35" customHeight="1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47" s="2" customFormat="1" ht="29.25" customHeight="1">
      <c r="A61" s="37"/>
      <c r="B61" s="38"/>
      <c r="C61" s="139" t="s">
        <v>152</v>
      </c>
      <c r="D61" s="140"/>
      <c r="E61" s="140"/>
      <c r="F61" s="140"/>
      <c r="G61" s="140"/>
      <c r="H61" s="140"/>
      <c r="I61" s="140"/>
      <c r="J61" s="141" t="s">
        <v>153</v>
      </c>
      <c r="K61" s="140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47" s="2" customFormat="1" ht="10.35" customHeight="1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47" s="2" customFormat="1" ht="22.9" customHeight="1">
      <c r="A63" s="37"/>
      <c r="B63" s="38"/>
      <c r="C63" s="142" t="s">
        <v>75</v>
      </c>
      <c r="D63" s="39"/>
      <c r="E63" s="39"/>
      <c r="F63" s="39"/>
      <c r="G63" s="39"/>
      <c r="H63" s="39"/>
      <c r="I63" s="39"/>
      <c r="J63" s="80">
        <f>J88</f>
        <v>0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U63" s="20" t="s">
        <v>154</v>
      </c>
    </row>
    <row r="64" spans="1:47" s="9" customFormat="1" ht="24.95" customHeight="1">
      <c r="B64" s="143"/>
      <c r="C64" s="144"/>
      <c r="D64" s="145" t="s">
        <v>1943</v>
      </c>
      <c r="E64" s="146"/>
      <c r="F64" s="146"/>
      <c r="G64" s="146"/>
      <c r="H64" s="146"/>
      <c r="I64" s="146"/>
      <c r="J64" s="147">
        <f>J89</f>
        <v>0</v>
      </c>
      <c r="K64" s="144"/>
      <c r="L64" s="148"/>
    </row>
    <row r="65" spans="1:31" s="10" customFormat="1" ht="19.899999999999999" customHeight="1">
      <c r="B65" s="149"/>
      <c r="C65" s="99"/>
      <c r="D65" s="150" t="s">
        <v>1944</v>
      </c>
      <c r="E65" s="151"/>
      <c r="F65" s="151"/>
      <c r="G65" s="151"/>
      <c r="H65" s="151"/>
      <c r="I65" s="151"/>
      <c r="J65" s="152">
        <f>J90</f>
        <v>0</v>
      </c>
      <c r="K65" s="99"/>
      <c r="L65" s="153"/>
    </row>
    <row r="66" spans="1:31" s="10" customFormat="1" ht="19.899999999999999" customHeight="1">
      <c r="B66" s="149"/>
      <c r="C66" s="99"/>
      <c r="D66" s="150" t="s">
        <v>1982</v>
      </c>
      <c r="E66" s="151"/>
      <c r="F66" s="151"/>
      <c r="G66" s="151"/>
      <c r="H66" s="151"/>
      <c r="I66" s="151"/>
      <c r="J66" s="152">
        <f>J97</f>
        <v>0</v>
      </c>
      <c r="K66" s="99"/>
      <c r="L66" s="153"/>
    </row>
    <row r="67" spans="1:31" s="2" customFormat="1" ht="21.75" customHeight="1">
      <c r="A67" s="37"/>
      <c r="B67" s="38"/>
      <c r="C67" s="39"/>
      <c r="D67" s="39"/>
      <c r="E67" s="39"/>
      <c r="F67" s="39"/>
      <c r="G67" s="39"/>
      <c r="H67" s="39"/>
      <c r="I67" s="39"/>
      <c r="J67" s="39"/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</row>
    <row r="68" spans="1:31" s="2" customFormat="1" ht="6.95" customHeight="1">
      <c r="A68" s="37"/>
      <c r="B68" s="50"/>
      <c r="C68" s="51"/>
      <c r="D68" s="51"/>
      <c r="E68" s="51"/>
      <c r="F68" s="51"/>
      <c r="G68" s="51"/>
      <c r="H68" s="51"/>
      <c r="I68" s="51"/>
      <c r="J68" s="51"/>
      <c r="K68" s="51"/>
      <c r="L68" s="11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72" spans="1:31" s="2" customFormat="1" ht="6.95" customHeight="1">
      <c r="A72" s="37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11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24.95" customHeight="1">
      <c r="A73" s="37"/>
      <c r="B73" s="38"/>
      <c r="C73" s="26" t="s">
        <v>164</v>
      </c>
      <c r="D73" s="39"/>
      <c r="E73" s="39"/>
      <c r="F73" s="39"/>
      <c r="G73" s="39"/>
      <c r="H73" s="39"/>
      <c r="I73" s="39"/>
      <c r="J73" s="39"/>
      <c r="K73" s="39"/>
      <c r="L73" s="11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6.95" customHeight="1">
      <c r="A74" s="37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11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12" customHeight="1">
      <c r="A75" s="37"/>
      <c r="B75" s="38"/>
      <c r="C75" s="32" t="s">
        <v>16</v>
      </c>
      <c r="D75" s="39"/>
      <c r="E75" s="39"/>
      <c r="F75" s="39"/>
      <c r="G75" s="39"/>
      <c r="H75" s="39"/>
      <c r="I75" s="39"/>
      <c r="J75" s="39"/>
      <c r="K75" s="39"/>
      <c r="L75" s="11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6.5" customHeight="1">
      <c r="A76" s="37"/>
      <c r="B76" s="38"/>
      <c r="C76" s="39"/>
      <c r="D76" s="39"/>
      <c r="E76" s="403" t="str">
        <f>E7</f>
        <v>INTELIGENTNÍ OZNAČNÍKY ZASTÁVEK MHD TÁBOR</v>
      </c>
      <c r="F76" s="404"/>
      <c r="G76" s="404"/>
      <c r="H76" s="404"/>
      <c r="I76" s="39"/>
      <c r="J76" s="39"/>
      <c r="K76" s="39"/>
      <c r="L76" s="11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1" customFormat="1" ht="12" customHeight="1">
      <c r="B77" s="24"/>
      <c r="C77" s="32" t="s">
        <v>145</v>
      </c>
      <c r="D77" s="25"/>
      <c r="E77" s="25"/>
      <c r="F77" s="25"/>
      <c r="G77" s="25"/>
      <c r="H77" s="25"/>
      <c r="I77" s="25"/>
      <c r="J77" s="25"/>
      <c r="K77" s="25"/>
      <c r="L77" s="23"/>
    </row>
    <row r="78" spans="1:31" s="2" customFormat="1" ht="16.5" customHeight="1">
      <c r="A78" s="37"/>
      <c r="B78" s="38"/>
      <c r="C78" s="39"/>
      <c r="D78" s="39"/>
      <c r="E78" s="403" t="s">
        <v>1963</v>
      </c>
      <c r="F78" s="406"/>
      <c r="G78" s="406"/>
      <c r="H78" s="406"/>
      <c r="I78" s="39"/>
      <c r="J78" s="39"/>
      <c r="K78" s="39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2" customHeight="1">
      <c r="A79" s="37"/>
      <c r="B79" s="38"/>
      <c r="C79" s="32" t="s">
        <v>147</v>
      </c>
      <c r="D79" s="39"/>
      <c r="E79" s="39"/>
      <c r="F79" s="39"/>
      <c r="G79" s="39"/>
      <c r="H79" s="39"/>
      <c r="I79" s="39"/>
      <c r="J79" s="39"/>
      <c r="K79" s="39"/>
      <c r="L79" s="11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6.5" customHeight="1">
      <c r="A80" s="37"/>
      <c r="B80" s="38"/>
      <c r="C80" s="39"/>
      <c r="D80" s="39"/>
      <c r="E80" s="355" t="str">
        <f>E11</f>
        <v>003b - Vedlejší náklady</v>
      </c>
      <c r="F80" s="406"/>
      <c r="G80" s="406"/>
      <c r="H80" s="406"/>
      <c r="I80" s="39"/>
      <c r="J80" s="39"/>
      <c r="K80" s="39"/>
      <c r="L80" s="11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6.95" customHeight="1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11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12" customHeight="1">
      <c r="A82" s="37"/>
      <c r="B82" s="38"/>
      <c r="C82" s="32" t="s">
        <v>21</v>
      </c>
      <c r="D82" s="39"/>
      <c r="E82" s="39"/>
      <c r="F82" s="30" t="str">
        <f>F14</f>
        <v>k.ú. Tábor, parc.č. dle PD</v>
      </c>
      <c r="G82" s="39"/>
      <c r="H82" s="39"/>
      <c r="I82" s="32" t="s">
        <v>23</v>
      </c>
      <c r="J82" s="62" t="str">
        <f>IF(J14="","",J14)</f>
        <v>31. 7. 2024</v>
      </c>
      <c r="K82" s="39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6.95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5.2" customHeight="1">
      <c r="A84" s="37"/>
      <c r="B84" s="38"/>
      <c r="C84" s="32" t="s">
        <v>25</v>
      </c>
      <c r="D84" s="39"/>
      <c r="E84" s="39"/>
      <c r="F84" s="30" t="str">
        <f>E17</f>
        <v>MĚSTO TÁBOR</v>
      </c>
      <c r="G84" s="39"/>
      <c r="H84" s="39"/>
      <c r="I84" s="32" t="s">
        <v>33</v>
      </c>
      <c r="J84" s="35" t="str">
        <f>E23</f>
        <v>Graphic PRO s.r.o.</v>
      </c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15.2" customHeight="1">
      <c r="A85" s="37"/>
      <c r="B85" s="38"/>
      <c r="C85" s="32" t="s">
        <v>31</v>
      </c>
      <c r="D85" s="39"/>
      <c r="E85" s="39"/>
      <c r="F85" s="30" t="str">
        <f>IF(E20="","",E20)</f>
        <v>Vyplň údaj</v>
      </c>
      <c r="G85" s="39"/>
      <c r="H85" s="39"/>
      <c r="I85" s="32" t="s">
        <v>38</v>
      </c>
      <c r="J85" s="35" t="str">
        <f>E26</f>
        <v>Ing. Pavel Vochozka</v>
      </c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2" customFormat="1" ht="10.35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65" s="11" customFormat="1" ht="29.25" customHeight="1">
      <c r="A87" s="154"/>
      <c r="B87" s="155"/>
      <c r="C87" s="156" t="s">
        <v>165</v>
      </c>
      <c r="D87" s="157" t="s">
        <v>62</v>
      </c>
      <c r="E87" s="157" t="s">
        <v>58</v>
      </c>
      <c r="F87" s="157" t="s">
        <v>59</v>
      </c>
      <c r="G87" s="157" t="s">
        <v>166</v>
      </c>
      <c r="H87" s="157" t="s">
        <v>167</v>
      </c>
      <c r="I87" s="157" t="s">
        <v>168</v>
      </c>
      <c r="J87" s="157" t="s">
        <v>153</v>
      </c>
      <c r="K87" s="158" t="s">
        <v>169</v>
      </c>
      <c r="L87" s="159"/>
      <c r="M87" s="71" t="s">
        <v>19</v>
      </c>
      <c r="N87" s="72" t="s">
        <v>47</v>
      </c>
      <c r="O87" s="72" t="s">
        <v>170</v>
      </c>
      <c r="P87" s="72" t="s">
        <v>171</v>
      </c>
      <c r="Q87" s="72" t="s">
        <v>172</v>
      </c>
      <c r="R87" s="72" t="s">
        <v>173</v>
      </c>
      <c r="S87" s="72" t="s">
        <v>174</v>
      </c>
      <c r="T87" s="73" t="s">
        <v>175</v>
      </c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</row>
    <row r="88" spans="1:65" s="2" customFormat="1" ht="22.9" customHeight="1">
      <c r="A88" s="37"/>
      <c r="B88" s="38"/>
      <c r="C88" s="78" t="s">
        <v>176</v>
      </c>
      <c r="D88" s="39"/>
      <c r="E88" s="39"/>
      <c r="F88" s="39"/>
      <c r="G88" s="39"/>
      <c r="H88" s="39"/>
      <c r="I88" s="39"/>
      <c r="J88" s="160">
        <f>BK88</f>
        <v>0</v>
      </c>
      <c r="K88" s="39"/>
      <c r="L88" s="42"/>
      <c r="M88" s="74"/>
      <c r="N88" s="161"/>
      <c r="O88" s="75"/>
      <c r="P88" s="162">
        <f>P89</f>
        <v>0</v>
      </c>
      <c r="Q88" s="75"/>
      <c r="R88" s="162">
        <f>R89</f>
        <v>0</v>
      </c>
      <c r="S88" s="75"/>
      <c r="T88" s="163">
        <f>T89</f>
        <v>0</v>
      </c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T88" s="20" t="s">
        <v>76</v>
      </c>
      <c r="AU88" s="20" t="s">
        <v>154</v>
      </c>
      <c r="BK88" s="164">
        <f>BK89</f>
        <v>0</v>
      </c>
    </row>
    <row r="89" spans="1:65" s="12" customFormat="1" ht="25.9" customHeight="1">
      <c r="B89" s="165"/>
      <c r="C89" s="166"/>
      <c r="D89" s="167" t="s">
        <v>76</v>
      </c>
      <c r="E89" s="168" t="s">
        <v>1946</v>
      </c>
      <c r="F89" s="168" t="s">
        <v>1947</v>
      </c>
      <c r="G89" s="166"/>
      <c r="H89" s="166"/>
      <c r="I89" s="169"/>
      <c r="J89" s="170">
        <f>BK89</f>
        <v>0</v>
      </c>
      <c r="K89" s="166"/>
      <c r="L89" s="171"/>
      <c r="M89" s="172"/>
      <c r="N89" s="173"/>
      <c r="O89" s="173"/>
      <c r="P89" s="174">
        <f>P90+P97</f>
        <v>0</v>
      </c>
      <c r="Q89" s="173"/>
      <c r="R89" s="174">
        <f>R90+R97</f>
        <v>0</v>
      </c>
      <c r="S89" s="173"/>
      <c r="T89" s="175">
        <f>T90+T97</f>
        <v>0</v>
      </c>
      <c r="AR89" s="176" t="s">
        <v>225</v>
      </c>
      <c r="AT89" s="177" t="s">
        <v>76</v>
      </c>
      <c r="AU89" s="177" t="s">
        <v>77</v>
      </c>
      <c r="AY89" s="176" t="s">
        <v>179</v>
      </c>
      <c r="BK89" s="178">
        <f>BK90+BK97</f>
        <v>0</v>
      </c>
    </row>
    <row r="90" spans="1:65" s="12" customFormat="1" ht="22.9" customHeight="1">
      <c r="B90" s="165"/>
      <c r="C90" s="166"/>
      <c r="D90" s="167" t="s">
        <v>76</v>
      </c>
      <c r="E90" s="179" t="s">
        <v>1948</v>
      </c>
      <c r="F90" s="179" t="s">
        <v>1949</v>
      </c>
      <c r="G90" s="166"/>
      <c r="H90" s="166"/>
      <c r="I90" s="169"/>
      <c r="J90" s="180">
        <f>BK90</f>
        <v>0</v>
      </c>
      <c r="K90" s="166"/>
      <c r="L90" s="171"/>
      <c r="M90" s="172"/>
      <c r="N90" s="173"/>
      <c r="O90" s="173"/>
      <c r="P90" s="174">
        <f>SUM(P91:P96)</f>
        <v>0</v>
      </c>
      <c r="Q90" s="173"/>
      <c r="R90" s="174">
        <f>SUM(R91:R96)</f>
        <v>0</v>
      </c>
      <c r="S90" s="173"/>
      <c r="T90" s="175">
        <f>SUM(T91:T96)</f>
        <v>0</v>
      </c>
      <c r="AR90" s="176" t="s">
        <v>225</v>
      </c>
      <c r="AT90" s="177" t="s">
        <v>76</v>
      </c>
      <c r="AU90" s="177" t="s">
        <v>84</v>
      </c>
      <c r="AY90" s="176" t="s">
        <v>179</v>
      </c>
      <c r="BK90" s="178">
        <f>SUM(BK91:BK96)</f>
        <v>0</v>
      </c>
    </row>
    <row r="91" spans="1:65" s="2" customFormat="1" ht="16.5" customHeight="1">
      <c r="A91" s="37"/>
      <c r="B91" s="38"/>
      <c r="C91" s="181" t="s">
        <v>84</v>
      </c>
      <c r="D91" s="181" t="s">
        <v>181</v>
      </c>
      <c r="E91" s="182" t="s">
        <v>1983</v>
      </c>
      <c r="F91" s="183" t="s">
        <v>1984</v>
      </c>
      <c r="G91" s="184" t="s">
        <v>405</v>
      </c>
      <c r="H91" s="185">
        <v>11</v>
      </c>
      <c r="I91" s="186"/>
      <c r="J91" s="187">
        <f>ROUND(I91*H91,2)</f>
        <v>0</v>
      </c>
      <c r="K91" s="183" t="s">
        <v>185</v>
      </c>
      <c r="L91" s="42"/>
      <c r="M91" s="188" t="s">
        <v>19</v>
      </c>
      <c r="N91" s="189" t="s">
        <v>48</v>
      </c>
      <c r="O91" s="67"/>
      <c r="P91" s="190">
        <f>O91*H91</f>
        <v>0</v>
      </c>
      <c r="Q91" s="190">
        <v>0</v>
      </c>
      <c r="R91" s="190">
        <f>Q91*H91</f>
        <v>0</v>
      </c>
      <c r="S91" s="190">
        <v>0</v>
      </c>
      <c r="T91" s="191">
        <f>S91*H91</f>
        <v>0</v>
      </c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R91" s="192" t="s">
        <v>1952</v>
      </c>
      <c r="AT91" s="192" t="s">
        <v>181</v>
      </c>
      <c r="AU91" s="192" t="s">
        <v>86</v>
      </c>
      <c r="AY91" s="20" t="s">
        <v>179</v>
      </c>
      <c r="BE91" s="193">
        <f>IF(N91="základní",J91,0)</f>
        <v>0</v>
      </c>
      <c r="BF91" s="193">
        <f>IF(N91="snížená",J91,0)</f>
        <v>0</v>
      </c>
      <c r="BG91" s="193">
        <f>IF(N91="zákl. přenesená",J91,0)</f>
        <v>0</v>
      </c>
      <c r="BH91" s="193">
        <f>IF(N91="sníž. přenesená",J91,0)</f>
        <v>0</v>
      </c>
      <c r="BI91" s="193">
        <f>IF(N91="nulová",J91,0)</f>
        <v>0</v>
      </c>
      <c r="BJ91" s="20" t="s">
        <v>84</v>
      </c>
      <c r="BK91" s="193">
        <f>ROUND(I91*H91,2)</f>
        <v>0</v>
      </c>
      <c r="BL91" s="20" t="s">
        <v>1952</v>
      </c>
      <c r="BM91" s="192" t="s">
        <v>1985</v>
      </c>
    </row>
    <row r="92" spans="1:65" s="2" customFormat="1" ht="11.25">
      <c r="A92" s="37"/>
      <c r="B92" s="38"/>
      <c r="C92" s="39"/>
      <c r="D92" s="194" t="s">
        <v>188</v>
      </c>
      <c r="E92" s="39"/>
      <c r="F92" s="195" t="s">
        <v>1984</v>
      </c>
      <c r="G92" s="39"/>
      <c r="H92" s="39"/>
      <c r="I92" s="196"/>
      <c r="J92" s="39"/>
      <c r="K92" s="39"/>
      <c r="L92" s="42"/>
      <c r="M92" s="197"/>
      <c r="N92" s="198"/>
      <c r="O92" s="67"/>
      <c r="P92" s="67"/>
      <c r="Q92" s="67"/>
      <c r="R92" s="67"/>
      <c r="S92" s="67"/>
      <c r="T92" s="68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T92" s="20" t="s">
        <v>188</v>
      </c>
      <c r="AU92" s="20" t="s">
        <v>86</v>
      </c>
    </row>
    <row r="93" spans="1:65" s="2" customFormat="1" ht="11.25">
      <c r="A93" s="37"/>
      <c r="B93" s="38"/>
      <c r="C93" s="39"/>
      <c r="D93" s="199" t="s">
        <v>190</v>
      </c>
      <c r="E93" s="39"/>
      <c r="F93" s="200" t="s">
        <v>1986</v>
      </c>
      <c r="G93" s="39"/>
      <c r="H93" s="39"/>
      <c r="I93" s="196"/>
      <c r="J93" s="39"/>
      <c r="K93" s="39"/>
      <c r="L93" s="42"/>
      <c r="M93" s="197"/>
      <c r="N93" s="198"/>
      <c r="O93" s="67"/>
      <c r="P93" s="67"/>
      <c r="Q93" s="67"/>
      <c r="R93" s="67"/>
      <c r="S93" s="67"/>
      <c r="T93" s="68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190</v>
      </c>
      <c r="AU93" s="20" t="s">
        <v>86</v>
      </c>
    </row>
    <row r="94" spans="1:65" s="2" customFormat="1" ht="19.5">
      <c r="A94" s="37"/>
      <c r="B94" s="38"/>
      <c r="C94" s="39"/>
      <c r="D94" s="194" t="s">
        <v>433</v>
      </c>
      <c r="E94" s="39"/>
      <c r="F94" s="254" t="s">
        <v>1987</v>
      </c>
      <c r="G94" s="39"/>
      <c r="H94" s="39"/>
      <c r="I94" s="196"/>
      <c r="J94" s="39"/>
      <c r="K94" s="39"/>
      <c r="L94" s="42"/>
      <c r="M94" s="197"/>
      <c r="N94" s="198"/>
      <c r="O94" s="67"/>
      <c r="P94" s="67"/>
      <c r="Q94" s="67"/>
      <c r="R94" s="67"/>
      <c r="S94" s="67"/>
      <c r="T94" s="68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T94" s="20" t="s">
        <v>433</v>
      </c>
      <c r="AU94" s="20" t="s">
        <v>86</v>
      </c>
    </row>
    <row r="95" spans="1:65" s="13" customFormat="1" ht="22.5">
      <c r="B95" s="201"/>
      <c r="C95" s="202"/>
      <c r="D95" s="194" t="s">
        <v>192</v>
      </c>
      <c r="E95" s="203" t="s">
        <v>19</v>
      </c>
      <c r="F95" s="204" t="s">
        <v>1988</v>
      </c>
      <c r="G95" s="202"/>
      <c r="H95" s="203" t="s">
        <v>19</v>
      </c>
      <c r="I95" s="205"/>
      <c r="J95" s="202"/>
      <c r="K95" s="202"/>
      <c r="L95" s="206"/>
      <c r="M95" s="207"/>
      <c r="N95" s="208"/>
      <c r="O95" s="208"/>
      <c r="P95" s="208"/>
      <c r="Q95" s="208"/>
      <c r="R95" s="208"/>
      <c r="S95" s="208"/>
      <c r="T95" s="209"/>
      <c r="AT95" s="210" t="s">
        <v>192</v>
      </c>
      <c r="AU95" s="210" t="s">
        <v>86</v>
      </c>
      <c r="AV95" s="13" t="s">
        <v>84</v>
      </c>
      <c r="AW95" s="13" t="s">
        <v>37</v>
      </c>
      <c r="AX95" s="13" t="s">
        <v>77</v>
      </c>
      <c r="AY95" s="210" t="s">
        <v>179</v>
      </c>
    </row>
    <row r="96" spans="1:65" s="14" customFormat="1" ht="11.25">
      <c r="B96" s="211"/>
      <c r="C96" s="212"/>
      <c r="D96" s="194" t="s">
        <v>192</v>
      </c>
      <c r="E96" s="213" t="s">
        <v>19</v>
      </c>
      <c r="F96" s="214" t="s">
        <v>283</v>
      </c>
      <c r="G96" s="212"/>
      <c r="H96" s="215">
        <v>11</v>
      </c>
      <c r="I96" s="216"/>
      <c r="J96" s="212"/>
      <c r="K96" s="212"/>
      <c r="L96" s="217"/>
      <c r="M96" s="218"/>
      <c r="N96" s="219"/>
      <c r="O96" s="219"/>
      <c r="P96" s="219"/>
      <c r="Q96" s="219"/>
      <c r="R96" s="219"/>
      <c r="S96" s="219"/>
      <c r="T96" s="220"/>
      <c r="AT96" s="221" t="s">
        <v>192</v>
      </c>
      <c r="AU96" s="221" t="s">
        <v>86</v>
      </c>
      <c r="AV96" s="14" t="s">
        <v>86</v>
      </c>
      <c r="AW96" s="14" t="s">
        <v>37</v>
      </c>
      <c r="AX96" s="14" t="s">
        <v>84</v>
      </c>
      <c r="AY96" s="221" t="s">
        <v>179</v>
      </c>
    </row>
    <row r="97" spans="1:65" s="12" customFormat="1" ht="22.9" customHeight="1">
      <c r="B97" s="165"/>
      <c r="C97" s="166"/>
      <c r="D97" s="167" t="s">
        <v>76</v>
      </c>
      <c r="E97" s="179" t="s">
        <v>1989</v>
      </c>
      <c r="F97" s="179" t="s">
        <v>1990</v>
      </c>
      <c r="G97" s="166"/>
      <c r="H97" s="166"/>
      <c r="I97" s="169"/>
      <c r="J97" s="180">
        <f>BK97</f>
        <v>0</v>
      </c>
      <c r="K97" s="166"/>
      <c r="L97" s="171"/>
      <c r="M97" s="172"/>
      <c r="N97" s="173"/>
      <c r="O97" s="173"/>
      <c r="P97" s="174">
        <f>SUM(P98:P103)</f>
        <v>0</v>
      </c>
      <c r="Q97" s="173"/>
      <c r="R97" s="174">
        <f>SUM(R98:R103)</f>
        <v>0</v>
      </c>
      <c r="S97" s="173"/>
      <c r="T97" s="175">
        <f>SUM(T98:T103)</f>
        <v>0</v>
      </c>
      <c r="AR97" s="176" t="s">
        <v>225</v>
      </c>
      <c r="AT97" s="177" t="s">
        <v>76</v>
      </c>
      <c r="AU97" s="177" t="s">
        <v>84</v>
      </c>
      <c r="AY97" s="176" t="s">
        <v>179</v>
      </c>
      <c r="BK97" s="178">
        <f>SUM(BK98:BK103)</f>
        <v>0</v>
      </c>
    </row>
    <row r="98" spans="1:65" s="2" customFormat="1" ht="16.5" customHeight="1">
      <c r="A98" s="37"/>
      <c r="B98" s="38"/>
      <c r="C98" s="181" t="s">
        <v>86</v>
      </c>
      <c r="D98" s="181" t="s">
        <v>181</v>
      </c>
      <c r="E98" s="182" t="s">
        <v>1991</v>
      </c>
      <c r="F98" s="183" t="s">
        <v>1992</v>
      </c>
      <c r="G98" s="184" t="s">
        <v>405</v>
      </c>
      <c r="H98" s="185">
        <v>1</v>
      </c>
      <c r="I98" s="186"/>
      <c r="J98" s="187">
        <f>ROUND(I98*H98,2)</f>
        <v>0</v>
      </c>
      <c r="K98" s="183" t="s">
        <v>185</v>
      </c>
      <c r="L98" s="42"/>
      <c r="M98" s="188" t="s">
        <v>19</v>
      </c>
      <c r="N98" s="189" t="s">
        <v>48</v>
      </c>
      <c r="O98" s="67"/>
      <c r="P98" s="190">
        <f>O98*H98</f>
        <v>0</v>
      </c>
      <c r="Q98" s="190">
        <v>0</v>
      </c>
      <c r="R98" s="190">
        <f>Q98*H98</f>
        <v>0</v>
      </c>
      <c r="S98" s="190">
        <v>0</v>
      </c>
      <c r="T98" s="191">
        <f>S98*H98</f>
        <v>0</v>
      </c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R98" s="192" t="s">
        <v>1952</v>
      </c>
      <c r="AT98" s="192" t="s">
        <v>181</v>
      </c>
      <c r="AU98" s="192" t="s">
        <v>86</v>
      </c>
      <c r="AY98" s="20" t="s">
        <v>179</v>
      </c>
      <c r="BE98" s="193">
        <f>IF(N98="základní",J98,0)</f>
        <v>0</v>
      </c>
      <c r="BF98" s="193">
        <f>IF(N98="snížená",J98,0)</f>
        <v>0</v>
      </c>
      <c r="BG98" s="193">
        <f>IF(N98="zákl. přenesená",J98,0)</f>
        <v>0</v>
      </c>
      <c r="BH98" s="193">
        <f>IF(N98="sníž. přenesená",J98,0)</f>
        <v>0</v>
      </c>
      <c r="BI98" s="193">
        <f>IF(N98="nulová",J98,0)</f>
        <v>0</v>
      </c>
      <c r="BJ98" s="20" t="s">
        <v>84</v>
      </c>
      <c r="BK98" s="193">
        <f>ROUND(I98*H98,2)</f>
        <v>0</v>
      </c>
      <c r="BL98" s="20" t="s">
        <v>1952</v>
      </c>
      <c r="BM98" s="192" t="s">
        <v>1993</v>
      </c>
    </row>
    <row r="99" spans="1:65" s="2" customFormat="1" ht="11.25">
      <c r="A99" s="37"/>
      <c r="B99" s="38"/>
      <c r="C99" s="39"/>
      <c r="D99" s="194" t="s">
        <v>188</v>
      </c>
      <c r="E99" s="39"/>
      <c r="F99" s="195" t="s">
        <v>1992</v>
      </c>
      <c r="G99" s="39"/>
      <c r="H99" s="39"/>
      <c r="I99" s="196"/>
      <c r="J99" s="39"/>
      <c r="K99" s="39"/>
      <c r="L99" s="42"/>
      <c r="M99" s="197"/>
      <c r="N99" s="198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188</v>
      </c>
      <c r="AU99" s="20" t="s">
        <v>86</v>
      </c>
    </row>
    <row r="100" spans="1:65" s="2" customFormat="1" ht="11.25">
      <c r="A100" s="37"/>
      <c r="B100" s="38"/>
      <c r="C100" s="39"/>
      <c r="D100" s="199" t="s">
        <v>190</v>
      </c>
      <c r="E100" s="39"/>
      <c r="F100" s="200" t="s">
        <v>1994</v>
      </c>
      <c r="G100" s="39"/>
      <c r="H100" s="39"/>
      <c r="I100" s="196"/>
      <c r="J100" s="39"/>
      <c r="K100" s="39"/>
      <c r="L100" s="42"/>
      <c r="M100" s="197"/>
      <c r="N100" s="198"/>
      <c r="O100" s="67"/>
      <c r="P100" s="67"/>
      <c r="Q100" s="67"/>
      <c r="R100" s="67"/>
      <c r="S100" s="67"/>
      <c r="T100" s="68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190</v>
      </c>
      <c r="AU100" s="20" t="s">
        <v>86</v>
      </c>
    </row>
    <row r="101" spans="1:65" s="2" customFormat="1" ht="68.25">
      <c r="A101" s="37"/>
      <c r="B101" s="38"/>
      <c r="C101" s="39"/>
      <c r="D101" s="194" t="s">
        <v>433</v>
      </c>
      <c r="E101" s="39"/>
      <c r="F101" s="254" t="s">
        <v>1995</v>
      </c>
      <c r="G101" s="39"/>
      <c r="H101" s="39"/>
      <c r="I101" s="196"/>
      <c r="J101" s="39"/>
      <c r="K101" s="39"/>
      <c r="L101" s="42"/>
      <c r="M101" s="197"/>
      <c r="N101" s="198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433</v>
      </c>
      <c r="AU101" s="20" t="s">
        <v>86</v>
      </c>
    </row>
    <row r="102" spans="1:65" s="13" customFormat="1" ht="22.5">
      <c r="B102" s="201"/>
      <c r="C102" s="202"/>
      <c r="D102" s="194" t="s">
        <v>192</v>
      </c>
      <c r="E102" s="203" t="s">
        <v>19</v>
      </c>
      <c r="F102" s="204" t="s">
        <v>1996</v>
      </c>
      <c r="G102" s="202"/>
      <c r="H102" s="203" t="s">
        <v>19</v>
      </c>
      <c r="I102" s="205"/>
      <c r="J102" s="202"/>
      <c r="K102" s="202"/>
      <c r="L102" s="206"/>
      <c r="M102" s="207"/>
      <c r="N102" s="208"/>
      <c r="O102" s="208"/>
      <c r="P102" s="208"/>
      <c r="Q102" s="208"/>
      <c r="R102" s="208"/>
      <c r="S102" s="208"/>
      <c r="T102" s="209"/>
      <c r="AT102" s="210" t="s">
        <v>192</v>
      </c>
      <c r="AU102" s="210" t="s">
        <v>86</v>
      </c>
      <c r="AV102" s="13" t="s">
        <v>84</v>
      </c>
      <c r="AW102" s="13" t="s">
        <v>37</v>
      </c>
      <c r="AX102" s="13" t="s">
        <v>77</v>
      </c>
      <c r="AY102" s="210" t="s">
        <v>179</v>
      </c>
    </row>
    <row r="103" spans="1:65" s="14" customFormat="1" ht="11.25">
      <c r="B103" s="211"/>
      <c r="C103" s="212"/>
      <c r="D103" s="194" t="s">
        <v>192</v>
      </c>
      <c r="E103" s="213" t="s">
        <v>19</v>
      </c>
      <c r="F103" s="214" t="s">
        <v>84</v>
      </c>
      <c r="G103" s="212"/>
      <c r="H103" s="215">
        <v>1</v>
      </c>
      <c r="I103" s="216"/>
      <c r="J103" s="212"/>
      <c r="K103" s="212"/>
      <c r="L103" s="217"/>
      <c r="M103" s="260"/>
      <c r="N103" s="261"/>
      <c r="O103" s="261"/>
      <c r="P103" s="261"/>
      <c r="Q103" s="261"/>
      <c r="R103" s="261"/>
      <c r="S103" s="261"/>
      <c r="T103" s="262"/>
      <c r="AT103" s="221" t="s">
        <v>192</v>
      </c>
      <c r="AU103" s="221" t="s">
        <v>86</v>
      </c>
      <c r="AV103" s="14" t="s">
        <v>86</v>
      </c>
      <c r="AW103" s="14" t="s">
        <v>37</v>
      </c>
      <c r="AX103" s="14" t="s">
        <v>84</v>
      </c>
      <c r="AY103" s="221" t="s">
        <v>179</v>
      </c>
    </row>
    <row r="104" spans="1:65" s="2" customFormat="1" ht="6.95" customHeight="1">
      <c r="A104" s="37"/>
      <c r="B104" s="50"/>
      <c r="C104" s="51"/>
      <c r="D104" s="51"/>
      <c r="E104" s="51"/>
      <c r="F104" s="51"/>
      <c r="G104" s="51"/>
      <c r="H104" s="51"/>
      <c r="I104" s="51"/>
      <c r="J104" s="51"/>
      <c r="K104" s="51"/>
      <c r="L104" s="42"/>
      <c r="M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</row>
  </sheetData>
  <sheetProtection algorithmName="SHA-512" hashValue="h1OrsQsRAHQdgN+XlCo0hMxOF0b8hkeT0SnmHon0J0TTeaqWa0nkLSra0m5oZ1CzzVqEub/5DJb6rCLuUvgoOA==" saltValue="rErjRcV9Bjxym6p6j+QNxSE1pbfITjPwr6hOaPtiqHlD/OmSufRfrbEIYcjuM7cE4kFwOvfWez0hpb+3DFjjRw==" spinCount="100000" sheet="1" objects="1" scenarios="1" formatColumns="0" formatRows="0" autoFilter="0"/>
  <autoFilter ref="C87:K103"/>
  <mergeCells count="12">
    <mergeCell ref="E80:H80"/>
    <mergeCell ref="L2:V2"/>
    <mergeCell ref="E50:H50"/>
    <mergeCell ref="E52:H52"/>
    <mergeCell ref="E54:H54"/>
    <mergeCell ref="E76:H76"/>
    <mergeCell ref="E78:H78"/>
    <mergeCell ref="E7:H7"/>
    <mergeCell ref="E9:H9"/>
    <mergeCell ref="E11:H11"/>
    <mergeCell ref="E20:H20"/>
    <mergeCell ref="E29:H29"/>
  </mergeCells>
  <hyperlinks>
    <hyperlink ref="F93" r:id="rId1"/>
    <hyperlink ref="F100" r:id="rId2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49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143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s="1" customFormat="1" ht="12" customHeight="1">
      <c r="B8" s="23"/>
      <c r="D8" s="115" t="s">
        <v>145</v>
      </c>
      <c r="L8" s="23"/>
    </row>
    <row r="9" spans="1:46" s="2" customFormat="1" ht="16.5" customHeight="1">
      <c r="A9" s="37"/>
      <c r="B9" s="42"/>
      <c r="C9" s="37"/>
      <c r="D9" s="37"/>
      <c r="E9" s="395" t="s">
        <v>1997</v>
      </c>
      <c r="F9" s="398"/>
      <c r="G9" s="398"/>
      <c r="H9" s="398"/>
      <c r="I9" s="37"/>
      <c r="J9" s="37"/>
      <c r="K9" s="37"/>
      <c r="L9" s="11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2" customHeight="1">
      <c r="A10" s="37"/>
      <c r="B10" s="42"/>
      <c r="C10" s="37"/>
      <c r="D10" s="115" t="s">
        <v>147</v>
      </c>
      <c r="E10" s="37"/>
      <c r="F10" s="37"/>
      <c r="G10" s="37"/>
      <c r="H10" s="37"/>
      <c r="I10" s="37"/>
      <c r="J10" s="37"/>
      <c r="K10" s="37"/>
      <c r="L10" s="11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6.5" customHeight="1">
      <c r="A11" s="37"/>
      <c r="B11" s="42"/>
      <c r="C11" s="37"/>
      <c r="D11" s="37"/>
      <c r="E11" s="399" t="s">
        <v>1998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1.25">
      <c r="A12" s="37"/>
      <c r="B12" s="42"/>
      <c r="C12" s="37"/>
      <c r="D12" s="37"/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2" customHeight="1">
      <c r="A13" s="37"/>
      <c r="B13" s="42"/>
      <c r="C13" s="37"/>
      <c r="D13" s="115" t="s">
        <v>18</v>
      </c>
      <c r="E13" s="37"/>
      <c r="F13" s="105" t="s">
        <v>19</v>
      </c>
      <c r="G13" s="37"/>
      <c r="H13" s="37"/>
      <c r="I13" s="115" t="s">
        <v>20</v>
      </c>
      <c r="J13" s="105" t="s">
        <v>19</v>
      </c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15" t="s">
        <v>21</v>
      </c>
      <c r="E14" s="37"/>
      <c r="F14" s="105" t="s">
        <v>22</v>
      </c>
      <c r="G14" s="37"/>
      <c r="H14" s="37"/>
      <c r="I14" s="115" t="s">
        <v>23</v>
      </c>
      <c r="J14" s="118" t="str">
        <f>'Rekapitulace stavby'!AN8</f>
        <v>31. 7. 2024</v>
      </c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0.9" customHeight="1">
      <c r="A15" s="37"/>
      <c r="B15" s="42"/>
      <c r="C15" s="37"/>
      <c r="D15" s="37"/>
      <c r="E15" s="37"/>
      <c r="F15" s="37"/>
      <c r="G15" s="37"/>
      <c r="H15" s="37"/>
      <c r="I15" s="37"/>
      <c r="J15" s="37"/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25</v>
      </c>
      <c r="E16" s="37"/>
      <c r="F16" s="37"/>
      <c r="G16" s="37"/>
      <c r="H16" s="37"/>
      <c r="I16" s="115" t="s">
        <v>26</v>
      </c>
      <c r="J16" s="105" t="s">
        <v>27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8" customHeight="1">
      <c r="A17" s="37"/>
      <c r="B17" s="42"/>
      <c r="C17" s="37"/>
      <c r="D17" s="37"/>
      <c r="E17" s="105" t="s">
        <v>28</v>
      </c>
      <c r="F17" s="37"/>
      <c r="G17" s="37"/>
      <c r="H17" s="37"/>
      <c r="I17" s="115" t="s">
        <v>29</v>
      </c>
      <c r="J17" s="105" t="s">
        <v>30</v>
      </c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6.95" customHeight="1">
      <c r="A18" s="37"/>
      <c r="B18" s="42"/>
      <c r="C18" s="37"/>
      <c r="D18" s="37"/>
      <c r="E18" s="37"/>
      <c r="F18" s="37"/>
      <c r="G18" s="37"/>
      <c r="H18" s="37"/>
      <c r="I18" s="37"/>
      <c r="J18" s="37"/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2" customHeight="1">
      <c r="A19" s="37"/>
      <c r="B19" s="42"/>
      <c r="C19" s="37"/>
      <c r="D19" s="115" t="s">
        <v>31</v>
      </c>
      <c r="E19" s="37"/>
      <c r="F19" s="37"/>
      <c r="G19" s="37"/>
      <c r="H19" s="37"/>
      <c r="I19" s="115" t="s">
        <v>26</v>
      </c>
      <c r="J19" s="33" t="str">
        <f>'Rekapitulace stavby'!AN13</f>
        <v>Vyplň údaj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8" customHeight="1">
      <c r="A20" s="37"/>
      <c r="B20" s="42"/>
      <c r="C20" s="37"/>
      <c r="D20" s="37"/>
      <c r="E20" s="400" t="str">
        <f>'Rekapitulace stavby'!E14</f>
        <v>Vyplň údaj</v>
      </c>
      <c r="F20" s="401"/>
      <c r="G20" s="401"/>
      <c r="H20" s="401"/>
      <c r="I20" s="115" t="s">
        <v>29</v>
      </c>
      <c r="J20" s="33" t="str">
        <f>'Rekapitulace stavby'!AN14</f>
        <v>Vyplň údaj</v>
      </c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6.95" customHeight="1">
      <c r="A21" s="37"/>
      <c r="B21" s="42"/>
      <c r="C21" s="37"/>
      <c r="D21" s="37"/>
      <c r="E21" s="37"/>
      <c r="F21" s="37"/>
      <c r="G21" s="37"/>
      <c r="H21" s="37"/>
      <c r="I21" s="37"/>
      <c r="J21" s="37"/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2" customHeight="1">
      <c r="A22" s="37"/>
      <c r="B22" s="42"/>
      <c r="C22" s="37"/>
      <c r="D22" s="115" t="s">
        <v>33</v>
      </c>
      <c r="E22" s="37"/>
      <c r="F22" s="37"/>
      <c r="G22" s="37"/>
      <c r="H22" s="37"/>
      <c r="I22" s="115" t="s">
        <v>26</v>
      </c>
      <c r="J22" s="105" t="s">
        <v>34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8" customHeight="1">
      <c r="A23" s="37"/>
      <c r="B23" s="42"/>
      <c r="C23" s="37"/>
      <c r="D23" s="37"/>
      <c r="E23" s="105" t="s">
        <v>35</v>
      </c>
      <c r="F23" s="37"/>
      <c r="G23" s="37"/>
      <c r="H23" s="37"/>
      <c r="I23" s="115" t="s">
        <v>29</v>
      </c>
      <c r="J23" s="105" t="s">
        <v>36</v>
      </c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6.95" customHeight="1">
      <c r="A24" s="37"/>
      <c r="B24" s="42"/>
      <c r="C24" s="37"/>
      <c r="D24" s="37"/>
      <c r="E24" s="37"/>
      <c r="F24" s="37"/>
      <c r="G24" s="37"/>
      <c r="H24" s="37"/>
      <c r="I24" s="37"/>
      <c r="J24" s="37"/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2" customHeight="1">
      <c r="A25" s="37"/>
      <c r="B25" s="42"/>
      <c r="C25" s="37"/>
      <c r="D25" s="115" t="s">
        <v>38</v>
      </c>
      <c r="E25" s="37"/>
      <c r="F25" s="37"/>
      <c r="G25" s="37"/>
      <c r="H25" s="37"/>
      <c r="I25" s="115" t="s">
        <v>26</v>
      </c>
      <c r="J25" s="105" t="s">
        <v>39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8" customHeight="1">
      <c r="A26" s="37"/>
      <c r="B26" s="42"/>
      <c r="C26" s="37"/>
      <c r="D26" s="37"/>
      <c r="E26" s="105" t="s">
        <v>40</v>
      </c>
      <c r="F26" s="37"/>
      <c r="G26" s="37"/>
      <c r="H26" s="37"/>
      <c r="I26" s="115" t="s">
        <v>29</v>
      </c>
      <c r="J26" s="105" t="s">
        <v>19</v>
      </c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6.95" customHeight="1">
      <c r="A27" s="37"/>
      <c r="B27" s="42"/>
      <c r="C27" s="37"/>
      <c r="D27" s="37"/>
      <c r="E27" s="37"/>
      <c r="F27" s="37"/>
      <c r="G27" s="37"/>
      <c r="H27" s="37"/>
      <c r="I27" s="37"/>
      <c r="J27" s="37"/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2" customHeight="1">
      <c r="A28" s="37"/>
      <c r="B28" s="42"/>
      <c r="C28" s="37"/>
      <c r="D28" s="115" t="s">
        <v>41</v>
      </c>
      <c r="E28" s="37"/>
      <c r="F28" s="37"/>
      <c r="G28" s="37"/>
      <c r="H28" s="37"/>
      <c r="I28" s="37"/>
      <c r="J28" s="37"/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8" customFormat="1" ht="16.5" customHeight="1">
      <c r="A29" s="119"/>
      <c r="B29" s="120"/>
      <c r="C29" s="119"/>
      <c r="D29" s="119"/>
      <c r="E29" s="402" t="s">
        <v>19</v>
      </c>
      <c r="F29" s="402"/>
      <c r="G29" s="402"/>
      <c r="H29" s="402"/>
      <c r="I29" s="119"/>
      <c r="J29" s="119"/>
      <c r="K29" s="119"/>
      <c r="L29" s="121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</row>
    <row r="30" spans="1:31" s="2" customFormat="1" ht="6.95" customHeight="1">
      <c r="A30" s="37"/>
      <c r="B30" s="42"/>
      <c r="C30" s="37"/>
      <c r="D30" s="37"/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22"/>
      <c r="E31" s="122"/>
      <c r="F31" s="122"/>
      <c r="G31" s="122"/>
      <c r="H31" s="122"/>
      <c r="I31" s="122"/>
      <c r="J31" s="122"/>
      <c r="K31" s="122"/>
      <c r="L31" s="11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25.35" customHeight="1">
      <c r="A32" s="37"/>
      <c r="B32" s="42"/>
      <c r="C32" s="37"/>
      <c r="D32" s="123" t="s">
        <v>43</v>
      </c>
      <c r="E32" s="37"/>
      <c r="F32" s="37"/>
      <c r="G32" s="37"/>
      <c r="H32" s="37"/>
      <c r="I32" s="37"/>
      <c r="J32" s="124">
        <f>ROUND(J93, 2)</f>
        <v>0</v>
      </c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37"/>
      <c r="F34" s="125" t="s">
        <v>45</v>
      </c>
      <c r="G34" s="37"/>
      <c r="H34" s="37"/>
      <c r="I34" s="125" t="s">
        <v>44</v>
      </c>
      <c r="J34" s="125" t="s">
        <v>46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customHeight="1">
      <c r="A35" s="37"/>
      <c r="B35" s="42"/>
      <c r="C35" s="37"/>
      <c r="D35" s="116" t="s">
        <v>47</v>
      </c>
      <c r="E35" s="115" t="s">
        <v>48</v>
      </c>
      <c r="F35" s="126">
        <f>ROUND((SUM(BE93:BE148)),  2)</f>
        <v>0</v>
      </c>
      <c r="G35" s="37"/>
      <c r="H35" s="37"/>
      <c r="I35" s="127">
        <v>0.21</v>
      </c>
      <c r="J35" s="126">
        <f>ROUND(((SUM(BE93:BE148))*I35),  2)</f>
        <v>0</v>
      </c>
      <c r="K35" s="37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115" t="s">
        <v>49</v>
      </c>
      <c r="F36" s="126">
        <f>ROUND((SUM(BF93:BF148)),  2)</f>
        <v>0</v>
      </c>
      <c r="G36" s="37"/>
      <c r="H36" s="37"/>
      <c r="I36" s="127">
        <v>0.12</v>
      </c>
      <c r="J36" s="126">
        <f>ROUND(((SUM(BF93:BF148))*I36),  2)</f>
        <v>0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15" t="s">
        <v>50</v>
      </c>
      <c r="F37" s="126">
        <f>ROUND((SUM(BG93:BG148)),  2)</f>
        <v>0</v>
      </c>
      <c r="G37" s="37"/>
      <c r="H37" s="37"/>
      <c r="I37" s="127">
        <v>0.21</v>
      </c>
      <c r="J37" s="126">
        <f>0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hidden="1" customHeight="1">
      <c r="A38" s="37"/>
      <c r="B38" s="42"/>
      <c r="C38" s="37"/>
      <c r="D38" s="37"/>
      <c r="E38" s="115" t="s">
        <v>51</v>
      </c>
      <c r="F38" s="126">
        <f>ROUND((SUM(BH93:BH148)),  2)</f>
        <v>0</v>
      </c>
      <c r="G38" s="37"/>
      <c r="H38" s="37"/>
      <c r="I38" s="127">
        <v>0.12</v>
      </c>
      <c r="J38" s="126">
        <f>0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52</v>
      </c>
      <c r="F39" s="126">
        <f>ROUND((SUM(BI93:BI148)),  2)</f>
        <v>0</v>
      </c>
      <c r="G39" s="37"/>
      <c r="H39" s="37"/>
      <c r="I39" s="127">
        <v>0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6.95" customHeight="1">
      <c r="A40" s="37"/>
      <c r="B40" s="42"/>
      <c r="C40" s="37"/>
      <c r="D40" s="37"/>
      <c r="E40" s="37"/>
      <c r="F40" s="37"/>
      <c r="G40" s="37"/>
      <c r="H40" s="37"/>
      <c r="I40" s="37"/>
      <c r="J40" s="37"/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25.35" customHeight="1">
      <c r="A41" s="37"/>
      <c r="B41" s="42"/>
      <c r="C41" s="128"/>
      <c r="D41" s="129" t="s">
        <v>53</v>
      </c>
      <c r="E41" s="130"/>
      <c r="F41" s="130"/>
      <c r="G41" s="131" t="s">
        <v>54</v>
      </c>
      <c r="H41" s="132" t="s">
        <v>55</v>
      </c>
      <c r="I41" s="130"/>
      <c r="J41" s="133">
        <f>SUM(J32:J39)</f>
        <v>0</v>
      </c>
      <c r="K41" s="134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14.45" customHeight="1">
      <c r="A42" s="37"/>
      <c r="B42" s="135"/>
      <c r="C42" s="136"/>
      <c r="D42" s="136"/>
      <c r="E42" s="136"/>
      <c r="F42" s="136"/>
      <c r="G42" s="136"/>
      <c r="H42" s="136"/>
      <c r="I42" s="136"/>
      <c r="J42" s="136"/>
      <c r="K42" s="136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6" spans="1:31" s="2" customFormat="1" ht="6.95" customHeight="1">
      <c r="A46" s="37"/>
      <c r="B46" s="137"/>
      <c r="C46" s="138"/>
      <c r="D46" s="138"/>
      <c r="E46" s="138"/>
      <c r="F46" s="138"/>
      <c r="G46" s="138"/>
      <c r="H46" s="138"/>
      <c r="I46" s="138"/>
      <c r="J46" s="138"/>
      <c r="K46" s="138"/>
      <c r="L46" s="11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24.95" customHeight="1">
      <c r="A47" s="37"/>
      <c r="B47" s="38"/>
      <c r="C47" s="26" t="s">
        <v>151</v>
      </c>
      <c r="D47" s="39"/>
      <c r="E47" s="39"/>
      <c r="F47" s="39"/>
      <c r="G47" s="39"/>
      <c r="H47" s="39"/>
      <c r="I47" s="39"/>
      <c r="J47" s="39"/>
      <c r="K47" s="39"/>
      <c r="L47" s="11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6.95" customHeight="1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16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403" t="str">
        <f>E7</f>
        <v>INTELIGENTNÍ OZNAČNÍKY ZASTÁVEK MHD TÁBOR</v>
      </c>
      <c r="F50" s="404"/>
      <c r="G50" s="404"/>
      <c r="H50" s="404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1" customFormat="1" ht="12" customHeight="1">
      <c r="B51" s="24"/>
      <c r="C51" s="32" t="s">
        <v>145</v>
      </c>
      <c r="D51" s="25"/>
      <c r="E51" s="25"/>
      <c r="F51" s="25"/>
      <c r="G51" s="25"/>
      <c r="H51" s="25"/>
      <c r="I51" s="25"/>
      <c r="J51" s="25"/>
      <c r="K51" s="25"/>
      <c r="L51" s="23"/>
    </row>
    <row r="52" spans="1:47" s="2" customFormat="1" ht="16.5" customHeight="1">
      <c r="A52" s="37"/>
      <c r="B52" s="38"/>
      <c r="C52" s="39"/>
      <c r="D52" s="39"/>
      <c r="E52" s="403" t="s">
        <v>1997</v>
      </c>
      <c r="F52" s="406"/>
      <c r="G52" s="406"/>
      <c r="H52" s="406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12" customHeight="1">
      <c r="A53" s="37"/>
      <c r="B53" s="38"/>
      <c r="C53" s="32" t="s">
        <v>147</v>
      </c>
      <c r="D53" s="39"/>
      <c r="E53" s="39"/>
      <c r="F53" s="39"/>
      <c r="G53" s="39"/>
      <c r="H53" s="39"/>
      <c r="I53" s="39"/>
      <c r="J53" s="39"/>
      <c r="K53" s="39"/>
      <c r="L53" s="11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6.5" customHeight="1">
      <c r="A54" s="37"/>
      <c r="B54" s="38"/>
      <c r="C54" s="39"/>
      <c r="D54" s="39"/>
      <c r="E54" s="355" t="str">
        <f>E11</f>
        <v>003c - Vedlejší náklady</v>
      </c>
      <c r="F54" s="406"/>
      <c r="G54" s="406"/>
      <c r="H54" s="406"/>
      <c r="I54" s="39"/>
      <c r="J54" s="39"/>
      <c r="K54" s="39"/>
      <c r="L54" s="11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6.95" customHeight="1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11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2" customHeight="1">
      <c r="A56" s="37"/>
      <c r="B56" s="38"/>
      <c r="C56" s="32" t="s">
        <v>21</v>
      </c>
      <c r="D56" s="39"/>
      <c r="E56" s="39"/>
      <c r="F56" s="30" t="str">
        <f>F14</f>
        <v>k.ú. Tábor, parc.č. dle PD</v>
      </c>
      <c r="G56" s="39"/>
      <c r="H56" s="39"/>
      <c r="I56" s="32" t="s">
        <v>23</v>
      </c>
      <c r="J56" s="62" t="str">
        <f>IF(J14="","",J14)</f>
        <v>31. 7. 2024</v>
      </c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6.95" customHeight="1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5.2" customHeight="1">
      <c r="A58" s="37"/>
      <c r="B58" s="38"/>
      <c r="C58" s="32" t="s">
        <v>25</v>
      </c>
      <c r="D58" s="39"/>
      <c r="E58" s="39"/>
      <c r="F58" s="30" t="str">
        <f>E17</f>
        <v>MĚSTO TÁBOR</v>
      </c>
      <c r="G58" s="39"/>
      <c r="H58" s="39"/>
      <c r="I58" s="32" t="s">
        <v>33</v>
      </c>
      <c r="J58" s="35" t="str">
        <f>E23</f>
        <v>Graphic PRO s.r.o.</v>
      </c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15.2" customHeight="1">
      <c r="A59" s="37"/>
      <c r="B59" s="38"/>
      <c r="C59" s="32" t="s">
        <v>31</v>
      </c>
      <c r="D59" s="39"/>
      <c r="E59" s="39"/>
      <c r="F59" s="30" t="str">
        <f>IF(E20="","",E20)</f>
        <v>Vyplň údaj</v>
      </c>
      <c r="G59" s="39"/>
      <c r="H59" s="39"/>
      <c r="I59" s="32" t="s">
        <v>38</v>
      </c>
      <c r="J59" s="35" t="str">
        <f>E26</f>
        <v>Ing. Pavel Vochozka</v>
      </c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47" s="2" customFormat="1" ht="10.35" customHeight="1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47" s="2" customFormat="1" ht="29.25" customHeight="1">
      <c r="A61" s="37"/>
      <c r="B61" s="38"/>
      <c r="C61" s="139" t="s">
        <v>152</v>
      </c>
      <c r="D61" s="140"/>
      <c r="E61" s="140"/>
      <c r="F61" s="140"/>
      <c r="G61" s="140"/>
      <c r="H61" s="140"/>
      <c r="I61" s="140"/>
      <c r="J61" s="141" t="s">
        <v>153</v>
      </c>
      <c r="K61" s="140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47" s="2" customFormat="1" ht="10.35" customHeight="1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47" s="2" customFormat="1" ht="22.9" customHeight="1">
      <c r="A63" s="37"/>
      <c r="B63" s="38"/>
      <c r="C63" s="142" t="s">
        <v>75</v>
      </c>
      <c r="D63" s="39"/>
      <c r="E63" s="39"/>
      <c r="F63" s="39"/>
      <c r="G63" s="39"/>
      <c r="H63" s="39"/>
      <c r="I63" s="39"/>
      <c r="J63" s="80">
        <f>J93</f>
        <v>0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U63" s="20" t="s">
        <v>154</v>
      </c>
    </row>
    <row r="64" spans="1:47" s="9" customFormat="1" ht="24.95" customHeight="1">
      <c r="B64" s="143"/>
      <c r="C64" s="144"/>
      <c r="D64" s="145" t="s">
        <v>1999</v>
      </c>
      <c r="E64" s="146"/>
      <c r="F64" s="146"/>
      <c r="G64" s="146"/>
      <c r="H64" s="146"/>
      <c r="I64" s="146"/>
      <c r="J64" s="147">
        <f>J94</f>
        <v>0</v>
      </c>
      <c r="K64" s="144"/>
      <c r="L64" s="148"/>
    </row>
    <row r="65" spans="1:31" s="10" customFormat="1" ht="19.899999999999999" customHeight="1">
      <c r="B65" s="149"/>
      <c r="C65" s="99"/>
      <c r="D65" s="150" t="s">
        <v>2000</v>
      </c>
      <c r="E65" s="151"/>
      <c r="F65" s="151"/>
      <c r="G65" s="151"/>
      <c r="H65" s="151"/>
      <c r="I65" s="151"/>
      <c r="J65" s="152">
        <f>J95</f>
        <v>0</v>
      </c>
      <c r="K65" s="99"/>
      <c r="L65" s="153"/>
    </row>
    <row r="66" spans="1:31" s="9" customFormat="1" ht="24.95" customHeight="1">
      <c r="B66" s="143"/>
      <c r="C66" s="144"/>
      <c r="D66" s="145" t="s">
        <v>1943</v>
      </c>
      <c r="E66" s="146"/>
      <c r="F66" s="146"/>
      <c r="G66" s="146"/>
      <c r="H66" s="146"/>
      <c r="I66" s="146"/>
      <c r="J66" s="147">
        <f>J111</f>
        <v>0</v>
      </c>
      <c r="K66" s="144"/>
      <c r="L66" s="148"/>
    </row>
    <row r="67" spans="1:31" s="10" customFormat="1" ht="19.899999999999999" customHeight="1">
      <c r="B67" s="149"/>
      <c r="C67" s="99"/>
      <c r="D67" s="150" t="s">
        <v>1944</v>
      </c>
      <c r="E67" s="151"/>
      <c r="F67" s="151"/>
      <c r="G67" s="151"/>
      <c r="H67" s="151"/>
      <c r="I67" s="151"/>
      <c r="J67" s="152">
        <f>J112</f>
        <v>0</v>
      </c>
      <c r="K67" s="99"/>
      <c r="L67" s="153"/>
    </row>
    <row r="68" spans="1:31" s="10" customFormat="1" ht="19.899999999999999" customHeight="1">
      <c r="B68" s="149"/>
      <c r="C68" s="99"/>
      <c r="D68" s="150" t="s">
        <v>1982</v>
      </c>
      <c r="E68" s="151"/>
      <c r="F68" s="151"/>
      <c r="G68" s="151"/>
      <c r="H68" s="151"/>
      <c r="I68" s="151"/>
      <c r="J68" s="152">
        <f>J116</f>
        <v>0</v>
      </c>
      <c r="K68" s="99"/>
      <c r="L68" s="153"/>
    </row>
    <row r="69" spans="1:31" s="10" customFormat="1" ht="19.899999999999999" customHeight="1">
      <c r="B69" s="149"/>
      <c r="C69" s="99"/>
      <c r="D69" s="150" t="s">
        <v>2001</v>
      </c>
      <c r="E69" s="151"/>
      <c r="F69" s="151"/>
      <c r="G69" s="151"/>
      <c r="H69" s="151"/>
      <c r="I69" s="151"/>
      <c r="J69" s="152">
        <f>J121</f>
        <v>0</v>
      </c>
      <c r="K69" s="99"/>
      <c r="L69" s="153"/>
    </row>
    <row r="70" spans="1:31" s="10" customFormat="1" ht="19.899999999999999" customHeight="1">
      <c r="B70" s="149"/>
      <c r="C70" s="99"/>
      <c r="D70" s="150" t="s">
        <v>2002</v>
      </c>
      <c r="E70" s="151"/>
      <c r="F70" s="151"/>
      <c r="G70" s="151"/>
      <c r="H70" s="151"/>
      <c r="I70" s="151"/>
      <c r="J70" s="152">
        <f>J133</f>
        <v>0</v>
      </c>
      <c r="K70" s="99"/>
      <c r="L70" s="153"/>
    </row>
    <row r="71" spans="1:31" s="10" customFormat="1" ht="19.899999999999999" customHeight="1">
      <c r="B71" s="149"/>
      <c r="C71" s="99"/>
      <c r="D71" s="150" t="s">
        <v>2003</v>
      </c>
      <c r="E71" s="151"/>
      <c r="F71" s="151"/>
      <c r="G71" s="151"/>
      <c r="H71" s="151"/>
      <c r="I71" s="151"/>
      <c r="J71" s="152">
        <f>J145</f>
        <v>0</v>
      </c>
      <c r="K71" s="99"/>
      <c r="L71" s="153"/>
    </row>
    <row r="72" spans="1:31" s="2" customFormat="1" ht="21.75" customHeight="1">
      <c r="A72" s="37"/>
      <c r="B72" s="38"/>
      <c r="C72" s="39"/>
      <c r="D72" s="39"/>
      <c r="E72" s="39"/>
      <c r="F72" s="39"/>
      <c r="G72" s="39"/>
      <c r="H72" s="39"/>
      <c r="I72" s="39"/>
      <c r="J72" s="39"/>
      <c r="K72" s="39"/>
      <c r="L72" s="11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6.95" customHeight="1">
      <c r="A73" s="37"/>
      <c r="B73" s="50"/>
      <c r="C73" s="51"/>
      <c r="D73" s="51"/>
      <c r="E73" s="51"/>
      <c r="F73" s="51"/>
      <c r="G73" s="51"/>
      <c r="H73" s="51"/>
      <c r="I73" s="51"/>
      <c r="J73" s="51"/>
      <c r="K73" s="51"/>
      <c r="L73" s="11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7" spans="1:31" s="2" customFormat="1" ht="6.95" customHeight="1">
      <c r="A77" s="37"/>
      <c r="B77" s="52"/>
      <c r="C77" s="53"/>
      <c r="D77" s="53"/>
      <c r="E77" s="53"/>
      <c r="F77" s="53"/>
      <c r="G77" s="53"/>
      <c r="H77" s="53"/>
      <c r="I77" s="53"/>
      <c r="J77" s="53"/>
      <c r="K77" s="53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24.95" customHeight="1">
      <c r="A78" s="37"/>
      <c r="B78" s="38"/>
      <c r="C78" s="26" t="s">
        <v>164</v>
      </c>
      <c r="D78" s="39"/>
      <c r="E78" s="39"/>
      <c r="F78" s="39"/>
      <c r="G78" s="39"/>
      <c r="H78" s="39"/>
      <c r="I78" s="39"/>
      <c r="J78" s="39"/>
      <c r="K78" s="39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6.95" customHeight="1">
      <c r="A79" s="37"/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11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2" customHeight="1">
      <c r="A80" s="37"/>
      <c r="B80" s="38"/>
      <c r="C80" s="32" t="s">
        <v>16</v>
      </c>
      <c r="D80" s="39"/>
      <c r="E80" s="39"/>
      <c r="F80" s="39"/>
      <c r="G80" s="39"/>
      <c r="H80" s="39"/>
      <c r="I80" s="39"/>
      <c r="J80" s="39"/>
      <c r="K80" s="39"/>
      <c r="L80" s="11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16.5" customHeight="1">
      <c r="A81" s="37"/>
      <c r="B81" s="38"/>
      <c r="C81" s="39"/>
      <c r="D81" s="39"/>
      <c r="E81" s="403" t="str">
        <f>E7</f>
        <v>INTELIGENTNÍ OZNAČNÍKY ZASTÁVEK MHD TÁBOR</v>
      </c>
      <c r="F81" s="404"/>
      <c r="G81" s="404"/>
      <c r="H81" s="404"/>
      <c r="I81" s="39"/>
      <c r="J81" s="39"/>
      <c r="K81" s="39"/>
      <c r="L81" s="11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1" customFormat="1" ht="12" customHeight="1">
      <c r="B82" s="24"/>
      <c r="C82" s="32" t="s">
        <v>145</v>
      </c>
      <c r="D82" s="25"/>
      <c r="E82" s="25"/>
      <c r="F82" s="25"/>
      <c r="G82" s="25"/>
      <c r="H82" s="25"/>
      <c r="I82" s="25"/>
      <c r="J82" s="25"/>
      <c r="K82" s="25"/>
      <c r="L82" s="23"/>
    </row>
    <row r="83" spans="1:65" s="2" customFormat="1" ht="16.5" customHeight="1">
      <c r="A83" s="37"/>
      <c r="B83" s="38"/>
      <c r="C83" s="39"/>
      <c r="D83" s="39"/>
      <c r="E83" s="403" t="s">
        <v>1997</v>
      </c>
      <c r="F83" s="406"/>
      <c r="G83" s="406"/>
      <c r="H83" s="406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2" customHeight="1">
      <c r="A84" s="37"/>
      <c r="B84" s="38"/>
      <c r="C84" s="32" t="s">
        <v>147</v>
      </c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16.5" customHeight="1">
      <c r="A85" s="37"/>
      <c r="B85" s="38"/>
      <c r="C85" s="39"/>
      <c r="D85" s="39"/>
      <c r="E85" s="355" t="str">
        <f>E11</f>
        <v>003c - Vedlejší náklady</v>
      </c>
      <c r="F85" s="406"/>
      <c r="G85" s="406"/>
      <c r="H85" s="406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2" customFormat="1" ht="6.95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65" s="2" customFormat="1" ht="12" customHeight="1">
      <c r="A87" s="37"/>
      <c r="B87" s="38"/>
      <c r="C87" s="32" t="s">
        <v>21</v>
      </c>
      <c r="D87" s="39"/>
      <c r="E87" s="39"/>
      <c r="F87" s="30" t="str">
        <f>F14</f>
        <v>k.ú. Tábor, parc.č. dle PD</v>
      </c>
      <c r="G87" s="39"/>
      <c r="H87" s="39"/>
      <c r="I87" s="32" t="s">
        <v>23</v>
      </c>
      <c r="J87" s="62" t="str">
        <f>IF(J14="","",J14)</f>
        <v>31. 7. 2024</v>
      </c>
      <c r="K87" s="39"/>
      <c r="L87" s="11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pans="1:65" s="2" customFormat="1" ht="6.95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11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65" s="2" customFormat="1" ht="15.2" customHeight="1">
      <c r="A89" s="37"/>
      <c r="B89" s="38"/>
      <c r="C89" s="32" t="s">
        <v>25</v>
      </c>
      <c r="D89" s="39"/>
      <c r="E89" s="39"/>
      <c r="F89" s="30" t="str">
        <f>E17</f>
        <v>MĚSTO TÁBOR</v>
      </c>
      <c r="G89" s="39"/>
      <c r="H89" s="39"/>
      <c r="I89" s="32" t="s">
        <v>33</v>
      </c>
      <c r="J89" s="35" t="str">
        <f>E23</f>
        <v>Graphic PRO s.r.o.</v>
      </c>
      <c r="K89" s="39"/>
      <c r="L89" s="11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pans="1:65" s="2" customFormat="1" ht="15.2" customHeight="1">
      <c r="A90" s="37"/>
      <c r="B90" s="38"/>
      <c r="C90" s="32" t="s">
        <v>31</v>
      </c>
      <c r="D90" s="39"/>
      <c r="E90" s="39"/>
      <c r="F90" s="30" t="str">
        <f>IF(E20="","",E20)</f>
        <v>Vyplň údaj</v>
      </c>
      <c r="G90" s="39"/>
      <c r="H90" s="39"/>
      <c r="I90" s="32" t="s">
        <v>38</v>
      </c>
      <c r="J90" s="35" t="str">
        <f>E26</f>
        <v>Ing. Pavel Vochozka</v>
      </c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65" s="2" customFormat="1" ht="10.35" customHeight="1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65" s="11" customFormat="1" ht="29.25" customHeight="1">
      <c r="A92" s="154"/>
      <c r="B92" s="155"/>
      <c r="C92" s="156" t="s">
        <v>165</v>
      </c>
      <c r="D92" s="157" t="s">
        <v>62</v>
      </c>
      <c r="E92" s="157" t="s">
        <v>58</v>
      </c>
      <c r="F92" s="157" t="s">
        <v>59</v>
      </c>
      <c r="G92" s="157" t="s">
        <v>166</v>
      </c>
      <c r="H92" s="157" t="s">
        <v>167</v>
      </c>
      <c r="I92" s="157" t="s">
        <v>168</v>
      </c>
      <c r="J92" s="157" t="s">
        <v>153</v>
      </c>
      <c r="K92" s="158" t="s">
        <v>169</v>
      </c>
      <c r="L92" s="159"/>
      <c r="M92" s="71" t="s">
        <v>19</v>
      </c>
      <c r="N92" s="72" t="s">
        <v>47</v>
      </c>
      <c r="O92" s="72" t="s">
        <v>170</v>
      </c>
      <c r="P92" s="72" t="s">
        <v>171</v>
      </c>
      <c r="Q92" s="72" t="s">
        <v>172</v>
      </c>
      <c r="R92" s="72" t="s">
        <v>173</v>
      </c>
      <c r="S92" s="72" t="s">
        <v>174</v>
      </c>
      <c r="T92" s="73" t="s">
        <v>175</v>
      </c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</row>
    <row r="93" spans="1:65" s="2" customFormat="1" ht="22.9" customHeight="1">
      <c r="A93" s="37"/>
      <c r="B93" s="38"/>
      <c r="C93" s="78" t="s">
        <v>176</v>
      </c>
      <c r="D93" s="39"/>
      <c r="E93" s="39"/>
      <c r="F93" s="39"/>
      <c r="G93" s="39"/>
      <c r="H93" s="39"/>
      <c r="I93" s="39"/>
      <c r="J93" s="160">
        <f>BK93</f>
        <v>0</v>
      </c>
      <c r="K93" s="39"/>
      <c r="L93" s="42"/>
      <c r="M93" s="74"/>
      <c r="N93" s="161"/>
      <c r="O93" s="75"/>
      <c r="P93" s="162">
        <f>P94+P111</f>
        <v>0</v>
      </c>
      <c r="Q93" s="75"/>
      <c r="R93" s="162">
        <f>R94+R111</f>
        <v>0</v>
      </c>
      <c r="S93" s="75"/>
      <c r="T93" s="163">
        <f>T94+T111</f>
        <v>0</v>
      </c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76</v>
      </c>
      <c r="AU93" s="20" t="s">
        <v>154</v>
      </c>
      <c r="BK93" s="164">
        <f>BK94+BK111</f>
        <v>0</v>
      </c>
    </row>
    <row r="94" spans="1:65" s="12" customFormat="1" ht="25.9" customHeight="1">
      <c r="B94" s="165"/>
      <c r="C94" s="166"/>
      <c r="D94" s="167" t="s">
        <v>76</v>
      </c>
      <c r="E94" s="168" t="s">
        <v>2004</v>
      </c>
      <c r="F94" s="168" t="s">
        <v>2005</v>
      </c>
      <c r="G94" s="166"/>
      <c r="H94" s="166"/>
      <c r="I94" s="169"/>
      <c r="J94" s="170">
        <f>BK94</f>
        <v>0</v>
      </c>
      <c r="K94" s="166"/>
      <c r="L94" s="171"/>
      <c r="M94" s="172"/>
      <c r="N94" s="173"/>
      <c r="O94" s="173"/>
      <c r="P94" s="174">
        <f>P95</f>
        <v>0</v>
      </c>
      <c r="Q94" s="173"/>
      <c r="R94" s="174">
        <f>R95</f>
        <v>0</v>
      </c>
      <c r="S94" s="173"/>
      <c r="T94" s="175">
        <f>T95</f>
        <v>0</v>
      </c>
      <c r="AR94" s="176" t="s">
        <v>186</v>
      </c>
      <c r="AT94" s="177" t="s">
        <v>76</v>
      </c>
      <c r="AU94" s="177" t="s">
        <v>77</v>
      </c>
      <c r="AY94" s="176" t="s">
        <v>179</v>
      </c>
      <c r="BK94" s="178">
        <f>BK95</f>
        <v>0</v>
      </c>
    </row>
    <row r="95" spans="1:65" s="12" customFormat="1" ht="22.9" customHeight="1">
      <c r="B95" s="165"/>
      <c r="C95" s="166"/>
      <c r="D95" s="167" t="s">
        <v>76</v>
      </c>
      <c r="E95" s="179" t="s">
        <v>2006</v>
      </c>
      <c r="F95" s="179" t="s">
        <v>2005</v>
      </c>
      <c r="G95" s="166"/>
      <c r="H95" s="166"/>
      <c r="I95" s="169"/>
      <c r="J95" s="180">
        <f>BK95</f>
        <v>0</v>
      </c>
      <c r="K95" s="166"/>
      <c r="L95" s="171"/>
      <c r="M95" s="172"/>
      <c r="N95" s="173"/>
      <c r="O95" s="173"/>
      <c r="P95" s="174">
        <f>SUM(P96:P110)</f>
        <v>0</v>
      </c>
      <c r="Q95" s="173"/>
      <c r="R95" s="174">
        <f>SUM(R96:R110)</f>
        <v>0</v>
      </c>
      <c r="S95" s="173"/>
      <c r="T95" s="175">
        <f>SUM(T96:T110)</f>
        <v>0</v>
      </c>
      <c r="AR95" s="176" t="s">
        <v>186</v>
      </c>
      <c r="AT95" s="177" t="s">
        <v>76</v>
      </c>
      <c r="AU95" s="177" t="s">
        <v>84</v>
      </c>
      <c r="AY95" s="176" t="s">
        <v>179</v>
      </c>
      <c r="BK95" s="178">
        <f>SUM(BK96:BK110)</f>
        <v>0</v>
      </c>
    </row>
    <row r="96" spans="1:65" s="2" customFormat="1" ht="21.75" customHeight="1">
      <c r="A96" s="37"/>
      <c r="B96" s="38"/>
      <c r="C96" s="181" t="s">
        <v>84</v>
      </c>
      <c r="D96" s="181" t="s">
        <v>181</v>
      </c>
      <c r="E96" s="182" t="s">
        <v>2007</v>
      </c>
      <c r="F96" s="183" t="s">
        <v>2008</v>
      </c>
      <c r="G96" s="184" t="s">
        <v>184</v>
      </c>
      <c r="H96" s="185">
        <v>1055</v>
      </c>
      <c r="I96" s="186"/>
      <c r="J96" s="187">
        <f>ROUND(I96*H96,2)</f>
        <v>0</v>
      </c>
      <c r="K96" s="183" t="s">
        <v>19</v>
      </c>
      <c r="L96" s="42"/>
      <c r="M96" s="188" t="s">
        <v>19</v>
      </c>
      <c r="N96" s="189" t="s">
        <v>48</v>
      </c>
      <c r="O96" s="67"/>
      <c r="P96" s="190">
        <f>O96*H96</f>
        <v>0</v>
      </c>
      <c r="Q96" s="190">
        <v>0</v>
      </c>
      <c r="R96" s="190">
        <f>Q96*H96</f>
        <v>0</v>
      </c>
      <c r="S96" s="190">
        <v>0</v>
      </c>
      <c r="T96" s="191">
        <f>S96*H96</f>
        <v>0</v>
      </c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R96" s="192" t="s">
        <v>2009</v>
      </c>
      <c r="AT96" s="192" t="s">
        <v>181</v>
      </c>
      <c r="AU96" s="192" t="s">
        <v>86</v>
      </c>
      <c r="AY96" s="20" t="s">
        <v>179</v>
      </c>
      <c r="BE96" s="193">
        <f>IF(N96="základní",J96,0)</f>
        <v>0</v>
      </c>
      <c r="BF96" s="193">
        <f>IF(N96="snížená",J96,0)</f>
        <v>0</v>
      </c>
      <c r="BG96" s="193">
        <f>IF(N96="zákl. přenesená",J96,0)</f>
        <v>0</v>
      </c>
      <c r="BH96" s="193">
        <f>IF(N96="sníž. přenesená",J96,0)</f>
        <v>0</v>
      </c>
      <c r="BI96" s="193">
        <f>IF(N96="nulová",J96,0)</f>
        <v>0</v>
      </c>
      <c r="BJ96" s="20" t="s">
        <v>84</v>
      </c>
      <c r="BK96" s="193">
        <f>ROUND(I96*H96,2)</f>
        <v>0</v>
      </c>
      <c r="BL96" s="20" t="s">
        <v>2009</v>
      </c>
      <c r="BM96" s="192" t="s">
        <v>2010</v>
      </c>
    </row>
    <row r="97" spans="1:63" s="2" customFormat="1" ht="11.25">
      <c r="A97" s="37"/>
      <c r="B97" s="38"/>
      <c r="C97" s="39"/>
      <c r="D97" s="194" t="s">
        <v>188</v>
      </c>
      <c r="E97" s="39"/>
      <c r="F97" s="195" t="s">
        <v>2008</v>
      </c>
      <c r="G97" s="39"/>
      <c r="H97" s="39"/>
      <c r="I97" s="196"/>
      <c r="J97" s="39"/>
      <c r="K97" s="39"/>
      <c r="L97" s="42"/>
      <c r="M97" s="197"/>
      <c r="N97" s="198"/>
      <c r="O97" s="67"/>
      <c r="P97" s="67"/>
      <c r="Q97" s="67"/>
      <c r="R97" s="67"/>
      <c r="S97" s="67"/>
      <c r="T97" s="68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T97" s="20" t="s">
        <v>188</v>
      </c>
      <c r="AU97" s="20" t="s">
        <v>86</v>
      </c>
    </row>
    <row r="98" spans="1:63" s="13" customFormat="1" ht="11.25">
      <c r="B98" s="201"/>
      <c r="C98" s="202"/>
      <c r="D98" s="194" t="s">
        <v>192</v>
      </c>
      <c r="E98" s="203" t="s">
        <v>19</v>
      </c>
      <c r="F98" s="204" t="s">
        <v>2011</v>
      </c>
      <c r="G98" s="202"/>
      <c r="H98" s="203" t="s">
        <v>19</v>
      </c>
      <c r="I98" s="205"/>
      <c r="J98" s="202"/>
      <c r="K98" s="202"/>
      <c r="L98" s="206"/>
      <c r="M98" s="207"/>
      <c r="N98" s="208"/>
      <c r="O98" s="208"/>
      <c r="P98" s="208"/>
      <c r="Q98" s="208"/>
      <c r="R98" s="208"/>
      <c r="S98" s="208"/>
      <c r="T98" s="209"/>
      <c r="AT98" s="210" t="s">
        <v>192</v>
      </c>
      <c r="AU98" s="210" t="s">
        <v>86</v>
      </c>
      <c r="AV98" s="13" t="s">
        <v>84</v>
      </c>
      <c r="AW98" s="13" t="s">
        <v>37</v>
      </c>
      <c r="AX98" s="13" t="s">
        <v>77</v>
      </c>
      <c r="AY98" s="210" t="s">
        <v>179</v>
      </c>
    </row>
    <row r="99" spans="1:63" s="14" customFormat="1" ht="11.25">
      <c r="B99" s="211"/>
      <c r="C99" s="212"/>
      <c r="D99" s="194" t="s">
        <v>192</v>
      </c>
      <c r="E99" s="213" t="s">
        <v>19</v>
      </c>
      <c r="F99" s="214" t="s">
        <v>2012</v>
      </c>
      <c r="G99" s="212"/>
      <c r="H99" s="215">
        <v>150</v>
      </c>
      <c r="I99" s="216"/>
      <c r="J99" s="212"/>
      <c r="K99" s="212"/>
      <c r="L99" s="217"/>
      <c r="M99" s="218"/>
      <c r="N99" s="219"/>
      <c r="O99" s="219"/>
      <c r="P99" s="219"/>
      <c r="Q99" s="219"/>
      <c r="R99" s="219"/>
      <c r="S99" s="219"/>
      <c r="T99" s="220"/>
      <c r="AT99" s="221" t="s">
        <v>192</v>
      </c>
      <c r="AU99" s="221" t="s">
        <v>86</v>
      </c>
      <c r="AV99" s="14" t="s">
        <v>86</v>
      </c>
      <c r="AW99" s="14" t="s">
        <v>37</v>
      </c>
      <c r="AX99" s="14" t="s">
        <v>77</v>
      </c>
      <c r="AY99" s="221" t="s">
        <v>179</v>
      </c>
    </row>
    <row r="100" spans="1:63" s="14" customFormat="1" ht="11.25">
      <c r="B100" s="211"/>
      <c r="C100" s="212"/>
      <c r="D100" s="194" t="s">
        <v>192</v>
      </c>
      <c r="E100" s="213" t="s">
        <v>19</v>
      </c>
      <c r="F100" s="214" t="s">
        <v>2013</v>
      </c>
      <c r="G100" s="212"/>
      <c r="H100" s="215">
        <v>110</v>
      </c>
      <c r="I100" s="216"/>
      <c r="J100" s="212"/>
      <c r="K100" s="212"/>
      <c r="L100" s="217"/>
      <c r="M100" s="218"/>
      <c r="N100" s="219"/>
      <c r="O100" s="219"/>
      <c r="P100" s="219"/>
      <c r="Q100" s="219"/>
      <c r="R100" s="219"/>
      <c r="S100" s="219"/>
      <c r="T100" s="220"/>
      <c r="AT100" s="221" t="s">
        <v>192</v>
      </c>
      <c r="AU100" s="221" t="s">
        <v>86</v>
      </c>
      <c r="AV100" s="14" t="s">
        <v>86</v>
      </c>
      <c r="AW100" s="14" t="s">
        <v>37</v>
      </c>
      <c r="AX100" s="14" t="s">
        <v>77</v>
      </c>
      <c r="AY100" s="221" t="s">
        <v>179</v>
      </c>
    </row>
    <row r="101" spans="1:63" s="14" customFormat="1" ht="11.25">
      <c r="B101" s="211"/>
      <c r="C101" s="212"/>
      <c r="D101" s="194" t="s">
        <v>192</v>
      </c>
      <c r="E101" s="213" t="s">
        <v>19</v>
      </c>
      <c r="F101" s="214" t="s">
        <v>2014</v>
      </c>
      <c r="G101" s="212"/>
      <c r="H101" s="215">
        <v>60</v>
      </c>
      <c r="I101" s="216"/>
      <c r="J101" s="212"/>
      <c r="K101" s="212"/>
      <c r="L101" s="217"/>
      <c r="M101" s="218"/>
      <c r="N101" s="219"/>
      <c r="O101" s="219"/>
      <c r="P101" s="219"/>
      <c r="Q101" s="219"/>
      <c r="R101" s="219"/>
      <c r="S101" s="219"/>
      <c r="T101" s="220"/>
      <c r="AT101" s="221" t="s">
        <v>192</v>
      </c>
      <c r="AU101" s="221" t="s">
        <v>86</v>
      </c>
      <c r="AV101" s="14" t="s">
        <v>86</v>
      </c>
      <c r="AW101" s="14" t="s">
        <v>37</v>
      </c>
      <c r="AX101" s="14" t="s">
        <v>77</v>
      </c>
      <c r="AY101" s="221" t="s">
        <v>179</v>
      </c>
    </row>
    <row r="102" spans="1:63" s="14" customFormat="1" ht="11.25">
      <c r="B102" s="211"/>
      <c r="C102" s="212"/>
      <c r="D102" s="194" t="s">
        <v>192</v>
      </c>
      <c r="E102" s="213" t="s">
        <v>19</v>
      </c>
      <c r="F102" s="214" t="s">
        <v>2015</v>
      </c>
      <c r="G102" s="212"/>
      <c r="H102" s="215">
        <v>10</v>
      </c>
      <c r="I102" s="216"/>
      <c r="J102" s="212"/>
      <c r="K102" s="212"/>
      <c r="L102" s="217"/>
      <c r="M102" s="218"/>
      <c r="N102" s="219"/>
      <c r="O102" s="219"/>
      <c r="P102" s="219"/>
      <c r="Q102" s="219"/>
      <c r="R102" s="219"/>
      <c r="S102" s="219"/>
      <c r="T102" s="220"/>
      <c r="AT102" s="221" t="s">
        <v>192</v>
      </c>
      <c r="AU102" s="221" t="s">
        <v>86</v>
      </c>
      <c r="AV102" s="14" t="s">
        <v>86</v>
      </c>
      <c r="AW102" s="14" t="s">
        <v>37</v>
      </c>
      <c r="AX102" s="14" t="s">
        <v>77</v>
      </c>
      <c r="AY102" s="221" t="s">
        <v>179</v>
      </c>
    </row>
    <row r="103" spans="1:63" s="14" customFormat="1" ht="11.25">
      <c r="B103" s="211"/>
      <c r="C103" s="212"/>
      <c r="D103" s="194" t="s">
        <v>192</v>
      </c>
      <c r="E103" s="213" t="s">
        <v>19</v>
      </c>
      <c r="F103" s="214" t="s">
        <v>2016</v>
      </c>
      <c r="G103" s="212"/>
      <c r="H103" s="215">
        <v>20</v>
      </c>
      <c r="I103" s="216"/>
      <c r="J103" s="212"/>
      <c r="K103" s="212"/>
      <c r="L103" s="217"/>
      <c r="M103" s="218"/>
      <c r="N103" s="219"/>
      <c r="O103" s="219"/>
      <c r="P103" s="219"/>
      <c r="Q103" s="219"/>
      <c r="R103" s="219"/>
      <c r="S103" s="219"/>
      <c r="T103" s="220"/>
      <c r="AT103" s="221" t="s">
        <v>192</v>
      </c>
      <c r="AU103" s="221" t="s">
        <v>86</v>
      </c>
      <c r="AV103" s="14" t="s">
        <v>86</v>
      </c>
      <c r="AW103" s="14" t="s">
        <v>37</v>
      </c>
      <c r="AX103" s="14" t="s">
        <v>77</v>
      </c>
      <c r="AY103" s="221" t="s">
        <v>179</v>
      </c>
    </row>
    <row r="104" spans="1:63" s="14" customFormat="1" ht="11.25">
      <c r="B104" s="211"/>
      <c r="C104" s="212"/>
      <c r="D104" s="194" t="s">
        <v>192</v>
      </c>
      <c r="E104" s="213" t="s">
        <v>19</v>
      </c>
      <c r="F104" s="214" t="s">
        <v>2017</v>
      </c>
      <c r="G104" s="212"/>
      <c r="H104" s="215">
        <v>30</v>
      </c>
      <c r="I104" s="216"/>
      <c r="J104" s="212"/>
      <c r="K104" s="212"/>
      <c r="L104" s="217"/>
      <c r="M104" s="218"/>
      <c r="N104" s="219"/>
      <c r="O104" s="219"/>
      <c r="P104" s="219"/>
      <c r="Q104" s="219"/>
      <c r="R104" s="219"/>
      <c r="S104" s="219"/>
      <c r="T104" s="220"/>
      <c r="AT104" s="221" t="s">
        <v>192</v>
      </c>
      <c r="AU104" s="221" t="s">
        <v>86</v>
      </c>
      <c r="AV104" s="14" t="s">
        <v>86</v>
      </c>
      <c r="AW104" s="14" t="s">
        <v>37</v>
      </c>
      <c r="AX104" s="14" t="s">
        <v>77</v>
      </c>
      <c r="AY104" s="221" t="s">
        <v>179</v>
      </c>
    </row>
    <row r="105" spans="1:63" s="14" customFormat="1" ht="11.25">
      <c r="B105" s="211"/>
      <c r="C105" s="212"/>
      <c r="D105" s="194" t="s">
        <v>192</v>
      </c>
      <c r="E105" s="213" t="s">
        <v>19</v>
      </c>
      <c r="F105" s="214" t="s">
        <v>2018</v>
      </c>
      <c r="G105" s="212"/>
      <c r="H105" s="215">
        <v>100</v>
      </c>
      <c r="I105" s="216"/>
      <c r="J105" s="212"/>
      <c r="K105" s="212"/>
      <c r="L105" s="217"/>
      <c r="M105" s="218"/>
      <c r="N105" s="219"/>
      <c r="O105" s="219"/>
      <c r="P105" s="219"/>
      <c r="Q105" s="219"/>
      <c r="R105" s="219"/>
      <c r="S105" s="219"/>
      <c r="T105" s="220"/>
      <c r="AT105" s="221" t="s">
        <v>192</v>
      </c>
      <c r="AU105" s="221" t="s">
        <v>86</v>
      </c>
      <c r="AV105" s="14" t="s">
        <v>86</v>
      </c>
      <c r="AW105" s="14" t="s">
        <v>37</v>
      </c>
      <c r="AX105" s="14" t="s">
        <v>77</v>
      </c>
      <c r="AY105" s="221" t="s">
        <v>179</v>
      </c>
    </row>
    <row r="106" spans="1:63" s="14" customFormat="1" ht="11.25">
      <c r="B106" s="211"/>
      <c r="C106" s="212"/>
      <c r="D106" s="194" t="s">
        <v>192</v>
      </c>
      <c r="E106" s="213" t="s">
        <v>19</v>
      </c>
      <c r="F106" s="214" t="s">
        <v>2019</v>
      </c>
      <c r="G106" s="212"/>
      <c r="H106" s="215">
        <v>175</v>
      </c>
      <c r="I106" s="216"/>
      <c r="J106" s="212"/>
      <c r="K106" s="212"/>
      <c r="L106" s="217"/>
      <c r="M106" s="218"/>
      <c r="N106" s="219"/>
      <c r="O106" s="219"/>
      <c r="P106" s="219"/>
      <c r="Q106" s="219"/>
      <c r="R106" s="219"/>
      <c r="S106" s="219"/>
      <c r="T106" s="220"/>
      <c r="AT106" s="221" t="s">
        <v>192</v>
      </c>
      <c r="AU106" s="221" t="s">
        <v>86</v>
      </c>
      <c r="AV106" s="14" t="s">
        <v>86</v>
      </c>
      <c r="AW106" s="14" t="s">
        <v>37</v>
      </c>
      <c r="AX106" s="14" t="s">
        <v>77</v>
      </c>
      <c r="AY106" s="221" t="s">
        <v>179</v>
      </c>
    </row>
    <row r="107" spans="1:63" s="14" customFormat="1" ht="11.25">
      <c r="B107" s="211"/>
      <c r="C107" s="212"/>
      <c r="D107" s="194" t="s">
        <v>192</v>
      </c>
      <c r="E107" s="213" t="s">
        <v>19</v>
      </c>
      <c r="F107" s="214" t="s">
        <v>2020</v>
      </c>
      <c r="G107" s="212"/>
      <c r="H107" s="215">
        <v>10</v>
      </c>
      <c r="I107" s="216"/>
      <c r="J107" s="212"/>
      <c r="K107" s="212"/>
      <c r="L107" s="217"/>
      <c r="M107" s="218"/>
      <c r="N107" s="219"/>
      <c r="O107" s="219"/>
      <c r="P107" s="219"/>
      <c r="Q107" s="219"/>
      <c r="R107" s="219"/>
      <c r="S107" s="219"/>
      <c r="T107" s="220"/>
      <c r="AT107" s="221" t="s">
        <v>192</v>
      </c>
      <c r="AU107" s="221" t="s">
        <v>86</v>
      </c>
      <c r="AV107" s="14" t="s">
        <v>86</v>
      </c>
      <c r="AW107" s="14" t="s">
        <v>37</v>
      </c>
      <c r="AX107" s="14" t="s">
        <v>77</v>
      </c>
      <c r="AY107" s="221" t="s">
        <v>179</v>
      </c>
    </row>
    <row r="108" spans="1:63" s="14" customFormat="1" ht="11.25">
      <c r="B108" s="211"/>
      <c r="C108" s="212"/>
      <c r="D108" s="194" t="s">
        <v>192</v>
      </c>
      <c r="E108" s="213" t="s">
        <v>19</v>
      </c>
      <c r="F108" s="214" t="s">
        <v>2021</v>
      </c>
      <c r="G108" s="212"/>
      <c r="H108" s="215">
        <v>270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77</v>
      </c>
      <c r="AY108" s="221" t="s">
        <v>179</v>
      </c>
    </row>
    <row r="109" spans="1:63" s="14" customFormat="1" ht="11.25">
      <c r="B109" s="211"/>
      <c r="C109" s="212"/>
      <c r="D109" s="194" t="s">
        <v>192</v>
      </c>
      <c r="E109" s="213" t="s">
        <v>19</v>
      </c>
      <c r="F109" s="214" t="s">
        <v>2022</v>
      </c>
      <c r="G109" s="212"/>
      <c r="H109" s="215">
        <v>120</v>
      </c>
      <c r="I109" s="216"/>
      <c r="J109" s="212"/>
      <c r="K109" s="212"/>
      <c r="L109" s="217"/>
      <c r="M109" s="218"/>
      <c r="N109" s="219"/>
      <c r="O109" s="219"/>
      <c r="P109" s="219"/>
      <c r="Q109" s="219"/>
      <c r="R109" s="219"/>
      <c r="S109" s="219"/>
      <c r="T109" s="220"/>
      <c r="AT109" s="221" t="s">
        <v>192</v>
      </c>
      <c r="AU109" s="221" t="s">
        <v>86</v>
      </c>
      <c r="AV109" s="14" t="s">
        <v>86</v>
      </c>
      <c r="AW109" s="14" t="s">
        <v>37</v>
      </c>
      <c r="AX109" s="14" t="s">
        <v>77</v>
      </c>
      <c r="AY109" s="221" t="s">
        <v>179</v>
      </c>
    </row>
    <row r="110" spans="1:63" s="15" customFormat="1" ht="11.25">
      <c r="B110" s="222"/>
      <c r="C110" s="223"/>
      <c r="D110" s="194" t="s">
        <v>192</v>
      </c>
      <c r="E110" s="224" t="s">
        <v>19</v>
      </c>
      <c r="F110" s="225" t="s">
        <v>205</v>
      </c>
      <c r="G110" s="223"/>
      <c r="H110" s="226">
        <v>1055</v>
      </c>
      <c r="I110" s="227"/>
      <c r="J110" s="223"/>
      <c r="K110" s="223"/>
      <c r="L110" s="228"/>
      <c r="M110" s="229"/>
      <c r="N110" s="230"/>
      <c r="O110" s="230"/>
      <c r="P110" s="230"/>
      <c r="Q110" s="230"/>
      <c r="R110" s="230"/>
      <c r="S110" s="230"/>
      <c r="T110" s="231"/>
      <c r="AT110" s="232" t="s">
        <v>192</v>
      </c>
      <c r="AU110" s="232" t="s">
        <v>86</v>
      </c>
      <c r="AV110" s="15" t="s">
        <v>186</v>
      </c>
      <c r="AW110" s="15" t="s">
        <v>37</v>
      </c>
      <c r="AX110" s="15" t="s">
        <v>84</v>
      </c>
      <c r="AY110" s="232" t="s">
        <v>179</v>
      </c>
    </row>
    <row r="111" spans="1:63" s="12" customFormat="1" ht="25.9" customHeight="1">
      <c r="B111" s="165"/>
      <c r="C111" s="166"/>
      <c r="D111" s="167" t="s">
        <v>76</v>
      </c>
      <c r="E111" s="168" t="s">
        <v>1946</v>
      </c>
      <c r="F111" s="168" t="s">
        <v>1947</v>
      </c>
      <c r="G111" s="166"/>
      <c r="H111" s="166"/>
      <c r="I111" s="169"/>
      <c r="J111" s="170">
        <f>BK111</f>
        <v>0</v>
      </c>
      <c r="K111" s="166"/>
      <c r="L111" s="171"/>
      <c r="M111" s="172"/>
      <c r="N111" s="173"/>
      <c r="O111" s="173"/>
      <c r="P111" s="174">
        <f>P112+P116+P121+P133+P145</f>
        <v>0</v>
      </c>
      <c r="Q111" s="173"/>
      <c r="R111" s="174">
        <f>R112+R116+R121+R133+R145</f>
        <v>0</v>
      </c>
      <c r="S111" s="173"/>
      <c r="T111" s="175">
        <f>T112+T116+T121+T133+T145</f>
        <v>0</v>
      </c>
      <c r="AR111" s="176" t="s">
        <v>225</v>
      </c>
      <c r="AT111" s="177" t="s">
        <v>76</v>
      </c>
      <c r="AU111" s="177" t="s">
        <v>77</v>
      </c>
      <c r="AY111" s="176" t="s">
        <v>179</v>
      </c>
      <c r="BK111" s="178">
        <f>BK112+BK116+BK121+BK133+BK145</f>
        <v>0</v>
      </c>
    </row>
    <row r="112" spans="1:63" s="12" customFormat="1" ht="22.9" customHeight="1">
      <c r="B112" s="165"/>
      <c r="C112" s="166"/>
      <c r="D112" s="167" t="s">
        <v>76</v>
      </c>
      <c r="E112" s="179" t="s">
        <v>1948</v>
      </c>
      <c r="F112" s="179" t="s">
        <v>1949</v>
      </c>
      <c r="G112" s="166"/>
      <c r="H112" s="166"/>
      <c r="I112" s="169"/>
      <c r="J112" s="180">
        <f>BK112</f>
        <v>0</v>
      </c>
      <c r="K112" s="166"/>
      <c r="L112" s="171"/>
      <c r="M112" s="172"/>
      <c r="N112" s="173"/>
      <c r="O112" s="173"/>
      <c r="P112" s="174">
        <f>SUM(P113:P115)</f>
        <v>0</v>
      </c>
      <c r="Q112" s="173"/>
      <c r="R112" s="174">
        <f>SUM(R113:R115)</f>
        <v>0</v>
      </c>
      <c r="S112" s="173"/>
      <c r="T112" s="175">
        <f>SUM(T113:T115)</f>
        <v>0</v>
      </c>
      <c r="AR112" s="176" t="s">
        <v>225</v>
      </c>
      <c r="AT112" s="177" t="s">
        <v>76</v>
      </c>
      <c r="AU112" s="177" t="s">
        <v>84</v>
      </c>
      <c r="AY112" s="176" t="s">
        <v>179</v>
      </c>
      <c r="BK112" s="178">
        <f>SUM(BK113:BK115)</f>
        <v>0</v>
      </c>
    </row>
    <row r="113" spans="1:65" s="2" customFormat="1" ht="16.5" customHeight="1">
      <c r="A113" s="37"/>
      <c r="B113" s="38"/>
      <c r="C113" s="181" t="s">
        <v>86</v>
      </c>
      <c r="D113" s="181" t="s">
        <v>181</v>
      </c>
      <c r="E113" s="182" t="s">
        <v>2023</v>
      </c>
      <c r="F113" s="183" t="s">
        <v>2024</v>
      </c>
      <c r="G113" s="184" t="s">
        <v>405</v>
      </c>
      <c r="H113" s="185">
        <v>1</v>
      </c>
      <c r="I113" s="186"/>
      <c r="J113" s="187">
        <f>ROUND(I113*H113,2)</f>
        <v>0</v>
      </c>
      <c r="K113" s="183" t="s">
        <v>185</v>
      </c>
      <c r="L113" s="42"/>
      <c r="M113" s="188" t="s">
        <v>19</v>
      </c>
      <c r="N113" s="189" t="s">
        <v>48</v>
      </c>
      <c r="O113" s="67"/>
      <c r="P113" s="190">
        <f>O113*H113</f>
        <v>0</v>
      </c>
      <c r="Q113" s="190">
        <v>0</v>
      </c>
      <c r="R113" s="190">
        <f>Q113*H113</f>
        <v>0</v>
      </c>
      <c r="S113" s="190">
        <v>0</v>
      </c>
      <c r="T113" s="191">
        <f>S113*H113</f>
        <v>0</v>
      </c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R113" s="192" t="s">
        <v>1952</v>
      </c>
      <c r="AT113" s="192" t="s">
        <v>181</v>
      </c>
      <c r="AU113" s="192" t="s">
        <v>86</v>
      </c>
      <c r="AY113" s="20" t="s">
        <v>179</v>
      </c>
      <c r="BE113" s="193">
        <f>IF(N113="základní",J113,0)</f>
        <v>0</v>
      </c>
      <c r="BF113" s="193">
        <f>IF(N113="snížená",J113,0)</f>
        <v>0</v>
      </c>
      <c r="BG113" s="193">
        <f>IF(N113="zákl. přenesená",J113,0)</f>
        <v>0</v>
      </c>
      <c r="BH113" s="193">
        <f>IF(N113="sníž. přenesená",J113,0)</f>
        <v>0</v>
      </c>
      <c r="BI113" s="193">
        <f>IF(N113="nulová",J113,0)</f>
        <v>0</v>
      </c>
      <c r="BJ113" s="20" t="s">
        <v>84</v>
      </c>
      <c r="BK113" s="193">
        <f>ROUND(I113*H113,2)</f>
        <v>0</v>
      </c>
      <c r="BL113" s="20" t="s">
        <v>1952</v>
      </c>
      <c r="BM113" s="192" t="s">
        <v>2025</v>
      </c>
    </row>
    <row r="114" spans="1:65" s="2" customFormat="1" ht="11.25">
      <c r="A114" s="37"/>
      <c r="B114" s="38"/>
      <c r="C114" s="39"/>
      <c r="D114" s="194" t="s">
        <v>188</v>
      </c>
      <c r="E114" s="39"/>
      <c r="F114" s="195" t="s">
        <v>2024</v>
      </c>
      <c r="G114" s="39"/>
      <c r="H114" s="39"/>
      <c r="I114" s="196"/>
      <c r="J114" s="39"/>
      <c r="K114" s="39"/>
      <c r="L114" s="42"/>
      <c r="M114" s="197"/>
      <c r="N114" s="198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188</v>
      </c>
      <c r="AU114" s="20" t="s">
        <v>86</v>
      </c>
    </row>
    <row r="115" spans="1:65" s="2" customFormat="1" ht="11.25">
      <c r="A115" s="37"/>
      <c r="B115" s="38"/>
      <c r="C115" s="39"/>
      <c r="D115" s="199" t="s">
        <v>190</v>
      </c>
      <c r="E115" s="39"/>
      <c r="F115" s="200" t="s">
        <v>2026</v>
      </c>
      <c r="G115" s="39"/>
      <c r="H115" s="39"/>
      <c r="I115" s="196"/>
      <c r="J115" s="39"/>
      <c r="K115" s="39"/>
      <c r="L115" s="42"/>
      <c r="M115" s="197"/>
      <c r="N115" s="198"/>
      <c r="O115" s="67"/>
      <c r="P115" s="67"/>
      <c r="Q115" s="67"/>
      <c r="R115" s="67"/>
      <c r="S115" s="67"/>
      <c r="T115" s="68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T115" s="20" t="s">
        <v>190</v>
      </c>
      <c r="AU115" s="20" t="s">
        <v>86</v>
      </c>
    </row>
    <row r="116" spans="1:65" s="12" customFormat="1" ht="22.9" customHeight="1">
      <c r="B116" s="165"/>
      <c r="C116" s="166"/>
      <c r="D116" s="167" t="s">
        <v>76</v>
      </c>
      <c r="E116" s="179" t="s">
        <v>1989</v>
      </c>
      <c r="F116" s="179" t="s">
        <v>1990</v>
      </c>
      <c r="G116" s="166"/>
      <c r="H116" s="166"/>
      <c r="I116" s="169"/>
      <c r="J116" s="180">
        <f>BK116</f>
        <v>0</v>
      </c>
      <c r="K116" s="166"/>
      <c r="L116" s="171"/>
      <c r="M116" s="172"/>
      <c r="N116" s="173"/>
      <c r="O116" s="173"/>
      <c r="P116" s="174">
        <f>SUM(P117:P120)</f>
        <v>0</v>
      </c>
      <c r="Q116" s="173"/>
      <c r="R116" s="174">
        <f>SUM(R117:R120)</f>
        <v>0</v>
      </c>
      <c r="S116" s="173"/>
      <c r="T116" s="175">
        <f>SUM(T117:T120)</f>
        <v>0</v>
      </c>
      <c r="AR116" s="176" t="s">
        <v>225</v>
      </c>
      <c r="AT116" s="177" t="s">
        <v>76</v>
      </c>
      <c r="AU116" s="177" t="s">
        <v>84</v>
      </c>
      <c r="AY116" s="176" t="s">
        <v>179</v>
      </c>
      <c r="BK116" s="178">
        <f>SUM(BK117:BK120)</f>
        <v>0</v>
      </c>
    </row>
    <row r="117" spans="1:65" s="2" customFormat="1" ht="16.5" customHeight="1">
      <c r="A117" s="37"/>
      <c r="B117" s="38"/>
      <c r="C117" s="181" t="s">
        <v>94</v>
      </c>
      <c r="D117" s="181" t="s">
        <v>181</v>
      </c>
      <c r="E117" s="182" t="s">
        <v>2027</v>
      </c>
      <c r="F117" s="183" t="s">
        <v>1990</v>
      </c>
      <c r="G117" s="184" t="s">
        <v>1960</v>
      </c>
      <c r="H117" s="259"/>
      <c r="I117" s="186"/>
      <c r="J117" s="187">
        <f>ROUND(I117*H117,2)</f>
        <v>0</v>
      </c>
      <c r="K117" s="183" t="s">
        <v>185</v>
      </c>
      <c r="L117" s="42"/>
      <c r="M117" s="188" t="s">
        <v>19</v>
      </c>
      <c r="N117" s="189" t="s">
        <v>48</v>
      </c>
      <c r="O117" s="67"/>
      <c r="P117" s="190">
        <f>O117*H117</f>
        <v>0</v>
      </c>
      <c r="Q117" s="190">
        <v>0</v>
      </c>
      <c r="R117" s="190">
        <f>Q117*H117</f>
        <v>0</v>
      </c>
      <c r="S117" s="190">
        <v>0</v>
      </c>
      <c r="T117" s="191">
        <f>S117*H117</f>
        <v>0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92" t="s">
        <v>1952</v>
      </c>
      <c r="AT117" s="192" t="s">
        <v>181</v>
      </c>
      <c r="AU117" s="192" t="s">
        <v>86</v>
      </c>
      <c r="AY117" s="20" t="s">
        <v>179</v>
      </c>
      <c r="BE117" s="193">
        <f>IF(N117="základní",J117,0)</f>
        <v>0</v>
      </c>
      <c r="BF117" s="193">
        <f>IF(N117="snížená",J117,0)</f>
        <v>0</v>
      </c>
      <c r="BG117" s="193">
        <f>IF(N117="zákl. přenesená",J117,0)</f>
        <v>0</v>
      </c>
      <c r="BH117" s="193">
        <f>IF(N117="sníž. přenesená",J117,0)</f>
        <v>0</v>
      </c>
      <c r="BI117" s="193">
        <f>IF(N117="nulová",J117,0)</f>
        <v>0</v>
      </c>
      <c r="BJ117" s="20" t="s">
        <v>84</v>
      </c>
      <c r="BK117" s="193">
        <f>ROUND(I117*H117,2)</f>
        <v>0</v>
      </c>
      <c r="BL117" s="20" t="s">
        <v>1952</v>
      </c>
      <c r="BM117" s="192" t="s">
        <v>2028</v>
      </c>
    </row>
    <row r="118" spans="1:65" s="2" customFormat="1" ht="11.25">
      <c r="A118" s="37"/>
      <c r="B118" s="38"/>
      <c r="C118" s="39"/>
      <c r="D118" s="194" t="s">
        <v>188</v>
      </c>
      <c r="E118" s="39"/>
      <c r="F118" s="195" t="s">
        <v>1990</v>
      </c>
      <c r="G118" s="39"/>
      <c r="H118" s="39"/>
      <c r="I118" s="196"/>
      <c r="J118" s="39"/>
      <c r="K118" s="39"/>
      <c r="L118" s="42"/>
      <c r="M118" s="197"/>
      <c r="N118" s="198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188</v>
      </c>
      <c r="AU118" s="20" t="s">
        <v>86</v>
      </c>
    </row>
    <row r="119" spans="1:65" s="2" customFormat="1" ht="11.25">
      <c r="A119" s="37"/>
      <c r="B119" s="38"/>
      <c r="C119" s="39"/>
      <c r="D119" s="199" t="s">
        <v>190</v>
      </c>
      <c r="E119" s="39"/>
      <c r="F119" s="200" t="s">
        <v>2029</v>
      </c>
      <c r="G119" s="39"/>
      <c r="H119" s="39"/>
      <c r="I119" s="196"/>
      <c r="J119" s="39"/>
      <c r="K119" s="39"/>
      <c r="L119" s="42"/>
      <c r="M119" s="197"/>
      <c r="N119" s="198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190</v>
      </c>
      <c r="AU119" s="20" t="s">
        <v>86</v>
      </c>
    </row>
    <row r="120" spans="1:65" s="2" customFormat="1" ht="78">
      <c r="A120" s="37"/>
      <c r="B120" s="38"/>
      <c r="C120" s="39"/>
      <c r="D120" s="194" t="s">
        <v>433</v>
      </c>
      <c r="E120" s="39"/>
      <c r="F120" s="254" t="s">
        <v>2030</v>
      </c>
      <c r="G120" s="39"/>
      <c r="H120" s="39"/>
      <c r="I120" s="196"/>
      <c r="J120" s="39"/>
      <c r="K120" s="39"/>
      <c r="L120" s="42"/>
      <c r="M120" s="197"/>
      <c r="N120" s="198"/>
      <c r="O120" s="67"/>
      <c r="P120" s="67"/>
      <c r="Q120" s="67"/>
      <c r="R120" s="67"/>
      <c r="S120" s="67"/>
      <c r="T120" s="68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T120" s="20" t="s">
        <v>433</v>
      </c>
      <c r="AU120" s="20" t="s">
        <v>86</v>
      </c>
    </row>
    <row r="121" spans="1:65" s="12" customFormat="1" ht="22.9" customHeight="1">
      <c r="B121" s="165"/>
      <c r="C121" s="166"/>
      <c r="D121" s="167" t="s">
        <v>76</v>
      </c>
      <c r="E121" s="179" t="s">
        <v>2031</v>
      </c>
      <c r="F121" s="179" t="s">
        <v>2032</v>
      </c>
      <c r="G121" s="166"/>
      <c r="H121" s="166"/>
      <c r="I121" s="169"/>
      <c r="J121" s="180">
        <f>BK121</f>
        <v>0</v>
      </c>
      <c r="K121" s="166"/>
      <c r="L121" s="171"/>
      <c r="M121" s="172"/>
      <c r="N121" s="173"/>
      <c r="O121" s="173"/>
      <c r="P121" s="174">
        <f>SUM(P122:P132)</f>
        <v>0</v>
      </c>
      <c r="Q121" s="173"/>
      <c r="R121" s="174">
        <f>SUM(R122:R132)</f>
        <v>0</v>
      </c>
      <c r="S121" s="173"/>
      <c r="T121" s="175">
        <f>SUM(T122:T132)</f>
        <v>0</v>
      </c>
      <c r="AR121" s="176" t="s">
        <v>225</v>
      </c>
      <c r="AT121" s="177" t="s">
        <v>76</v>
      </c>
      <c r="AU121" s="177" t="s">
        <v>84</v>
      </c>
      <c r="AY121" s="176" t="s">
        <v>179</v>
      </c>
      <c r="BK121" s="178">
        <f>SUM(BK122:BK132)</f>
        <v>0</v>
      </c>
    </row>
    <row r="122" spans="1:65" s="2" customFormat="1" ht="16.5" customHeight="1">
      <c r="A122" s="37"/>
      <c r="B122" s="38"/>
      <c r="C122" s="181" t="s">
        <v>186</v>
      </c>
      <c r="D122" s="181" t="s">
        <v>181</v>
      </c>
      <c r="E122" s="182" t="s">
        <v>2033</v>
      </c>
      <c r="F122" s="183" t="s">
        <v>2034</v>
      </c>
      <c r="G122" s="184" t="s">
        <v>1960</v>
      </c>
      <c r="H122" s="259"/>
      <c r="I122" s="186"/>
      <c r="J122" s="187">
        <f>ROUND(I122*H122,2)</f>
        <v>0</v>
      </c>
      <c r="K122" s="183" t="s">
        <v>185</v>
      </c>
      <c r="L122" s="42"/>
      <c r="M122" s="188" t="s">
        <v>19</v>
      </c>
      <c r="N122" s="189" t="s">
        <v>48</v>
      </c>
      <c r="O122" s="67"/>
      <c r="P122" s="190">
        <f>O122*H122</f>
        <v>0</v>
      </c>
      <c r="Q122" s="190">
        <v>0</v>
      </c>
      <c r="R122" s="190">
        <f>Q122*H122</f>
        <v>0</v>
      </c>
      <c r="S122" s="190">
        <v>0</v>
      </c>
      <c r="T122" s="191">
        <f>S122*H122</f>
        <v>0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R122" s="192" t="s">
        <v>1952</v>
      </c>
      <c r="AT122" s="192" t="s">
        <v>181</v>
      </c>
      <c r="AU122" s="192" t="s">
        <v>86</v>
      </c>
      <c r="AY122" s="20" t="s">
        <v>179</v>
      </c>
      <c r="BE122" s="193">
        <f>IF(N122="základní",J122,0)</f>
        <v>0</v>
      </c>
      <c r="BF122" s="193">
        <f>IF(N122="snížená",J122,0)</f>
        <v>0</v>
      </c>
      <c r="BG122" s="193">
        <f>IF(N122="zákl. přenesená",J122,0)</f>
        <v>0</v>
      </c>
      <c r="BH122" s="193">
        <f>IF(N122="sníž. přenesená",J122,0)</f>
        <v>0</v>
      </c>
      <c r="BI122" s="193">
        <f>IF(N122="nulová",J122,0)</f>
        <v>0</v>
      </c>
      <c r="BJ122" s="20" t="s">
        <v>84</v>
      </c>
      <c r="BK122" s="193">
        <f>ROUND(I122*H122,2)</f>
        <v>0</v>
      </c>
      <c r="BL122" s="20" t="s">
        <v>1952</v>
      </c>
      <c r="BM122" s="192" t="s">
        <v>2035</v>
      </c>
    </row>
    <row r="123" spans="1:65" s="2" customFormat="1" ht="11.25">
      <c r="A123" s="37"/>
      <c r="B123" s="38"/>
      <c r="C123" s="39"/>
      <c r="D123" s="194" t="s">
        <v>188</v>
      </c>
      <c r="E123" s="39"/>
      <c r="F123" s="195" t="s">
        <v>2034</v>
      </c>
      <c r="G123" s="39"/>
      <c r="H123" s="39"/>
      <c r="I123" s="196"/>
      <c r="J123" s="39"/>
      <c r="K123" s="39"/>
      <c r="L123" s="42"/>
      <c r="M123" s="197"/>
      <c r="N123" s="198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188</v>
      </c>
      <c r="AU123" s="20" t="s">
        <v>86</v>
      </c>
    </row>
    <row r="124" spans="1:65" s="2" customFormat="1" ht="11.25">
      <c r="A124" s="37"/>
      <c r="B124" s="38"/>
      <c r="C124" s="39"/>
      <c r="D124" s="199" t="s">
        <v>190</v>
      </c>
      <c r="E124" s="39"/>
      <c r="F124" s="200" t="s">
        <v>2036</v>
      </c>
      <c r="G124" s="39"/>
      <c r="H124" s="39"/>
      <c r="I124" s="196"/>
      <c r="J124" s="39"/>
      <c r="K124" s="39"/>
      <c r="L124" s="42"/>
      <c r="M124" s="197"/>
      <c r="N124" s="198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190</v>
      </c>
      <c r="AU124" s="20" t="s">
        <v>86</v>
      </c>
    </row>
    <row r="125" spans="1:65" s="2" customFormat="1" ht="24.2" customHeight="1">
      <c r="A125" s="37"/>
      <c r="B125" s="38"/>
      <c r="C125" s="181" t="s">
        <v>225</v>
      </c>
      <c r="D125" s="181" t="s">
        <v>181</v>
      </c>
      <c r="E125" s="182" t="s">
        <v>2037</v>
      </c>
      <c r="F125" s="183" t="s">
        <v>2038</v>
      </c>
      <c r="G125" s="184" t="s">
        <v>405</v>
      </c>
      <c r="H125" s="185">
        <v>1</v>
      </c>
      <c r="I125" s="186"/>
      <c r="J125" s="187">
        <f>ROUND(I125*H125,2)</f>
        <v>0</v>
      </c>
      <c r="K125" s="183" t="s">
        <v>474</v>
      </c>
      <c r="L125" s="42"/>
      <c r="M125" s="188" t="s">
        <v>19</v>
      </c>
      <c r="N125" s="189" t="s">
        <v>48</v>
      </c>
      <c r="O125" s="67"/>
      <c r="P125" s="190">
        <f>O125*H125</f>
        <v>0</v>
      </c>
      <c r="Q125" s="190">
        <v>0</v>
      </c>
      <c r="R125" s="190">
        <f>Q125*H125</f>
        <v>0</v>
      </c>
      <c r="S125" s="190">
        <v>0</v>
      </c>
      <c r="T125" s="191">
        <f>S125*H125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192" t="s">
        <v>1952</v>
      </c>
      <c r="AT125" s="192" t="s">
        <v>181</v>
      </c>
      <c r="AU125" s="192" t="s">
        <v>86</v>
      </c>
      <c r="AY125" s="20" t="s">
        <v>179</v>
      </c>
      <c r="BE125" s="193">
        <f>IF(N125="základní",J125,0)</f>
        <v>0</v>
      </c>
      <c r="BF125" s="193">
        <f>IF(N125="snížená",J125,0)</f>
        <v>0</v>
      </c>
      <c r="BG125" s="193">
        <f>IF(N125="zákl. přenesená",J125,0)</f>
        <v>0</v>
      </c>
      <c r="BH125" s="193">
        <f>IF(N125="sníž. přenesená",J125,0)</f>
        <v>0</v>
      </c>
      <c r="BI125" s="193">
        <f>IF(N125="nulová",J125,0)</f>
        <v>0</v>
      </c>
      <c r="BJ125" s="20" t="s">
        <v>84</v>
      </c>
      <c r="BK125" s="193">
        <f>ROUND(I125*H125,2)</f>
        <v>0</v>
      </c>
      <c r="BL125" s="20" t="s">
        <v>1952</v>
      </c>
      <c r="BM125" s="192" t="s">
        <v>2039</v>
      </c>
    </row>
    <row r="126" spans="1:65" s="2" customFormat="1" ht="11.25">
      <c r="A126" s="37"/>
      <c r="B126" s="38"/>
      <c r="C126" s="39"/>
      <c r="D126" s="194" t="s">
        <v>188</v>
      </c>
      <c r="E126" s="39"/>
      <c r="F126" s="195" t="s">
        <v>2038</v>
      </c>
      <c r="G126" s="39"/>
      <c r="H126" s="39"/>
      <c r="I126" s="196"/>
      <c r="J126" s="39"/>
      <c r="K126" s="39"/>
      <c r="L126" s="42"/>
      <c r="M126" s="197"/>
      <c r="N126" s="198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188</v>
      </c>
      <c r="AU126" s="20" t="s">
        <v>86</v>
      </c>
    </row>
    <row r="127" spans="1:65" s="2" customFormat="1" ht="68.25">
      <c r="A127" s="37"/>
      <c r="B127" s="38"/>
      <c r="C127" s="39"/>
      <c r="D127" s="194" t="s">
        <v>433</v>
      </c>
      <c r="E127" s="39"/>
      <c r="F127" s="254" t="s">
        <v>2040</v>
      </c>
      <c r="G127" s="39"/>
      <c r="H127" s="39"/>
      <c r="I127" s="196"/>
      <c r="J127" s="39"/>
      <c r="K127" s="39"/>
      <c r="L127" s="42"/>
      <c r="M127" s="197"/>
      <c r="N127" s="198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433</v>
      </c>
      <c r="AU127" s="20" t="s">
        <v>86</v>
      </c>
    </row>
    <row r="128" spans="1:65" s="2" customFormat="1" ht="24.2" customHeight="1">
      <c r="A128" s="37"/>
      <c r="B128" s="38"/>
      <c r="C128" s="181" t="s">
        <v>236</v>
      </c>
      <c r="D128" s="181" t="s">
        <v>181</v>
      </c>
      <c r="E128" s="182" t="s">
        <v>2041</v>
      </c>
      <c r="F128" s="183" t="s">
        <v>2042</v>
      </c>
      <c r="G128" s="184" t="s">
        <v>405</v>
      </c>
      <c r="H128" s="185">
        <v>1</v>
      </c>
      <c r="I128" s="186"/>
      <c r="J128" s="187">
        <f>ROUND(I128*H128,2)</f>
        <v>0</v>
      </c>
      <c r="K128" s="183" t="s">
        <v>474</v>
      </c>
      <c r="L128" s="42"/>
      <c r="M128" s="188" t="s">
        <v>19</v>
      </c>
      <c r="N128" s="189" t="s">
        <v>48</v>
      </c>
      <c r="O128" s="67"/>
      <c r="P128" s="190">
        <f>O128*H128</f>
        <v>0</v>
      </c>
      <c r="Q128" s="190">
        <v>0</v>
      </c>
      <c r="R128" s="190">
        <f>Q128*H128</f>
        <v>0</v>
      </c>
      <c r="S128" s="190">
        <v>0</v>
      </c>
      <c r="T128" s="191">
        <f>S128*H128</f>
        <v>0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192" t="s">
        <v>1952</v>
      </c>
      <c r="AT128" s="192" t="s">
        <v>181</v>
      </c>
      <c r="AU128" s="192" t="s">
        <v>86</v>
      </c>
      <c r="AY128" s="20" t="s">
        <v>179</v>
      </c>
      <c r="BE128" s="193">
        <f>IF(N128="základní",J128,0)</f>
        <v>0</v>
      </c>
      <c r="BF128" s="193">
        <f>IF(N128="snížená",J128,0)</f>
        <v>0</v>
      </c>
      <c r="BG128" s="193">
        <f>IF(N128="zákl. přenesená",J128,0)</f>
        <v>0</v>
      </c>
      <c r="BH128" s="193">
        <f>IF(N128="sníž. přenesená",J128,0)</f>
        <v>0</v>
      </c>
      <c r="BI128" s="193">
        <f>IF(N128="nulová",J128,0)</f>
        <v>0</v>
      </c>
      <c r="BJ128" s="20" t="s">
        <v>84</v>
      </c>
      <c r="BK128" s="193">
        <f>ROUND(I128*H128,2)</f>
        <v>0</v>
      </c>
      <c r="BL128" s="20" t="s">
        <v>1952</v>
      </c>
      <c r="BM128" s="192" t="s">
        <v>2043</v>
      </c>
    </row>
    <row r="129" spans="1:65" s="2" customFormat="1" ht="19.5">
      <c r="A129" s="37"/>
      <c r="B129" s="38"/>
      <c r="C129" s="39"/>
      <c r="D129" s="194" t="s">
        <v>188</v>
      </c>
      <c r="E129" s="39"/>
      <c r="F129" s="195" t="s">
        <v>2042</v>
      </c>
      <c r="G129" s="39"/>
      <c r="H129" s="39"/>
      <c r="I129" s="196"/>
      <c r="J129" s="39"/>
      <c r="K129" s="39"/>
      <c r="L129" s="42"/>
      <c r="M129" s="197"/>
      <c r="N129" s="198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188</v>
      </c>
      <c r="AU129" s="20" t="s">
        <v>86</v>
      </c>
    </row>
    <row r="130" spans="1:65" s="2" customFormat="1" ht="24.2" customHeight="1">
      <c r="A130" s="37"/>
      <c r="B130" s="38"/>
      <c r="C130" s="181" t="s">
        <v>245</v>
      </c>
      <c r="D130" s="181" t="s">
        <v>181</v>
      </c>
      <c r="E130" s="182" t="s">
        <v>2044</v>
      </c>
      <c r="F130" s="183" t="s">
        <v>2045</v>
      </c>
      <c r="G130" s="184" t="s">
        <v>405</v>
      </c>
      <c r="H130" s="185">
        <v>1</v>
      </c>
      <c r="I130" s="186"/>
      <c r="J130" s="187">
        <f>ROUND(I130*H130,2)</f>
        <v>0</v>
      </c>
      <c r="K130" s="183" t="s">
        <v>474</v>
      </c>
      <c r="L130" s="42"/>
      <c r="M130" s="188" t="s">
        <v>19</v>
      </c>
      <c r="N130" s="189" t="s">
        <v>48</v>
      </c>
      <c r="O130" s="67"/>
      <c r="P130" s="190">
        <f>O130*H130</f>
        <v>0</v>
      </c>
      <c r="Q130" s="190">
        <v>0</v>
      </c>
      <c r="R130" s="190">
        <f>Q130*H130</f>
        <v>0</v>
      </c>
      <c r="S130" s="190">
        <v>0</v>
      </c>
      <c r="T130" s="191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192" t="s">
        <v>1952</v>
      </c>
      <c r="AT130" s="192" t="s">
        <v>181</v>
      </c>
      <c r="AU130" s="192" t="s">
        <v>86</v>
      </c>
      <c r="AY130" s="20" t="s">
        <v>179</v>
      </c>
      <c r="BE130" s="193">
        <f>IF(N130="základní",J130,0)</f>
        <v>0</v>
      </c>
      <c r="BF130" s="193">
        <f>IF(N130="snížená",J130,0)</f>
        <v>0</v>
      </c>
      <c r="BG130" s="193">
        <f>IF(N130="zákl. přenesená",J130,0)</f>
        <v>0</v>
      </c>
      <c r="BH130" s="193">
        <f>IF(N130="sníž. přenesená",J130,0)</f>
        <v>0</v>
      </c>
      <c r="BI130" s="193">
        <f>IF(N130="nulová",J130,0)</f>
        <v>0</v>
      </c>
      <c r="BJ130" s="20" t="s">
        <v>84</v>
      </c>
      <c r="BK130" s="193">
        <f>ROUND(I130*H130,2)</f>
        <v>0</v>
      </c>
      <c r="BL130" s="20" t="s">
        <v>1952</v>
      </c>
      <c r="BM130" s="192" t="s">
        <v>2046</v>
      </c>
    </row>
    <row r="131" spans="1:65" s="2" customFormat="1" ht="11.25">
      <c r="A131" s="37"/>
      <c r="B131" s="38"/>
      <c r="C131" s="39"/>
      <c r="D131" s="194" t="s">
        <v>188</v>
      </c>
      <c r="E131" s="39"/>
      <c r="F131" s="195" t="s">
        <v>2045</v>
      </c>
      <c r="G131" s="39"/>
      <c r="H131" s="39"/>
      <c r="I131" s="196"/>
      <c r="J131" s="39"/>
      <c r="K131" s="39"/>
      <c r="L131" s="42"/>
      <c r="M131" s="197"/>
      <c r="N131" s="198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188</v>
      </c>
      <c r="AU131" s="20" t="s">
        <v>86</v>
      </c>
    </row>
    <row r="132" spans="1:65" s="2" customFormat="1" ht="48.75">
      <c r="A132" s="37"/>
      <c r="B132" s="38"/>
      <c r="C132" s="39"/>
      <c r="D132" s="194" t="s">
        <v>433</v>
      </c>
      <c r="E132" s="39"/>
      <c r="F132" s="254" t="s">
        <v>2047</v>
      </c>
      <c r="G132" s="39"/>
      <c r="H132" s="39"/>
      <c r="I132" s="196"/>
      <c r="J132" s="39"/>
      <c r="K132" s="39"/>
      <c r="L132" s="42"/>
      <c r="M132" s="197"/>
      <c r="N132" s="198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433</v>
      </c>
      <c r="AU132" s="20" t="s">
        <v>86</v>
      </c>
    </row>
    <row r="133" spans="1:65" s="12" customFormat="1" ht="22.9" customHeight="1">
      <c r="B133" s="165"/>
      <c r="C133" s="166"/>
      <c r="D133" s="167" t="s">
        <v>76</v>
      </c>
      <c r="E133" s="179" t="s">
        <v>2048</v>
      </c>
      <c r="F133" s="179" t="s">
        <v>2049</v>
      </c>
      <c r="G133" s="166"/>
      <c r="H133" s="166"/>
      <c r="I133" s="169"/>
      <c r="J133" s="180">
        <f>BK133</f>
        <v>0</v>
      </c>
      <c r="K133" s="166"/>
      <c r="L133" s="171"/>
      <c r="M133" s="172"/>
      <c r="N133" s="173"/>
      <c r="O133" s="173"/>
      <c r="P133" s="174">
        <f>SUM(P134:P144)</f>
        <v>0</v>
      </c>
      <c r="Q133" s="173"/>
      <c r="R133" s="174">
        <f>SUM(R134:R144)</f>
        <v>0</v>
      </c>
      <c r="S133" s="173"/>
      <c r="T133" s="175">
        <f>SUM(T134:T144)</f>
        <v>0</v>
      </c>
      <c r="AR133" s="176" t="s">
        <v>225</v>
      </c>
      <c r="AT133" s="177" t="s">
        <v>76</v>
      </c>
      <c r="AU133" s="177" t="s">
        <v>84</v>
      </c>
      <c r="AY133" s="176" t="s">
        <v>179</v>
      </c>
      <c r="BK133" s="178">
        <f>SUM(BK134:BK144)</f>
        <v>0</v>
      </c>
    </row>
    <row r="134" spans="1:65" s="2" customFormat="1" ht="16.5" customHeight="1">
      <c r="A134" s="37"/>
      <c r="B134" s="38"/>
      <c r="C134" s="181" t="s">
        <v>253</v>
      </c>
      <c r="D134" s="181" t="s">
        <v>181</v>
      </c>
      <c r="E134" s="182" t="s">
        <v>2050</v>
      </c>
      <c r="F134" s="183" t="s">
        <v>2051</v>
      </c>
      <c r="G134" s="184" t="s">
        <v>1960</v>
      </c>
      <c r="H134" s="259"/>
      <c r="I134" s="186"/>
      <c r="J134" s="187">
        <f>ROUND(I134*H134,2)</f>
        <v>0</v>
      </c>
      <c r="K134" s="183" t="s">
        <v>185</v>
      </c>
      <c r="L134" s="42"/>
      <c r="M134" s="188" t="s">
        <v>19</v>
      </c>
      <c r="N134" s="189" t="s">
        <v>48</v>
      </c>
      <c r="O134" s="67"/>
      <c r="P134" s="190">
        <f>O134*H134</f>
        <v>0</v>
      </c>
      <c r="Q134" s="190">
        <v>0</v>
      </c>
      <c r="R134" s="190">
        <f>Q134*H134</f>
        <v>0</v>
      </c>
      <c r="S134" s="190">
        <v>0</v>
      </c>
      <c r="T134" s="191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192" t="s">
        <v>1952</v>
      </c>
      <c r="AT134" s="192" t="s">
        <v>181</v>
      </c>
      <c r="AU134" s="192" t="s">
        <v>86</v>
      </c>
      <c r="AY134" s="20" t="s">
        <v>179</v>
      </c>
      <c r="BE134" s="193">
        <f>IF(N134="základní",J134,0)</f>
        <v>0</v>
      </c>
      <c r="BF134" s="193">
        <f>IF(N134="snížená",J134,0)</f>
        <v>0</v>
      </c>
      <c r="BG134" s="193">
        <f>IF(N134="zákl. přenesená",J134,0)</f>
        <v>0</v>
      </c>
      <c r="BH134" s="193">
        <f>IF(N134="sníž. přenesená",J134,0)</f>
        <v>0</v>
      </c>
      <c r="BI134" s="193">
        <f>IF(N134="nulová",J134,0)</f>
        <v>0</v>
      </c>
      <c r="BJ134" s="20" t="s">
        <v>84</v>
      </c>
      <c r="BK134" s="193">
        <f>ROUND(I134*H134,2)</f>
        <v>0</v>
      </c>
      <c r="BL134" s="20" t="s">
        <v>1952</v>
      </c>
      <c r="BM134" s="192" t="s">
        <v>2052</v>
      </c>
    </row>
    <row r="135" spans="1:65" s="2" customFormat="1" ht="11.25">
      <c r="A135" s="37"/>
      <c r="B135" s="38"/>
      <c r="C135" s="39"/>
      <c r="D135" s="194" t="s">
        <v>188</v>
      </c>
      <c r="E135" s="39"/>
      <c r="F135" s="195" t="s">
        <v>2051</v>
      </c>
      <c r="G135" s="39"/>
      <c r="H135" s="39"/>
      <c r="I135" s="196"/>
      <c r="J135" s="39"/>
      <c r="K135" s="39"/>
      <c r="L135" s="42"/>
      <c r="M135" s="197"/>
      <c r="N135" s="198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188</v>
      </c>
      <c r="AU135" s="20" t="s">
        <v>86</v>
      </c>
    </row>
    <row r="136" spans="1:65" s="2" customFormat="1" ht="11.25">
      <c r="A136" s="37"/>
      <c r="B136" s="38"/>
      <c r="C136" s="39"/>
      <c r="D136" s="199" t="s">
        <v>190</v>
      </c>
      <c r="E136" s="39"/>
      <c r="F136" s="200" t="s">
        <v>2053</v>
      </c>
      <c r="G136" s="39"/>
      <c r="H136" s="39"/>
      <c r="I136" s="196"/>
      <c r="J136" s="39"/>
      <c r="K136" s="39"/>
      <c r="L136" s="42"/>
      <c r="M136" s="197"/>
      <c r="N136" s="198"/>
      <c r="O136" s="67"/>
      <c r="P136" s="67"/>
      <c r="Q136" s="67"/>
      <c r="R136" s="67"/>
      <c r="S136" s="67"/>
      <c r="T136" s="68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T136" s="20" t="s">
        <v>190</v>
      </c>
      <c r="AU136" s="20" t="s">
        <v>86</v>
      </c>
    </row>
    <row r="137" spans="1:65" s="2" customFormat="1" ht="21.75" customHeight="1">
      <c r="A137" s="37"/>
      <c r="B137" s="38"/>
      <c r="C137" s="181" t="s">
        <v>263</v>
      </c>
      <c r="D137" s="181" t="s">
        <v>181</v>
      </c>
      <c r="E137" s="182" t="s">
        <v>2054</v>
      </c>
      <c r="F137" s="183" t="s">
        <v>2055</v>
      </c>
      <c r="G137" s="184" t="s">
        <v>405</v>
      </c>
      <c r="H137" s="185">
        <v>1</v>
      </c>
      <c r="I137" s="186"/>
      <c r="J137" s="187">
        <f>ROUND(I137*H137,2)</f>
        <v>0</v>
      </c>
      <c r="K137" s="183" t="s">
        <v>185</v>
      </c>
      <c r="L137" s="42"/>
      <c r="M137" s="188" t="s">
        <v>19</v>
      </c>
      <c r="N137" s="189" t="s">
        <v>48</v>
      </c>
      <c r="O137" s="67"/>
      <c r="P137" s="190">
        <f>O137*H137</f>
        <v>0</v>
      </c>
      <c r="Q137" s="190">
        <v>0</v>
      </c>
      <c r="R137" s="190">
        <f>Q137*H137</f>
        <v>0</v>
      </c>
      <c r="S137" s="190">
        <v>0</v>
      </c>
      <c r="T137" s="191">
        <f>S137*H137</f>
        <v>0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192" t="s">
        <v>1952</v>
      </c>
      <c r="AT137" s="192" t="s">
        <v>181</v>
      </c>
      <c r="AU137" s="192" t="s">
        <v>86</v>
      </c>
      <c r="AY137" s="20" t="s">
        <v>179</v>
      </c>
      <c r="BE137" s="193">
        <f>IF(N137="základní",J137,0)</f>
        <v>0</v>
      </c>
      <c r="BF137" s="193">
        <f>IF(N137="snížená",J137,0)</f>
        <v>0</v>
      </c>
      <c r="BG137" s="193">
        <f>IF(N137="zákl. přenesená",J137,0)</f>
        <v>0</v>
      </c>
      <c r="BH137" s="193">
        <f>IF(N137="sníž. přenesená",J137,0)</f>
        <v>0</v>
      </c>
      <c r="BI137" s="193">
        <f>IF(N137="nulová",J137,0)</f>
        <v>0</v>
      </c>
      <c r="BJ137" s="20" t="s">
        <v>84</v>
      </c>
      <c r="BK137" s="193">
        <f>ROUND(I137*H137,2)</f>
        <v>0</v>
      </c>
      <c r="BL137" s="20" t="s">
        <v>1952</v>
      </c>
      <c r="BM137" s="192" t="s">
        <v>2056</v>
      </c>
    </row>
    <row r="138" spans="1:65" s="2" customFormat="1" ht="11.25">
      <c r="A138" s="37"/>
      <c r="B138" s="38"/>
      <c r="C138" s="39"/>
      <c r="D138" s="194" t="s">
        <v>188</v>
      </c>
      <c r="E138" s="39"/>
      <c r="F138" s="195" t="s">
        <v>2055</v>
      </c>
      <c r="G138" s="39"/>
      <c r="H138" s="39"/>
      <c r="I138" s="196"/>
      <c r="J138" s="39"/>
      <c r="K138" s="39"/>
      <c r="L138" s="42"/>
      <c r="M138" s="197"/>
      <c r="N138" s="198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188</v>
      </c>
      <c r="AU138" s="20" t="s">
        <v>86</v>
      </c>
    </row>
    <row r="139" spans="1:65" s="2" customFormat="1" ht="11.25">
      <c r="A139" s="37"/>
      <c r="B139" s="38"/>
      <c r="C139" s="39"/>
      <c r="D139" s="199" t="s">
        <v>190</v>
      </c>
      <c r="E139" s="39"/>
      <c r="F139" s="200" t="s">
        <v>2057</v>
      </c>
      <c r="G139" s="39"/>
      <c r="H139" s="39"/>
      <c r="I139" s="196"/>
      <c r="J139" s="39"/>
      <c r="K139" s="39"/>
      <c r="L139" s="42"/>
      <c r="M139" s="197"/>
      <c r="N139" s="198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190</v>
      </c>
      <c r="AU139" s="20" t="s">
        <v>86</v>
      </c>
    </row>
    <row r="140" spans="1:65" s="2" customFormat="1" ht="224.25">
      <c r="A140" s="37"/>
      <c r="B140" s="38"/>
      <c r="C140" s="39"/>
      <c r="D140" s="194" t="s">
        <v>433</v>
      </c>
      <c r="E140" s="39"/>
      <c r="F140" s="254" t="s">
        <v>2058</v>
      </c>
      <c r="G140" s="39"/>
      <c r="H140" s="39"/>
      <c r="I140" s="196"/>
      <c r="J140" s="39"/>
      <c r="K140" s="39"/>
      <c r="L140" s="42"/>
      <c r="M140" s="197"/>
      <c r="N140" s="198"/>
      <c r="O140" s="67"/>
      <c r="P140" s="67"/>
      <c r="Q140" s="67"/>
      <c r="R140" s="67"/>
      <c r="S140" s="67"/>
      <c r="T140" s="68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20" t="s">
        <v>433</v>
      </c>
      <c r="AU140" s="20" t="s">
        <v>86</v>
      </c>
    </row>
    <row r="141" spans="1:65" s="13" customFormat="1" ht="11.25">
      <c r="B141" s="201"/>
      <c r="C141" s="202"/>
      <c r="D141" s="194" t="s">
        <v>192</v>
      </c>
      <c r="E141" s="203" t="s">
        <v>19</v>
      </c>
      <c r="F141" s="204" t="s">
        <v>2059</v>
      </c>
      <c r="G141" s="202"/>
      <c r="H141" s="203" t="s">
        <v>19</v>
      </c>
      <c r="I141" s="205"/>
      <c r="J141" s="202"/>
      <c r="K141" s="202"/>
      <c r="L141" s="206"/>
      <c r="M141" s="207"/>
      <c r="N141" s="208"/>
      <c r="O141" s="208"/>
      <c r="P141" s="208"/>
      <c r="Q141" s="208"/>
      <c r="R141" s="208"/>
      <c r="S141" s="208"/>
      <c r="T141" s="209"/>
      <c r="AT141" s="210" t="s">
        <v>192</v>
      </c>
      <c r="AU141" s="210" t="s">
        <v>86</v>
      </c>
      <c r="AV141" s="13" t="s">
        <v>84</v>
      </c>
      <c r="AW141" s="13" t="s">
        <v>37</v>
      </c>
      <c r="AX141" s="13" t="s">
        <v>77</v>
      </c>
      <c r="AY141" s="210" t="s">
        <v>179</v>
      </c>
    </row>
    <row r="142" spans="1:65" s="14" customFormat="1" ht="11.25">
      <c r="B142" s="211"/>
      <c r="C142" s="212"/>
      <c r="D142" s="194" t="s">
        <v>192</v>
      </c>
      <c r="E142" s="213" t="s">
        <v>19</v>
      </c>
      <c r="F142" s="214" t="s">
        <v>84</v>
      </c>
      <c r="G142" s="212"/>
      <c r="H142" s="215">
        <v>1</v>
      </c>
      <c r="I142" s="216"/>
      <c r="J142" s="212"/>
      <c r="K142" s="212"/>
      <c r="L142" s="217"/>
      <c r="M142" s="218"/>
      <c r="N142" s="219"/>
      <c r="O142" s="219"/>
      <c r="P142" s="219"/>
      <c r="Q142" s="219"/>
      <c r="R142" s="219"/>
      <c r="S142" s="219"/>
      <c r="T142" s="220"/>
      <c r="AT142" s="221" t="s">
        <v>192</v>
      </c>
      <c r="AU142" s="221" t="s">
        <v>86</v>
      </c>
      <c r="AV142" s="14" t="s">
        <v>86</v>
      </c>
      <c r="AW142" s="14" t="s">
        <v>37</v>
      </c>
      <c r="AX142" s="14" t="s">
        <v>84</v>
      </c>
      <c r="AY142" s="221" t="s">
        <v>179</v>
      </c>
    </row>
    <row r="143" spans="1:65" s="2" customFormat="1" ht="24.2" customHeight="1">
      <c r="A143" s="37"/>
      <c r="B143" s="38"/>
      <c r="C143" s="181" t="s">
        <v>276</v>
      </c>
      <c r="D143" s="181" t="s">
        <v>181</v>
      </c>
      <c r="E143" s="182" t="s">
        <v>2060</v>
      </c>
      <c r="F143" s="183" t="s">
        <v>2061</v>
      </c>
      <c r="G143" s="184" t="s">
        <v>405</v>
      </c>
      <c r="H143" s="185">
        <v>1</v>
      </c>
      <c r="I143" s="186"/>
      <c r="J143" s="187">
        <f>ROUND(I143*H143,2)</f>
        <v>0</v>
      </c>
      <c r="K143" s="183" t="s">
        <v>474</v>
      </c>
      <c r="L143" s="42"/>
      <c r="M143" s="188" t="s">
        <v>19</v>
      </c>
      <c r="N143" s="189" t="s">
        <v>48</v>
      </c>
      <c r="O143" s="67"/>
      <c r="P143" s="190">
        <f>O143*H143</f>
        <v>0</v>
      </c>
      <c r="Q143" s="190">
        <v>0</v>
      </c>
      <c r="R143" s="190">
        <f>Q143*H143</f>
        <v>0</v>
      </c>
      <c r="S143" s="190">
        <v>0</v>
      </c>
      <c r="T143" s="191">
        <f>S143*H143</f>
        <v>0</v>
      </c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R143" s="192" t="s">
        <v>1952</v>
      </c>
      <c r="AT143" s="192" t="s">
        <v>181</v>
      </c>
      <c r="AU143" s="192" t="s">
        <v>86</v>
      </c>
      <c r="AY143" s="20" t="s">
        <v>179</v>
      </c>
      <c r="BE143" s="193">
        <f>IF(N143="základní",J143,0)</f>
        <v>0</v>
      </c>
      <c r="BF143" s="193">
        <f>IF(N143="snížená",J143,0)</f>
        <v>0</v>
      </c>
      <c r="BG143" s="193">
        <f>IF(N143="zákl. přenesená",J143,0)</f>
        <v>0</v>
      </c>
      <c r="BH143" s="193">
        <f>IF(N143="sníž. přenesená",J143,0)</f>
        <v>0</v>
      </c>
      <c r="BI143" s="193">
        <f>IF(N143="nulová",J143,0)</f>
        <v>0</v>
      </c>
      <c r="BJ143" s="20" t="s">
        <v>84</v>
      </c>
      <c r="BK143" s="193">
        <f>ROUND(I143*H143,2)</f>
        <v>0</v>
      </c>
      <c r="BL143" s="20" t="s">
        <v>1952</v>
      </c>
      <c r="BM143" s="192" t="s">
        <v>2062</v>
      </c>
    </row>
    <row r="144" spans="1:65" s="2" customFormat="1" ht="19.5">
      <c r="A144" s="37"/>
      <c r="B144" s="38"/>
      <c r="C144" s="39"/>
      <c r="D144" s="194" t="s">
        <v>188</v>
      </c>
      <c r="E144" s="39"/>
      <c r="F144" s="195" t="s">
        <v>2061</v>
      </c>
      <c r="G144" s="39"/>
      <c r="H144" s="39"/>
      <c r="I144" s="196"/>
      <c r="J144" s="39"/>
      <c r="K144" s="39"/>
      <c r="L144" s="42"/>
      <c r="M144" s="197"/>
      <c r="N144" s="198"/>
      <c r="O144" s="67"/>
      <c r="P144" s="67"/>
      <c r="Q144" s="67"/>
      <c r="R144" s="67"/>
      <c r="S144" s="67"/>
      <c r="T144" s="68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T144" s="20" t="s">
        <v>188</v>
      </c>
      <c r="AU144" s="20" t="s">
        <v>86</v>
      </c>
    </row>
    <row r="145" spans="1:65" s="12" customFormat="1" ht="22.9" customHeight="1">
      <c r="B145" s="165"/>
      <c r="C145" s="166"/>
      <c r="D145" s="167" t="s">
        <v>76</v>
      </c>
      <c r="E145" s="179" t="s">
        <v>2063</v>
      </c>
      <c r="F145" s="179" t="s">
        <v>2064</v>
      </c>
      <c r="G145" s="166"/>
      <c r="H145" s="166"/>
      <c r="I145" s="169"/>
      <c r="J145" s="180">
        <f>BK145</f>
        <v>0</v>
      </c>
      <c r="K145" s="166"/>
      <c r="L145" s="171"/>
      <c r="M145" s="172"/>
      <c r="N145" s="173"/>
      <c r="O145" s="173"/>
      <c r="P145" s="174">
        <f>SUM(P146:P148)</f>
        <v>0</v>
      </c>
      <c r="Q145" s="173"/>
      <c r="R145" s="174">
        <f>SUM(R146:R148)</f>
        <v>0</v>
      </c>
      <c r="S145" s="173"/>
      <c r="T145" s="175">
        <f>SUM(T146:T148)</f>
        <v>0</v>
      </c>
      <c r="AR145" s="176" t="s">
        <v>225</v>
      </c>
      <c r="AT145" s="177" t="s">
        <v>76</v>
      </c>
      <c r="AU145" s="177" t="s">
        <v>84</v>
      </c>
      <c r="AY145" s="176" t="s">
        <v>179</v>
      </c>
      <c r="BK145" s="178">
        <f>SUM(BK146:BK148)</f>
        <v>0</v>
      </c>
    </row>
    <row r="146" spans="1:65" s="2" customFormat="1" ht="16.5" customHeight="1">
      <c r="A146" s="37"/>
      <c r="B146" s="38"/>
      <c r="C146" s="181" t="s">
        <v>283</v>
      </c>
      <c r="D146" s="181" t="s">
        <v>181</v>
      </c>
      <c r="E146" s="182" t="s">
        <v>2065</v>
      </c>
      <c r="F146" s="183" t="s">
        <v>2066</v>
      </c>
      <c r="G146" s="184" t="s">
        <v>1960</v>
      </c>
      <c r="H146" s="259"/>
      <c r="I146" s="186"/>
      <c r="J146" s="187">
        <f>ROUND(I146*H146,2)</f>
        <v>0</v>
      </c>
      <c r="K146" s="183" t="s">
        <v>185</v>
      </c>
      <c r="L146" s="42"/>
      <c r="M146" s="188" t="s">
        <v>19</v>
      </c>
      <c r="N146" s="189" t="s">
        <v>48</v>
      </c>
      <c r="O146" s="67"/>
      <c r="P146" s="190">
        <f>O146*H146</f>
        <v>0</v>
      </c>
      <c r="Q146" s="190">
        <v>0</v>
      </c>
      <c r="R146" s="190">
        <f>Q146*H146</f>
        <v>0</v>
      </c>
      <c r="S146" s="190">
        <v>0</v>
      </c>
      <c r="T146" s="191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92" t="s">
        <v>1952</v>
      </c>
      <c r="AT146" s="192" t="s">
        <v>181</v>
      </c>
      <c r="AU146" s="192" t="s">
        <v>86</v>
      </c>
      <c r="AY146" s="20" t="s">
        <v>179</v>
      </c>
      <c r="BE146" s="193">
        <f>IF(N146="základní",J146,0)</f>
        <v>0</v>
      </c>
      <c r="BF146" s="193">
        <f>IF(N146="snížená",J146,0)</f>
        <v>0</v>
      </c>
      <c r="BG146" s="193">
        <f>IF(N146="zákl. přenesená",J146,0)</f>
        <v>0</v>
      </c>
      <c r="BH146" s="193">
        <f>IF(N146="sníž. přenesená",J146,0)</f>
        <v>0</v>
      </c>
      <c r="BI146" s="193">
        <f>IF(N146="nulová",J146,0)</f>
        <v>0</v>
      </c>
      <c r="BJ146" s="20" t="s">
        <v>84</v>
      </c>
      <c r="BK146" s="193">
        <f>ROUND(I146*H146,2)</f>
        <v>0</v>
      </c>
      <c r="BL146" s="20" t="s">
        <v>1952</v>
      </c>
      <c r="BM146" s="192" t="s">
        <v>2067</v>
      </c>
    </row>
    <row r="147" spans="1:65" s="2" customFormat="1" ht="11.25">
      <c r="A147" s="37"/>
      <c r="B147" s="38"/>
      <c r="C147" s="39"/>
      <c r="D147" s="194" t="s">
        <v>188</v>
      </c>
      <c r="E147" s="39"/>
      <c r="F147" s="195" t="s">
        <v>2066</v>
      </c>
      <c r="G147" s="39"/>
      <c r="H147" s="39"/>
      <c r="I147" s="196"/>
      <c r="J147" s="39"/>
      <c r="K147" s="39"/>
      <c r="L147" s="42"/>
      <c r="M147" s="197"/>
      <c r="N147" s="198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188</v>
      </c>
      <c r="AU147" s="20" t="s">
        <v>86</v>
      </c>
    </row>
    <row r="148" spans="1:65" s="2" customFormat="1" ht="11.25">
      <c r="A148" s="37"/>
      <c r="B148" s="38"/>
      <c r="C148" s="39"/>
      <c r="D148" s="199" t="s">
        <v>190</v>
      </c>
      <c r="E148" s="39"/>
      <c r="F148" s="200" t="s">
        <v>2068</v>
      </c>
      <c r="G148" s="39"/>
      <c r="H148" s="39"/>
      <c r="I148" s="196"/>
      <c r="J148" s="39"/>
      <c r="K148" s="39"/>
      <c r="L148" s="42"/>
      <c r="M148" s="255"/>
      <c r="N148" s="256"/>
      <c r="O148" s="257"/>
      <c r="P148" s="257"/>
      <c r="Q148" s="257"/>
      <c r="R148" s="257"/>
      <c r="S148" s="257"/>
      <c r="T148" s="25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190</v>
      </c>
      <c r="AU148" s="20" t="s">
        <v>86</v>
      </c>
    </row>
    <row r="149" spans="1:65" s="2" customFormat="1" ht="6.95" customHeight="1">
      <c r="A149" s="37"/>
      <c r="B149" s="50"/>
      <c r="C149" s="51"/>
      <c r="D149" s="51"/>
      <c r="E149" s="51"/>
      <c r="F149" s="51"/>
      <c r="G149" s="51"/>
      <c r="H149" s="51"/>
      <c r="I149" s="51"/>
      <c r="J149" s="51"/>
      <c r="K149" s="51"/>
      <c r="L149" s="42"/>
      <c r="M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</row>
  </sheetData>
  <sheetProtection algorithmName="SHA-512" hashValue="baA+ENLF6f+h6ViN4Jd2lkTeD46svVRgHg/rHxQm7DjO57MAj/wDJ4hST6hnQZMV/J9x5l0qXv68gz+q81fC3A==" saltValue="10zNM+Zfkc8XdwlaSIhxV+qU3zYfHew8cvlI0+kBt5B7z4UfBHqFuWq5JkWpDHJZGwmWntjs6KmFU7GkX2+FxA==" spinCount="100000" sheet="1" objects="1" scenarios="1" formatColumns="0" formatRows="0" autoFilter="0"/>
  <autoFilter ref="C92:K148"/>
  <mergeCells count="12">
    <mergeCell ref="E85:H85"/>
    <mergeCell ref="L2:V2"/>
    <mergeCell ref="E50:H50"/>
    <mergeCell ref="E52:H52"/>
    <mergeCell ref="E54:H54"/>
    <mergeCell ref="E81:H81"/>
    <mergeCell ref="E83:H83"/>
    <mergeCell ref="E7:H7"/>
    <mergeCell ref="E9:H9"/>
    <mergeCell ref="E11:H11"/>
    <mergeCell ref="E20:H20"/>
    <mergeCell ref="E29:H29"/>
  </mergeCells>
  <hyperlinks>
    <hyperlink ref="F115" r:id="rId1"/>
    <hyperlink ref="F119" r:id="rId2"/>
    <hyperlink ref="F124" r:id="rId3"/>
    <hyperlink ref="F136" r:id="rId4"/>
    <hyperlink ref="F139" r:id="rId5"/>
    <hyperlink ref="F148" r:id="rId6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7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9"/>
  <sheetViews>
    <sheetView showGridLines="0" topLeftCell="A58" zoomScale="110" zoomScaleNormal="110" workbookViewId="0"/>
  </sheetViews>
  <sheetFormatPr defaultRowHeight="15"/>
  <cols>
    <col min="1" max="1" width="8.33203125" style="263" customWidth="1"/>
    <col min="2" max="2" width="1.6640625" style="263" customWidth="1"/>
    <col min="3" max="4" width="5" style="263" customWidth="1"/>
    <col min="5" max="5" width="11.6640625" style="263" customWidth="1"/>
    <col min="6" max="6" width="9.1640625" style="263" customWidth="1"/>
    <col min="7" max="7" width="5" style="263" customWidth="1"/>
    <col min="8" max="8" width="77.83203125" style="263" customWidth="1"/>
    <col min="9" max="10" width="20" style="263" customWidth="1"/>
    <col min="11" max="11" width="1.6640625" style="263" customWidth="1"/>
  </cols>
  <sheetData>
    <row r="1" spans="2:11" s="1" customFormat="1" ht="37.5" customHeight="1"/>
    <row r="2" spans="2:11" s="1" customFormat="1" ht="7.5" customHeight="1">
      <c r="B2" s="264"/>
      <c r="C2" s="265"/>
      <c r="D2" s="265"/>
      <c r="E2" s="265"/>
      <c r="F2" s="265"/>
      <c r="G2" s="265"/>
      <c r="H2" s="265"/>
      <c r="I2" s="265"/>
      <c r="J2" s="265"/>
      <c r="K2" s="266"/>
    </row>
    <row r="3" spans="2:11" s="17" customFormat="1" ht="45" customHeight="1">
      <c r="B3" s="267"/>
      <c r="C3" s="409" t="s">
        <v>2069</v>
      </c>
      <c r="D3" s="409"/>
      <c r="E3" s="409"/>
      <c r="F3" s="409"/>
      <c r="G3" s="409"/>
      <c r="H3" s="409"/>
      <c r="I3" s="409"/>
      <c r="J3" s="409"/>
      <c r="K3" s="268"/>
    </row>
    <row r="4" spans="2:11" s="1" customFormat="1" ht="25.5" customHeight="1">
      <c r="B4" s="269"/>
      <c r="C4" s="408" t="s">
        <v>2070</v>
      </c>
      <c r="D4" s="408"/>
      <c r="E4" s="408"/>
      <c r="F4" s="408"/>
      <c r="G4" s="408"/>
      <c r="H4" s="408"/>
      <c r="I4" s="408"/>
      <c r="J4" s="408"/>
      <c r="K4" s="270"/>
    </row>
    <row r="5" spans="2:11" s="1" customFormat="1" ht="5.25" customHeight="1">
      <c r="B5" s="269"/>
      <c r="C5" s="271"/>
      <c r="D5" s="271"/>
      <c r="E5" s="271"/>
      <c r="F5" s="271"/>
      <c r="G5" s="271"/>
      <c r="H5" s="271"/>
      <c r="I5" s="271"/>
      <c r="J5" s="271"/>
      <c r="K5" s="270"/>
    </row>
    <row r="6" spans="2:11" s="1" customFormat="1" ht="15" customHeight="1">
      <c r="B6" s="269"/>
      <c r="C6" s="407" t="s">
        <v>2071</v>
      </c>
      <c r="D6" s="407"/>
      <c r="E6" s="407"/>
      <c r="F6" s="407"/>
      <c r="G6" s="407"/>
      <c r="H6" s="407"/>
      <c r="I6" s="407"/>
      <c r="J6" s="407"/>
      <c r="K6" s="270"/>
    </row>
    <row r="7" spans="2:11" s="1" customFormat="1" ht="15" customHeight="1">
      <c r="B7" s="273"/>
      <c r="C7" s="407" t="s">
        <v>2072</v>
      </c>
      <c r="D7" s="407"/>
      <c r="E7" s="407"/>
      <c r="F7" s="407"/>
      <c r="G7" s="407"/>
      <c r="H7" s="407"/>
      <c r="I7" s="407"/>
      <c r="J7" s="407"/>
      <c r="K7" s="270"/>
    </row>
    <row r="8" spans="2:11" s="1" customFormat="1" ht="12.75" customHeight="1">
      <c r="B8" s="273"/>
      <c r="C8" s="272"/>
      <c r="D8" s="272"/>
      <c r="E8" s="272"/>
      <c r="F8" s="272"/>
      <c r="G8" s="272"/>
      <c r="H8" s="272"/>
      <c r="I8" s="272"/>
      <c r="J8" s="272"/>
      <c r="K8" s="270"/>
    </row>
    <row r="9" spans="2:11" s="1" customFormat="1" ht="15" customHeight="1">
      <c r="B9" s="273"/>
      <c r="C9" s="407" t="s">
        <v>2073</v>
      </c>
      <c r="D9" s="407"/>
      <c r="E9" s="407"/>
      <c r="F9" s="407"/>
      <c r="G9" s="407"/>
      <c r="H9" s="407"/>
      <c r="I9" s="407"/>
      <c r="J9" s="407"/>
      <c r="K9" s="270"/>
    </row>
    <row r="10" spans="2:11" s="1" customFormat="1" ht="15" customHeight="1">
      <c r="B10" s="273"/>
      <c r="C10" s="272"/>
      <c r="D10" s="407" t="s">
        <v>2074</v>
      </c>
      <c r="E10" s="407"/>
      <c r="F10" s="407"/>
      <c r="G10" s="407"/>
      <c r="H10" s="407"/>
      <c r="I10" s="407"/>
      <c r="J10" s="407"/>
      <c r="K10" s="270"/>
    </row>
    <row r="11" spans="2:11" s="1" customFormat="1" ht="15" customHeight="1">
      <c r="B11" s="273"/>
      <c r="C11" s="274"/>
      <c r="D11" s="407" t="s">
        <v>2075</v>
      </c>
      <c r="E11" s="407"/>
      <c r="F11" s="407"/>
      <c r="G11" s="407"/>
      <c r="H11" s="407"/>
      <c r="I11" s="407"/>
      <c r="J11" s="407"/>
      <c r="K11" s="270"/>
    </row>
    <row r="12" spans="2:11" s="1" customFormat="1" ht="15" customHeight="1">
      <c r="B12" s="273"/>
      <c r="C12" s="274"/>
      <c r="D12" s="272"/>
      <c r="E12" s="272"/>
      <c r="F12" s="272"/>
      <c r="G12" s="272"/>
      <c r="H12" s="272"/>
      <c r="I12" s="272"/>
      <c r="J12" s="272"/>
      <c r="K12" s="270"/>
    </row>
    <row r="13" spans="2:11" s="1" customFormat="1" ht="15" customHeight="1">
      <c r="B13" s="273"/>
      <c r="C13" s="274"/>
      <c r="D13" s="275" t="s">
        <v>2076</v>
      </c>
      <c r="E13" s="272"/>
      <c r="F13" s="272"/>
      <c r="G13" s="272"/>
      <c r="H13" s="272"/>
      <c r="I13" s="272"/>
      <c r="J13" s="272"/>
      <c r="K13" s="270"/>
    </row>
    <row r="14" spans="2:11" s="1" customFormat="1" ht="12.75" customHeight="1">
      <c r="B14" s="273"/>
      <c r="C14" s="274"/>
      <c r="D14" s="274"/>
      <c r="E14" s="274"/>
      <c r="F14" s="274"/>
      <c r="G14" s="274"/>
      <c r="H14" s="274"/>
      <c r="I14" s="274"/>
      <c r="J14" s="274"/>
      <c r="K14" s="270"/>
    </row>
    <row r="15" spans="2:11" s="1" customFormat="1" ht="15" customHeight="1">
      <c r="B15" s="273"/>
      <c r="C15" s="274"/>
      <c r="D15" s="407" t="s">
        <v>2077</v>
      </c>
      <c r="E15" s="407"/>
      <c r="F15" s="407"/>
      <c r="G15" s="407"/>
      <c r="H15" s="407"/>
      <c r="I15" s="407"/>
      <c r="J15" s="407"/>
      <c r="K15" s="270"/>
    </row>
    <row r="16" spans="2:11" s="1" customFormat="1" ht="15" customHeight="1">
      <c r="B16" s="273"/>
      <c r="C16" s="274"/>
      <c r="D16" s="407" t="s">
        <v>2078</v>
      </c>
      <c r="E16" s="407"/>
      <c r="F16" s="407"/>
      <c r="G16" s="407"/>
      <c r="H16" s="407"/>
      <c r="I16" s="407"/>
      <c r="J16" s="407"/>
      <c r="K16" s="270"/>
    </row>
    <row r="17" spans="2:11" s="1" customFormat="1" ht="15" customHeight="1">
      <c r="B17" s="273"/>
      <c r="C17" s="274"/>
      <c r="D17" s="407" t="s">
        <v>2079</v>
      </c>
      <c r="E17" s="407"/>
      <c r="F17" s="407"/>
      <c r="G17" s="407"/>
      <c r="H17" s="407"/>
      <c r="I17" s="407"/>
      <c r="J17" s="407"/>
      <c r="K17" s="270"/>
    </row>
    <row r="18" spans="2:11" s="1" customFormat="1" ht="15" customHeight="1">
      <c r="B18" s="273"/>
      <c r="C18" s="274"/>
      <c r="D18" s="274"/>
      <c r="E18" s="276" t="s">
        <v>83</v>
      </c>
      <c r="F18" s="407" t="s">
        <v>2080</v>
      </c>
      <c r="G18" s="407"/>
      <c r="H18" s="407"/>
      <c r="I18" s="407"/>
      <c r="J18" s="407"/>
      <c r="K18" s="270"/>
    </row>
    <row r="19" spans="2:11" s="1" customFormat="1" ht="15" customHeight="1">
      <c r="B19" s="273"/>
      <c r="C19" s="274"/>
      <c r="D19" s="274"/>
      <c r="E19" s="276" t="s">
        <v>2081</v>
      </c>
      <c r="F19" s="407" t="s">
        <v>2082</v>
      </c>
      <c r="G19" s="407"/>
      <c r="H19" s="407"/>
      <c r="I19" s="407"/>
      <c r="J19" s="407"/>
      <c r="K19" s="270"/>
    </row>
    <row r="20" spans="2:11" s="1" customFormat="1" ht="15" customHeight="1">
      <c r="B20" s="273"/>
      <c r="C20" s="274"/>
      <c r="D20" s="274"/>
      <c r="E20" s="276" t="s">
        <v>2083</v>
      </c>
      <c r="F20" s="407" t="s">
        <v>2084</v>
      </c>
      <c r="G20" s="407"/>
      <c r="H20" s="407"/>
      <c r="I20" s="407"/>
      <c r="J20" s="407"/>
      <c r="K20" s="270"/>
    </row>
    <row r="21" spans="2:11" s="1" customFormat="1" ht="15" customHeight="1">
      <c r="B21" s="273"/>
      <c r="C21" s="274"/>
      <c r="D21" s="274"/>
      <c r="E21" s="276" t="s">
        <v>2085</v>
      </c>
      <c r="F21" s="407" t="s">
        <v>2086</v>
      </c>
      <c r="G21" s="407"/>
      <c r="H21" s="407"/>
      <c r="I21" s="407"/>
      <c r="J21" s="407"/>
      <c r="K21" s="270"/>
    </row>
    <row r="22" spans="2:11" s="1" customFormat="1" ht="15" customHeight="1">
      <c r="B22" s="273"/>
      <c r="C22" s="274"/>
      <c r="D22" s="274"/>
      <c r="E22" s="276" t="s">
        <v>2004</v>
      </c>
      <c r="F22" s="407" t="s">
        <v>2005</v>
      </c>
      <c r="G22" s="407"/>
      <c r="H22" s="407"/>
      <c r="I22" s="407"/>
      <c r="J22" s="407"/>
      <c r="K22" s="270"/>
    </row>
    <row r="23" spans="2:11" s="1" customFormat="1" ht="15" customHeight="1">
      <c r="B23" s="273"/>
      <c r="C23" s="274"/>
      <c r="D23" s="274"/>
      <c r="E23" s="276" t="s">
        <v>89</v>
      </c>
      <c r="F23" s="407" t="s">
        <v>2087</v>
      </c>
      <c r="G23" s="407"/>
      <c r="H23" s="407"/>
      <c r="I23" s="407"/>
      <c r="J23" s="407"/>
      <c r="K23" s="270"/>
    </row>
    <row r="24" spans="2:11" s="1" customFormat="1" ht="12.75" customHeight="1">
      <c r="B24" s="273"/>
      <c r="C24" s="274"/>
      <c r="D24" s="274"/>
      <c r="E24" s="274"/>
      <c r="F24" s="274"/>
      <c r="G24" s="274"/>
      <c r="H24" s="274"/>
      <c r="I24" s="274"/>
      <c r="J24" s="274"/>
      <c r="K24" s="270"/>
    </row>
    <row r="25" spans="2:11" s="1" customFormat="1" ht="15" customHeight="1">
      <c r="B25" s="273"/>
      <c r="C25" s="407" t="s">
        <v>2088</v>
      </c>
      <c r="D25" s="407"/>
      <c r="E25" s="407"/>
      <c r="F25" s="407"/>
      <c r="G25" s="407"/>
      <c r="H25" s="407"/>
      <c r="I25" s="407"/>
      <c r="J25" s="407"/>
      <c r="K25" s="270"/>
    </row>
    <row r="26" spans="2:11" s="1" customFormat="1" ht="15" customHeight="1">
      <c r="B26" s="273"/>
      <c r="C26" s="407" t="s">
        <v>2089</v>
      </c>
      <c r="D26" s="407"/>
      <c r="E26" s="407"/>
      <c r="F26" s="407"/>
      <c r="G26" s="407"/>
      <c r="H26" s="407"/>
      <c r="I26" s="407"/>
      <c r="J26" s="407"/>
      <c r="K26" s="270"/>
    </row>
    <row r="27" spans="2:11" s="1" customFormat="1" ht="15" customHeight="1">
      <c r="B27" s="273"/>
      <c r="C27" s="272"/>
      <c r="D27" s="407" t="s">
        <v>2090</v>
      </c>
      <c r="E27" s="407"/>
      <c r="F27" s="407"/>
      <c r="G27" s="407"/>
      <c r="H27" s="407"/>
      <c r="I27" s="407"/>
      <c r="J27" s="407"/>
      <c r="K27" s="270"/>
    </row>
    <row r="28" spans="2:11" s="1" customFormat="1" ht="15" customHeight="1">
      <c r="B28" s="273"/>
      <c r="C28" s="274"/>
      <c r="D28" s="407" t="s">
        <v>2091</v>
      </c>
      <c r="E28" s="407"/>
      <c r="F28" s="407"/>
      <c r="G28" s="407"/>
      <c r="H28" s="407"/>
      <c r="I28" s="407"/>
      <c r="J28" s="407"/>
      <c r="K28" s="270"/>
    </row>
    <row r="29" spans="2:11" s="1" customFormat="1" ht="12.75" customHeight="1">
      <c r="B29" s="273"/>
      <c r="C29" s="274"/>
      <c r="D29" s="274"/>
      <c r="E29" s="274"/>
      <c r="F29" s="274"/>
      <c r="G29" s="274"/>
      <c r="H29" s="274"/>
      <c r="I29" s="274"/>
      <c r="J29" s="274"/>
      <c r="K29" s="270"/>
    </row>
    <row r="30" spans="2:11" s="1" customFormat="1" ht="15" customHeight="1">
      <c r="B30" s="273"/>
      <c r="C30" s="274"/>
      <c r="D30" s="407" t="s">
        <v>2092</v>
      </c>
      <c r="E30" s="407"/>
      <c r="F30" s="407"/>
      <c r="G30" s="407"/>
      <c r="H30" s="407"/>
      <c r="I30" s="407"/>
      <c r="J30" s="407"/>
      <c r="K30" s="270"/>
    </row>
    <row r="31" spans="2:11" s="1" customFormat="1" ht="15" customHeight="1">
      <c r="B31" s="273"/>
      <c r="C31" s="274"/>
      <c r="D31" s="407" t="s">
        <v>2093</v>
      </c>
      <c r="E31" s="407"/>
      <c r="F31" s="407"/>
      <c r="G31" s="407"/>
      <c r="H31" s="407"/>
      <c r="I31" s="407"/>
      <c r="J31" s="407"/>
      <c r="K31" s="270"/>
    </row>
    <row r="32" spans="2:11" s="1" customFormat="1" ht="12.75" customHeight="1">
      <c r="B32" s="273"/>
      <c r="C32" s="274"/>
      <c r="D32" s="274"/>
      <c r="E32" s="274"/>
      <c r="F32" s="274"/>
      <c r="G32" s="274"/>
      <c r="H32" s="274"/>
      <c r="I32" s="274"/>
      <c r="J32" s="274"/>
      <c r="K32" s="270"/>
    </row>
    <row r="33" spans="2:11" s="1" customFormat="1" ht="15" customHeight="1">
      <c r="B33" s="273"/>
      <c r="C33" s="274"/>
      <c r="D33" s="407" t="s">
        <v>2094</v>
      </c>
      <c r="E33" s="407"/>
      <c r="F33" s="407"/>
      <c r="G33" s="407"/>
      <c r="H33" s="407"/>
      <c r="I33" s="407"/>
      <c r="J33" s="407"/>
      <c r="K33" s="270"/>
    </row>
    <row r="34" spans="2:11" s="1" customFormat="1" ht="15" customHeight="1">
      <c r="B34" s="273"/>
      <c r="C34" s="274"/>
      <c r="D34" s="407" t="s">
        <v>2095</v>
      </c>
      <c r="E34" s="407"/>
      <c r="F34" s="407"/>
      <c r="G34" s="407"/>
      <c r="H34" s="407"/>
      <c r="I34" s="407"/>
      <c r="J34" s="407"/>
      <c r="K34" s="270"/>
    </row>
    <row r="35" spans="2:11" s="1" customFormat="1" ht="15" customHeight="1">
      <c r="B35" s="273"/>
      <c r="C35" s="274"/>
      <c r="D35" s="407" t="s">
        <v>2096</v>
      </c>
      <c r="E35" s="407"/>
      <c r="F35" s="407"/>
      <c r="G35" s="407"/>
      <c r="H35" s="407"/>
      <c r="I35" s="407"/>
      <c r="J35" s="407"/>
      <c r="K35" s="270"/>
    </row>
    <row r="36" spans="2:11" s="1" customFormat="1" ht="15" customHeight="1">
      <c r="B36" s="273"/>
      <c r="C36" s="274"/>
      <c r="D36" s="272"/>
      <c r="E36" s="275" t="s">
        <v>165</v>
      </c>
      <c r="F36" s="272"/>
      <c r="G36" s="407" t="s">
        <v>2097</v>
      </c>
      <c r="H36" s="407"/>
      <c r="I36" s="407"/>
      <c r="J36" s="407"/>
      <c r="K36" s="270"/>
    </row>
    <row r="37" spans="2:11" s="1" customFormat="1" ht="30.75" customHeight="1">
      <c r="B37" s="273"/>
      <c r="C37" s="274"/>
      <c r="D37" s="272"/>
      <c r="E37" s="275" t="s">
        <v>2098</v>
      </c>
      <c r="F37" s="272"/>
      <c r="G37" s="407" t="s">
        <v>2099</v>
      </c>
      <c r="H37" s="407"/>
      <c r="I37" s="407"/>
      <c r="J37" s="407"/>
      <c r="K37" s="270"/>
    </row>
    <row r="38" spans="2:11" s="1" customFormat="1" ht="15" customHeight="1">
      <c r="B38" s="273"/>
      <c r="C38" s="274"/>
      <c r="D38" s="272"/>
      <c r="E38" s="275" t="s">
        <v>58</v>
      </c>
      <c r="F38" s="272"/>
      <c r="G38" s="407" t="s">
        <v>2100</v>
      </c>
      <c r="H38" s="407"/>
      <c r="I38" s="407"/>
      <c r="J38" s="407"/>
      <c r="K38" s="270"/>
    </row>
    <row r="39" spans="2:11" s="1" customFormat="1" ht="15" customHeight="1">
      <c r="B39" s="273"/>
      <c r="C39" s="274"/>
      <c r="D39" s="272"/>
      <c r="E39" s="275" t="s">
        <v>59</v>
      </c>
      <c r="F39" s="272"/>
      <c r="G39" s="407" t="s">
        <v>2101</v>
      </c>
      <c r="H39" s="407"/>
      <c r="I39" s="407"/>
      <c r="J39" s="407"/>
      <c r="K39" s="270"/>
    </row>
    <row r="40" spans="2:11" s="1" customFormat="1" ht="15" customHeight="1">
      <c r="B40" s="273"/>
      <c r="C40" s="274"/>
      <c r="D40" s="272"/>
      <c r="E40" s="275" t="s">
        <v>166</v>
      </c>
      <c r="F40" s="272"/>
      <c r="G40" s="407" t="s">
        <v>2102</v>
      </c>
      <c r="H40" s="407"/>
      <c r="I40" s="407"/>
      <c r="J40" s="407"/>
      <c r="K40" s="270"/>
    </row>
    <row r="41" spans="2:11" s="1" customFormat="1" ht="15" customHeight="1">
      <c r="B41" s="273"/>
      <c r="C41" s="274"/>
      <c r="D41" s="272"/>
      <c r="E41" s="275" t="s">
        <v>167</v>
      </c>
      <c r="F41" s="272"/>
      <c r="G41" s="407" t="s">
        <v>2103</v>
      </c>
      <c r="H41" s="407"/>
      <c r="I41" s="407"/>
      <c r="J41" s="407"/>
      <c r="K41" s="270"/>
    </row>
    <row r="42" spans="2:11" s="1" customFormat="1" ht="15" customHeight="1">
      <c r="B42" s="273"/>
      <c r="C42" s="274"/>
      <c r="D42" s="272"/>
      <c r="E42" s="275" t="s">
        <v>2104</v>
      </c>
      <c r="F42" s="272"/>
      <c r="G42" s="407" t="s">
        <v>2105</v>
      </c>
      <c r="H42" s="407"/>
      <c r="I42" s="407"/>
      <c r="J42" s="407"/>
      <c r="K42" s="270"/>
    </row>
    <row r="43" spans="2:11" s="1" customFormat="1" ht="15" customHeight="1">
      <c r="B43" s="273"/>
      <c r="C43" s="274"/>
      <c r="D43" s="272"/>
      <c r="E43" s="275"/>
      <c r="F43" s="272"/>
      <c r="G43" s="407" t="s">
        <v>2106</v>
      </c>
      <c r="H43" s="407"/>
      <c r="I43" s="407"/>
      <c r="J43" s="407"/>
      <c r="K43" s="270"/>
    </row>
    <row r="44" spans="2:11" s="1" customFormat="1" ht="15" customHeight="1">
      <c r="B44" s="273"/>
      <c r="C44" s="274"/>
      <c r="D44" s="272"/>
      <c r="E44" s="275" t="s">
        <v>2107</v>
      </c>
      <c r="F44" s="272"/>
      <c r="G44" s="407" t="s">
        <v>2108</v>
      </c>
      <c r="H44" s="407"/>
      <c r="I44" s="407"/>
      <c r="J44" s="407"/>
      <c r="K44" s="270"/>
    </row>
    <row r="45" spans="2:11" s="1" customFormat="1" ht="15" customHeight="1">
      <c r="B45" s="273"/>
      <c r="C45" s="274"/>
      <c r="D45" s="272"/>
      <c r="E45" s="275" t="s">
        <v>169</v>
      </c>
      <c r="F45" s="272"/>
      <c r="G45" s="407" t="s">
        <v>2109</v>
      </c>
      <c r="H45" s="407"/>
      <c r="I45" s="407"/>
      <c r="J45" s="407"/>
      <c r="K45" s="270"/>
    </row>
    <row r="46" spans="2:11" s="1" customFormat="1" ht="12.75" customHeight="1">
      <c r="B46" s="273"/>
      <c r="C46" s="274"/>
      <c r="D46" s="272"/>
      <c r="E46" s="272"/>
      <c r="F46" s="272"/>
      <c r="G46" s="272"/>
      <c r="H46" s="272"/>
      <c r="I46" s="272"/>
      <c r="J46" s="272"/>
      <c r="K46" s="270"/>
    </row>
    <row r="47" spans="2:11" s="1" customFormat="1" ht="15" customHeight="1">
      <c r="B47" s="273"/>
      <c r="C47" s="274"/>
      <c r="D47" s="407" t="s">
        <v>2110</v>
      </c>
      <c r="E47" s="407"/>
      <c r="F47" s="407"/>
      <c r="G47" s="407"/>
      <c r="H47" s="407"/>
      <c r="I47" s="407"/>
      <c r="J47" s="407"/>
      <c r="K47" s="270"/>
    </row>
    <row r="48" spans="2:11" s="1" customFormat="1" ht="15" customHeight="1">
      <c r="B48" s="273"/>
      <c r="C48" s="274"/>
      <c r="D48" s="274"/>
      <c r="E48" s="407" t="s">
        <v>2111</v>
      </c>
      <c r="F48" s="407"/>
      <c r="G48" s="407"/>
      <c r="H48" s="407"/>
      <c r="I48" s="407"/>
      <c r="J48" s="407"/>
      <c r="K48" s="270"/>
    </row>
    <row r="49" spans="2:11" s="1" customFormat="1" ht="15" customHeight="1">
      <c r="B49" s="273"/>
      <c r="C49" s="274"/>
      <c r="D49" s="274"/>
      <c r="E49" s="407" t="s">
        <v>2112</v>
      </c>
      <c r="F49" s="407"/>
      <c r="G49" s="407"/>
      <c r="H49" s="407"/>
      <c r="I49" s="407"/>
      <c r="J49" s="407"/>
      <c r="K49" s="270"/>
    </row>
    <row r="50" spans="2:11" s="1" customFormat="1" ht="15" customHeight="1">
      <c r="B50" s="273"/>
      <c r="C50" s="274"/>
      <c r="D50" s="274"/>
      <c r="E50" s="407" t="s">
        <v>2113</v>
      </c>
      <c r="F50" s="407"/>
      <c r="G50" s="407"/>
      <c r="H50" s="407"/>
      <c r="I50" s="407"/>
      <c r="J50" s="407"/>
      <c r="K50" s="270"/>
    </row>
    <row r="51" spans="2:11" s="1" customFormat="1" ht="15" customHeight="1">
      <c r="B51" s="273"/>
      <c r="C51" s="274"/>
      <c r="D51" s="407" t="s">
        <v>2114</v>
      </c>
      <c r="E51" s="407"/>
      <c r="F51" s="407"/>
      <c r="G51" s="407"/>
      <c r="H51" s="407"/>
      <c r="I51" s="407"/>
      <c r="J51" s="407"/>
      <c r="K51" s="270"/>
    </row>
    <row r="52" spans="2:11" s="1" customFormat="1" ht="25.5" customHeight="1">
      <c r="B52" s="269"/>
      <c r="C52" s="408" t="s">
        <v>2115</v>
      </c>
      <c r="D52" s="408"/>
      <c r="E52" s="408"/>
      <c r="F52" s="408"/>
      <c r="G52" s="408"/>
      <c r="H52" s="408"/>
      <c r="I52" s="408"/>
      <c r="J52" s="408"/>
      <c r="K52" s="270"/>
    </row>
    <row r="53" spans="2:11" s="1" customFormat="1" ht="5.25" customHeight="1">
      <c r="B53" s="269"/>
      <c r="C53" s="271"/>
      <c r="D53" s="271"/>
      <c r="E53" s="271"/>
      <c r="F53" s="271"/>
      <c r="G53" s="271"/>
      <c r="H53" s="271"/>
      <c r="I53" s="271"/>
      <c r="J53" s="271"/>
      <c r="K53" s="270"/>
    </row>
    <row r="54" spans="2:11" s="1" customFormat="1" ht="15" customHeight="1">
      <c r="B54" s="269"/>
      <c r="C54" s="407" t="s">
        <v>2116</v>
      </c>
      <c r="D54" s="407"/>
      <c r="E54" s="407"/>
      <c r="F54" s="407"/>
      <c r="G54" s="407"/>
      <c r="H54" s="407"/>
      <c r="I54" s="407"/>
      <c r="J54" s="407"/>
      <c r="K54" s="270"/>
    </row>
    <row r="55" spans="2:11" s="1" customFormat="1" ht="15" customHeight="1">
      <c r="B55" s="269"/>
      <c r="C55" s="407" t="s">
        <v>2117</v>
      </c>
      <c r="D55" s="407"/>
      <c r="E55" s="407"/>
      <c r="F55" s="407"/>
      <c r="G55" s="407"/>
      <c r="H55" s="407"/>
      <c r="I55" s="407"/>
      <c r="J55" s="407"/>
      <c r="K55" s="270"/>
    </row>
    <row r="56" spans="2:11" s="1" customFormat="1" ht="12.75" customHeight="1">
      <c r="B56" s="269"/>
      <c r="C56" s="272"/>
      <c r="D56" s="272"/>
      <c r="E56" s="272"/>
      <c r="F56" s="272"/>
      <c r="G56" s="272"/>
      <c r="H56" s="272"/>
      <c r="I56" s="272"/>
      <c r="J56" s="272"/>
      <c r="K56" s="270"/>
    </row>
    <row r="57" spans="2:11" s="1" customFormat="1" ht="15" customHeight="1">
      <c r="B57" s="269"/>
      <c r="C57" s="407" t="s">
        <v>2118</v>
      </c>
      <c r="D57" s="407"/>
      <c r="E57" s="407"/>
      <c r="F57" s="407"/>
      <c r="G57" s="407"/>
      <c r="H57" s="407"/>
      <c r="I57" s="407"/>
      <c r="J57" s="407"/>
      <c r="K57" s="270"/>
    </row>
    <row r="58" spans="2:11" s="1" customFormat="1" ht="15" customHeight="1">
      <c r="B58" s="269"/>
      <c r="C58" s="274"/>
      <c r="D58" s="407" t="s">
        <v>2119</v>
      </c>
      <c r="E58" s="407"/>
      <c r="F58" s="407"/>
      <c r="G58" s="407"/>
      <c r="H58" s="407"/>
      <c r="I58" s="407"/>
      <c r="J58" s="407"/>
      <c r="K58" s="270"/>
    </row>
    <row r="59" spans="2:11" s="1" customFormat="1" ht="15" customHeight="1">
      <c r="B59" s="269"/>
      <c r="C59" s="274"/>
      <c r="D59" s="407" t="s">
        <v>2120</v>
      </c>
      <c r="E59" s="407"/>
      <c r="F59" s="407"/>
      <c r="G59" s="407"/>
      <c r="H59" s="407"/>
      <c r="I59" s="407"/>
      <c r="J59" s="407"/>
      <c r="K59" s="270"/>
    </row>
    <row r="60" spans="2:11" s="1" customFormat="1" ht="15" customHeight="1">
      <c r="B60" s="269"/>
      <c r="C60" s="274"/>
      <c r="D60" s="407" t="s">
        <v>2121</v>
      </c>
      <c r="E60" s="407"/>
      <c r="F60" s="407"/>
      <c r="G60" s="407"/>
      <c r="H60" s="407"/>
      <c r="I60" s="407"/>
      <c r="J60" s="407"/>
      <c r="K60" s="270"/>
    </row>
    <row r="61" spans="2:11" s="1" customFormat="1" ht="15" customHeight="1">
      <c r="B61" s="269"/>
      <c r="C61" s="274"/>
      <c r="D61" s="407" t="s">
        <v>2122</v>
      </c>
      <c r="E61" s="407"/>
      <c r="F61" s="407"/>
      <c r="G61" s="407"/>
      <c r="H61" s="407"/>
      <c r="I61" s="407"/>
      <c r="J61" s="407"/>
      <c r="K61" s="270"/>
    </row>
    <row r="62" spans="2:11" s="1" customFormat="1" ht="15" customHeight="1">
      <c r="B62" s="269"/>
      <c r="C62" s="274"/>
      <c r="D62" s="410" t="s">
        <v>2123</v>
      </c>
      <c r="E62" s="410"/>
      <c r="F62" s="410"/>
      <c r="G62" s="410"/>
      <c r="H62" s="410"/>
      <c r="I62" s="410"/>
      <c r="J62" s="410"/>
      <c r="K62" s="270"/>
    </row>
    <row r="63" spans="2:11" s="1" customFormat="1" ht="15" customHeight="1">
      <c r="B63" s="269"/>
      <c r="C63" s="274"/>
      <c r="D63" s="407" t="s">
        <v>2124</v>
      </c>
      <c r="E63" s="407"/>
      <c r="F63" s="407"/>
      <c r="G63" s="407"/>
      <c r="H63" s="407"/>
      <c r="I63" s="407"/>
      <c r="J63" s="407"/>
      <c r="K63" s="270"/>
    </row>
    <row r="64" spans="2:11" s="1" customFormat="1" ht="12.75" customHeight="1">
      <c r="B64" s="269"/>
      <c r="C64" s="274"/>
      <c r="D64" s="274"/>
      <c r="E64" s="277"/>
      <c r="F64" s="274"/>
      <c r="G64" s="274"/>
      <c r="H64" s="274"/>
      <c r="I64" s="274"/>
      <c r="J64" s="274"/>
      <c r="K64" s="270"/>
    </row>
    <row r="65" spans="2:11" s="1" customFormat="1" ht="15" customHeight="1">
      <c r="B65" s="269"/>
      <c r="C65" s="274"/>
      <c r="D65" s="407" t="s">
        <v>2125</v>
      </c>
      <c r="E65" s="407"/>
      <c r="F65" s="407"/>
      <c r="G65" s="407"/>
      <c r="H65" s="407"/>
      <c r="I65" s="407"/>
      <c r="J65" s="407"/>
      <c r="K65" s="270"/>
    </row>
    <row r="66" spans="2:11" s="1" customFormat="1" ht="15" customHeight="1">
      <c r="B66" s="269"/>
      <c r="C66" s="274"/>
      <c r="D66" s="410" t="s">
        <v>2126</v>
      </c>
      <c r="E66" s="410"/>
      <c r="F66" s="410"/>
      <c r="G66" s="410"/>
      <c r="H66" s="410"/>
      <c r="I66" s="410"/>
      <c r="J66" s="410"/>
      <c r="K66" s="270"/>
    </row>
    <row r="67" spans="2:11" s="1" customFormat="1" ht="15" customHeight="1">
      <c r="B67" s="269"/>
      <c r="C67" s="274"/>
      <c r="D67" s="407" t="s">
        <v>2127</v>
      </c>
      <c r="E67" s="407"/>
      <c r="F67" s="407"/>
      <c r="G67" s="407"/>
      <c r="H67" s="407"/>
      <c r="I67" s="407"/>
      <c r="J67" s="407"/>
      <c r="K67" s="270"/>
    </row>
    <row r="68" spans="2:11" s="1" customFormat="1" ht="15" customHeight="1">
      <c r="B68" s="269"/>
      <c r="C68" s="274"/>
      <c r="D68" s="407" t="s">
        <v>2128</v>
      </c>
      <c r="E68" s="407"/>
      <c r="F68" s="407"/>
      <c r="G68" s="407"/>
      <c r="H68" s="407"/>
      <c r="I68" s="407"/>
      <c r="J68" s="407"/>
      <c r="K68" s="270"/>
    </row>
    <row r="69" spans="2:11" s="1" customFormat="1" ht="15" customHeight="1">
      <c r="B69" s="269"/>
      <c r="C69" s="274"/>
      <c r="D69" s="407" t="s">
        <v>2129</v>
      </c>
      <c r="E69" s="407"/>
      <c r="F69" s="407"/>
      <c r="G69" s="407"/>
      <c r="H69" s="407"/>
      <c r="I69" s="407"/>
      <c r="J69" s="407"/>
      <c r="K69" s="270"/>
    </row>
    <row r="70" spans="2:11" s="1" customFormat="1" ht="15" customHeight="1">
      <c r="B70" s="269"/>
      <c r="C70" s="274"/>
      <c r="D70" s="407" t="s">
        <v>2130</v>
      </c>
      <c r="E70" s="407"/>
      <c r="F70" s="407"/>
      <c r="G70" s="407"/>
      <c r="H70" s="407"/>
      <c r="I70" s="407"/>
      <c r="J70" s="407"/>
      <c r="K70" s="270"/>
    </row>
    <row r="71" spans="2:11" s="1" customFormat="1" ht="12.75" customHeight="1">
      <c r="B71" s="278"/>
      <c r="C71" s="279"/>
      <c r="D71" s="279"/>
      <c r="E71" s="279"/>
      <c r="F71" s="279"/>
      <c r="G71" s="279"/>
      <c r="H71" s="279"/>
      <c r="I71" s="279"/>
      <c r="J71" s="279"/>
      <c r="K71" s="280"/>
    </row>
    <row r="72" spans="2:11" s="1" customFormat="1" ht="18.75" customHeight="1">
      <c r="B72" s="281"/>
      <c r="C72" s="281"/>
      <c r="D72" s="281"/>
      <c r="E72" s="281"/>
      <c r="F72" s="281"/>
      <c r="G72" s="281"/>
      <c r="H72" s="281"/>
      <c r="I72" s="281"/>
      <c r="J72" s="281"/>
      <c r="K72" s="282"/>
    </row>
    <row r="73" spans="2:11" s="1" customFormat="1" ht="18.75" customHeight="1">
      <c r="B73" s="282"/>
      <c r="C73" s="282"/>
      <c r="D73" s="282"/>
      <c r="E73" s="282"/>
      <c r="F73" s="282"/>
      <c r="G73" s="282"/>
      <c r="H73" s="282"/>
      <c r="I73" s="282"/>
      <c r="J73" s="282"/>
      <c r="K73" s="282"/>
    </row>
    <row r="74" spans="2:11" s="1" customFormat="1" ht="7.5" customHeight="1">
      <c r="B74" s="283"/>
      <c r="C74" s="284"/>
      <c r="D74" s="284"/>
      <c r="E74" s="284"/>
      <c r="F74" s="284"/>
      <c r="G74" s="284"/>
      <c r="H74" s="284"/>
      <c r="I74" s="284"/>
      <c r="J74" s="284"/>
      <c r="K74" s="285"/>
    </row>
    <row r="75" spans="2:11" s="1" customFormat="1" ht="45" customHeight="1">
      <c r="B75" s="286"/>
      <c r="C75" s="411" t="s">
        <v>2131</v>
      </c>
      <c r="D75" s="411"/>
      <c r="E75" s="411"/>
      <c r="F75" s="411"/>
      <c r="G75" s="411"/>
      <c r="H75" s="411"/>
      <c r="I75" s="411"/>
      <c r="J75" s="411"/>
      <c r="K75" s="287"/>
    </row>
    <row r="76" spans="2:11" s="1" customFormat="1" ht="17.25" customHeight="1">
      <c r="B76" s="286"/>
      <c r="C76" s="288" t="s">
        <v>2132</v>
      </c>
      <c r="D76" s="288"/>
      <c r="E76" s="288"/>
      <c r="F76" s="288" t="s">
        <v>2133</v>
      </c>
      <c r="G76" s="289"/>
      <c r="H76" s="288" t="s">
        <v>59</v>
      </c>
      <c r="I76" s="288" t="s">
        <v>62</v>
      </c>
      <c r="J76" s="288" t="s">
        <v>2134</v>
      </c>
      <c r="K76" s="287"/>
    </row>
    <row r="77" spans="2:11" s="1" customFormat="1" ht="17.25" customHeight="1">
      <c r="B77" s="286"/>
      <c r="C77" s="290" t="s">
        <v>2135</v>
      </c>
      <c r="D77" s="290"/>
      <c r="E77" s="290"/>
      <c r="F77" s="291" t="s">
        <v>2136</v>
      </c>
      <c r="G77" s="292"/>
      <c r="H77" s="290"/>
      <c r="I77" s="290"/>
      <c r="J77" s="290" t="s">
        <v>2137</v>
      </c>
      <c r="K77" s="287"/>
    </row>
    <row r="78" spans="2:11" s="1" customFormat="1" ht="5.25" customHeight="1">
      <c r="B78" s="286"/>
      <c r="C78" s="293"/>
      <c r="D78" s="293"/>
      <c r="E78" s="293"/>
      <c r="F78" s="293"/>
      <c r="G78" s="294"/>
      <c r="H78" s="293"/>
      <c r="I78" s="293"/>
      <c r="J78" s="293"/>
      <c r="K78" s="287"/>
    </row>
    <row r="79" spans="2:11" s="1" customFormat="1" ht="15" customHeight="1">
      <c r="B79" s="286"/>
      <c r="C79" s="275" t="s">
        <v>58</v>
      </c>
      <c r="D79" s="295"/>
      <c r="E79" s="295"/>
      <c r="F79" s="296" t="s">
        <v>2138</v>
      </c>
      <c r="G79" s="297"/>
      <c r="H79" s="275" t="s">
        <v>2139</v>
      </c>
      <c r="I79" s="275" t="s">
        <v>2140</v>
      </c>
      <c r="J79" s="275">
        <v>20</v>
      </c>
      <c r="K79" s="287"/>
    </row>
    <row r="80" spans="2:11" s="1" customFormat="1" ht="15" customHeight="1">
      <c r="B80" s="286"/>
      <c r="C80" s="275" t="s">
        <v>2141</v>
      </c>
      <c r="D80" s="275"/>
      <c r="E80" s="275"/>
      <c r="F80" s="296" t="s">
        <v>2138</v>
      </c>
      <c r="G80" s="297"/>
      <c r="H80" s="275" t="s">
        <v>2142</v>
      </c>
      <c r="I80" s="275" t="s">
        <v>2140</v>
      </c>
      <c r="J80" s="275">
        <v>120</v>
      </c>
      <c r="K80" s="287"/>
    </row>
    <row r="81" spans="2:11" s="1" customFormat="1" ht="15" customHeight="1">
      <c r="B81" s="298"/>
      <c r="C81" s="275" t="s">
        <v>2143</v>
      </c>
      <c r="D81" s="275"/>
      <c r="E81" s="275"/>
      <c r="F81" s="296" t="s">
        <v>2144</v>
      </c>
      <c r="G81" s="297"/>
      <c r="H81" s="275" t="s">
        <v>2145</v>
      </c>
      <c r="I81" s="275" t="s">
        <v>2140</v>
      </c>
      <c r="J81" s="275">
        <v>50</v>
      </c>
      <c r="K81" s="287"/>
    </row>
    <row r="82" spans="2:11" s="1" customFormat="1" ht="15" customHeight="1">
      <c r="B82" s="298"/>
      <c r="C82" s="275" t="s">
        <v>2146</v>
      </c>
      <c r="D82" s="275"/>
      <c r="E82" s="275"/>
      <c r="F82" s="296" t="s">
        <v>2138</v>
      </c>
      <c r="G82" s="297"/>
      <c r="H82" s="275" t="s">
        <v>2147</v>
      </c>
      <c r="I82" s="275" t="s">
        <v>2148</v>
      </c>
      <c r="J82" s="275"/>
      <c r="K82" s="287"/>
    </row>
    <row r="83" spans="2:11" s="1" customFormat="1" ht="15" customHeight="1">
      <c r="B83" s="298"/>
      <c r="C83" s="299" t="s">
        <v>2149</v>
      </c>
      <c r="D83" s="299"/>
      <c r="E83" s="299"/>
      <c r="F83" s="300" t="s">
        <v>2144</v>
      </c>
      <c r="G83" s="299"/>
      <c r="H83" s="299" t="s">
        <v>2150</v>
      </c>
      <c r="I83" s="299" t="s">
        <v>2140</v>
      </c>
      <c r="J83" s="299">
        <v>15</v>
      </c>
      <c r="K83" s="287"/>
    </row>
    <row r="84" spans="2:11" s="1" customFormat="1" ht="15" customHeight="1">
      <c r="B84" s="298"/>
      <c r="C84" s="299" t="s">
        <v>2151</v>
      </c>
      <c r="D84" s="299"/>
      <c r="E84" s="299"/>
      <c r="F84" s="300" t="s">
        <v>2144</v>
      </c>
      <c r="G84" s="299"/>
      <c r="H84" s="299" t="s">
        <v>2152</v>
      </c>
      <c r="I84" s="299" t="s">
        <v>2140</v>
      </c>
      <c r="J84" s="299">
        <v>15</v>
      </c>
      <c r="K84" s="287"/>
    </row>
    <row r="85" spans="2:11" s="1" customFormat="1" ht="15" customHeight="1">
      <c r="B85" s="298"/>
      <c r="C85" s="299" t="s">
        <v>2153</v>
      </c>
      <c r="D85" s="299"/>
      <c r="E85" s="299"/>
      <c r="F85" s="300" t="s">
        <v>2144</v>
      </c>
      <c r="G85" s="299"/>
      <c r="H85" s="299" t="s">
        <v>2154</v>
      </c>
      <c r="I85" s="299" t="s">
        <v>2140</v>
      </c>
      <c r="J85" s="299">
        <v>20</v>
      </c>
      <c r="K85" s="287"/>
    </row>
    <row r="86" spans="2:11" s="1" customFormat="1" ht="15" customHeight="1">
      <c r="B86" s="298"/>
      <c r="C86" s="299" t="s">
        <v>2155</v>
      </c>
      <c r="D86" s="299"/>
      <c r="E86" s="299"/>
      <c r="F86" s="300" t="s">
        <v>2144</v>
      </c>
      <c r="G86" s="299"/>
      <c r="H86" s="299" t="s">
        <v>2156</v>
      </c>
      <c r="I86" s="299" t="s">
        <v>2140</v>
      </c>
      <c r="J86" s="299">
        <v>20</v>
      </c>
      <c r="K86" s="287"/>
    </row>
    <row r="87" spans="2:11" s="1" customFormat="1" ht="15" customHeight="1">
      <c r="B87" s="298"/>
      <c r="C87" s="275" t="s">
        <v>2157</v>
      </c>
      <c r="D87" s="275"/>
      <c r="E87" s="275"/>
      <c r="F87" s="296" t="s">
        <v>2144</v>
      </c>
      <c r="G87" s="297"/>
      <c r="H87" s="275" t="s">
        <v>2158</v>
      </c>
      <c r="I87" s="275" t="s">
        <v>2140</v>
      </c>
      <c r="J87" s="275">
        <v>50</v>
      </c>
      <c r="K87" s="287"/>
    </row>
    <row r="88" spans="2:11" s="1" customFormat="1" ht="15" customHeight="1">
      <c r="B88" s="298"/>
      <c r="C88" s="275" t="s">
        <v>2159</v>
      </c>
      <c r="D88" s="275"/>
      <c r="E88" s="275"/>
      <c r="F88" s="296" t="s">
        <v>2144</v>
      </c>
      <c r="G88" s="297"/>
      <c r="H88" s="275" t="s">
        <v>2160</v>
      </c>
      <c r="I88" s="275" t="s">
        <v>2140</v>
      </c>
      <c r="J88" s="275">
        <v>20</v>
      </c>
      <c r="K88" s="287"/>
    </row>
    <row r="89" spans="2:11" s="1" customFormat="1" ht="15" customHeight="1">
      <c r="B89" s="298"/>
      <c r="C89" s="275" t="s">
        <v>2161</v>
      </c>
      <c r="D89" s="275"/>
      <c r="E89" s="275"/>
      <c r="F89" s="296" t="s">
        <v>2144</v>
      </c>
      <c r="G89" s="297"/>
      <c r="H89" s="275" t="s">
        <v>2162</v>
      </c>
      <c r="I89" s="275" t="s">
        <v>2140</v>
      </c>
      <c r="J89" s="275">
        <v>20</v>
      </c>
      <c r="K89" s="287"/>
    </row>
    <row r="90" spans="2:11" s="1" customFormat="1" ht="15" customHeight="1">
      <c r="B90" s="298"/>
      <c r="C90" s="275" t="s">
        <v>2163</v>
      </c>
      <c r="D90" s="275"/>
      <c r="E90" s="275"/>
      <c r="F90" s="296" t="s">
        <v>2144</v>
      </c>
      <c r="G90" s="297"/>
      <c r="H90" s="275" t="s">
        <v>2164</v>
      </c>
      <c r="I90" s="275" t="s">
        <v>2140</v>
      </c>
      <c r="J90" s="275">
        <v>50</v>
      </c>
      <c r="K90" s="287"/>
    </row>
    <row r="91" spans="2:11" s="1" customFormat="1" ht="15" customHeight="1">
      <c r="B91" s="298"/>
      <c r="C91" s="275" t="s">
        <v>2165</v>
      </c>
      <c r="D91" s="275"/>
      <c r="E91" s="275"/>
      <c r="F91" s="296" t="s">
        <v>2144</v>
      </c>
      <c r="G91" s="297"/>
      <c r="H91" s="275" t="s">
        <v>2165</v>
      </c>
      <c r="I91" s="275" t="s">
        <v>2140</v>
      </c>
      <c r="J91" s="275">
        <v>50</v>
      </c>
      <c r="K91" s="287"/>
    </row>
    <row r="92" spans="2:11" s="1" customFormat="1" ht="15" customHeight="1">
      <c r="B92" s="298"/>
      <c r="C92" s="275" t="s">
        <v>2166</v>
      </c>
      <c r="D92" s="275"/>
      <c r="E92" s="275"/>
      <c r="F92" s="296" t="s">
        <v>2144</v>
      </c>
      <c r="G92" s="297"/>
      <c r="H92" s="275" t="s">
        <v>2167</v>
      </c>
      <c r="I92" s="275" t="s">
        <v>2140</v>
      </c>
      <c r="J92" s="275">
        <v>255</v>
      </c>
      <c r="K92" s="287"/>
    </row>
    <row r="93" spans="2:11" s="1" customFormat="1" ht="15" customHeight="1">
      <c r="B93" s="298"/>
      <c r="C93" s="275" t="s">
        <v>2168</v>
      </c>
      <c r="D93" s="275"/>
      <c r="E93" s="275"/>
      <c r="F93" s="296" t="s">
        <v>2138</v>
      </c>
      <c r="G93" s="297"/>
      <c r="H93" s="275" t="s">
        <v>2169</v>
      </c>
      <c r="I93" s="275" t="s">
        <v>2170</v>
      </c>
      <c r="J93" s="275"/>
      <c r="K93" s="287"/>
    </row>
    <row r="94" spans="2:11" s="1" customFormat="1" ht="15" customHeight="1">
      <c r="B94" s="298"/>
      <c r="C94" s="275" t="s">
        <v>2171</v>
      </c>
      <c r="D94" s="275"/>
      <c r="E94" s="275"/>
      <c r="F94" s="296" t="s">
        <v>2138</v>
      </c>
      <c r="G94" s="297"/>
      <c r="H94" s="275" t="s">
        <v>2172</v>
      </c>
      <c r="I94" s="275" t="s">
        <v>2173</v>
      </c>
      <c r="J94" s="275"/>
      <c r="K94" s="287"/>
    </row>
    <row r="95" spans="2:11" s="1" customFormat="1" ht="15" customHeight="1">
      <c r="B95" s="298"/>
      <c r="C95" s="275" t="s">
        <v>2174</v>
      </c>
      <c r="D95" s="275"/>
      <c r="E95" s="275"/>
      <c r="F95" s="296" t="s">
        <v>2138</v>
      </c>
      <c r="G95" s="297"/>
      <c r="H95" s="275" t="s">
        <v>2174</v>
      </c>
      <c r="I95" s="275" t="s">
        <v>2173</v>
      </c>
      <c r="J95" s="275"/>
      <c r="K95" s="287"/>
    </row>
    <row r="96" spans="2:11" s="1" customFormat="1" ht="15" customHeight="1">
      <c r="B96" s="298"/>
      <c r="C96" s="275" t="s">
        <v>43</v>
      </c>
      <c r="D96" s="275"/>
      <c r="E96" s="275"/>
      <c r="F96" s="296" t="s">
        <v>2138</v>
      </c>
      <c r="G96" s="297"/>
      <c r="H96" s="275" t="s">
        <v>2175</v>
      </c>
      <c r="I96" s="275" t="s">
        <v>2173</v>
      </c>
      <c r="J96" s="275"/>
      <c r="K96" s="287"/>
    </row>
    <row r="97" spans="2:11" s="1" customFormat="1" ht="15" customHeight="1">
      <c r="B97" s="298"/>
      <c r="C97" s="275" t="s">
        <v>53</v>
      </c>
      <c r="D97" s="275"/>
      <c r="E97" s="275"/>
      <c r="F97" s="296" t="s">
        <v>2138</v>
      </c>
      <c r="G97" s="297"/>
      <c r="H97" s="275" t="s">
        <v>2176</v>
      </c>
      <c r="I97" s="275" t="s">
        <v>2173</v>
      </c>
      <c r="J97" s="275"/>
      <c r="K97" s="287"/>
    </row>
    <row r="98" spans="2:11" s="1" customFormat="1" ht="15" customHeight="1">
      <c r="B98" s="301"/>
      <c r="C98" s="302"/>
      <c r="D98" s="302"/>
      <c r="E98" s="302"/>
      <c r="F98" s="302"/>
      <c r="G98" s="302"/>
      <c r="H98" s="302"/>
      <c r="I98" s="302"/>
      <c r="J98" s="302"/>
      <c r="K98" s="303"/>
    </row>
    <row r="99" spans="2:11" s="1" customFormat="1" ht="18.75" customHeight="1">
      <c r="B99" s="304"/>
      <c r="C99" s="305"/>
      <c r="D99" s="305"/>
      <c r="E99" s="305"/>
      <c r="F99" s="305"/>
      <c r="G99" s="305"/>
      <c r="H99" s="305"/>
      <c r="I99" s="305"/>
      <c r="J99" s="305"/>
      <c r="K99" s="304"/>
    </row>
    <row r="100" spans="2:11" s="1" customFormat="1" ht="18.75" customHeight="1">
      <c r="B100" s="282"/>
      <c r="C100" s="282"/>
      <c r="D100" s="282"/>
      <c r="E100" s="282"/>
      <c r="F100" s="282"/>
      <c r="G100" s="282"/>
      <c r="H100" s="282"/>
      <c r="I100" s="282"/>
      <c r="J100" s="282"/>
      <c r="K100" s="282"/>
    </row>
    <row r="101" spans="2:11" s="1" customFormat="1" ht="7.5" customHeight="1">
      <c r="B101" s="283"/>
      <c r="C101" s="284"/>
      <c r="D101" s="284"/>
      <c r="E101" s="284"/>
      <c r="F101" s="284"/>
      <c r="G101" s="284"/>
      <c r="H101" s="284"/>
      <c r="I101" s="284"/>
      <c r="J101" s="284"/>
      <c r="K101" s="285"/>
    </row>
    <row r="102" spans="2:11" s="1" customFormat="1" ht="45" customHeight="1">
      <c r="B102" s="286"/>
      <c r="C102" s="411" t="s">
        <v>2177</v>
      </c>
      <c r="D102" s="411"/>
      <c r="E102" s="411"/>
      <c r="F102" s="411"/>
      <c r="G102" s="411"/>
      <c r="H102" s="411"/>
      <c r="I102" s="411"/>
      <c r="J102" s="411"/>
      <c r="K102" s="287"/>
    </row>
    <row r="103" spans="2:11" s="1" customFormat="1" ht="17.25" customHeight="1">
      <c r="B103" s="286"/>
      <c r="C103" s="288" t="s">
        <v>2132</v>
      </c>
      <c r="D103" s="288"/>
      <c r="E103" s="288"/>
      <c r="F103" s="288" t="s">
        <v>2133</v>
      </c>
      <c r="G103" s="289"/>
      <c r="H103" s="288" t="s">
        <v>59</v>
      </c>
      <c r="I103" s="288" t="s">
        <v>62</v>
      </c>
      <c r="J103" s="288" t="s">
        <v>2134</v>
      </c>
      <c r="K103" s="287"/>
    </row>
    <row r="104" spans="2:11" s="1" customFormat="1" ht="17.25" customHeight="1">
      <c r="B104" s="286"/>
      <c r="C104" s="290" t="s">
        <v>2135</v>
      </c>
      <c r="D104" s="290"/>
      <c r="E104" s="290"/>
      <c r="F104" s="291" t="s">
        <v>2136</v>
      </c>
      <c r="G104" s="292"/>
      <c r="H104" s="290"/>
      <c r="I104" s="290"/>
      <c r="J104" s="290" t="s">
        <v>2137</v>
      </c>
      <c r="K104" s="287"/>
    </row>
    <row r="105" spans="2:11" s="1" customFormat="1" ht="5.25" customHeight="1">
      <c r="B105" s="286"/>
      <c r="C105" s="288"/>
      <c r="D105" s="288"/>
      <c r="E105" s="288"/>
      <c r="F105" s="288"/>
      <c r="G105" s="306"/>
      <c r="H105" s="288"/>
      <c r="I105" s="288"/>
      <c r="J105" s="288"/>
      <c r="K105" s="287"/>
    </row>
    <row r="106" spans="2:11" s="1" customFormat="1" ht="15" customHeight="1">
      <c r="B106" s="286"/>
      <c r="C106" s="275" t="s">
        <v>58</v>
      </c>
      <c r="D106" s="295"/>
      <c r="E106" s="295"/>
      <c r="F106" s="296" t="s">
        <v>2138</v>
      </c>
      <c r="G106" s="275"/>
      <c r="H106" s="275" t="s">
        <v>2178</v>
      </c>
      <c r="I106" s="275" t="s">
        <v>2140</v>
      </c>
      <c r="J106" s="275">
        <v>20</v>
      </c>
      <c r="K106" s="287"/>
    </row>
    <row r="107" spans="2:11" s="1" customFormat="1" ht="15" customHeight="1">
      <c r="B107" s="286"/>
      <c r="C107" s="275" t="s">
        <v>2141</v>
      </c>
      <c r="D107" s="275"/>
      <c r="E107" s="275"/>
      <c r="F107" s="296" t="s">
        <v>2138</v>
      </c>
      <c r="G107" s="275"/>
      <c r="H107" s="275" t="s">
        <v>2178</v>
      </c>
      <c r="I107" s="275" t="s">
        <v>2140</v>
      </c>
      <c r="J107" s="275">
        <v>120</v>
      </c>
      <c r="K107" s="287"/>
    </row>
    <row r="108" spans="2:11" s="1" customFormat="1" ht="15" customHeight="1">
      <c r="B108" s="298"/>
      <c r="C108" s="275" t="s">
        <v>2143</v>
      </c>
      <c r="D108" s="275"/>
      <c r="E108" s="275"/>
      <c r="F108" s="296" t="s">
        <v>2144</v>
      </c>
      <c r="G108" s="275"/>
      <c r="H108" s="275" t="s">
        <v>2178</v>
      </c>
      <c r="I108" s="275" t="s">
        <v>2140</v>
      </c>
      <c r="J108" s="275">
        <v>50</v>
      </c>
      <c r="K108" s="287"/>
    </row>
    <row r="109" spans="2:11" s="1" customFormat="1" ht="15" customHeight="1">
      <c r="B109" s="298"/>
      <c r="C109" s="275" t="s">
        <v>2146</v>
      </c>
      <c r="D109" s="275"/>
      <c r="E109" s="275"/>
      <c r="F109" s="296" t="s">
        <v>2138</v>
      </c>
      <c r="G109" s="275"/>
      <c r="H109" s="275" t="s">
        <v>2178</v>
      </c>
      <c r="I109" s="275" t="s">
        <v>2148</v>
      </c>
      <c r="J109" s="275"/>
      <c r="K109" s="287"/>
    </row>
    <row r="110" spans="2:11" s="1" customFormat="1" ht="15" customHeight="1">
      <c r="B110" s="298"/>
      <c r="C110" s="275" t="s">
        <v>2157</v>
      </c>
      <c r="D110" s="275"/>
      <c r="E110" s="275"/>
      <c r="F110" s="296" t="s">
        <v>2144</v>
      </c>
      <c r="G110" s="275"/>
      <c r="H110" s="275" t="s">
        <v>2178</v>
      </c>
      <c r="I110" s="275" t="s">
        <v>2140</v>
      </c>
      <c r="J110" s="275">
        <v>50</v>
      </c>
      <c r="K110" s="287"/>
    </row>
    <row r="111" spans="2:11" s="1" customFormat="1" ht="15" customHeight="1">
      <c r="B111" s="298"/>
      <c r="C111" s="275" t="s">
        <v>2165</v>
      </c>
      <c r="D111" s="275"/>
      <c r="E111" s="275"/>
      <c r="F111" s="296" t="s">
        <v>2144</v>
      </c>
      <c r="G111" s="275"/>
      <c r="H111" s="275" t="s">
        <v>2178</v>
      </c>
      <c r="I111" s="275" t="s">
        <v>2140</v>
      </c>
      <c r="J111" s="275">
        <v>50</v>
      </c>
      <c r="K111" s="287"/>
    </row>
    <row r="112" spans="2:11" s="1" customFormat="1" ht="15" customHeight="1">
      <c r="B112" s="298"/>
      <c r="C112" s="275" t="s">
        <v>2163</v>
      </c>
      <c r="D112" s="275"/>
      <c r="E112" s="275"/>
      <c r="F112" s="296" t="s">
        <v>2144</v>
      </c>
      <c r="G112" s="275"/>
      <c r="H112" s="275" t="s">
        <v>2178</v>
      </c>
      <c r="I112" s="275" t="s">
        <v>2140</v>
      </c>
      <c r="J112" s="275">
        <v>50</v>
      </c>
      <c r="K112" s="287"/>
    </row>
    <row r="113" spans="2:11" s="1" customFormat="1" ht="15" customHeight="1">
      <c r="B113" s="298"/>
      <c r="C113" s="275" t="s">
        <v>58</v>
      </c>
      <c r="D113" s="275"/>
      <c r="E113" s="275"/>
      <c r="F113" s="296" t="s">
        <v>2138</v>
      </c>
      <c r="G113" s="275"/>
      <c r="H113" s="275" t="s">
        <v>2179</v>
      </c>
      <c r="I113" s="275" t="s">
        <v>2140</v>
      </c>
      <c r="J113" s="275">
        <v>20</v>
      </c>
      <c r="K113" s="287"/>
    </row>
    <row r="114" spans="2:11" s="1" customFormat="1" ht="15" customHeight="1">
      <c r="B114" s="298"/>
      <c r="C114" s="275" t="s">
        <v>2180</v>
      </c>
      <c r="D114" s="275"/>
      <c r="E114" s="275"/>
      <c r="F114" s="296" t="s">
        <v>2138</v>
      </c>
      <c r="G114" s="275"/>
      <c r="H114" s="275" t="s">
        <v>2181</v>
      </c>
      <c r="I114" s="275" t="s">
        <v>2140</v>
      </c>
      <c r="J114" s="275">
        <v>120</v>
      </c>
      <c r="K114" s="287"/>
    </row>
    <row r="115" spans="2:11" s="1" customFormat="1" ht="15" customHeight="1">
      <c r="B115" s="298"/>
      <c r="C115" s="275" t="s">
        <v>43</v>
      </c>
      <c r="D115" s="275"/>
      <c r="E115" s="275"/>
      <c r="F115" s="296" t="s">
        <v>2138</v>
      </c>
      <c r="G115" s="275"/>
      <c r="H115" s="275" t="s">
        <v>2182</v>
      </c>
      <c r="I115" s="275" t="s">
        <v>2173</v>
      </c>
      <c r="J115" s="275"/>
      <c r="K115" s="287"/>
    </row>
    <row r="116" spans="2:11" s="1" customFormat="1" ht="15" customHeight="1">
      <c r="B116" s="298"/>
      <c r="C116" s="275" t="s">
        <v>53</v>
      </c>
      <c r="D116" s="275"/>
      <c r="E116" s="275"/>
      <c r="F116" s="296" t="s">
        <v>2138</v>
      </c>
      <c r="G116" s="275"/>
      <c r="H116" s="275" t="s">
        <v>2183</v>
      </c>
      <c r="I116" s="275" t="s">
        <v>2173</v>
      </c>
      <c r="J116" s="275"/>
      <c r="K116" s="287"/>
    </row>
    <row r="117" spans="2:11" s="1" customFormat="1" ht="15" customHeight="1">
      <c r="B117" s="298"/>
      <c r="C117" s="275" t="s">
        <v>62</v>
      </c>
      <c r="D117" s="275"/>
      <c r="E117" s="275"/>
      <c r="F117" s="296" t="s">
        <v>2138</v>
      </c>
      <c r="G117" s="275"/>
      <c r="H117" s="275" t="s">
        <v>2184</v>
      </c>
      <c r="I117" s="275" t="s">
        <v>2185</v>
      </c>
      <c r="J117" s="275"/>
      <c r="K117" s="287"/>
    </row>
    <row r="118" spans="2:11" s="1" customFormat="1" ht="15" customHeight="1">
      <c r="B118" s="301"/>
      <c r="C118" s="307"/>
      <c r="D118" s="307"/>
      <c r="E118" s="307"/>
      <c r="F118" s="307"/>
      <c r="G118" s="307"/>
      <c r="H118" s="307"/>
      <c r="I118" s="307"/>
      <c r="J118" s="307"/>
      <c r="K118" s="303"/>
    </row>
    <row r="119" spans="2:11" s="1" customFormat="1" ht="18.75" customHeight="1">
      <c r="B119" s="308"/>
      <c r="C119" s="309"/>
      <c r="D119" s="309"/>
      <c r="E119" s="309"/>
      <c r="F119" s="310"/>
      <c r="G119" s="309"/>
      <c r="H119" s="309"/>
      <c r="I119" s="309"/>
      <c r="J119" s="309"/>
      <c r="K119" s="308"/>
    </row>
    <row r="120" spans="2:11" s="1" customFormat="1" ht="18.75" customHeight="1">
      <c r="B120" s="282"/>
      <c r="C120" s="282"/>
      <c r="D120" s="282"/>
      <c r="E120" s="282"/>
      <c r="F120" s="282"/>
      <c r="G120" s="282"/>
      <c r="H120" s="282"/>
      <c r="I120" s="282"/>
      <c r="J120" s="282"/>
      <c r="K120" s="282"/>
    </row>
    <row r="121" spans="2:11" s="1" customFormat="1" ht="7.5" customHeight="1">
      <c r="B121" s="311"/>
      <c r="C121" s="312"/>
      <c r="D121" s="312"/>
      <c r="E121" s="312"/>
      <c r="F121" s="312"/>
      <c r="G121" s="312"/>
      <c r="H121" s="312"/>
      <c r="I121" s="312"/>
      <c r="J121" s="312"/>
      <c r="K121" s="313"/>
    </row>
    <row r="122" spans="2:11" s="1" customFormat="1" ht="45" customHeight="1">
      <c r="B122" s="314"/>
      <c r="C122" s="409" t="s">
        <v>2186</v>
      </c>
      <c r="D122" s="409"/>
      <c r="E122" s="409"/>
      <c r="F122" s="409"/>
      <c r="G122" s="409"/>
      <c r="H122" s="409"/>
      <c r="I122" s="409"/>
      <c r="J122" s="409"/>
      <c r="K122" s="315"/>
    </row>
    <row r="123" spans="2:11" s="1" customFormat="1" ht="17.25" customHeight="1">
      <c r="B123" s="316"/>
      <c r="C123" s="288" t="s">
        <v>2132</v>
      </c>
      <c r="D123" s="288"/>
      <c r="E123" s="288"/>
      <c r="F123" s="288" t="s">
        <v>2133</v>
      </c>
      <c r="G123" s="289"/>
      <c r="H123" s="288" t="s">
        <v>59</v>
      </c>
      <c r="I123" s="288" t="s">
        <v>62</v>
      </c>
      <c r="J123" s="288" t="s">
        <v>2134</v>
      </c>
      <c r="K123" s="317"/>
    </row>
    <row r="124" spans="2:11" s="1" customFormat="1" ht="17.25" customHeight="1">
      <c r="B124" s="316"/>
      <c r="C124" s="290" t="s">
        <v>2135</v>
      </c>
      <c r="D124" s="290"/>
      <c r="E124" s="290"/>
      <c r="F124" s="291" t="s">
        <v>2136</v>
      </c>
      <c r="G124" s="292"/>
      <c r="H124" s="290"/>
      <c r="I124" s="290"/>
      <c r="J124" s="290" t="s">
        <v>2137</v>
      </c>
      <c r="K124" s="317"/>
    </row>
    <row r="125" spans="2:11" s="1" customFormat="1" ht="5.25" customHeight="1">
      <c r="B125" s="318"/>
      <c r="C125" s="293"/>
      <c r="D125" s="293"/>
      <c r="E125" s="293"/>
      <c r="F125" s="293"/>
      <c r="G125" s="319"/>
      <c r="H125" s="293"/>
      <c r="I125" s="293"/>
      <c r="J125" s="293"/>
      <c r="K125" s="320"/>
    </row>
    <row r="126" spans="2:11" s="1" customFormat="1" ht="15" customHeight="1">
      <c r="B126" s="318"/>
      <c r="C126" s="275" t="s">
        <v>2141</v>
      </c>
      <c r="D126" s="295"/>
      <c r="E126" s="295"/>
      <c r="F126" s="296" t="s">
        <v>2138</v>
      </c>
      <c r="G126" s="275"/>
      <c r="H126" s="275" t="s">
        <v>2178</v>
      </c>
      <c r="I126" s="275" t="s">
        <v>2140</v>
      </c>
      <c r="J126" s="275">
        <v>120</v>
      </c>
      <c r="K126" s="321"/>
    </row>
    <row r="127" spans="2:11" s="1" customFormat="1" ht="15" customHeight="1">
      <c r="B127" s="318"/>
      <c r="C127" s="275" t="s">
        <v>2187</v>
      </c>
      <c r="D127" s="275"/>
      <c r="E127" s="275"/>
      <c r="F127" s="296" t="s">
        <v>2138</v>
      </c>
      <c r="G127" s="275"/>
      <c r="H127" s="275" t="s">
        <v>2188</v>
      </c>
      <c r="I127" s="275" t="s">
        <v>2140</v>
      </c>
      <c r="J127" s="275" t="s">
        <v>2189</v>
      </c>
      <c r="K127" s="321"/>
    </row>
    <row r="128" spans="2:11" s="1" customFormat="1" ht="15" customHeight="1">
      <c r="B128" s="318"/>
      <c r="C128" s="275" t="s">
        <v>89</v>
      </c>
      <c r="D128" s="275"/>
      <c r="E128" s="275"/>
      <c r="F128" s="296" t="s">
        <v>2138</v>
      </c>
      <c r="G128" s="275"/>
      <c r="H128" s="275" t="s">
        <v>2190</v>
      </c>
      <c r="I128" s="275" t="s">
        <v>2140</v>
      </c>
      <c r="J128" s="275" t="s">
        <v>2189</v>
      </c>
      <c r="K128" s="321"/>
    </row>
    <row r="129" spans="2:11" s="1" customFormat="1" ht="15" customHeight="1">
      <c r="B129" s="318"/>
      <c r="C129" s="275" t="s">
        <v>2149</v>
      </c>
      <c r="D129" s="275"/>
      <c r="E129" s="275"/>
      <c r="F129" s="296" t="s">
        <v>2144</v>
      </c>
      <c r="G129" s="275"/>
      <c r="H129" s="275" t="s">
        <v>2150</v>
      </c>
      <c r="I129" s="275" t="s">
        <v>2140</v>
      </c>
      <c r="J129" s="275">
        <v>15</v>
      </c>
      <c r="K129" s="321"/>
    </row>
    <row r="130" spans="2:11" s="1" customFormat="1" ht="15" customHeight="1">
      <c r="B130" s="318"/>
      <c r="C130" s="299" t="s">
        <v>2151</v>
      </c>
      <c r="D130" s="299"/>
      <c r="E130" s="299"/>
      <c r="F130" s="300" t="s">
        <v>2144</v>
      </c>
      <c r="G130" s="299"/>
      <c r="H130" s="299" t="s">
        <v>2152</v>
      </c>
      <c r="I130" s="299" t="s">
        <v>2140</v>
      </c>
      <c r="J130" s="299">
        <v>15</v>
      </c>
      <c r="K130" s="321"/>
    </row>
    <row r="131" spans="2:11" s="1" customFormat="1" ht="15" customHeight="1">
      <c r="B131" s="318"/>
      <c r="C131" s="299" t="s">
        <v>2153</v>
      </c>
      <c r="D131" s="299"/>
      <c r="E131" s="299"/>
      <c r="F131" s="300" t="s">
        <v>2144</v>
      </c>
      <c r="G131" s="299"/>
      <c r="H131" s="299" t="s">
        <v>2154</v>
      </c>
      <c r="I131" s="299" t="s">
        <v>2140</v>
      </c>
      <c r="J131" s="299">
        <v>20</v>
      </c>
      <c r="K131" s="321"/>
    </row>
    <row r="132" spans="2:11" s="1" customFormat="1" ht="15" customHeight="1">
      <c r="B132" s="318"/>
      <c r="C132" s="299" t="s">
        <v>2155</v>
      </c>
      <c r="D132" s="299"/>
      <c r="E132" s="299"/>
      <c r="F132" s="300" t="s">
        <v>2144</v>
      </c>
      <c r="G132" s="299"/>
      <c r="H132" s="299" t="s">
        <v>2156</v>
      </c>
      <c r="I132" s="299" t="s">
        <v>2140</v>
      </c>
      <c r="J132" s="299">
        <v>20</v>
      </c>
      <c r="K132" s="321"/>
    </row>
    <row r="133" spans="2:11" s="1" customFormat="1" ht="15" customHeight="1">
      <c r="B133" s="318"/>
      <c r="C133" s="275" t="s">
        <v>2143</v>
      </c>
      <c r="D133" s="275"/>
      <c r="E133" s="275"/>
      <c r="F133" s="296" t="s">
        <v>2144</v>
      </c>
      <c r="G133" s="275"/>
      <c r="H133" s="275" t="s">
        <v>2178</v>
      </c>
      <c r="I133" s="275" t="s">
        <v>2140</v>
      </c>
      <c r="J133" s="275">
        <v>50</v>
      </c>
      <c r="K133" s="321"/>
    </row>
    <row r="134" spans="2:11" s="1" customFormat="1" ht="15" customHeight="1">
      <c r="B134" s="318"/>
      <c r="C134" s="275" t="s">
        <v>2157</v>
      </c>
      <c r="D134" s="275"/>
      <c r="E134" s="275"/>
      <c r="F134" s="296" t="s">
        <v>2144</v>
      </c>
      <c r="G134" s="275"/>
      <c r="H134" s="275" t="s">
        <v>2178</v>
      </c>
      <c r="I134" s="275" t="s">
        <v>2140</v>
      </c>
      <c r="J134" s="275">
        <v>50</v>
      </c>
      <c r="K134" s="321"/>
    </row>
    <row r="135" spans="2:11" s="1" customFormat="1" ht="15" customHeight="1">
      <c r="B135" s="318"/>
      <c r="C135" s="275" t="s">
        <v>2163</v>
      </c>
      <c r="D135" s="275"/>
      <c r="E135" s="275"/>
      <c r="F135" s="296" t="s">
        <v>2144</v>
      </c>
      <c r="G135" s="275"/>
      <c r="H135" s="275" t="s">
        <v>2178</v>
      </c>
      <c r="I135" s="275" t="s">
        <v>2140</v>
      </c>
      <c r="J135" s="275">
        <v>50</v>
      </c>
      <c r="K135" s="321"/>
    </row>
    <row r="136" spans="2:11" s="1" customFormat="1" ht="15" customHeight="1">
      <c r="B136" s="318"/>
      <c r="C136" s="275" t="s">
        <v>2165</v>
      </c>
      <c r="D136" s="275"/>
      <c r="E136" s="275"/>
      <c r="F136" s="296" t="s">
        <v>2144</v>
      </c>
      <c r="G136" s="275"/>
      <c r="H136" s="275" t="s">
        <v>2178</v>
      </c>
      <c r="I136" s="275" t="s">
        <v>2140</v>
      </c>
      <c r="J136" s="275">
        <v>50</v>
      </c>
      <c r="K136" s="321"/>
    </row>
    <row r="137" spans="2:11" s="1" customFormat="1" ht="15" customHeight="1">
      <c r="B137" s="318"/>
      <c r="C137" s="275" t="s">
        <v>2166</v>
      </c>
      <c r="D137" s="275"/>
      <c r="E137" s="275"/>
      <c r="F137" s="296" t="s">
        <v>2144</v>
      </c>
      <c r="G137" s="275"/>
      <c r="H137" s="275" t="s">
        <v>2191</v>
      </c>
      <c r="I137" s="275" t="s">
        <v>2140</v>
      </c>
      <c r="J137" s="275">
        <v>255</v>
      </c>
      <c r="K137" s="321"/>
    </row>
    <row r="138" spans="2:11" s="1" customFormat="1" ht="15" customHeight="1">
      <c r="B138" s="318"/>
      <c r="C138" s="275" t="s">
        <v>2168</v>
      </c>
      <c r="D138" s="275"/>
      <c r="E138" s="275"/>
      <c r="F138" s="296" t="s">
        <v>2138</v>
      </c>
      <c r="G138" s="275"/>
      <c r="H138" s="275" t="s">
        <v>2192</v>
      </c>
      <c r="I138" s="275" t="s">
        <v>2170</v>
      </c>
      <c r="J138" s="275"/>
      <c r="K138" s="321"/>
    </row>
    <row r="139" spans="2:11" s="1" customFormat="1" ht="15" customHeight="1">
      <c r="B139" s="318"/>
      <c r="C139" s="275" t="s">
        <v>2171</v>
      </c>
      <c r="D139" s="275"/>
      <c r="E139" s="275"/>
      <c r="F139" s="296" t="s">
        <v>2138</v>
      </c>
      <c r="G139" s="275"/>
      <c r="H139" s="275" t="s">
        <v>2193</v>
      </c>
      <c r="I139" s="275" t="s">
        <v>2173</v>
      </c>
      <c r="J139" s="275"/>
      <c r="K139" s="321"/>
    </row>
    <row r="140" spans="2:11" s="1" customFormat="1" ht="15" customHeight="1">
      <c r="B140" s="318"/>
      <c r="C140" s="275" t="s">
        <v>2174</v>
      </c>
      <c r="D140" s="275"/>
      <c r="E140" s="275"/>
      <c r="F140" s="296" t="s">
        <v>2138</v>
      </c>
      <c r="G140" s="275"/>
      <c r="H140" s="275" t="s">
        <v>2174</v>
      </c>
      <c r="I140" s="275" t="s">
        <v>2173</v>
      </c>
      <c r="J140" s="275"/>
      <c r="K140" s="321"/>
    </row>
    <row r="141" spans="2:11" s="1" customFormat="1" ht="15" customHeight="1">
      <c r="B141" s="318"/>
      <c r="C141" s="275" t="s">
        <v>43</v>
      </c>
      <c r="D141" s="275"/>
      <c r="E141" s="275"/>
      <c r="F141" s="296" t="s">
        <v>2138</v>
      </c>
      <c r="G141" s="275"/>
      <c r="H141" s="275" t="s">
        <v>2194</v>
      </c>
      <c r="I141" s="275" t="s">
        <v>2173</v>
      </c>
      <c r="J141" s="275"/>
      <c r="K141" s="321"/>
    </row>
    <row r="142" spans="2:11" s="1" customFormat="1" ht="15" customHeight="1">
      <c r="B142" s="318"/>
      <c r="C142" s="275" t="s">
        <v>2195</v>
      </c>
      <c r="D142" s="275"/>
      <c r="E142" s="275"/>
      <c r="F142" s="296" t="s">
        <v>2138</v>
      </c>
      <c r="G142" s="275"/>
      <c r="H142" s="275" t="s">
        <v>2196</v>
      </c>
      <c r="I142" s="275" t="s">
        <v>2173</v>
      </c>
      <c r="J142" s="275"/>
      <c r="K142" s="321"/>
    </row>
    <row r="143" spans="2:11" s="1" customFormat="1" ht="15" customHeight="1">
      <c r="B143" s="322"/>
      <c r="C143" s="323"/>
      <c r="D143" s="323"/>
      <c r="E143" s="323"/>
      <c r="F143" s="323"/>
      <c r="G143" s="323"/>
      <c r="H143" s="323"/>
      <c r="I143" s="323"/>
      <c r="J143" s="323"/>
      <c r="K143" s="324"/>
    </row>
    <row r="144" spans="2:11" s="1" customFormat="1" ht="18.75" customHeight="1">
      <c r="B144" s="309"/>
      <c r="C144" s="309"/>
      <c r="D144" s="309"/>
      <c r="E144" s="309"/>
      <c r="F144" s="310"/>
      <c r="G144" s="309"/>
      <c r="H144" s="309"/>
      <c r="I144" s="309"/>
      <c r="J144" s="309"/>
      <c r="K144" s="309"/>
    </row>
    <row r="145" spans="2:11" s="1" customFormat="1" ht="18.75" customHeight="1">
      <c r="B145" s="282"/>
      <c r="C145" s="282"/>
      <c r="D145" s="282"/>
      <c r="E145" s="282"/>
      <c r="F145" s="282"/>
      <c r="G145" s="282"/>
      <c r="H145" s="282"/>
      <c r="I145" s="282"/>
      <c r="J145" s="282"/>
      <c r="K145" s="282"/>
    </row>
    <row r="146" spans="2:11" s="1" customFormat="1" ht="7.5" customHeight="1">
      <c r="B146" s="283"/>
      <c r="C146" s="284"/>
      <c r="D146" s="284"/>
      <c r="E146" s="284"/>
      <c r="F146" s="284"/>
      <c r="G146" s="284"/>
      <c r="H146" s="284"/>
      <c r="I146" s="284"/>
      <c r="J146" s="284"/>
      <c r="K146" s="285"/>
    </row>
    <row r="147" spans="2:11" s="1" customFormat="1" ht="45" customHeight="1">
      <c r="B147" s="286"/>
      <c r="C147" s="411" t="s">
        <v>2197</v>
      </c>
      <c r="D147" s="411"/>
      <c r="E147" s="411"/>
      <c r="F147" s="411"/>
      <c r="G147" s="411"/>
      <c r="H147" s="411"/>
      <c r="I147" s="411"/>
      <c r="J147" s="411"/>
      <c r="K147" s="287"/>
    </row>
    <row r="148" spans="2:11" s="1" customFormat="1" ht="17.25" customHeight="1">
      <c r="B148" s="286"/>
      <c r="C148" s="288" t="s">
        <v>2132</v>
      </c>
      <c r="D148" s="288"/>
      <c r="E148" s="288"/>
      <c r="F148" s="288" t="s">
        <v>2133</v>
      </c>
      <c r="G148" s="289"/>
      <c r="H148" s="288" t="s">
        <v>59</v>
      </c>
      <c r="I148" s="288" t="s">
        <v>62</v>
      </c>
      <c r="J148" s="288" t="s">
        <v>2134</v>
      </c>
      <c r="K148" s="287"/>
    </row>
    <row r="149" spans="2:11" s="1" customFormat="1" ht="17.25" customHeight="1">
      <c r="B149" s="286"/>
      <c r="C149" s="290" t="s">
        <v>2135</v>
      </c>
      <c r="D149" s="290"/>
      <c r="E149" s="290"/>
      <c r="F149" s="291" t="s">
        <v>2136</v>
      </c>
      <c r="G149" s="292"/>
      <c r="H149" s="290"/>
      <c r="I149" s="290"/>
      <c r="J149" s="290" t="s">
        <v>2137</v>
      </c>
      <c r="K149" s="287"/>
    </row>
    <row r="150" spans="2:11" s="1" customFormat="1" ht="5.25" customHeight="1">
      <c r="B150" s="298"/>
      <c r="C150" s="293"/>
      <c r="D150" s="293"/>
      <c r="E150" s="293"/>
      <c r="F150" s="293"/>
      <c r="G150" s="294"/>
      <c r="H150" s="293"/>
      <c r="I150" s="293"/>
      <c r="J150" s="293"/>
      <c r="K150" s="321"/>
    </row>
    <row r="151" spans="2:11" s="1" customFormat="1" ht="15" customHeight="1">
      <c r="B151" s="298"/>
      <c r="C151" s="325" t="s">
        <v>2141</v>
      </c>
      <c r="D151" s="275"/>
      <c r="E151" s="275"/>
      <c r="F151" s="326" t="s">
        <v>2138</v>
      </c>
      <c r="G151" s="275"/>
      <c r="H151" s="325" t="s">
        <v>2178</v>
      </c>
      <c r="I151" s="325" t="s">
        <v>2140</v>
      </c>
      <c r="J151" s="325">
        <v>120</v>
      </c>
      <c r="K151" s="321"/>
    </row>
    <row r="152" spans="2:11" s="1" customFormat="1" ht="15" customHeight="1">
      <c r="B152" s="298"/>
      <c r="C152" s="325" t="s">
        <v>2187</v>
      </c>
      <c r="D152" s="275"/>
      <c r="E152" s="275"/>
      <c r="F152" s="326" t="s">
        <v>2138</v>
      </c>
      <c r="G152" s="275"/>
      <c r="H152" s="325" t="s">
        <v>2198</v>
      </c>
      <c r="I152" s="325" t="s">
        <v>2140</v>
      </c>
      <c r="J152" s="325" t="s">
        <v>2189</v>
      </c>
      <c r="K152" s="321"/>
    </row>
    <row r="153" spans="2:11" s="1" customFormat="1" ht="15" customHeight="1">
      <c r="B153" s="298"/>
      <c r="C153" s="325" t="s">
        <v>89</v>
      </c>
      <c r="D153" s="275"/>
      <c r="E153" s="275"/>
      <c r="F153" s="326" t="s">
        <v>2138</v>
      </c>
      <c r="G153" s="275"/>
      <c r="H153" s="325" t="s">
        <v>2199</v>
      </c>
      <c r="I153" s="325" t="s">
        <v>2140</v>
      </c>
      <c r="J153" s="325" t="s">
        <v>2189</v>
      </c>
      <c r="K153" s="321"/>
    </row>
    <row r="154" spans="2:11" s="1" customFormat="1" ht="15" customHeight="1">
      <c r="B154" s="298"/>
      <c r="C154" s="325" t="s">
        <v>2143</v>
      </c>
      <c r="D154" s="275"/>
      <c r="E154" s="275"/>
      <c r="F154" s="326" t="s">
        <v>2144</v>
      </c>
      <c r="G154" s="275"/>
      <c r="H154" s="325" t="s">
        <v>2178</v>
      </c>
      <c r="I154" s="325" t="s">
        <v>2140</v>
      </c>
      <c r="J154" s="325">
        <v>50</v>
      </c>
      <c r="K154" s="321"/>
    </row>
    <row r="155" spans="2:11" s="1" customFormat="1" ht="15" customHeight="1">
      <c r="B155" s="298"/>
      <c r="C155" s="325" t="s">
        <v>2146</v>
      </c>
      <c r="D155" s="275"/>
      <c r="E155" s="275"/>
      <c r="F155" s="326" t="s">
        <v>2138</v>
      </c>
      <c r="G155" s="275"/>
      <c r="H155" s="325" t="s">
        <v>2178</v>
      </c>
      <c r="I155" s="325" t="s">
        <v>2148</v>
      </c>
      <c r="J155" s="325"/>
      <c r="K155" s="321"/>
    </row>
    <row r="156" spans="2:11" s="1" customFormat="1" ht="15" customHeight="1">
      <c r="B156" s="298"/>
      <c r="C156" s="325" t="s">
        <v>2157</v>
      </c>
      <c r="D156" s="275"/>
      <c r="E156" s="275"/>
      <c r="F156" s="326" t="s">
        <v>2144</v>
      </c>
      <c r="G156" s="275"/>
      <c r="H156" s="325" t="s">
        <v>2178</v>
      </c>
      <c r="I156" s="325" t="s">
        <v>2140</v>
      </c>
      <c r="J156" s="325">
        <v>50</v>
      </c>
      <c r="K156" s="321"/>
    </row>
    <row r="157" spans="2:11" s="1" customFormat="1" ht="15" customHeight="1">
      <c r="B157" s="298"/>
      <c r="C157" s="325" t="s">
        <v>2165</v>
      </c>
      <c r="D157" s="275"/>
      <c r="E157" s="275"/>
      <c r="F157" s="326" t="s">
        <v>2144</v>
      </c>
      <c r="G157" s="275"/>
      <c r="H157" s="325" t="s">
        <v>2178</v>
      </c>
      <c r="I157" s="325" t="s">
        <v>2140</v>
      </c>
      <c r="J157" s="325">
        <v>50</v>
      </c>
      <c r="K157" s="321"/>
    </row>
    <row r="158" spans="2:11" s="1" customFormat="1" ht="15" customHeight="1">
      <c r="B158" s="298"/>
      <c r="C158" s="325" t="s">
        <v>2163</v>
      </c>
      <c r="D158" s="275"/>
      <c r="E158" s="275"/>
      <c r="F158" s="326" t="s">
        <v>2144</v>
      </c>
      <c r="G158" s="275"/>
      <c r="H158" s="325" t="s">
        <v>2178</v>
      </c>
      <c r="I158" s="325" t="s">
        <v>2140</v>
      </c>
      <c r="J158" s="325">
        <v>50</v>
      </c>
      <c r="K158" s="321"/>
    </row>
    <row r="159" spans="2:11" s="1" customFormat="1" ht="15" customHeight="1">
      <c r="B159" s="298"/>
      <c r="C159" s="325" t="s">
        <v>152</v>
      </c>
      <c r="D159" s="275"/>
      <c r="E159" s="275"/>
      <c r="F159" s="326" t="s">
        <v>2138</v>
      </c>
      <c r="G159" s="275"/>
      <c r="H159" s="325" t="s">
        <v>2200</v>
      </c>
      <c r="I159" s="325" t="s">
        <v>2140</v>
      </c>
      <c r="J159" s="325" t="s">
        <v>2201</v>
      </c>
      <c r="K159" s="321"/>
    </row>
    <row r="160" spans="2:11" s="1" customFormat="1" ht="15" customHeight="1">
      <c r="B160" s="298"/>
      <c r="C160" s="325" t="s">
        <v>2202</v>
      </c>
      <c r="D160" s="275"/>
      <c r="E160" s="275"/>
      <c r="F160" s="326" t="s">
        <v>2138</v>
      </c>
      <c r="G160" s="275"/>
      <c r="H160" s="325" t="s">
        <v>2203</v>
      </c>
      <c r="I160" s="325" t="s">
        <v>2173</v>
      </c>
      <c r="J160" s="325"/>
      <c r="K160" s="321"/>
    </row>
    <row r="161" spans="2:11" s="1" customFormat="1" ht="15" customHeight="1">
      <c r="B161" s="327"/>
      <c r="C161" s="307"/>
      <c r="D161" s="307"/>
      <c r="E161" s="307"/>
      <c r="F161" s="307"/>
      <c r="G161" s="307"/>
      <c r="H161" s="307"/>
      <c r="I161" s="307"/>
      <c r="J161" s="307"/>
      <c r="K161" s="328"/>
    </row>
    <row r="162" spans="2:11" s="1" customFormat="1" ht="18.75" customHeight="1">
      <c r="B162" s="309"/>
      <c r="C162" s="319"/>
      <c r="D162" s="319"/>
      <c r="E162" s="319"/>
      <c r="F162" s="329"/>
      <c r="G162" s="319"/>
      <c r="H162" s="319"/>
      <c r="I162" s="319"/>
      <c r="J162" s="319"/>
      <c r="K162" s="309"/>
    </row>
    <row r="163" spans="2:11" s="1" customFormat="1" ht="18.75" customHeight="1">
      <c r="B163" s="282"/>
      <c r="C163" s="282"/>
      <c r="D163" s="282"/>
      <c r="E163" s="282"/>
      <c r="F163" s="282"/>
      <c r="G163" s="282"/>
      <c r="H163" s="282"/>
      <c r="I163" s="282"/>
      <c r="J163" s="282"/>
      <c r="K163" s="282"/>
    </row>
    <row r="164" spans="2:11" s="1" customFormat="1" ht="7.5" customHeight="1">
      <c r="B164" s="264"/>
      <c r="C164" s="265"/>
      <c r="D164" s="265"/>
      <c r="E164" s="265"/>
      <c r="F164" s="265"/>
      <c r="G164" s="265"/>
      <c r="H164" s="265"/>
      <c r="I164" s="265"/>
      <c r="J164" s="265"/>
      <c r="K164" s="266"/>
    </row>
    <row r="165" spans="2:11" s="1" customFormat="1" ht="45" customHeight="1">
      <c r="B165" s="267"/>
      <c r="C165" s="409" t="s">
        <v>2204</v>
      </c>
      <c r="D165" s="409"/>
      <c r="E165" s="409"/>
      <c r="F165" s="409"/>
      <c r="G165" s="409"/>
      <c r="H165" s="409"/>
      <c r="I165" s="409"/>
      <c r="J165" s="409"/>
      <c r="K165" s="268"/>
    </row>
    <row r="166" spans="2:11" s="1" customFormat="1" ht="17.25" customHeight="1">
      <c r="B166" s="267"/>
      <c r="C166" s="288" t="s">
        <v>2132</v>
      </c>
      <c r="D166" s="288"/>
      <c r="E166" s="288"/>
      <c r="F166" s="288" t="s">
        <v>2133</v>
      </c>
      <c r="G166" s="330"/>
      <c r="H166" s="331" t="s">
        <v>59</v>
      </c>
      <c r="I166" s="331" t="s">
        <v>62</v>
      </c>
      <c r="J166" s="288" t="s">
        <v>2134</v>
      </c>
      <c r="K166" s="268"/>
    </row>
    <row r="167" spans="2:11" s="1" customFormat="1" ht="17.25" customHeight="1">
      <c r="B167" s="269"/>
      <c r="C167" s="290" t="s">
        <v>2135</v>
      </c>
      <c r="D167" s="290"/>
      <c r="E167" s="290"/>
      <c r="F167" s="291" t="s">
        <v>2136</v>
      </c>
      <c r="G167" s="332"/>
      <c r="H167" s="333"/>
      <c r="I167" s="333"/>
      <c r="J167" s="290" t="s">
        <v>2137</v>
      </c>
      <c r="K167" s="270"/>
    </row>
    <row r="168" spans="2:11" s="1" customFormat="1" ht="5.25" customHeight="1">
      <c r="B168" s="298"/>
      <c r="C168" s="293"/>
      <c r="D168" s="293"/>
      <c r="E168" s="293"/>
      <c r="F168" s="293"/>
      <c r="G168" s="294"/>
      <c r="H168" s="293"/>
      <c r="I168" s="293"/>
      <c r="J168" s="293"/>
      <c r="K168" s="321"/>
    </row>
    <row r="169" spans="2:11" s="1" customFormat="1" ht="15" customHeight="1">
      <c r="B169" s="298"/>
      <c r="C169" s="275" t="s">
        <v>2141</v>
      </c>
      <c r="D169" s="275"/>
      <c r="E169" s="275"/>
      <c r="F169" s="296" t="s">
        <v>2138</v>
      </c>
      <c r="G169" s="275"/>
      <c r="H169" s="275" t="s">
        <v>2178</v>
      </c>
      <c r="I169" s="275" t="s">
        <v>2140</v>
      </c>
      <c r="J169" s="275">
        <v>120</v>
      </c>
      <c r="K169" s="321"/>
    </row>
    <row r="170" spans="2:11" s="1" customFormat="1" ht="15" customHeight="1">
      <c r="B170" s="298"/>
      <c r="C170" s="275" t="s">
        <v>2187</v>
      </c>
      <c r="D170" s="275"/>
      <c r="E170" s="275"/>
      <c r="F170" s="296" t="s">
        <v>2138</v>
      </c>
      <c r="G170" s="275"/>
      <c r="H170" s="275" t="s">
        <v>2188</v>
      </c>
      <c r="I170" s="275" t="s">
        <v>2140</v>
      </c>
      <c r="J170" s="275" t="s">
        <v>2189</v>
      </c>
      <c r="K170" s="321"/>
    </row>
    <row r="171" spans="2:11" s="1" customFormat="1" ht="15" customHeight="1">
      <c r="B171" s="298"/>
      <c r="C171" s="275" t="s">
        <v>89</v>
      </c>
      <c r="D171" s="275"/>
      <c r="E171" s="275"/>
      <c r="F171" s="296" t="s">
        <v>2138</v>
      </c>
      <c r="G171" s="275"/>
      <c r="H171" s="275" t="s">
        <v>2205</v>
      </c>
      <c r="I171" s="275" t="s">
        <v>2140</v>
      </c>
      <c r="J171" s="275" t="s">
        <v>2189</v>
      </c>
      <c r="K171" s="321"/>
    </row>
    <row r="172" spans="2:11" s="1" customFormat="1" ht="15" customHeight="1">
      <c r="B172" s="298"/>
      <c r="C172" s="275" t="s">
        <v>2143</v>
      </c>
      <c r="D172" s="275"/>
      <c r="E172" s="275"/>
      <c r="F172" s="296" t="s">
        <v>2144</v>
      </c>
      <c r="G172" s="275"/>
      <c r="H172" s="275" t="s">
        <v>2205</v>
      </c>
      <c r="I172" s="275" t="s">
        <v>2140</v>
      </c>
      <c r="J172" s="275">
        <v>50</v>
      </c>
      <c r="K172" s="321"/>
    </row>
    <row r="173" spans="2:11" s="1" customFormat="1" ht="15" customHeight="1">
      <c r="B173" s="298"/>
      <c r="C173" s="275" t="s">
        <v>2146</v>
      </c>
      <c r="D173" s="275"/>
      <c r="E173" s="275"/>
      <c r="F173" s="296" t="s">
        <v>2138</v>
      </c>
      <c r="G173" s="275"/>
      <c r="H173" s="275" t="s">
        <v>2205</v>
      </c>
      <c r="I173" s="275" t="s">
        <v>2148</v>
      </c>
      <c r="J173" s="275"/>
      <c r="K173" s="321"/>
    </row>
    <row r="174" spans="2:11" s="1" customFormat="1" ht="15" customHeight="1">
      <c r="B174" s="298"/>
      <c r="C174" s="275" t="s">
        <v>2157</v>
      </c>
      <c r="D174" s="275"/>
      <c r="E174" s="275"/>
      <c r="F174" s="296" t="s">
        <v>2144</v>
      </c>
      <c r="G174" s="275"/>
      <c r="H174" s="275" t="s">
        <v>2205</v>
      </c>
      <c r="I174" s="275" t="s">
        <v>2140</v>
      </c>
      <c r="J174" s="275">
        <v>50</v>
      </c>
      <c r="K174" s="321"/>
    </row>
    <row r="175" spans="2:11" s="1" customFormat="1" ht="15" customHeight="1">
      <c r="B175" s="298"/>
      <c r="C175" s="275" t="s">
        <v>2165</v>
      </c>
      <c r="D175" s="275"/>
      <c r="E175" s="275"/>
      <c r="F175" s="296" t="s">
        <v>2144</v>
      </c>
      <c r="G175" s="275"/>
      <c r="H175" s="275" t="s">
        <v>2205</v>
      </c>
      <c r="I175" s="275" t="s">
        <v>2140</v>
      </c>
      <c r="J175" s="275">
        <v>50</v>
      </c>
      <c r="K175" s="321"/>
    </row>
    <row r="176" spans="2:11" s="1" customFormat="1" ht="15" customHeight="1">
      <c r="B176" s="298"/>
      <c r="C176" s="275" t="s">
        <v>2163</v>
      </c>
      <c r="D176" s="275"/>
      <c r="E176" s="275"/>
      <c r="F176" s="296" t="s">
        <v>2144</v>
      </c>
      <c r="G176" s="275"/>
      <c r="H176" s="275" t="s">
        <v>2205</v>
      </c>
      <c r="I176" s="275" t="s">
        <v>2140</v>
      </c>
      <c r="J176" s="275">
        <v>50</v>
      </c>
      <c r="K176" s="321"/>
    </row>
    <row r="177" spans="2:11" s="1" customFormat="1" ht="15" customHeight="1">
      <c r="B177" s="298"/>
      <c r="C177" s="275" t="s">
        <v>165</v>
      </c>
      <c r="D177" s="275"/>
      <c r="E177" s="275"/>
      <c r="F177" s="296" t="s">
        <v>2138</v>
      </c>
      <c r="G177" s="275"/>
      <c r="H177" s="275" t="s">
        <v>2206</v>
      </c>
      <c r="I177" s="275" t="s">
        <v>2207</v>
      </c>
      <c r="J177" s="275"/>
      <c r="K177" s="321"/>
    </row>
    <row r="178" spans="2:11" s="1" customFormat="1" ht="15" customHeight="1">
      <c r="B178" s="298"/>
      <c r="C178" s="275" t="s">
        <v>62</v>
      </c>
      <c r="D178" s="275"/>
      <c r="E178" s="275"/>
      <c r="F178" s="296" t="s">
        <v>2138</v>
      </c>
      <c r="G178" s="275"/>
      <c r="H178" s="275" t="s">
        <v>2208</v>
      </c>
      <c r="I178" s="275" t="s">
        <v>2209</v>
      </c>
      <c r="J178" s="275">
        <v>1</v>
      </c>
      <c r="K178" s="321"/>
    </row>
    <row r="179" spans="2:11" s="1" customFormat="1" ht="15" customHeight="1">
      <c r="B179" s="298"/>
      <c r="C179" s="275" t="s">
        <v>58</v>
      </c>
      <c r="D179" s="275"/>
      <c r="E179" s="275"/>
      <c r="F179" s="296" t="s">
        <v>2138</v>
      </c>
      <c r="G179" s="275"/>
      <c r="H179" s="275" t="s">
        <v>2210</v>
      </c>
      <c r="I179" s="275" t="s">
        <v>2140</v>
      </c>
      <c r="J179" s="275">
        <v>20</v>
      </c>
      <c r="K179" s="321"/>
    </row>
    <row r="180" spans="2:11" s="1" customFormat="1" ht="15" customHeight="1">
      <c r="B180" s="298"/>
      <c r="C180" s="275" t="s">
        <v>59</v>
      </c>
      <c r="D180" s="275"/>
      <c r="E180" s="275"/>
      <c r="F180" s="296" t="s">
        <v>2138</v>
      </c>
      <c r="G180" s="275"/>
      <c r="H180" s="275" t="s">
        <v>2211</v>
      </c>
      <c r="I180" s="275" t="s">
        <v>2140</v>
      </c>
      <c r="J180" s="275">
        <v>255</v>
      </c>
      <c r="K180" s="321"/>
    </row>
    <row r="181" spans="2:11" s="1" customFormat="1" ht="15" customHeight="1">
      <c r="B181" s="298"/>
      <c r="C181" s="275" t="s">
        <v>166</v>
      </c>
      <c r="D181" s="275"/>
      <c r="E181" s="275"/>
      <c r="F181" s="296" t="s">
        <v>2138</v>
      </c>
      <c r="G181" s="275"/>
      <c r="H181" s="275" t="s">
        <v>2102</v>
      </c>
      <c r="I181" s="275" t="s">
        <v>2140</v>
      </c>
      <c r="J181" s="275">
        <v>10</v>
      </c>
      <c r="K181" s="321"/>
    </row>
    <row r="182" spans="2:11" s="1" customFormat="1" ht="15" customHeight="1">
      <c r="B182" s="298"/>
      <c r="C182" s="275" t="s">
        <v>167</v>
      </c>
      <c r="D182" s="275"/>
      <c r="E182" s="275"/>
      <c r="F182" s="296" t="s">
        <v>2138</v>
      </c>
      <c r="G182" s="275"/>
      <c r="H182" s="275" t="s">
        <v>2212</v>
      </c>
      <c r="I182" s="275" t="s">
        <v>2173</v>
      </c>
      <c r="J182" s="275"/>
      <c r="K182" s="321"/>
    </row>
    <row r="183" spans="2:11" s="1" customFormat="1" ht="15" customHeight="1">
      <c r="B183" s="298"/>
      <c r="C183" s="275" t="s">
        <v>2213</v>
      </c>
      <c r="D183" s="275"/>
      <c r="E183" s="275"/>
      <c r="F183" s="296" t="s">
        <v>2138</v>
      </c>
      <c r="G183" s="275"/>
      <c r="H183" s="275" t="s">
        <v>2214</v>
      </c>
      <c r="I183" s="275" t="s">
        <v>2173</v>
      </c>
      <c r="J183" s="275"/>
      <c r="K183" s="321"/>
    </row>
    <row r="184" spans="2:11" s="1" customFormat="1" ht="15" customHeight="1">
      <c r="B184" s="298"/>
      <c r="C184" s="275" t="s">
        <v>2202</v>
      </c>
      <c r="D184" s="275"/>
      <c r="E184" s="275"/>
      <c r="F184" s="296" t="s">
        <v>2138</v>
      </c>
      <c r="G184" s="275"/>
      <c r="H184" s="275" t="s">
        <v>2215</v>
      </c>
      <c r="I184" s="275" t="s">
        <v>2173</v>
      </c>
      <c r="J184" s="275"/>
      <c r="K184" s="321"/>
    </row>
    <row r="185" spans="2:11" s="1" customFormat="1" ht="15" customHeight="1">
      <c r="B185" s="298"/>
      <c r="C185" s="275" t="s">
        <v>169</v>
      </c>
      <c r="D185" s="275"/>
      <c r="E185" s="275"/>
      <c r="F185" s="296" t="s">
        <v>2144</v>
      </c>
      <c r="G185" s="275"/>
      <c r="H185" s="275" t="s">
        <v>2216</v>
      </c>
      <c r="I185" s="275" t="s">
        <v>2140</v>
      </c>
      <c r="J185" s="275">
        <v>50</v>
      </c>
      <c r="K185" s="321"/>
    </row>
    <row r="186" spans="2:11" s="1" customFormat="1" ht="15" customHeight="1">
      <c r="B186" s="298"/>
      <c r="C186" s="275" t="s">
        <v>2217</v>
      </c>
      <c r="D186" s="275"/>
      <c r="E186" s="275"/>
      <c r="F186" s="296" t="s">
        <v>2144</v>
      </c>
      <c r="G186" s="275"/>
      <c r="H186" s="275" t="s">
        <v>2218</v>
      </c>
      <c r="I186" s="275" t="s">
        <v>2219</v>
      </c>
      <c r="J186" s="275"/>
      <c r="K186" s="321"/>
    </row>
    <row r="187" spans="2:11" s="1" customFormat="1" ht="15" customHeight="1">
      <c r="B187" s="298"/>
      <c r="C187" s="275" t="s">
        <v>2220</v>
      </c>
      <c r="D187" s="275"/>
      <c r="E187" s="275"/>
      <c r="F187" s="296" t="s">
        <v>2144</v>
      </c>
      <c r="G187" s="275"/>
      <c r="H187" s="275" t="s">
        <v>2221</v>
      </c>
      <c r="I187" s="275" t="s">
        <v>2219</v>
      </c>
      <c r="J187" s="275"/>
      <c r="K187" s="321"/>
    </row>
    <row r="188" spans="2:11" s="1" customFormat="1" ht="15" customHeight="1">
      <c r="B188" s="298"/>
      <c r="C188" s="275" t="s">
        <v>2222</v>
      </c>
      <c r="D188" s="275"/>
      <c r="E188" s="275"/>
      <c r="F188" s="296" t="s">
        <v>2144</v>
      </c>
      <c r="G188" s="275"/>
      <c r="H188" s="275" t="s">
        <v>2223</v>
      </c>
      <c r="I188" s="275" t="s">
        <v>2219</v>
      </c>
      <c r="J188" s="275"/>
      <c r="K188" s="321"/>
    </row>
    <row r="189" spans="2:11" s="1" customFormat="1" ht="15" customHeight="1">
      <c r="B189" s="298"/>
      <c r="C189" s="334" t="s">
        <v>2224</v>
      </c>
      <c r="D189" s="275"/>
      <c r="E189" s="275"/>
      <c r="F189" s="296" t="s">
        <v>2144</v>
      </c>
      <c r="G189" s="275"/>
      <c r="H189" s="275" t="s">
        <v>2225</v>
      </c>
      <c r="I189" s="275" t="s">
        <v>2226</v>
      </c>
      <c r="J189" s="335" t="s">
        <v>2227</v>
      </c>
      <c r="K189" s="321"/>
    </row>
    <row r="190" spans="2:11" s="18" customFormat="1" ht="15" customHeight="1">
      <c r="B190" s="336"/>
      <c r="C190" s="337" t="s">
        <v>2228</v>
      </c>
      <c r="D190" s="338"/>
      <c r="E190" s="338"/>
      <c r="F190" s="339" t="s">
        <v>2144</v>
      </c>
      <c r="G190" s="338"/>
      <c r="H190" s="338" t="s">
        <v>2229</v>
      </c>
      <c r="I190" s="338" t="s">
        <v>2226</v>
      </c>
      <c r="J190" s="340" t="s">
        <v>2227</v>
      </c>
      <c r="K190" s="341"/>
    </row>
    <row r="191" spans="2:11" s="1" customFormat="1" ht="15" customHeight="1">
      <c r="B191" s="298"/>
      <c r="C191" s="334" t="s">
        <v>47</v>
      </c>
      <c r="D191" s="275"/>
      <c r="E191" s="275"/>
      <c r="F191" s="296" t="s">
        <v>2138</v>
      </c>
      <c r="G191" s="275"/>
      <c r="H191" s="272" t="s">
        <v>2230</v>
      </c>
      <c r="I191" s="275" t="s">
        <v>2231</v>
      </c>
      <c r="J191" s="275"/>
      <c r="K191" s="321"/>
    </row>
    <row r="192" spans="2:11" s="1" customFormat="1" ht="15" customHeight="1">
      <c r="B192" s="298"/>
      <c r="C192" s="334" t="s">
        <v>2232</v>
      </c>
      <c r="D192" s="275"/>
      <c r="E192" s="275"/>
      <c r="F192" s="296" t="s">
        <v>2138</v>
      </c>
      <c r="G192" s="275"/>
      <c r="H192" s="275" t="s">
        <v>2233</v>
      </c>
      <c r="I192" s="275" t="s">
        <v>2173</v>
      </c>
      <c r="J192" s="275"/>
      <c r="K192" s="321"/>
    </row>
    <row r="193" spans="2:11" s="1" customFormat="1" ht="15" customHeight="1">
      <c r="B193" s="298"/>
      <c r="C193" s="334" t="s">
        <v>2234</v>
      </c>
      <c r="D193" s="275"/>
      <c r="E193" s="275"/>
      <c r="F193" s="296" t="s">
        <v>2138</v>
      </c>
      <c r="G193" s="275"/>
      <c r="H193" s="275" t="s">
        <v>2235</v>
      </c>
      <c r="I193" s="275" t="s">
        <v>2173</v>
      </c>
      <c r="J193" s="275"/>
      <c r="K193" s="321"/>
    </row>
    <row r="194" spans="2:11" s="1" customFormat="1" ht="15" customHeight="1">
      <c r="B194" s="298"/>
      <c r="C194" s="334" t="s">
        <v>2236</v>
      </c>
      <c r="D194" s="275"/>
      <c r="E194" s="275"/>
      <c r="F194" s="296" t="s">
        <v>2144</v>
      </c>
      <c r="G194" s="275"/>
      <c r="H194" s="275" t="s">
        <v>2237</v>
      </c>
      <c r="I194" s="275" t="s">
        <v>2173</v>
      </c>
      <c r="J194" s="275"/>
      <c r="K194" s="321"/>
    </row>
    <row r="195" spans="2:11" s="1" customFormat="1" ht="15" customHeight="1">
      <c r="B195" s="327"/>
      <c r="C195" s="342"/>
      <c r="D195" s="307"/>
      <c r="E195" s="307"/>
      <c r="F195" s="307"/>
      <c r="G195" s="307"/>
      <c r="H195" s="307"/>
      <c r="I195" s="307"/>
      <c r="J195" s="307"/>
      <c r="K195" s="328"/>
    </row>
    <row r="196" spans="2:11" s="1" customFormat="1" ht="18.75" customHeight="1">
      <c r="B196" s="309"/>
      <c r="C196" s="319"/>
      <c r="D196" s="319"/>
      <c r="E196" s="319"/>
      <c r="F196" s="329"/>
      <c r="G196" s="319"/>
      <c r="H196" s="319"/>
      <c r="I196" s="319"/>
      <c r="J196" s="319"/>
      <c r="K196" s="309"/>
    </row>
    <row r="197" spans="2:11" s="1" customFormat="1" ht="18.75" customHeight="1">
      <c r="B197" s="309"/>
      <c r="C197" s="319"/>
      <c r="D197" s="319"/>
      <c r="E197" s="319"/>
      <c r="F197" s="329"/>
      <c r="G197" s="319"/>
      <c r="H197" s="319"/>
      <c r="I197" s="319"/>
      <c r="J197" s="319"/>
      <c r="K197" s="309"/>
    </row>
    <row r="198" spans="2:11" s="1" customFormat="1" ht="18.75" customHeight="1">
      <c r="B198" s="282"/>
      <c r="C198" s="282"/>
      <c r="D198" s="282"/>
      <c r="E198" s="282"/>
      <c r="F198" s="282"/>
      <c r="G198" s="282"/>
      <c r="H198" s="282"/>
      <c r="I198" s="282"/>
      <c r="J198" s="282"/>
      <c r="K198" s="282"/>
    </row>
    <row r="199" spans="2:11" s="1" customFormat="1" ht="13.5">
      <c r="B199" s="264"/>
      <c r="C199" s="265"/>
      <c r="D199" s="265"/>
      <c r="E199" s="265"/>
      <c r="F199" s="265"/>
      <c r="G199" s="265"/>
      <c r="H199" s="265"/>
      <c r="I199" s="265"/>
      <c r="J199" s="265"/>
      <c r="K199" s="266"/>
    </row>
    <row r="200" spans="2:11" s="1" customFormat="1" ht="21">
      <c r="B200" s="267"/>
      <c r="C200" s="409" t="s">
        <v>2238</v>
      </c>
      <c r="D200" s="409"/>
      <c r="E200" s="409"/>
      <c r="F200" s="409"/>
      <c r="G200" s="409"/>
      <c r="H200" s="409"/>
      <c r="I200" s="409"/>
      <c r="J200" s="409"/>
      <c r="K200" s="268"/>
    </row>
    <row r="201" spans="2:11" s="1" customFormat="1" ht="25.5" customHeight="1">
      <c r="B201" s="267"/>
      <c r="C201" s="343" t="s">
        <v>2239</v>
      </c>
      <c r="D201" s="343"/>
      <c r="E201" s="343"/>
      <c r="F201" s="343" t="s">
        <v>2240</v>
      </c>
      <c r="G201" s="344"/>
      <c r="H201" s="412" t="s">
        <v>2241</v>
      </c>
      <c r="I201" s="412"/>
      <c r="J201" s="412"/>
      <c r="K201" s="268"/>
    </row>
    <row r="202" spans="2:11" s="1" customFormat="1" ht="5.25" customHeight="1">
      <c r="B202" s="298"/>
      <c r="C202" s="293"/>
      <c r="D202" s="293"/>
      <c r="E202" s="293"/>
      <c r="F202" s="293"/>
      <c r="G202" s="319"/>
      <c r="H202" s="293"/>
      <c r="I202" s="293"/>
      <c r="J202" s="293"/>
      <c r="K202" s="321"/>
    </row>
    <row r="203" spans="2:11" s="1" customFormat="1" ht="15" customHeight="1">
      <c r="B203" s="298"/>
      <c r="C203" s="275" t="s">
        <v>2231</v>
      </c>
      <c r="D203" s="275"/>
      <c r="E203" s="275"/>
      <c r="F203" s="296" t="s">
        <v>48</v>
      </c>
      <c r="G203" s="275"/>
      <c r="H203" s="413" t="s">
        <v>2242</v>
      </c>
      <c r="I203" s="413"/>
      <c r="J203" s="413"/>
      <c r="K203" s="321"/>
    </row>
    <row r="204" spans="2:11" s="1" customFormat="1" ht="15" customHeight="1">
      <c r="B204" s="298"/>
      <c r="C204" s="275"/>
      <c r="D204" s="275"/>
      <c r="E204" s="275"/>
      <c r="F204" s="296" t="s">
        <v>49</v>
      </c>
      <c r="G204" s="275"/>
      <c r="H204" s="413" t="s">
        <v>2243</v>
      </c>
      <c r="I204" s="413"/>
      <c r="J204" s="413"/>
      <c r="K204" s="321"/>
    </row>
    <row r="205" spans="2:11" s="1" customFormat="1" ht="15" customHeight="1">
      <c r="B205" s="298"/>
      <c r="C205" s="275"/>
      <c r="D205" s="275"/>
      <c r="E205" s="275"/>
      <c r="F205" s="296" t="s">
        <v>52</v>
      </c>
      <c r="G205" s="275"/>
      <c r="H205" s="413" t="s">
        <v>2244</v>
      </c>
      <c r="I205" s="413"/>
      <c r="J205" s="413"/>
      <c r="K205" s="321"/>
    </row>
    <row r="206" spans="2:11" s="1" customFormat="1" ht="15" customHeight="1">
      <c r="B206" s="298"/>
      <c r="C206" s="275"/>
      <c r="D206" s="275"/>
      <c r="E206" s="275"/>
      <c r="F206" s="296" t="s">
        <v>50</v>
      </c>
      <c r="G206" s="275"/>
      <c r="H206" s="413" t="s">
        <v>2245</v>
      </c>
      <c r="I206" s="413"/>
      <c r="J206" s="413"/>
      <c r="K206" s="321"/>
    </row>
    <row r="207" spans="2:11" s="1" customFormat="1" ht="15" customHeight="1">
      <c r="B207" s="298"/>
      <c r="C207" s="275"/>
      <c r="D207" s="275"/>
      <c r="E207" s="275"/>
      <c r="F207" s="296" t="s">
        <v>51</v>
      </c>
      <c r="G207" s="275"/>
      <c r="H207" s="413" t="s">
        <v>2246</v>
      </c>
      <c r="I207" s="413"/>
      <c r="J207" s="413"/>
      <c r="K207" s="321"/>
    </row>
    <row r="208" spans="2:11" s="1" customFormat="1" ht="15" customHeight="1">
      <c r="B208" s="298"/>
      <c r="C208" s="275"/>
      <c r="D208" s="275"/>
      <c r="E208" s="275"/>
      <c r="F208" s="296"/>
      <c r="G208" s="275"/>
      <c r="H208" s="275"/>
      <c r="I208" s="275"/>
      <c r="J208" s="275"/>
      <c r="K208" s="321"/>
    </row>
    <row r="209" spans="2:11" s="1" customFormat="1" ht="15" customHeight="1">
      <c r="B209" s="298"/>
      <c r="C209" s="275" t="s">
        <v>2185</v>
      </c>
      <c r="D209" s="275"/>
      <c r="E209" s="275"/>
      <c r="F209" s="296" t="s">
        <v>83</v>
      </c>
      <c r="G209" s="275"/>
      <c r="H209" s="413" t="s">
        <v>2247</v>
      </c>
      <c r="I209" s="413"/>
      <c r="J209" s="413"/>
      <c r="K209" s="321"/>
    </row>
    <row r="210" spans="2:11" s="1" customFormat="1" ht="15" customHeight="1">
      <c r="B210" s="298"/>
      <c r="C210" s="275"/>
      <c r="D210" s="275"/>
      <c r="E210" s="275"/>
      <c r="F210" s="296" t="s">
        <v>2083</v>
      </c>
      <c r="G210" s="275"/>
      <c r="H210" s="413" t="s">
        <v>2084</v>
      </c>
      <c r="I210" s="413"/>
      <c r="J210" s="413"/>
      <c r="K210" s="321"/>
    </row>
    <row r="211" spans="2:11" s="1" customFormat="1" ht="15" customHeight="1">
      <c r="B211" s="298"/>
      <c r="C211" s="275"/>
      <c r="D211" s="275"/>
      <c r="E211" s="275"/>
      <c r="F211" s="296" t="s">
        <v>2081</v>
      </c>
      <c r="G211" s="275"/>
      <c r="H211" s="413" t="s">
        <v>2248</v>
      </c>
      <c r="I211" s="413"/>
      <c r="J211" s="413"/>
      <c r="K211" s="321"/>
    </row>
    <row r="212" spans="2:11" s="1" customFormat="1" ht="15" customHeight="1">
      <c r="B212" s="345"/>
      <c r="C212" s="275"/>
      <c r="D212" s="275"/>
      <c r="E212" s="275"/>
      <c r="F212" s="296" t="s">
        <v>2085</v>
      </c>
      <c r="G212" s="334"/>
      <c r="H212" s="414" t="s">
        <v>2086</v>
      </c>
      <c r="I212" s="414"/>
      <c r="J212" s="414"/>
      <c r="K212" s="346"/>
    </row>
    <row r="213" spans="2:11" s="1" customFormat="1" ht="15" customHeight="1">
      <c r="B213" s="345"/>
      <c r="C213" s="275"/>
      <c r="D213" s="275"/>
      <c r="E213" s="275"/>
      <c r="F213" s="296" t="s">
        <v>2004</v>
      </c>
      <c r="G213" s="334"/>
      <c r="H213" s="414" t="s">
        <v>2249</v>
      </c>
      <c r="I213" s="414"/>
      <c r="J213" s="414"/>
      <c r="K213" s="346"/>
    </row>
    <row r="214" spans="2:11" s="1" customFormat="1" ht="15" customHeight="1">
      <c r="B214" s="345"/>
      <c r="C214" s="275"/>
      <c r="D214" s="275"/>
      <c r="E214" s="275"/>
      <c r="F214" s="296"/>
      <c r="G214" s="334"/>
      <c r="H214" s="325"/>
      <c r="I214" s="325"/>
      <c r="J214" s="325"/>
      <c r="K214" s="346"/>
    </row>
    <row r="215" spans="2:11" s="1" customFormat="1" ht="15" customHeight="1">
      <c r="B215" s="345"/>
      <c r="C215" s="275" t="s">
        <v>2209</v>
      </c>
      <c r="D215" s="275"/>
      <c r="E215" s="275"/>
      <c r="F215" s="296">
        <v>1</v>
      </c>
      <c r="G215" s="334"/>
      <c r="H215" s="414" t="s">
        <v>2250</v>
      </c>
      <c r="I215" s="414"/>
      <c r="J215" s="414"/>
      <c r="K215" s="346"/>
    </row>
    <row r="216" spans="2:11" s="1" customFormat="1" ht="15" customHeight="1">
      <c r="B216" s="345"/>
      <c r="C216" s="275"/>
      <c r="D216" s="275"/>
      <c r="E216" s="275"/>
      <c r="F216" s="296">
        <v>2</v>
      </c>
      <c r="G216" s="334"/>
      <c r="H216" s="414" t="s">
        <v>2251</v>
      </c>
      <c r="I216" s="414"/>
      <c r="J216" s="414"/>
      <c r="K216" s="346"/>
    </row>
    <row r="217" spans="2:11" s="1" customFormat="1" ht="15" customHeight="1">
      <c r="B217" s="345"/>
      <c r="C217" s="275"/>
      <c r="D217" s="275"/>
      <c r="E217" s="275"/>
      <c r="F217" s="296">
        <v>3</v>
      </c>
      <c r="G217" s="334"/>
      <c r="H217" s="414" t="s">
        <v>2252</v>
      </c>
      <c r="I217" s="414"/>
      <c r="J217" s="414"/>
      <c r="K217" s="346"/>
    </row>
    <row r="218" spans="2:11" s="1" customFormat="1" ht="15" customHeight="1">
      <c r="B218" s="345"/>
      <c r="C218" s="275"/>
      <c r="D218" s="275"/>
      <c r="E218" s="275"/>
      <c r="F218" s="296">
        <v>4</v>
      </c>
      <c r="G218" s="334"/>
      <c r="H218" s="414" t="s">
        <v>2253</v>
      </c>
      <c r="I218" s="414"/>
      <c r="J218" s="414"/>
      <c r="K218" s="346"/>
    </row>
    <row r="219" spans="2:11" s="1" customFormat="1" ht="12.75" customHeight="1">
      <c r="B219" s="347"/>
      <c r="C219" s="348"/>
      <c r="D219" s="348"/>
      <c r="E219" s="348"/>
      <c r="F219" s="348"/>
      <c r="G219" s="348"/>
      <c r="H219" s="348"/>
      <c r="I219" s="348"/>
      <c r="J219" s="348"/>
      <c r="K219" s="349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59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95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6.5" customHeight="1">
      <c r="A13" s="37"/>
      <c r="B13" s="42"/>
      <c r="C13" s="37"/>
      <c r="D13" s="37"/>
      <c r="E13" s="399" t="s">
        <v>150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ROUND((SUM(BE100:BE458)),  2)</f>
        <v>0</v>
      </c>
      <c r="G37" s="37"/>
      <c r="H37" s="37"/>
      <c r="I37" s="127">
        <v>0.21</v>
      </c>
      <c r="J37" s="126">
        <f>ROUND(((SUM(BE100:BE458))*I37),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ROUND((SUM(BF100:BF458)),  2)</f>
        <v>0</v>
      </c>
      <c r="G38" s="37"/>
      <c r="H38" s="37"/>
      <c r="I38" s="127">
        <v>0.12</v>
      </c>
      <c r="J38" s="126">
        <f>ROUND(((SUM(BF100:BF458))*I38),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ROUND((SUM(BG100:BG458)),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ROUND((SUM(BH100:BH458)),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ROUND((SUM(BI100:BI458)),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16.5" customHeight="1">
      <c r="A58" s="37"/>
      <c r="B58" s="38"/>
      <c r="C58" s="39"/>
      <c r="D58" s="39"/>
      <c r="E58" s="355" t="str">
        <f>E13</f>
        <v>101a - SO 01 - Nemocnice - zastávka MHD směr SNL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J266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J283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J335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J371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J405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J409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J410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16.5" customHeight="1">
      <c r="A92" s="37"/>
      <c r="B92" s="38"/>
      <c r="C92" s="39"/>
      <c r="D92" s="39"/>
      <c r="E92" s="355" t="str">
        <f>E13</f>
        <v>101a - SO 01 - Nemocnice - zastávka MHD směr SNL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P101+P409</f>
        <v>0</v>
      </c>
      <c r="Q100" s="75"/>
      <c r="R100" s="162">
        <f>R101+R409</f>
        <v>19.410632800000002</v>
      </c>
      <c r="S100" s="75"/>
      <c r="T100" s="163">
        <f>T101+T409</f>
        <v>5.9499999999999993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BK101+BK409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P102+P266+P283+P335+P371+P405</f>
        <v>0</v>
      </c>
      <c r="Q101" s="173"/>
      <c r="R101" s="174">
        <f>R102+R266+R283+R335+R371+R405</f>
        <v>19.352062000000004</v>
      </c>
      <c r="S101" s="173"/>
      <c r="T101" s="175">
        <f>T102+T266+T283+T335+T371+T405</f>
        <v>5.9499999999999993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BK102+BK266+BK283+BK335+BK371+BK405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SUM(P103:P265)</f>
        <v>0</v>
      </c>
      <c r="Q102" s="173"/>
      <c r="R102" s="174">
        <f>SUM(R103:R265)</f>
        <v>9.24</v>
      </c>
      <c r="S102" s="173"/>
      <c r="T102" s="175">
        <f>SUM(T103:T265)</f>
        <v>5.9499999999999993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SUM(BK103:BK265)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182</v>
      </c>
      <c r="F103" s="183" t="s">
        <v>183</v>
      </c>
      <c r="G103" s="184" t="s">
        <v>184</v>
      </c>
      <c r="H103" s="185">
        <v>2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0.255</v>
      </c>
      <c r="T103" s="191">
        <f>S103*H103</f>
        <v>0.51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187</v>
      </c>
    </row>
    <row r="104" spans="1:65" s="2" customFormat="1" ht="48.75">
      <c r="A104" s="37"/>
      <c r="B104" s="38"/>
      <c r="C104" s="39"/>
      <c r="D104" s="194" t="s">
        <v>188</v>
      </c>
      <c r="E104" s="39"/>
      <c r="F104" s="195" t="s">
        <v>189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191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33.75">
      <c r="B106" s="201"/>
      <c r="C106" s="202"/>
      <c r="D106" s="194" t="s">
        <v>192</v>
      </c>
      <c r="E106" s="203" t="s">
        <v>19</v>
      </c>
      <c r="F106" s="204" t="s">
        <v>193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4" customFormat="1" ht="11.25">
      <c r="B107" s="211"/>
      <c r="C107" s="212"/>
      <c r="D107" s="194" t="s">
        <v>192</v>
      </c>
      <c r="E107" s="213" t="s">
        <v>19</v>
      </c>
      <c r="F107" s="214" t="s">
        <v>194</v>
      </c>
      <c r="G107" s="212"/>
      <c r="H107" s="215">
        <v>2</v>
      </c>
      <c r="I107" s="216"/>
      <c r="J107" s="212"/>
      <c r="K107" s="212"/>
      <c r="L107" s="217"/>
      <c r="M107" s="218"/>
      <c r="N107" s="219"/>
      <c r="O107" s="219"/>
      <c r="P107" s="219"/>
      <c r="Q107" s="219"/>
      <c r="R107" s="219"/>
      <c r="S107" s="219"/>
      <c r="T107" s="220"/>
      <c r="AT107" s="221" t="s">
        <v>192</v>
      </c>
      <c r="AU107" s="221" t="s">
        <v>86</v>
      </c>
      <c r="AV107" s="14" t="s">
        <v>86</v>
      </c>
      <c r="AW107" s="14" t="s">
        <v>37</v>
      </c>
      <c r="AX107" s="14" t="s">
        <v>84</v>
      </c>
      <c r="AY107" s="221" t="s">
        <v>179</v>
      </c>
    </row>
    <row r="108" spans="1:65" s="2" customFormat="1" ht="24.2" customHeight="1">
      <c r="A108" s="37"/>
      <c r="B108" s="38"/>
      <c r="C108" s="181" t="s">
        <v>86</v>
      </c>
      <c r="D108" s="181" t="s">
        <v>181</v>
      </c>
      <c r="E108" s="182" t="s">
        <v>195</v>
      </c>
      <c r="F108" s="183" t="s">
        <v>196</v>
      </c>
      <c r="G108" s="184" t="s">
        <v>184</v>
      </c>
      <c r="H108" s="185">
        <v>6.6</v>
      </c>
      <c r="I108" s="186"/>
      <c r="J108" s="187">
        <f>ROUND(I108*H108,2)</f>
        <v>0</v>
      </c>
      <c r="K108" s="183" t="s">
        <v>185</v>
      </c>
      <c r="L108" s="42"/>
      <c r="M108" s="188" t="s">
        <v>19</v>
      </c>
      <c r="N108" s="189" t="s">
        <v>48</v>
      </c>
      <c r="O108" s="67"/>
      <c r="P108" s="190">
        <f>O108*H108</f>
        <v>0</v>
      </c>
      <c r="Q108" s="190">
        <v>0</v>
      </c>
      <c r="R108" s="190">
        <f>Q108*H108</f>
        <v>0</v>
      </c>
      <c r="S108" s="190">
        <v>0.26</v>
      </c>
      <c r="T108" s="191">
        <f>S108*H108</f>
        <v>1.716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R108" s="192" t="s">
        <v>186</v>
      </c>
      <c r="AT108" s="192" t="s">
        <v>181</v>
      </c>
      <c r="AU108" s="192" t="s">
        <v>86</v>
      </c>
      <c r="AY108" s="20" t="s">
        <v>179</v>
      </c>
      <c r="BE108" s="193">
        <f>IF(N108="základní",J108,0)</f>
        <v>0</v>
      </c>
      <c r="BF108" s="193">
        <f>IF(N108="snížená",J108,0)</f>
        <v>0</v>
      </c>
      <c r="BG108" s="193">
        <f>IF(N108="zákl. přenesená",J108,0)</f>
        <v>0</v>
      </c>
      <c r="BH108" s="193">
        <f>IF(N108="sníž. přenesená",J108,0)</f>
        <v>0</v>
      </c>
      <c r="BI108" s="193">
        <f>IF(N108="nulová",J108,0)</f>
        <v>0</v>
      </c>
      <c r="BJ108" s="20" t="s">
        <v>84</v>
      </c>
      <c r="BK108" s="193">
        <f>ROUND(I108*H108,2)</f>
        <v>0</v>
      </c>
      <c r="BL108" s="20" t="s">
        <v>186</v>
      </c>
      <c r="BM108" s="192" t="s">
        <v>197</v>
      </c>
    </row>
    <row r="109" spans="1:65" s="2" customFormat="1" ht="39">
      <c r="A109" s="37"/>
      <c r="B109" s="38"/>
      <c r="C109" s="39"/>
      <c r="D109" s="194" t="s">
        <v>188</v>
      </c>
      <c r="E109" s="39"/>
      <c r="F109" s="195" t="s">
        <v>198</v>
      </c>
      <c r="G109" s="39"/>
      <c r="H109" s="39"/>
      <c r="I109" s="196"/>
      <c r="J109" s="39"/>
      <c r="K109" s="39"/>
      <c r="L109" s="42"/>
      <c r="M109" s="197"/>
      <c r="N109" s="198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188</v>
      </c>
      <c r="AU109" s="20" t="s">
        <v>86</v>
      </c>
    </row>
    <row r="110" spans="1:65" s="2" customFormat="1" ht="11.25">
      <c r="A110" s="37"/>
      <c r="B110" s="38"/>
      <c r="C110" s="39"/>
      <c r="D110" s="199" t="s">
        <v>190</v>
      </c>
      <c r="E110" s="39"/>
      <c r="F110" s="200" t="s">
        <v>199</v>
      </c>
      <c r="G110" s="39"/>
      <c r="H110" s="39"/>
      <c r="I110" s="196"/>
      <c r="J110" s="39"/>
      <c r="K110" s="39"/>
      <c r="L110" s="42"/>
      <c r="M110" s="197"/>
      <c r="N110" s="198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190</v>
      </c>
      <c r="AU110" s="20" t="s">
        <v>86</v>
      </c>
    </row>
    <row r="111" spans="1:65" s="13" customFormat="1" ht="11.25">
      <c r="B111" s="201"/>
      <c r="C111" s="202"/>
      <c r="D111" s="194" t="s">
        <v>192</v>
      </c>
      <c r="E111" s="203" t="s">
        <v>19</v>
      </c>
      <c r="F111" s="204" t="s">
        <v>200</v>
      </c>
      <c r="G111" s="202"/>
      <c r="H111" s="203" t="s">
        <v>19</v>
      </c>
      <c r="I111" s="205"/>
      <c r="J111" s="202"/>
      <c r="K111" s="202"/>
      <c r="L111" s="206"/>
      <c r="M111" s="207"/>
      <c r="N111" s="208"/>
      <c r="O111" s="208"/>
      <c r="P111" s="208"/>
      <c r="Q111" s="208"/>
      <c r="R111" s="208"/>
      <c r="S111" s="208"/>
      <c r="T111" s="209"/>
      <c r="AT111" s="210" t="s">
        <v>192</v>
      </c>
      <c r="AU111" s="210" t="s">
        <v>86</v>
      </c>
      <c r="AV111" s="13" t="s">
        <v>84</v>
      </c>
      <c r="AW111" s="13" t="s">
        <v>37</v>
      </c>
      <c r="AX111" s="13" t="s">
        <v>77</v>
      </c>
      <c r="AY111" s="210" t="s">
        <v>179</v>
      </c>
    </row>
    <row r="112" spans="1:65" s="13" customFormat="1" ht="11.25">
      <c r="B112" s="201"/>
      <c r="C112" s="202"/>
      <c r="D112" s="194" t="s">
        <v>192</v>
      </c>
      <c r="E112" s="203" t="s">
        <v>19</v>
      </c>
      <c r="F112" s="204" t="s">
        <v>201</v>
      </c>
      <c r="G112" s="202"/>
      <c r="H112" s="203" t="s">
        <v>19</v>
      </c>
      <c r="I112" s="205"/>
      <c r="J112" s="202"/>
      <c r="K112" s="202"/>
      <c r="L112" s="206"/>
      <c r="M112" s="207"/>
      <c r="N112" s="208"/>
      <c r="O112" s="208"/>
      <c r="P112" s="208"/>
      <c r="Q112" s="208"/>
      <c r="R112" s="208"/>
      <c r="S112" s="208"/>
      <c r="T112" s="209"/>
      <c r="AT112" s="210" t="s">
        <v>192</v>
      </c>
      <c r="AU112" s="210" t="s">
        <v>86</v>
      </c>
      <c r="AV112" s="13" t="s">
        <v>84</v>
      </c>
      <c r="AW112" s="13" t="s">
        <v>37</v>
      </c>
      <c r="AX112" s="13" t="s">
        <v>77</v>
      </c>
      <c r="AY112" s="210" t="s">
        <v>179</v>
      </c>
    </row>
    <row r="113" spans="1:65" s="14" customFormat="1" ht="11.25">
      <c r="B113" s="211"/>
      <c r="C113" s="212"/>
      <c r="D113" s="194" t="s">
        <v>192</v>
      </c>
      <c r="E113" s="213" t="s">
        <v>19</v>
      </c>
      <c r="F113" s="214" t="s">
        <v>202</v>
      </c>
      <c r="G113" s="212"/>
      <c r="H113" s="215">
        <v>5.6</v>
      </c>
      <c r="I113" s="216"/>
      <c r="J113" s="212"/>
      <c r="K113" s="212"/>
      <c r="L113" s="217"/>
      <c r="M113" s="218"/>
      <c r="N113" s="219"/>
      <c r="O113" s="219"/>
      <c r="P113" s="219"/>
      <c r="Q113" s="219"/>
      <c r="R113" s="219"/>
      <c r="S113" s="219"/>
      <c r="T113" s="220"/>
      <c r="AT113" s="221" t="s">
        <v>192</v>
      </c>
      <c r="AU113" s="221" t="s">
        <v>86</v>
      </c>
      <c r="AV113" s="14" t="s">
        <v>86</v>
      </c>
      <c r="AW113" s="14" t="s">
        <v>37</v>
      </c>
      <c r="AX113" s="14" t="s">
        <v>77</v>
      </c>
      <c r="AY113" s="221" t="s">
        <v>179</v>
      </c>
    </row>
    <row r="114" spans="1:65" s="13" customFormat="1" ht="22.5">
      <c r="B114" s="201"/>
      <c r="C114" s="202"/>
      <c r="D114" s="194" t="s">
        <v>192</v>
      </c>
      <c r="E114" s="203" t="s">
        <v>19</v>
      </c>
      <c r="F114" s="204" t="s">
        <v>203</v>
      </c>
      <c r="G114" s="202"/>
      <c r="H114" s="203" t="s">
        <v>19</v>
      </c>
      <c r="I114" s="205"/>
      <c r="J114" s="202"/>
      <c r="K114" s="202"/>
      <c r="L114" s="206"/>
      <c r="M114" s="207"/>
      <c r="N114" s="208"/>
      <c r="O114" s="208"/>
      <c r="P114" s="208"/>
      <c r="Q114" s="208"/>
      <c r="R114" s="208"/>
      <c r="S114" s="208"/>
      <c r="T114" s="209"/>
      <c r="AT114" s="210" t="s">
        <v>192</v>
      </c>
      <c r="AU114" s="210" t="s">
        <v>86</v>
      </c>
      <c r="AV114" s="13" t="s">
        <v>84</v>
      </c>
      <c r="AW114" s="13" t="s">
        <v>37</v>
      </c>
      <c r="AX114" s="13" t="s">
        <v>77</v>
      </c>
      <c r="AY114" s="210" t="s">
        <v>179</v>
      </c>
    </row>
    <row r="115" spans="1:65" s="14" customFormat="1" ht="11.25">
      <c r="B115" s="211"/>
      <c r="C115" s="212"/>
      <c r="D115" s="194" t="s">
        <v>192</v>
      </c>
      <c r="E115" s="213" t="s">
        <v>19</v>
      </c>
      <c r="F115" s="214" t="s">
        <v>204</v>
      </c>
      <c r="G115" s="212"/>
      <c r="H115" s="215">
        <v>1</v>
      </c>
      <c r="I115" s="216"/>
      <c r="J115" s="212"/>
      <c r="K115" s="212"/>
      <c r="L115" s="217"/>
      <c r="M115" s="218"/>
      <c r="N115" s="219"/>
      <c r="O115" s="219"/>
      <c r="P115" s="219"/>
      <c r="Q115" s="219"/>
      <c r="R115" s="219"/>
      <c r="S115" s="219"/>
      <c r="T115" s="220"/>
      <c r="AT115" s="221" t="s">
        <v>192</v>
      </c>
      <c r="AU115" s="221" t="s">
        <v>86</v>
      </c>
      <c r="AV115" s="14" t="s">
        <v>86</v>
      </c>
      <c r="AW115" s="14" t="s">
        <v>37</v>
      </c>
      <c r="AX115" s="14" t="s">
        <v>77</v>
      </c>
      <c r="AY115" s="221" t="s">
        <v>179</v>
      </c>
    </row>
    <row r="116" spans="1:65" s="15" customFormat="1" ht="11.25">
      <c r="B116" s="222"/>
      <c r="C116" s="223"/>
      <c r="D116" s="194" t="s">
        <v>192</v>
      </c>
      <c r="E116" s="224" t="s">
        <v>19</v>
      </c>
      <c r="F116" s="225" t="s">
        <v>205</v>
      </c>
      <c r="G116" s="223"/>
      <c r="H116" s="226">
        <v>6.6</v>
      </c>
      <c r="I116" s="227"/>
      <c r="J116" s="223"/>
      <c r="K116" s="223"/>
      <c r="L116" s="228"/>
      <c r="M116" s="229"/>
      <c r="N116" s="230"/>
      <c r="O116" s="230"/>
      <c r="P116" s="230"/>
      <c r="Q116" s="230"/>
      <c r="R116" s="230"/>
      <c r="S116" s="230"/>
      <c r="T116" s="231"/>
      <c r="AT116" s="232" t="s">
        <v>192</v>
      </c>
      <c r="AU116" s="232" t="s">
        <v>86</v>
      </c>
      <c r="AV116" s="15" t="s">
        <v>186</v>
      </c>
      <c r="AW116" s="15" t="s">
        <v>37</v>
      </c>
      <c r="AX116" s="15" t="s">
        <v>84</v>
      </c>
      <c r="AY116" s="232" t="s">
        <v>179</v>
      </c>
    </row>
    <row r="117" spans="1:65" s="2" customFormat="1" ht="24.2" customHeight="1">
      <c r="A117" s="37"/>
      <c r="B117" s="38"/>
      <c r="C117" s="181" t="s">
        <v>94</v>
      </c>
      <c r="D117" s="181" t="s">
        <v>181</v>
      </c>
      <c r="E117" s="182" t="s">
        <v>206</v>
      </c>
      <c r="F117" s="183" t="s">
        <v>207</v>
      </c>
      <c r="G117" s="184" t="s">
        <v>184</v>
      </c>
      <c r="H117" s="185">
        <v>8.6</v>
      </c>
      <c r="I117" s="186"/>
      <c r="J117" s="187">
        <f>ROUND(I117*H117,2)</f>
        <v>0</v>
      </c>
      <c r="K117" s="183" t="s">
        <v>185</v>
      </c>
      <c r="L117" s="42"/>
      <c r="M117" s="188" t="s">
        <v>19</v>
      </c>
      <c r="N117" s="189" t="s">
        <v>48</v>
      </c>
      <c r="O117" s="67"/>
      <c r="P117" s="190">
        <f>O117*H117</f>
        <v>0</v>
      </c>
      <c r="Q117" s="190">
        <v>0</v>
      </c>
      <c r="R117" s="190">
        <f>Q117*H117</f>
        <v>0</v>
      </c>
      <c r="S117" s="190">
        <v>0.28999999999999998</v>
      </c>
      <c r="T117" s="191">
        <f>S117*H117</f>
        <v>2.4939999999999998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92" t="s">
        <v>186</v>
      </c>
      <c r="AT117" s="192" t="s">
        <v>181</v>
      </c>
      <c r="AU117" s="192" t="s">
        <v>86</v>
      </c>
      <c r="AY117" s="20" t="s">
        <v>179</v>
      </c>
      <c r="BE117" s="193">
        <f>IF(N117="základní",J117,0)</f>
        <v>0</v>
      </c>
      <c r="BF117" s="193">
        <f>IF(N117="snížená",J117,0)</f>
        <v>0</v>
      </c>
      <c r="BG117" s="193">
        <f>IF(N117="zákl. přenesená",J117,0)</f>
        <v>0</v>
      </c>
      <c r="BH117" s="193">
        <f>IF(N117="sníž. přenesená",J117,0)</f>
        <v>0</v>
      </c>
      <c r="BI117" s="193">
        <f>IF(N117="nulová",J117,0)</f>
        <v>0</v>
      </c>
      <c r="BJ117" s="20" t="s">
        <v>84</v>
      </c>
      <c r="BK117" s="193">
        <f>ROUND(I117*H117,2)</f>
        <v>0</v>
      </c>
      <c r="BL117" s="20" t="s">
        <v>186</v>
      </c>
      <c r="BM117" s="192" t="s">
        <v>208</v>
      </c>
    </row>
    <row r="118" spans="1:65" s="2" customFormat="1" ht="39">
      <c r="A118" s="37"/>
      <c r="B118" s="38"/>
      <c r="C118" s="39"/>
      <c r="D118" s="194" t="s">
        <v>188</v>
      </c>
      <c r="E118" s="39"/>
      <c r="F118" s="195" t="s">
        <v>209</v>
      </c>
      <c r="G118" s="39"/>
      <c r="H118" s="39"/>
      <c r="I118" s="196"/>
      <c r="J118" s="39"/>
      <c r="K118" s="39"/>
      <c r="L118" s="42"/>
      <c r="M118" s="197"/>
      <c r="N118" s="198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188</v>
      </c>
      <c r="AU118" s="20" t="s">
        <v>86</v>
      </c>
    </row>
    <row r="119" spans="1:65" s="2" customFormat="1" ht="11.25">
      <c r="A119" s="37"/>
      <c r="B119" s="38"/>
      <c r="C119" s="39"/>
      <c r="D119" s="199" t="s">
        <v>190</v>
      </c>
      <c r="E119" s="39"/>
      <c r="F119" s="200" t="s">
        <v>210</v>
      </c>
      <c r="G119" s="39"/>
      <c r="H119" s="39"/>
      <c r="I119" s="196"/>
      <c r="J119" s="39"/>
      <c r="K119" s="39"/>
      <c r="L119" s="42"/>
      <c r="M119" s="197"/>
      <c r="N119" s="198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190</v>
      </c>
      <c r="AU119" s="20" t="s">
        <v>86</v>
      </c>
    </row>
    <row r="120" spans="1:65" s="13" customFormat="1" ht="22.5">
      <c r="B120" s="201"/>
      <c r="C120" s="202"/>
      <c r="D120" s="194" t="s">
        <v>192</v>
      </c>
      <c r="E120" s="203" t="s">
        <v>19</v>
      </c>
      <c r="F120" s="204" t="s">
        <v>211</v>
      </c>
      <c r="G120" s="202"/>
      <c r="H120" s="203" t="s">
        <v>19</v>
      </c>
      <c r="I120" s="205"/>
      <c r="J120" s="202"/>
      <c r="K120" s="202"/>
      <c r="L120" s="206"/>
      <c r="M120" s="207"/>
      <c r="N120" s="208"/>
      <c r="O120" s="208"/>
      <c r="P120" s="208"/>
      <c r="Q120" s="208"/>
      <c r="R120" s="208"/>
      <c r="S120" s="208"/>
      <c r="T120" s="209"/>
      <c r="AT120" s="210" t="s">
        <v>192</v>
      </c>
      <c r="AU120" s="210" t="s">
        <v>86</v>
      </c>
      <c r="AV120" s="13" t="s">
        <v>84</v>
      </c>
      <c r="AW120" s="13" t="s">
        <v>37</v>
      </c>
      <c r="AX120" s="13" t="s">
        <v>77</v>
      </c>
      <c r="AY120" s="210" t="s">
        <v>179</v>
      </c>
    </row>
    <row r="121" spans="1:65" s="13" customFormat="1" ht="22.5">
      <c r="B121" s="201"/>
      <c r="C121" s="202"/>
      <c r="D121" s="194" t="s">
        <v>192</v>
      </c>
      <c r="E121" s="203" t="s">
        <v>19</v>
      </c>
      <c r="F121" s="204" t="s">
        <v>212</v>
      </c>
      <c r="G121" s="202"/>
      <c r="H121" s="203" t="s">
        <v>19</v>
      </c>
      <c r="I121" s="205"/>
      <c r="J121" s="202"/>
      <c r="K121" s="202"/>
      <c r="L121" s="206"/>
      <c r="M121" s="207"/>
      <c r="N121" s="208"/>
      <c r="O121" s="208"/>
      <c r="P121" s="208"/>
      <c r="Q121" s="208"/>
      <c r="R121" s="208"/>
      <c r="S121" s="208"/>
      <c r="T121" s="209"/>
      <c r="AT121" s="210" t="s">
        <v>192</v>
      </c>
      <c r="AU121" s="210" t="s">
        <v>86</v>
      </c>
      <c r="AV121" s="13" t="s">
        <v>84</v>
      </c>
      <c r="AW121" s="13" t="s">
        <v>37</v>
      </c>
      <c r="AX121" s="13" t="s">
        <v>77</v>
      </c>
      <c r="AY121" s="210" t="s">
        <v>179</v>
      </c>
    </row>
    <row r="122" spans="1:65" s="14" customFormat="1" ht="11.25">
      <c r="B122" s="211"/>
      <c r="C122" s="212"/>
      <c r="D122" s="194" t="s">
        <v>192</v>
      </c>
      <c r="E122" s="213" t="s">
        <v>19</v>
      </c>
      <c r="F122" s="214" t="s">
        <v>194</v>
      </c>
      <c r="G122" s="212"/>
      <c r="H122" s="215">
        <v>2</v>
      </c>
      <c r="I122" s="216"/>
      <c r="J122" s="212"/>
      <c r="K122" s="212"/>
      <c r="L122" s="217"/>
      <c r="M122" s="218"/>
      <c r="N122" s="219"/>
      <c r="O122" s="219"/>
      <c r="P122" s="219"/>
      <c r="Q122" s="219"/>
      <c r="R122" s="219"/>
      <c r="S122" s="219"/>
      <c r="T122" s="220"/>
      <c r="AT122" s="221" t="s">
        <v>192</v>
      </c>
      <c r="AU122" s="221" t="s">
        <v>86</v>
      </c>
      <c r="AV122" s="14" t="s">
        <v>86</v>
      </c>
      <c r="AW122" s="14" t="s">
        <v>37</v>
      </c>
      <c r="AX122" s="14" t="s">
        <v>77</v>
      </c>
      <c r="AY122" s="221" t="s">
        <v>179</v>
      </c>
    </row>
    <row r="123" spans="1:65" s="13" customFormat="1" ht="22.5">
      <c r="B123" s="201"/>
      <c r="C123" s="202"/>
      <c r="D123" s="194" t="s">
        <v>192</v>
      </c>
      <c r="E123" s="203" t="s">
        <v>19</v>
      </c>
      <c r="F123" s="204" t="s">
        <v>213</v>
      </c>
      <c r="G123" s="202"/>
      <c r="H123" s="203" t="s">
        <v>19</v>
      </c>
      <c r="I123" s="205"/>
      <c r="J123" s="202"/>
      <c r="K123" s="202"/>
      <c r="L123" s="206"/>
      <c r="M123" s="207"/>
      <c r="N123" s="208"/>
      <c r="O123" s="208"/>
      <c r="P123" s="208"/>
      <c r="Q123" s="208"/>
      <c r="R123" s="208"/>
      <c r="S123" s="208"/>
      <c r="T123" s="209"/>
      <c r="AT123" s="210" t="s">
        <v>192</v>
      </c>
      <c r="AU123" s="210" t="s">
        <v>86</v>
      </c>
      <c r="AV123" s="13" t="s">
        <v>84</v>
      </c>
      <c r="AW123" s="13" t="s">
        <v>37</v>
      </c>
      <c r="AX123" s="13" t="s">
        <v>77</v>
      </c>
      <c r="AY123" s="210" t="s">
        <v>179</v>
      </c>
    </row>
    <row r="124" spans="1:65" s="14" customFormat="1" ht="11.25">
      <c r="B124" s="211"/>
      <c r="C124" s="212"/>
      <c r="D124" s="194" t="s">
        <v>192</v>
      </c>
      <c r="E124" s="213" t="s">
        <v>19</v>
      </c>
      <c r="F124" s="214" t="s">
        <v>202</v>
      </c>
      <c r="G124" s="212"/>
      <c r="H124" s="215">
        <v>5.6</v>
      </c>
      <c r="I124" s="216"/>
      <c r="J124" s="212"/>
      <c r="K124" s="212"/>
      <c r="L124" s="217"/>
      <c r="M124" s="218"/>
      <c r="N124" s="219"/>
      <c r="O124" s="219"/>
      <c r="P124" s="219"/>
      <c r="Q124" s="219"/>
      <c r="R124" s="219"/>
      <c r="S124" s="219"/>
      <c r="T124" s="220"/>
      <c r="AT124" s="221" t="s">
        <v>192</v>
      </c>
      <c r="AU124" s="221" t="s">
        <v>86</v>
      </c>
      <c r="AV124" s="14" t="s">
        <v>86</v>
      </c>
      <c r="AW124" s="14" t="s">
        <v>37</v>
      </c>
      <c r="AX124" s="14" t="s">
        <v>77</v>
      </c>
      <c r="AY124" s="221" t="s">
        <v>179</v>
      </c>
    </row>
    <row r="125" spans="1:65" s="13" customFormat="1" ht="22.5">
      <c r="B125" s="201"/>
      <c r="C125" s="202"/>
      <c r="D125" s="194" t="s">
        <v>192</v>
      </c>
      <c r="E125" s="203" t="s">
        <v>19</v>
      </c>
      <c r="F125" s="204" t="s">
        <v>203</v>
      </c>
      <c r="G125" s="202"/>
      <c r="H125" s="203" t="s">
        <v>19</v>
      </c>
      <c r="I125" s="205"/>
      <c r="J125" s="202"/>
      <c r="K125" s="202"/>
      <c r="L125" s="206"/>
      <c r="M125" s="207"/>
      <c r="N125" s="208"/>
      <c r="O125" s="208"/>
      <c r="P125" s="208"/>
      <c r="Q125" s="208"/>
      <c r="R125" s="208"/>
      <c r="S125" s="208"/>
      <c r="T125" s="209"/>
      <c r="AT125" s="210" t="s">
        <v>192</v>
      </c>
      <c r="AU125" s="210" t="s">
        <v>86</v>
      </c>
      <c r="AV125" s="13" t="s">
        <v>84</v>
      </c>
      <c r="AW125" s="13" t="s">
        <v>37</v>
      </c>
      <c r="AX125" s="13" t="s">
        <v>77</v>
      </c>
      <c r="AY125" s="210" t="s">
        <v>179</v>
      </c>
    </row>
    <row r="126" spans="1:65" s="14" customFormat="1" ht="11.25">
      <c r="B126" s="211"/>
      <c r="C126" s="212"/>
      <c r="D126" s="194" t="s">
        <v>192</v>
      </c>
      <c r="E126" s="213" t="s">
        <v>19</v>
      </c>
      <c r="F126" s="214" t="s">
        <v>204</v>
      </c>
      <c r="G126" s="212"/>
      <c r="H126" s="215">
        <v>1</v>
      </c>
      <c r="I126" s="216"/>
      <c r="J126" s="212"/>
      <c r="K126" s="212"/>
      <c r="L126" s="217"/>
      <c r="M126" s="218"/>
      <c r="N126" s="219"/>
      <c r="O126" s="219"/>
      <c r="P126" s="219"/>
      <c r="Q126" s="219"/>
      <c r="R126" s="219"/>
      <c r="S126" s="219"/>
      <c r="T126" s="220"/>
      <c r="AT126" s="221" t="s">
        <v>192</v>
      </c>
      <c r="AU126" s="221" t="s">
        <v>86</v>
      </c>
      <c r="AV126" s="14" t="s">
        <v>86</v>
      </c>
      <c r="AW126" s="14" t="s">
        <v>37</v>
      </c>
      <c r="AX126" s="14" t="s">
        <v>77</v>
      </c>
      <c r="AY126" s="221" t="s">
        <v>179</v>
      </c>
    </row>
    <row r="127" spans="1:65" s="15" customFormat="1" ht="11.25">
      <c r="B127" s="222"/>
      <c r="C127" s="223"/>
      <c r="D127" s="194" t="s">
        <v>192</v>
      </c>
      <c r="E127" s="224" t="s">
        <v>19</v>
      </c>
      <c r="F127" s="225" t="s">
        <v>205</v>
      </c>
      <c r="G127" s="223"/>
      <c r="H127" s="226">
        <v>8.6</v>
      </c>
      <c r="I127" s="227"/>
      <c r="J127" s="223"/>
      <c r="K127" s="223"/>
      <c r="L127" s="228"/>
      <c r="M127" s="229"/>
      <c r="N127" s="230"/>
      <c r="O127" s="230"/>
      <c r="P127" s="230"/>
      <c r="Q127" s="230"/>
      <c r="R127" s="230"/>
      <c r="S127" s="230"/>
      <c r="T127" s="231"/>
      <c r="AT127" s="232" t="s">
        <v>192</v>
      </c>
      <c r="AU127" s="232" t="s">
        <v>86</v>
      </c>
      <c r="AV127" s="15" t="s">
        <v>186</v>
      </c>
      <c r="AW127" s="15" t="s">
        <v>37</v>
      </c>
      <c r="AX127" s="15" t="s">
        <v>84</v>
      </c>
      <c r="AY127" s="232" t="s">
        <v>179</v>
      </c>
    </row>
    <row r="128" spans="1:65" s="2" customFormat="1" ht="16.5" customHeight="1">
      <c r="A128" s="37"/>
      <c r="B128" s="38"/>
      <c r="C128" s="181" t="s">
        <v>186</v>
      </c>
      <c r="D128" s="181" t="s">
        <v>181</v>
      </c>
      <c r="E128" s="182" t="s">
        <v>214</v>
      </c>
      <c r="F128" s="183" t="s">
        <v>215</v>
      </c>
      <c r="G128" s="184" t="s">
        <v>216</v>
      </c>
      <c r="H128" s="185">
        <v>6</v>
      </c>
      <c r="I128" s="186"/>
      <c r="J128" s="187">
        <f>ROUND(I128*H128,2)</f>
        <v>0</v>
      </c>
      <c r="K128" s="183" t="s">
        <v>185</v>
      </c>
      <c r="L128" s="42"/>
      <c r="M128" s="188" t="s">
        <v>19</v>
      </c>
      <c r="N128" s="189" t="s">
        <v>48</v>
      </c>
      <c r="O128" s="67"/>
      <c r="P128" s="190">
        <f>O128*H128</f>
        <v>0</v>
      </c>
      <c r="Q128" s="190">
        <v>0</v>
      </c>
      <c r="R128" s="190">
        <f>Q128*H128</f>
        <v>0</v>
      </c>
      <c r="S128" s="190">
        <v>0.20499999999999999</v>
      </c>
      <c r="T128" s="191">
        <f>S128*H128</f>
        <v>1.23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192" t="s">
        <v>186</v>
      </c>
      <c r="AT128" s="192" t="s">
        <v>181</v>
      </c>
      <c r="AU128" s="192" t="s">
        <v>86</v>
      </c>
      <c r="AY128" s="20" t="s">
        <v>179</v>
      </c>
      <c r="BE128" s="193">
        <f>IF(N128="základní",J128,0)</f>
        <v>0</v>
      </c>
      <c r="BF128" s="193">
        <f>IF(N128="snížená",J128,0)</f>
        <v>0</v>
      </c>
      <c r="BG128" s="193">
        <f>IF(N128="zákl. přenesená",J128,0)</f>
        <v>0</v>
      </c>
      <c r="BH128" s="193">
        <f>IF(N128="sníž. přenesená",J128,0)</f>
        <v>0</v>
      </c>
      <c r="BI128" s="193">
        <f>IF(N128="nulová",J128,0)</f>
        <v>0</v>
      </c>
      <c r="BJ128" s="20" t="s">
        <v>84</v>
      </c>
      <c r="BK128" s="193">
        <f>ROUND(I128*H128,2)</f>
        <v>0</v>
      </c>
      <c r="BL128" s="20" t="s">
        <v>186</v>
      </c>
      <c r="BM128" s="192" t="s">
        <v>217</v>
      </c>
    </row>
    <row r="129" spans="1:65" s="2" customFormat="1" ht="29.25">
      <c r="A129" s="37"/>
      <c r="B129" s="38"/>
      <c r="C129" s="39"/>
      <c r="D129" s="194" t="s">
        <v>188</v>
      </c>
      <c r="E129" s="39"/>
      <c r="F129" s="195" t="s">
        <v>218</v>
      </c>
      <c r="G129" s="39"/>
      <c r="H129" s="39"/>
      <c r="I129" s="196"/>
      <c r="J129" s="39"/>
      <c r="K129" s="39"/>
      <c r="L129" s="42"/>
      <c r="M129" s="197"/>
      <c r="N129" s="198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188</v>
      </c>
      <c r="AU129" s="20" t="s">
        <v>86</v>
      </c>
    </row>
    <row r="130" spans="1:65" s="2" customFormat="1" ht="11.25">
      <c r="A130" s="37"/>
      <c r="B130" s="38"/>
      <c r="C130" s="39"/>
      <c r="D130" s="199" t="s">
        <v>190</v>
      </c>
      <c r="E130" s="39"/>
      <c r="F130" s="200" t="s">
        <v>219</v>
      </c>
      <c r="G130" s="39"/>
      <c r="H130" s="39"/>
      <c r="I130" s="196"/>
      <c r="J130" s="39"/>
      <c r="K130" s="39"/>
      <c r="L130" s="42"/>
      <c r="M130" s="197"/>
      <c r="N130" s="198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190</v>
      </c>
      <c r="AU130" s="20" t="s">
        <v>86</v>
      </c>
    </row>
    <row r="131" spans="1:65" s="13" customFormat="1" ht="22.5">
      <c r="B131" s="201"/>
      <c r="C131" s="202"/>
      <c r="D131" s="194" t="s">
        <v>192</v>
      </c>
      <c r="E131" s="203" t="s">
        <v>19</v>
      </c>
      <c r="F131" s="204" t="s">
        <v>220</v>
      </c>
      <c r="G131" s="202"/>
      <c r="H131" s="203" t="s">
        <v>19</v>
      </c>
      <c r="I131" s="205"/>
      <c r="J131" s="202"/>
      <c r="K131" s="202"/>
      <c r="L131" s="206"/>
      <c r="M131" s="207"/>
      <c r="N131" s="208"/>
      <c r="O131" s="208"/>
      <c r="P131" s="208"/>
      <c r="Q131" s="208"/>
      <c r="R131" s="208"/>
      <c r="S131" s="208"/>
      <c r="T131" s="209"/>
      <c r="AT131" s="210" t="s">
        <v>192</v>
      </c>
      <c r="AU131" s="210" t="s">
        <v>86</v>
      </c>
      <c r="AV131" s="13" t="s">
        <v>84</v>
      </c>
      <c r="AW131" s="13" t="s">
        <v>37</v>
      </c>
      <c r="AX131" s="13" t="s">
        <v>77</v>
      </c>
      <c r="AY131" s="210" t="s">
        <v>179</v>
      </c>
    </row>
    <row r="132" spans="1:65" s="13" customFormat="1" ht="11.25">
      <c r="B132" s="201"/>
      <c r="C132" s="202"/>
      <c r="D132" s="194" t="s">
        <v>192</v>
      </c>
      <c r="E132" s="203" t="s">
        <v>19</v>
      </c>
      <c r="F132" s="204" t="s">
        <v>221</v>
      </c>
      <c r="G132" s="202"/>
      <c r="H132" s="203" t="s">
        <v>19</v>
      </c>
      <c r="I132" s="205"/>
      <c r="J132" s="202"/>
      <c r="K132" s="202"/>
      <c r="L132" s="206"/>
      <c r="M132" s="207"/>
      <c r="N132" s="208"/>
      <c r="O132" s="208"/>
      <c r="P132" s="208"/>
      <c r="Q132" s="208"/>
      <c r="R132" s="208"/>
      <c r="S132" s="208"/>
      <c r="T132" s="209"/>
      <c r="AT132" s="210" t="s">
        <v>192</v>
      </c>
      <c r="AU132" s="210" t="s">
        <v>86</v>
      </c>
      <c r="AV132" s="13" t="s">
        <v>84</v>
      </c>
      <c r="AW132" s="13" t="s">
        <v>37</v>
      </c>
      <c r="AX132" s="13" t="s">
        <v>77</v>
      </c>
      <c r="AY132" s="210" t="s">
        <v>179</v>
      </c>
    </row>
    <row r="133" spans="1:65" s="14" customFormat="1" ht="11.25">
      <c r="B133" s="211"/>
      <c r="C133" s="212"/>
      <c r="D133" s="194" t="s">
        <v>192</v>
      </c>
      <c r="E133" s="213" t="s">
        <v>19</v>
      </c>
      <c r="F133" s="214" t="s">
        <v>222</v>
      </c>
      <c r="G133" s="212"/>
      <c r="H133" s="215">
        <v>2</v>
      </c>
      <c r="I133" s="216"/>
      <c r="J133" s="212"/>
      <c r="K133" s="212"/>
      <c r="L133" s="217"/>
      <c r="M133" s="218"/>
      <c r="N133" s="219"/>
      <c r="O133" s="219"/>
      <c r="P133" s="219"/>
      <c r="Q133" s="219"/>
      <c r="R133" s="219"/>
      <c r="S133" s="219"/>
      <c r="T133" s="220"/>
      <c r="AT133" s="221" t="s">
        <v>192</v>
      </c>
      <c r="AU133" s="221" t="s">
        <v>86</v>
      </c>
      <c r="AV133" s="14" t="s">
        <v>86</v>
      </c>
      <c r="AW133" s="14" t="s">
        <v>37</v>
      </c>
      <c r="AX133" s="14" t="s">
        <v>77</v>
      </c>
      <c r="AY133" s="221" t="s">
        <v>179</v>
      </c>
    </row>
    <row r="134" spans="1:65" s="13" customFormat="1" ht="11.25">
      <c r="B134" s="201"/>
      <c r="C134" s="202"/>
      <c r="D134" s="194" t="s">
        <v>192</v>
      </c>
      <c r="E134" s="203" t="s">
        <v>19</v>
      </c>
      <c r="F134" s="204" t="s">
        <v>223</v>
      </c>
      <c r="G134" s="202"/>
      <c r="H134" s="203" t="s">
        <v>19</v>
      </c>
      <c r="I134" s="205"/>
      <c r="J134" s="202"/>
      <c r="K134" s="202"/>
      <c r="L134" s="206"/>
      <c r="M134" s="207"/>
      <c r="N134" s="208"/>
      <c r="O134" s="208"/>
      <c r="P134" s="208"/>
      <c r="Q134" s="208"/>
      <c r="R134" s="208"/>
      <c r="S134" s="208"/>
      <c r="T134" s="209"/>
      <c r="AT134" s="210" t="s">
        <v>192</v>
      </c>
      <c r="AU134" s="210" t="s">
        <v>86</v>
      </c>
      <c r="AV134" s="13" t="s">
        <v>84</v>
      </c>
      <c r="AW134" s="13" t="s">
        <v>37</v>
      </c>
      <c r="AX134" s="13" t="s">
        <v>77</v>
      </c>
      <c r="AY134" s="210" t="s">
        <v>179</v>
      </c>
    </row>
    <row r="135" spans="1:65" s="14" customFormat="1" ht="11.25">
      <c r="B135" s="211"/>
      <c r="C135" s="212"/>
      <c r="D135" s="194" t="s">
        <v>192</v>
      </c>
      <c r="E135" s="213" t="s">
        <v>19</v>
      </c>
      <c r="F135" s="214" t="s">
        <v>222</v>
      </c>
      <c r="G135" s="212"/>
      <c r="H135" s="215">
        <v>2</v>
      </c>
      <c r="I135" s="216"/>
      <c r="J135" s="212"/>
      <c r="K135" s="212"/>
      <c r="L135" s="217"/>
      <c r="M135" s="218"/>
      <c r="N135" s="219"/>
      <c r="O135" s="219"/>
      <c r="P135" s="219"/>
      <c r="Q135" s="219"/>
      <c r="R135" s="219"/>
      <c r="S135" s="219"/>
      <c r="T135" s="220"/>
      <c r="AT135" s="221" t="s">
        <v>192</v>
      </c>
      <c r="AU135" s="221" t="s">
        <v>86</v>
      </c>
      <c r="AV135" s="14" t="s">
        <v>86</v>
      </c>
      <c r="AW135" s="14" t="s">
        <v>37</v>
      </c>
      <c r="AX135" s="14" t="s">
        <v>77</v>
      </c>
      <c r="AY135" s="221" t="s">
        <v>179</v>
      </c>
    </row>
    <row r="136" spans="1:65" s="13" customFormat="1" ht="22.5">
      <c r="B136" s="201"/>
      <c r="C136" s="202"/>
      <c r="D136" s="194" t="s">
        <v>192</v>
      </c>
      <c r="E136" s="203" t="s">
        <v>19</v>
      </c>
      <c r="F136" s="204" t="s">
        <v>224</v>
      </c>
      <c r="G136" s="202"/>
      <c r="H136" s="203" t="s">
        <v>19</v>
      </c>
      <c r="I136" s="205"/>
      <c r="J136" s="202"/>
      <c r="K136" s="202"/>
      <c r="L136" s="206"/>
      <c r="M136" s="207"/>
      <c r="N136" s="208"/>
      <c r="O136" s="208"/>
      <c r="P136" s="208"/>
      <c r="Q136" s="208"/>
      <c r="R136" s="208"/>
      <c r="S136" s="208"/>
      <c r="T136" s="209"/>
      <c r="AT136" s="210" t="s">
        <v>192</v>
      </c>
      <c r="AU136" s="210" t="s">
        <v>86</v>
      </c>
      <c r="AV136" s="13" t="s">
        <v>84</v>
      </c>
      <c r="AW136" s="13" t="s">
        <v>37</v>
      </c>
      <c r="AX136" s="13" t="s">
        <v>77</v>
      </c>
      <c r="AY136" s="210" t="s">
        <v>179</v>
      </c>
    </row>
    <row r="137" spans="1:65" s="13" customFormat="1" ht="11.25">
      <c r="B137" s="201"/>
      <c r="C137" s="202"/>
      <c r="D137" s="194" t="s">
        <v>192</v>
      </c>
      <c r="E137" s="203" t="s">
        <v>19</v>
      </c>
      <c r="F137" s="204" t="s">
        <v>223</v>
      </c>
      <c r="G137" s="202"/>
      <c r="H137" s="203" t="s">
        <v>19</v>
      </c>
      <c r="I137" s="205"/>
      <c r="J137" s="202"/>
      <c r="K137" s="202"/>
      <c r="L137" s="206"/>
      <c r="M137" s="207"/>
      <c r="N137" s="208"/>
      <c r="O137" s="208"/>
      <c r="P137" s="208"/>
      <c r="Q137" s="208"/>
      <c r="R137" s="208"/>
      <c r="S137" s="208"/>
      <c r="T137" s="209"/>
      <c r="AT137" s="210" t="s">
        <v>192</v>
      </c>
      <c r="AU137" s="210" t="s">
        <v>86</v>
      </c>
      <c r="AV137" s="13" t="s">
        <v>84</v>
      </c>
      <c r="AW137" s="13" t="s">
        <v>37</v>
      </c>
      <c r="AX137" s="13" t="s">
        <v>77</v>
      </c>
      <c r="AY137" s="210" t="s">
        <v>179</v>
      </c>
    </row>
    <row r="138" spans="1:65" s="14" customFormat="1" ht="11.25">
      <c r="B138" s="211"/>
      <c r="C138" s="212"/>
      <c r="D138" s="194" t="s">
        <v>192</v>
      </c>
      <c r="E138" s="213" t="s">
        <v>19</v>
      </c>
      <c r="F138" s="214" t="s">
        <v>222</v>
      </c>
      <c r="G138" s="212"/>
      <c r="H138" s="215">
        <v>2</v>
      </c>
      <c r="I138" s="216"/>
      <c r="J138" s="212"/>
      <c r="K138" s="212"/>
      <c r="L138" s="217"/>
      <c r="M138" s="218"/>
      <c r="N138" s="219"/>
      <c r="O138" s="219"/>
      <c r="P138" s="219"/>
      <c r="Q138" s="219"/>
      <c r="R138" s="219"/>
      <c r="S138" s="219"/>
      <c r="T138" s="220"/>
      <c r="AT138" s="221" t="s">
        <v>192</v>
      </c>
      <c r="AU138" s="221" t="s">
        <v>86</v>
      </c>
      <c r="AV138" s="14" t="s">
        <v>86</v>
      </c>
      <c r="AW138" s="14" t="s">
        <v>37</v>
      </c>
      <c r="AX138" s="14" t="s">
        <v>77</v>
      </c>
      <c r="AY138" s="221" t="s">
        <v>179</v>
      </c>
    </row>
    <row r="139" spans="1:65" s="15" customFormat="1" ht="11.25">
      <c r="B139" s="222"/>
      <c r="C139" s="223"/>
      <c r="D139" s="194" t="s">
        <v>192</v>
      </c>
      <c r="E139" s="224" t="s">
        <v>19</v>
      </c>
      <c r="F139" s="225" t="s">
        <v>205</v>
      </c>
      <c r="G139" s="223"/>
      <c r="H139" s="226">
        <v>6</v>
      </c>
      <c r="I139" s="227"/>
      <c r="J139" s="223"/>
      <c r="K139" s="223"/>
      <c r="L139" s="228"/>
      <c r="M139" s="229"/>
      <c r="N139" s="230"/>
      <c r="O139" s="230"/>
      <c r="P139" s="230"/>
      <c r="Q139" s="230"/>
      <c r="R139" s="230"/>
      <c r="S139" s="230"/>
      <c r="T139" s="231"/>
      <c r="AT139" s="232" t="s">
        <v>192</v>
      </c>
      <c r="AU139" s="232" t="s">
        <v>86</v>
      </c>
      <c r="AV139" s="15" t="s">
        <v>186</v>
      </c>
      <c r="AW139" s="15" t="s">
        <v>37</v>
      </c>
      <c r="AX139" s="15" t="s">
        <v>84</v>
      </c>
      <c r="AY139" s="232" t="s">
        <v>179</v>
      </c>
    </row>
    <row r="140" spans="1:65" s="2" customFormat="1" ht="33" customHeight="1">
      <c r="A140" s="37"/>
      <c r="B140" s="38"/>
      <c r="C140" s="181" t="s">
        <v>225</v>
      </c>
      <c r="D140" s="181" t="s">
        <v>181</v>
      </c>
      <c r="E140" s="182" t="s">
        <v>226</v>
      </c>
      <c r="F140" s="183" t="s">
        <v>227</v>
      </c>
      <c r="G140" s="184" t="s">
        <v>228</v>
      </c>
      <c r="H140" s="185">
        <v>20.76</v>
      </c>
      <c r="I140" s="186"/>
      <c r="J140" s="187">
        <f>ROUND(I140*H140,2)</f>
        <v>0</v>
      </c>
      <c r="K140" s="183" t="s">
        <v>185</v>
      </c>
      <c r="L140" s="42"/>
      <c r="M140" s="188" t="s">
        <v>19</v>
      </c>
      <c r="N140" s="189" t="s">
        <v>48</v>
      </c>
      <c r="O140" s="67"/>
      <c r="P140" s="190">
        <f>O140*H140</f>
        <v>0</v>
      </c>
      <c r="Q140" s="190">
        <v>0</v>
      </c>
      <c r="R140" s="190">
        <f>Q140*H140</f>
        <v>0</v>
      </c>
      <c r="S140" s="190">
        <v>0</v>
      </c>
      <c r="T140" s="191">
        <f>S140*H140</f>
        <v>0</v>
      </c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R140" s="192" t="s">
        <v>186</v>
      </c>
      <c r="AT140" s="192" t="s">
        <v>181</v>
      </c>
      <c r="AU140" s="192" t="s">
        <v>86</v>
      </c>
      <c r="AY140" s="20" t="s">
        <v>179</v>
      </c>
      <c r="BE140" s="193">
        <f>IF(N140="základní",J140,0)</f>
        <v>0</v>
      </c>
      <c r="BF140" s="193">
        <f>IF(N140="snížená",J140,0)</f>
        <v>0</v>
      </c>
      <c r="BG140" s="193">
        <f>IF(N140="zákl. přenesená",J140,0)</f>
        <v>0</v>
      </c>
      <c r="BH140" s="193">
        <f>IF(N140="sníž. přenesená",J140,0)</f>
        <v>0</v>
      </c>
      <c r="BI140" s="193">
        <f>IF(N140="nulová",J140,0)</f>
        <v>0</v>
      </c>
      <c r="BJ140" s="20" t="s">
        <v>84</v>
      </c>
      <c r="BK140" s="193">
        <f>ROUND(I140*H140,2)</f>
        <v>0</v>
      </c>
      <c r="BL140" s="20" t="s">
        <v>186</v>
      </c>
      <c r="BM140" s="192" t="s">
        <v>229</v>
      </c>
    </row>
    <row r="141" spans="1:65" s="2" customFormat="1" ht="29.25">
      <c r="A141" s="37"/>
      <c r="B141" s="38"/>
      <c r="C141" s="39"/>
      <c r="D141" s="194" t="s">
        <v>188</v>
      </c>
      <c r="E141" s="39"/>
      <c r="F141" s="195" t="s">
        <v>230</v>
      </c>
      <c r="G141" s="39"/>
      <c r="H141" s="39"/>
      <c r="I141" s="196"/>
      <c r="J141" s="39"/>
      <c r="K141" s="39"/>
      <c r="L141" s="42"/>
      <c r="M141" s="197"/>
      <c r="N141" s="198"/>
      <c r="O141" s="67"/>
      <c r="P141" s="67"/>
      <c r="Q141" s="67"/>
      <c r="R141" s="67"/>
      <c r="S141" s="67"/>
      <c r="T141" s="68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T141" s="20" t="s">
        <v>188</v>
      </c>
      <c r="AU141" s="20" t="s">
        <v>86</v>
      </c>
    </row>
    <row r="142" spans="1:65" s="2" customFormat="1" ht="11.25">
      <c r="A142" s="37"/>
      <c r="B142" s="38"/>
      <c r="C142" s="39"/>
      <c r="D142" s="199" t="s">
        <v>190</v>
      </c>
      <c r="E142" s="39"/>
      <c r="F142" s="200" t="s">
        <v>231</v>
      </c>
      <c r="G142" s="39"/>
      <c r="H142" s="39"/>
      <c r="I142" s="196"/>
      <c r="J142" s="39"/>
      <c r="K142" s="39"/>
      <c r="L142" s="42"/>
      <c r="M142" s="197"/>
      <c r="N142" s="198"/>
      <c r="O142" s="67"/>
      <c r="P142" s="67"/>
      <c r="Q142" s="67"/>
      <c r="R142" s="67"/>
      <c r="S142" s="67"/>
      <c r="T142" s="68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T142" s="20" t="s">
        <v>190</v>
      </c>
      <c r="AU142" s="20" t="s">
        <v>86</v>
      </c>
    </row>
    <row r="143" spans="1:65" s="13" customFormat="1" ht="33.75">
      <c r="B143" s="201"/>
      <c r="C143" s="202"/>
      <c r="D143" s="194" t="s">
        <v>192</v>
      </c>
      <c r="E143" s="203" t="s">
        <v>19</v>
      </c>
      <c r="F143" s="204" t="s">
        <v>232</v>
      </c>
      <c r="G143" s="202"/>
      <c r="H143" s="203" t="s">
        <v>19</v>
      </c>
      <c r="I143" s="205"/>
      <c r="J143" s="202"/>
      <c r="K143" s="202"/>
      <c r="L143" s="206"/>
      <c r="M143" s="207"/>
      <c r="N143" s="208"/>
      <c r="O143" s="208"/>
      <c r="P143" s="208"/>
      <c r="Q143" s="208"/>
      <c r="R143" s="208"/>
      <c r="S143" s="208"/>
      <c r="T143" s="209"/>
      <c r="AT143" s="210" t="s">
        <v>192</v>
      </c>
      <c r="AU143" s="210" t="s">
        <v>86</v>
      </c>
      <c r="AV143" s="13" t="s">
        <v>84</v>
      </c>
      <c r="AW143" s="13" t="s">
        <v>37</v>
      </c>
      <c r="AX143" s="13" t="s">
        <v>77</v>
      </c>
      <c r="AY143" s="210" t="s">
        <v>179</v>
      </c>
    </row>
    <row r="144" spans="1:65" s="14" customFormat="1" ht="11.25">
      <c r="B144" s="211"/>
      <c r="C144" s="212"/>
      <c r="D144" s="194" t="s">
        <v>192</v>
      </c>
      <c r="E144" s="213" t="s">
        <v>19</v>
      </c>
      <c r="F144" s="214" t="s">
        <v>233</v>
      </c>
      <c r="G144" s="212"/>
      <c r="H144" s="215">
        <v>2.52</v>
      </c>
      <c r="I144" s="216"/>
      <c r="J144" s="212"/>
      <c r="K144" s="212"/>
      <c r="L144" s="217"/>
      <c r="M144" s="218"/>
      <c r="N144" s="219"/>
      <c r="O144" s="219"/>
      <c r="P144" s="219"/>
      <c r="Q144" s="219"/>
      <c r="R144" s="219"/>
      <c r="S144" s="219"/>
      <c r="T144" s="220"/>
      <c r="AT144" s="221" t="s">
        <v>192</v>
      </c>
      <c r="AU144" s="221" t="s">
        <v>86</v>
      </c>
      <c r="AV144" s="14" t="s">
        <v>86</v>
      </c>
      <c r="AW144" s="14" t="s">
        <v>37</v>
      </c>
      <c r="AX144" s="14" t="s">
        <v>77</v>
      </c>
      <c r="AY144" s="221" t="s">
        <v>179</v>
      </c>
    </row>
    <row r="145" spans="1:65" s="13" customFormat="1" ht="22.5">
      <c r="B145" s="201"/>
      <c r="C145" s="202"/>
      <c r="D145" s="194" t="s">
        <v>192</v>
      </c>
      <c r="E145" s="203" t="s">
        <v>19</v>
      </c>
      <c r="F145" s="204" t="s">
        <v>234</v>
      </c>
      <c r="G145" s="202"/>
      <c r="H145" s="203" t="s">
        <v>19</v>
      </c>
      <c r="I145" s="205"/>
      <c r="J145" s="202"/>
      <c r="K145" s="202"/>
      <c r="L145" s="206"/>
      <c r="M145" s="207"/>
      <c r="N145" s="208"/>
      <c r="O145" s="208"/>
      <c r="P145" s="208"/>
      <c r="Q145" s="208"/>
      <c r="R145" s="208"/>
      <c r="S145" s="208"/>
      <c r="T145" s="209"/>
      <c r="AT145" s="210" t="s">
        <v>192</v>
      </c>
      <c r="AU145" s="210" t="s">
        <v>86</v>
      </c>
      <c r="AV145" s="13" t="s">
        <v>84</v>
      </c>
      <c r="AW145" s="13" t="s">
        <v>37</v>
      </c>
      <c r="AX145" s="13" t="s">
        <v>77</v>
      </c>
      <c r="AY145" s="210" t="s">
        <v>179</v>
      </c>
    </row>
    <row r="146" spans="1:65" s="14" customFormat="1" ht="11.25">
      <c r="B146" s="211"/>
      <c r="C146" s="212"/>
      <c r="D146" s="194" t="s">
        <v>192</v>
      </c>
      <c r="E146" s="213" t="s">
        <v>19</v>
      </c>
      <c r="F146" s="214" t="s">
        <v>235</v>
      </c>
      <c r="G146" s="212"/>
      <c r="H146" s="215">
        <v>18.239999999999998</v>
      </c>
      <c r="I146" s="216"/>
      <c r="J146" s="212"/>
      <c r="K146" s="212"/>
      <c r="L146" s="217"/>
      <c r="M146" s="218"/>
      <c r="N146" s="219"/>
      <c r="O146" s="219"/>
      <c r="P146" s="219"/>
      <c r="Q146" s="219"/>
      <c r="R146" s="219"/>
      <c r="S146" s="219"/>
      <c r="T146" s="220"/>
      <c r="AT146" s="221" t="s">
        <v>192</v>
      </c>
      <c r="AU146" s="221" t="s">
        <v>86</v>
      </c>
      <c r="AV146" s="14" t="s">
        <v>86</v>
      </c>
      <c r="AW146" s="14" t="s">
        <v>37</v>
      </c>
      <c r="AX146" s="14" t="s">
        <v>77</v>
      </c>
      <c r="AY146" s="221" t="s">
        <v>179</v>
      </c>
    </row>
    <row r="147" spans="1:65" s="15" customFormat="1" ht="11.25">
      <c r="B147" s="222"/>
      <c r="C147" s="223"/>
      <c r="D147" s="194" t="s">
        <v>192</v>
      </c>
      <c r="E147" s="224" t="s">
        <v>19</v>
      </c>
      <c r="F147" s="225" t="s">
        <v>205</v>
      </c>
      <c r="G147" s="223"/>
      <c r="H147" s="226">
        <v>20.76</v>
      </c>
      <c r="I147" s="227"/>
      <c r="J147" s="223"/>
      <c r="K147" s="223"/>
      <c r="L147" s="228"/>
      <c r="M147" s="229"/>
      <c r="N147" s="230"/>
      <c r="O147" s="230"/>
      <c r="P147" s="230"/>
      <c r="Q147" s="230"/>
      <c r="R147" s="230"/>
      <c r="S147" s="230"/>
      <c r="T147" s="231"/>
      <c r="AT147" s="232" t="s">
        <v>192</v>
      </c>
      <c r="AU147" s="232" t="s">
        <v>86</v>
      </c>
      <c r="AV147" s="15" t="s">
        <v>186</v>
      </c>
      <c r="AW147" s="15" t="s">
        <v>37</v>
      </c>
      <c r="AX147" s="15" t="s">
        <v>84</v>
      </c>
      <c r="AY147" s="232" t="s">
        <v>179</v>
      </c>
    </row>
    <row r="148" spans="1:65" s="2" customFormat="1" ht="33" customHeight="1">
      <c r="A148" s="37"/>
      <c r="B148" s="38"/>
      <c r="C148" s="181" t="s">
        <v>236</v>
      </c>
      <c r="D148" s="181" t="s">
        <v>181</v>
      </c>
      <c r="E148" s="182" t="s">
        <v>237</v>
      </c>
      <c r="F148" s="183" t="s">
        <v>238</v>
      </c>
      <c r="G148" s="184" t="s">
        <v>228</v>
      </c>
      <c r="H148" s="185">
        <v>0.65300000000000002</v>
      </c>
      <c r="I148" s="186"/>
      <c r="J148" s="187">
        <f>ROUND(I148*H148,2)</f>
        <v>0</v>
      </c>
      <c r="K148" s="183" t="s">
        <v>185</v>
      </c>
      <c r="L148" s="42"/>
      <c r="M148" s="188" t="s">
        <v>19</v>
      </c>
      <c r="N148" s="189" t="s">
        <v>48</v>
      </c>
      <c r="O148" s="67"/>
      <c r="P148" s="190">
        <f>O148*H148</f>
        <v>0</v>
      </c>
      <c r="Q148" s="190">
        <v>0</v>
      </c>
      <c r="R148" s="190">
        <f>Q148*H148</f>
        <v>0</v>
      </c>
      <c r="S148" s="190">
        <v>0</v>
      </c>
      <c r="T148" s="191">
        <f>S148*H148</f>
        <v>0</v>
      </c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R148" s="192" t="s">
        <v>186</v>
      </c>
      <c r="AT148" s="192" t="s">
        <v>181</v>
      </c>
      <c r="AU148" s="192" t="s">
        <v>86</v>
      </c>
      <c r="AY148" s="20" t="s">
        <v>179</v>
      </c>
      <c r="BE148" s="193">
        <f>IF(N148="základní",J148,0)</f>
        <v>0</v>
      </c>
      <c r="BF148" s="193">
        <f>IF(N148="snížená",J148,0)</f>
        <v>0</v>
      </c>
      <c r="BG148" s="193">
        <f>IF(N148="zákl. přenesená",J148,0)</f>
        <v>0</v>
      </c>
      <c r="BH148" s="193">
        <f>IF(N148="sníž. přenesená",J148,0)</f>
        <v>0</v>
      </c>
      <c r="BI148" s="193">
        <f>IF(N148="nulová",J148,0)</f>
        <v>0</v>
      </c>
      <c r="BJ148" s="20" t="s">
        <v>84</v>
      </c>
      <c r="BK148" s="193">
        <f>ROUND(I148*H148,2)</f>
        <v>0</v>
      </c>
      <c r="BL148" s="20" t="s">
        <v>186</v>
      </c>
      <c r="BM148" s="192" t="s">
        <v>239</v>
      </c>
    </row>
    <row r="149" spans="1:65" s="2" customFormat="1" ht="19.5">
      <c r="A149" s="37"/>
      <c r="B149" s="38"/>
      <c r="C149" s="39"/>
      <c r="D149" s="194" t="s">
        <v>188</v>
      </c>
      <c r="E149" s="39"/>
      <c r="F149" s="195" t="s">
        <v>240</v>
      </c>
      <c r="G149" s="39"/>
      <c r="H149" s="39"/>
      <c r="I149" s="196"/>
      <c r="J149" s="39"/>
      <c r="K149" s="39"/>
      <c r="L149" s="42"/>
      <c r="M149" s="197"/>
      <c r="N149" s="198"/>
      <c r="O149" s="67"/>
      <c r="P149" s="67"/>
      <c r="Q149" s="67"/>
      <c r="R149" s="67"/>
      <c r="S149" s="67"/>
      <c r="T149" s="68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T149" s="20" t="s">
        <v>188</v>
      </c>
      <c r="AU149" s="20" t="s">
        <v>86</v>
      </c>
    </row>
    <row r="150" spans="1:65" s="2" customFormat="1" ht="11.25">
      <c r="A150" s="37"/>
      <c r="B150" s="38"/>
      <c r="C150" s="39"/>
      <c r="D150" s="199" t="s">
        <v>190</v>
      </c>
      <c r="E150" s="39"/>
      <c r="F150" s="200" t="s">
        <v>241</v>
      </c>
      <c r="G150" s="39"/>
      <c r="H150" s="39"/>
      <c r="I150" s="196"/>
      <c r="J150" s="39"/>
      <c r="K150" s="39"/>
      <c r="L150" s="42"/>
      <c r="M150" s="197"/>
      <c r="N150" s="198"/>
      <c r="O150" s="67"/>
      <c r="P150" s="67"/>
      <c r="Q150" s="67"/>
      <c r="R150" s="67"/>
      <c r="S150" s="67"/>
      <c r="T150" s="68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T150" s="20" t="s">
        <v>190</v>
      </c>
      <c r="AU150" s="20" t="s">
        <v>86</v>
      </c>
    </row>
    <row r="151" spans="1:65" s="13" customFormat="1" ht="22.5">
      <c r="B151" s="201"/>
      <c r="C151" s="202"/>
      <c r="D151" s="194" t="s">
        <v>192</v>
      </c>
      <c r="E151" s="203" t="s">
        <v>19</v>
      </c>
      <c r="F151" s="204" t="s">
        <v>242</v>
      </c>
      <c r="G151" s="202"/>
      <c r="H151" s="203" t="s">
        <v>19</v>
      </c>
      <c r="I151" s="205"/>
      <c r="J151" s="202"/>
      <c r="K151" s="202"/>
      <c r="L151" s="206"/>
      <c r="M151" s="207"/>
      <c r="N151" s="208"/>
      <c r="O151" s="208"/>
      <c r="P151" s="208"/>
      <c r="Q151" s="208"/>
      <c r="R151" s="208"/>
      <c r="S151" s="208"/>
      <c r="T151" s="209"/>
      <c r="AT151" s="210" t="s">
        <v>192</v>
      </c>
      <c r="AU151" s="210" t="s">
        <v>86</v>
      </c>
      <c r="AV151" s="13" t="s">
        <v>84</v>
      </c>
      <c r="AW151" s="13" t="s">
        <v>37</v>
      </c>
      <c r="AX151" s="13" t="s">
        <v>77</v>
      </c>
      <c r="AY151" s="210" t="s">
        <v>179</v>
      </c>
    </row>
    <row r="152" spans="1:65" s="13" customFormat="1" ht="11.25">
      <c r="B152" s="201"/>
      <c r="C152" s="202"/>
      <c r="D152" s="194" t="s">
        <v>192</v>
      </c>
      <c r="E152" s="203" t="s">
        <v>19</v>
      </c>
      <c r="F152" s="204" t="s">
        <v>243</v>
      </c>
      <c r="G152" s="202"/>
      <c r="H152" s="203" t="s">
        <v>19</v>
      </c>
      <c r="I152" s="205"/>
      <c r="J152" s="202"/>
      <c r="K152" s="202"/>
      <c r="L152" s="206"/>
      <c r="M152" s="207"/>
      <c r="N152" s="208"/>
      <c r="O152" s="208"/>
      <c r="P152" s="208"/>
      <c r="Q152" s="208"/>
      <c r="R152" s="208"/>
      <c r="S152" s="208"/>
      <c r="T152" s="209"/>
      <c r="AT152" s="210" t="s">
        <v>192</v>
      </c>
      <c r="AU152" s="210" t="s">
        <v>86</v>
      </c>
      <c r="AV152" s="13" t="s">
        <v>84</v>
      </c>
      <c r="AW152" s="13" t="s">
        <v>37</v>
      </c>
      <c r="AX152" s="13" t="s">
        <v>77</v>
      </c>
      <c r="AY152" s="210" t="s">
        <v>179</v>
      </c>
    </row>
    <row r="153" spans="1:65" s="14" customFormat="1" ht="11.25">
      <c r="B153" s="211"/>
      <c r="C153" s="212"/>
      <c r="D153" s="194" t="s">
        <v>192</v>
      </c>
      <c r="E153" s="213" t="s">
        <v>19</v>
      </c>
      <c r="F153" s="214" t="s">
        <v>244</v>
      </c>
      <c r="G153" s="212"/>
      <c r="H153" s="215">
        <v>0.65300000000000002</v>
      </c>
      <c r="I153" s="216"/>
      <c r="J153" s="212"/>
      <c r="K153" s="212"/>
      <c r="L153" s="217"/>
      <c r="M153" s="218"/>
      <c r="N153" s="219"/>
      <c r="O153" s="219"/>
      <c r="P153" s="219"/>
      <c r="Q153" s="219"/>
      <c r="R153" s="219"/>
      <c r="S153" s="219"/>
      <c r="T153" s="220"/>
      <c r="AT153" s="221" t="s">
        <v>192</v>
      </c>
      <c r="AU153" s="221" t="s">
        <v>86</v>
      </c>
      <c r="AV153" s="14" t="s">
        <v>86</v>
      </c>
      <c r="AW153" s="14" t="s">
        <v>37</v>
      </c>
      <c r="AX153" s="14" t="s">
        <v>84</v>
      </c>
      <c r="AY153" s="221" t="s">
        <v>179</v>
      </c>
    </row>
    <row r="154" spans="1:65" s="2" customFormat="1" ht="33" customHeight="1">
      <c r="A154" s="37"/>
      <c r="B154" s="38"/>
      <c r="C154" s="181" t="s">
        <v>245</v>
      </c>
      <c r="D154" s="181" t="s">
        <v>181</v>
      </c>
      <c r="E154" s="182" t="s">
        <v>246</v>
      </c>
      <c r="F154" s="183" t="s">
        <v>247</v>
      </c>
      <c r="G154" s="184" t="s">
        <v>228</v>
      </c>
      <c r="H154" s="185">
        <v>0.435</v>
      </c>
      <c r="I154" s="186"/>
      <c r="J154" s="187">
        <f>ROUND(I154*H154,2)</f>
        <v>0</v>
      </c>
      <c r="K154" s="183" t="s">
        <v>185</v>
      </c>
      <c r="L154" s="42"/>
      <c r="M154" s="188" t="s">
        <v>19</v>
      </c>
      <c r="N154" s="189" t="s">
        <v>48</v>
      </c>
      <c r="O154" s="67"/>
      <c r="P154" s="190">
        <f>O154*H154</f>
        <v>0</v>
      </c>
      <c r="Q154" s="190">
        <v>0</v>
      </c>
      <c r="R154" s="190">
        <f>Q154*H154</f>
        <v>0</v>
      </c>
      <c r="S154" s="190">
        <v>0</v>
      </c>
      <c r="T154" s="191">
        <f>S154*H154</f>
        <v>0</v>
      </c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R154" s="192" t="s">
        <v>186</v>
      </c>
      <c r="AT154" s="192" t="s">
        <v>181</v>
      </c>
      <c r="AU154" s="192" t="s">
        <v>86</v>
      </c>
      <c r="AY154" s="20" t="s">
        <v>179</v>
      </c>
      <c r="BE154" s="193">
        <f>IF(N154="základní",J154,0)</f>
        <v>0</v>
      </c>
      <c r="BF154" s="193">
        <f>IF(N154="snížená",J154,0)</f>
        <v>0</v>
      </c>
      <c r="BG154" s="193">
        <f>IF(N154="zákl. přenesená",J154,0)</f>
        <v>0</v>
      </c>
      <c r="BH154" s="193">
        <f>IF(N154="sníž. přenesená",J154,0)</f>
        <v>0</v>
      </c>
      <c r="BI154" s="193">
        <f>IF(N154="nulová",J154,0)</f>
        <v>0</v>
      </c>
      <c r="BJ154" s="20" t="s">
        <v>84</v>
      </c>
      <c r="BK154" s="193">
        <f>ROUND(I154*H154,2)</f>
        <v>0</v>
      </c>
      <c r="BL154" s="20" t="s">
        <v>186</v>
      </c>
      <c r="BM154" s="192" t="s">
        <v>248</v>
      </c>
    </row>
    <row r="155" spans="1:65" s="2" customFormat="1" ht="19.5">
      <c r="A155" s="37"/>
      <c r="B155" s="38"/>
      <c r="C155" s="39"/>
      <c r="D155" s="194" t="s">
        <v>188</v>
      </c>
      <c r="E155" s="39"/>
      <c r="F155" s="195" t="s">
        <v>249</v>
      </c>
      <c r="G155" s="39"/>
      <c r="H155" s="39"/>
      <c r="I155" s="196"/>
      <c r="J155" s="39"/>
      <c r="K155" s="39"/>
      <c r="L155" s="42"/>
      <c r="M155" s="197"/>
      <c r="N155" s="198"/>
      <c r="O155" s="67"/>
      <c r="P155" s="67"/>
      <c r="Q155" s="67"/>
      <c r="R155" s="67"/>
      <c r="S155" s="67"/>
      <c r="T155" s="68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T155" s="20" t="s">
        <v>188</v>
      </c>
      <c r="AU155" s="20" t="s">
        <v>86</v>
      </c>
    </row>
    <row r="156" spans="1:65" s="2" customFormat="1" ht="11.25">
      <c r="A156" s="37"/>
      <c r="B156" s="38"/>
      <c r="C156" s="39"/>
      <c r="D156" s="199" t="s">
        <v>190</v>
      </c>
      <c r="E156" s="39"/>
      <c r="F156" s="200" t="s">
        <v>250</v>
      </c>
      <c r="G156" s="39"/>
      <c r="H156" s="39"/>
      <c r="I156" s="196"/>
      <c r="J156" s="39"/>
      <c r="K156" s="39"/>
      <c r="L156" s="42"/>
      <c r="M156" s="197"/>
      <c r="N156" s="198"/>
      <c r="O156" s="67"/>
      <c r="P156" s="67"/>
      <c r="Q156" s="67"/>
      <c r="R156" s="67"/>
      <c r="S156" s="67"/>
      <c r="T156" s="68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T156" s="20" t="s">
        <v>190</v>
      </c>
      <c r="AU156" s="20" t="s">
        <v>86</v>
      </c>
    </row>
    <row r="157" spans="1:65" s="13" customFormat="1" ht="22.5">
      <c r="B157" s="201"/>
      <c r="C157" s="202"/>
      <c r="D157" s="194" t="s">
        <v>192</v>
      </c>
      <c r="E157" s="203" t="s">
        <v>19</v>
      </c>
      <c r="F157" s="204" t="s">
        <v>251</v>
      </c>
      <c r="G157" s="202"/>
      <c r="H157" s="203" t="s">
        <v>19</v>
      </c>
      <c r="I157" s="205"/>
      <c r="J157" s="202"/>
      <c r="K157" s="202"/>
      <c r="L157" s="206"/>
      <c r="M157" s="207"/>
      <c r="N157" s="208"/>
      <c r="O157" s="208"/>
      <c r="P157" s="208"/>
      <c r="Q157" s="208"/>
      <c r="R157" s="208"/>
      <c r="S157" s="208"/>
      <c r="T157" s="209"/>
      <c r="AT157" s="210" t="s">
        <v>192</v>
      </c>
      <c r="AU157" s="210" t="s">
        <v>86</v>
      </c>
      <c r="AV157" s="13" t="s">
        <v>84</v>
      </c>
      <c r="AW157" s="13" t="s">
        <v>37</v>
      </c>
      <c r="AX157" s="13" t="s">
        <v>77</v>
      </c>
      <c r="AY157" s="210" t="s">
        <v>179</v>
      </c>
    </row>
    <row r="158" spans="1:65" s="13" customFormat="1" ht="11.25">
      <c r="B158" s="201"/>
      <c r="C158" s="202"/>
      <c r="D158" s="194" t="s">
        <v>192</v>
      </c>
      <c r="E158" s="203" t="s">
        <v>19</v>
      </c>
      <c r="F158" s="204" t="s">
        <v>243</v>
      </c>
      <c r="G158" s="202"/>
      <c r="H158" s="203" t="s">
        <v>19</v>
      </c>
      <c r="I158" s="205"/>
      <c r="J158" s="202"/>
      <c r="K158" s="202"/>
      <c r="L158" s="206"/>
      <c r="M158" s="207"/>
      <c r="N158" s="208"/>
      <c r="O158" s="208"/>
      <c r="P158" s="208"/>
      <c r="Q158" s="208"/>
      <c r="R158" s="208"/>
      <c r="S158" s="208"/>
      <c r="T158" s="209"/>
      <c r="AT158" s="210" t="s">
        <v>192</v>
      </c>
      <c r="AU158" s="210" t="s">
        <v>86</v>
      </c>
      <c r="AV158" s="13" t="s">
        <v>84</v>
      </c>
      <c r="AW158" s="13" t="s">
        <v>37</v>
      </c>
      <c r="AX158" s="13" t="s">
        <v>77</v>
      </c>
      <c r="AY158" s="210" t="s">
        <v>179</v>
      </c>
    </row>
    <row r="159" spans="1:65" s="14" customFormat="1" ht="11.25">
      <c r="B159" s="211"/>
      <c r="C159" s="212"/>
      <c r="D159" s="194" t="s">
        <v>192</v>
      </c>
      <c r="E159" s="213" t="s">
        <v>19</v>
      </c>
      <c r="F159" s="214" t="s">
        <v>252</v>
      </c>
      <c r="G159" s="212"/>
      <c r="H159" s="215">
        <v>0.435</v>
      </c>
      <c r="I159" s="216"/>
      <c r="J159" s="212"/>
      <c r="K159" s="212"/>
      <c r="L159" s="217"/>
      <c r="M159" s="218"/>
      <c r="N159" s="219"/>
      <c r="O159" s="219"/>
      <c r="P159" s="219"/>
      <c r="Q159" s="219"/>
      <c r="R159" s="219"/>
      <c r="S159" s="219"/>
      <c r="T159" s="220"/>
      <c r="AT159" s="221" t="s">
        <v>192</v>
      </c>
      <c r="AU159" s="221" t="s">
        <v>86</v>
      </c>
      <c r="AV159" s="14" t="s">
        <v>86</v>
      </c>
      <c r="AW159" s="14" t="s">
        <v>37</v>
      </c>
      <c r="AX159" s="14" t="s">
        <v>84</v>
      </c>
      <c r="AY159" s="221" t="s">
        <v>179</v>
      </c>
    </row>
    <row r="160" spans="1:65" s="2" customFormat="1" ht="24.2" customHeight="1">
      <c r="A160" s="37"/>
      <c r="B160" s="38"/>
      <c r="C160" s="181" t="s">
        <v>253</v>
      </c>
      <c r="D160" s="181" t="s">
        <v>181</v>
      </c>
      <c r="E160" s="182" t="s">
        <v>254</v>
      </c>
      <c r="F160" s="183" t="s">
        <v>255</v>
      </c>
      <c r="G160" s="184" t="s">
        <v>228</v>
      </c>
      <c r="H160" s="185">
        <v>5.274</v>
      </c>
      <c r="I160" s="186"/>
      <c r="J160" s="187">
        <f>ROUND(I160*H160,2)</f>
        <v>0</v>
      </c>
      <c r="K160" s="183" t="s">
        <v>185</v>
      </c>
      <c r="L160" s="42"/>
      <c r="M160" s="188" t="s">
        <v>19</v>
      </c>
      <c r="N160" s="189" t="s">
        <v>48</v>
      </c>
      <c r="O160" s="67"/>
      <c r="P160" s="190">
        <f>O160*H160</f>
        <v>0</v>
      </c>
      <c r="Q160" s="190">
        <v>0</v>
      </c>
      <c r="R160" s="190">
        <f>Q160*H160</f>
        <v>0</v>
      </c>
      <c r="S160" s="190">
        <v>0</v>
      </c>
      <c r="T160" s="191">
        <f>S160*H160</f>
        <v>0</v>
      </c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R160" s="192" t="s">
        <v>186</v>
      </c>
      <c r="AT160" s="192" t="s">
        <v>181</v>
      </c>
      <c r="AU160" s="192" t="s">
        <v>86</v>
      </c>
      <c r="AY160" s="20" t="s">
        <v>179</v>
      </c>
      <c r="BE160" s="193">
        <f>IF(N160="základní",J160,0)</f>
        <v>0</v>
      </c>
      <c r="BF160" s="193">
        <f>IF(N160="snížená",J160,0)</f>
        <v>0</v>
      </c>
      <c r="BG160" s="193">
        <f>IF(N160="zákl. přenesená",J160,0)</f>
        <v>0</v>
      </c>
      <c r="BH160" s="193">
        <f>IF(N160="sníž. přenesená",J160,0)</f>
        <v>0</v>
      </c>
      <c r="BI160" s="193">
        <f>IF(N160="nulová",J160,0)</f>
        <v>0</v>
      </c>
      <c r="BJ160" s="20" t="s">
        <v>84</v>
      </c>
      <c r="BK160" s="193">
        <f>ROUND(I160*H160,2)</f>
        <v>0</v>
      </c>
      <c r="BL160" s="20" t="s">
        <v>186</v>
      </c>
      <c r="BM160" s="192" t="s">
        <v>256</v>
      </c>
    </row>
    <row r="161" spans="1:65" s="2" customFormat="1" ht="29.25">
      <c r="A161" s="37"/>
      <c r="B161" s="38"/>
      <c r="C161" s="39"/>
      <c r="D161" s="194" t="s">
        <v>188</v>
      </c>
      <c r="E161" s="39"/>
      <c r="F161" s="195" t="s">
        <v>257</v>
      </c>
      <c r="G161" s="39"/>
      <c r="H161" s="39"/>
      <c r="I161" s="196"/>
      <c r="J161" s="39"/>
      <c r="K161" s="39"/>
      <c r="L161" s="42"/>
      <c r="M161" s="197"/>
      <c r="N161" s="198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188</v>
      </c>
      <c r="AU161" s="20" t="s">
        <v>86</v>
      </c>
    </row>
    <row r="162" spans="1:65" s="2" customFormat="1" ht="11.25">
      <c r="A162" s="37"/>
      <c r="B162" s="38"/>
      <c r="C162" s="39"/>
      <c r="D162" s="199" t="s">
        <v>190</v>
      </c>
      <c r="E162" s="39"/>
      <c r="F162" s="200" t="s">
        <v>258</v>
      </c>
      <c r="G162" s="39"/>
      <c r="H162" s="39"/>
      <c r="I162" s="196"/>
      <c r="J162" s="39"/>
      <c r="K162" s="39"/>
      <c r="L162" s="42"/>
      <c r="M162" s="197"/>
      <c r="N162" s="198"/>
      <c r="O162" s="67"/>
      <c r="P162" s="67"/>
      <c r="Q162" s="67"/>
      <c r="R162" s="67"/>
      <c r="S162" s="67"/>
      <c r="T162" s="68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T162" s="20" t="s">
        <v>190</v>
      </c>
      <c r="AU162" s="20" t="s">
        <v>86</v>
      </c>
    </row>
    <row r="163" spans="1:65" s="13" customFormat="1" ht="22.5">
      <c r="B163" s="201"/>
      <c r="C163" s="202"/>
      <c r="D163" s="194" t="s">
        <v>192</v>
      </c>
      <c r="E163" s="203" t="s">
        <v>19</v>
      </c>
      <c r="F163" s="204" t="s">
        <v>259</v>
      </c>
      <c r="G163" s="202"/>
      <c r="H163" s="203" t="s">
        <v>19</v>
      </c>
      <c r="I163" s="205"/>
      <c r="J163" s="202"/>
      <c r="K163" s="202"/>
      <c r="L163" s="206"/>
      <c r="M163" s="207"/>
      <c r="N163" s="208"/>
      <c r="O163" s="208"/>
      <c r="P163" s="208"/>
      <c r="Q163" s="208"/>
      <c r="R163" s="208"/>
      <c r="S163" s="208"/>
      <c r="T163" s="209"/>
      <c r="AT163" s="210" t="s">
        <v>192</v>
      </c>
      <c r="AU163" s="210" t="s">
        <v>86</v>
      </c>
      <c r="AV163" s="13" t="s">
        <v>84</v>
      </c>
      <c r="AW163" s="13" t="s">
        <v>37</v>
      </c>
      <c r="AX163" s="13" t="s">
        <v>77</v>
      </c>
      <c r="AY163" s="210" t="s">
        <v>179</v>
      </c>
    </row>
    <row r="164" spans="1:65" s="14" customFormat="1" ht="11.25">
      <c r="B164" s="211"/>
      <c r="C164" s="212"/>
      <c r="D164" s="194" t="s">
        <v>192</v>
      </c>
      <c r="E164" s="213" t="s">
        <v>19</v>
      </c>
      <c r="F164" s="214" t="s">
        <v>260</v>
      </c>
      <c r="G164" s="212"/>
      <c r="H164" s="215">
        <v>3.1139999999999999</v>
      </c>
      <c r="I164" s="216"/>
      <c r="J164" s="212"/>
      <c r="K164" s="212"/>
      <c r="L164" s="217"/>
      <c r="M164" s="218"/>
      <c r="N164" s="219"/>
      <c r="O164" s="219"/>
      <c r="P164" s="219"/>
      <c r="Q164" s="219"/>
      <c r="R164" s="219"/>
      <c r="S164" s="219"/>
      <c r="T164" s="220"/>
      <c r="AT164" s="221" t="s">
        <v>192</v>
      </c>
      <c r="AU164" s="221" t="s">
        <v>86</v>
      </c>
      <c r="AV164" s="14" t="s">
        <v>86</v>
      </c>
      <c r="AW164" s="14" t="s">
        <v>37</v>
      </c>
      <c r="AX164" s="14" t="s">
        <v>77</v>
      </c>
      <c r="AY164" s="221" t="s">
        <v>179</v>
      </c>
    </row>
    <row r="165" spans="1:65" s="13" customFormat="1" ht="22.5">
      <c r="B165" s="201"/>
      <c r="C165" s="202"/>
      <c r="D165" s="194" t="s">
        <v>192</v>
      </c>
      <c r="E165" s="203" t="s">
        <v>19</v>
      </c>
      <c r="F165" s="204" t="s">
        <v>261</v>
      </c>
      <c r="G165" s="202"/>
      <c r="H165" s="203" t="s">
        <v>19</v>
      </c>
      <c r="I165" s="205"/>
      <c r="J165" s="202"/>
      <c r="K165" s="202"/>
      <c r="L165" s="206"/>
      <c r="M165" s="207"/>
      <c r="N165" s="208"/>
      <c r="O165" s="208"/>
      <c r="P165" s="208"/>
      <c r="Q165" s="208"/>
      <c r="R165" s="208"/>
      <c r="S165" s="208"/>
      <c r="T165" s="209"/>
      <c r="AT165" s="210" t="s">
        <v>192</v>
      </c>
      <c r="AU165" s="210" t="s">
        <v>86</v>
      </c>
      <c r="AV165" s="13" t="s">
        <v>84</v>
      </c>
      <c r="AW165" s="13" t="s">
        <v>37</v>
      </c>
      <c r="AX165" s="13" t="s">
        <v>77</v>
      </c>
      <c r="AY165" s="210" t="s">
        <v>179</v>
      </c>
    </row>
    <row r="166" spans="1:65" s="14" customFormat="1" ht="11.25">
      <c r="B166" s="211"/>
      <c r="C166" s="212"/>
      <c r="D166" s="194" t="s">
        <v>192</v>
      </c>
      <c r="E166" s="213" t="s">
        <v>19</v>
      </c>
      <c r="F166" s="214" t="s">
        <v>262</v>
      </c>
      <c r="G166" s="212"/>
      <c r="H166" s="215">
        <v>2.16</v>
      </c>
      <c r="I166" s="216"/>
      <c r="J166" s="212"/>
      <c r="K166" s="212"/>
      <c r="L166" s="217"/>
      <c r="M166" s="218"/>
      <c r="N166" s="219"/>
      <c r="O166" s="219"/>
      <c r="P166" s="219"/>
      <c r="Q166" s="219"/>
      <c r="R166" s="219"/>
      <c r="S166" s="219"/>
      <c r="T166" s="220"/>
      <c r="AT166" s="221" t="s">
        <v>192</v>
      </c>
      <c r="AU166" s="221" t="s">
        <v>86</v>
      </c>
      <c r="AV166" s="14" t="s">
        <v>86</v>
      </c>
      <c r="AW166" s="14" t="s">
        <v>37</v>
      </c>
      <c r="AX166" s="14" t="s">
        <v>77</v>
      </c>
      <c r="AY166" s="221" t="s">
        <v>179</v>
      </c>
    </row>
    <row r="167" spans="1:65" s="15" customFormat="1" ht="11.25">
      <c r="B167" s="222"/>
      <c r="C167" s="223"/>
      <c r="D167" s="194" t="s">
        <v>192</v>
      </c>
      <c r="E167" s="224" t="s">
        <v>19</v>
      </c>
      <c r="F167" s="225" t="s">
        <v>205</v>
      </c>
      <c r="G167" s="223"/>
      <c r="H167" s="226">
        <v>5.274</v>
      </c>
      <c r="I167" s="227"/>
      <c r="J167" s="223"/>
      <c r="K167" s="223"/>
      <c r="L167" s="228"/>
      <c r="M167" s="229"/>
      <c r="N167" s="230"/>
      <c r="O167" s="230"/>
      <c r="P167" s="230"/>
      <c r="Q167" s="230"/>
      <c r="R167" s="230"/>
      <c r="S167" s="230"/>
      <c r="T167" s="231"/>
      <c r="AT167" s="232" t="s">
        <v>192</v>
      </c>
      <c r="AU167" s="232" t="s">
        <v>86</v>
      </c>
      <c r="AV167" s="15" t="s">
        <v>186</v>
      </c>
      <c r="AW167" s="15" t="s">
        <v>37</v>
      </c>
      <c r="AX167" s="15" t="s">
        <v>84</v>
      </c>
      <c r="AY167" s="232" t="s">
        <v>179</v>
      </c>
    </row>
    <row r="168" spans="1:65" s="2" customFormat="1" ht="37.9" customHeight="1">
      <c r="A168" s="37"/>
      <c r="B168" s="38"/>
      <c r="C168" s="181" t="s">
        <v>263</v>
      </c>
      <c r="D168" s="181" t="s">
        <v>181</v>
      </c>
      <c r="E168" s="182" t="s">
        <v>264</v>
      </c>
      <c r="F168" s="183" t="s">
        <v>265</v>
      </c>
      <c r="G168" s="184" t="s">
        <v>228</v>
      </c>
      <c r="H168" s="185">
        <v>4.6130000000000004</v>
      </c>
      <c r="I168" s="186"/>
      <c r="J168" s="187">
        <f>ROUND(I168*H168,2)</f>
        <v>0</v>
      </c>
      <c r="K168" s="183" t="s">
        <v>185</v>
      </c>
      <c r="L168" s="42"/>
      <c r="M168" s="188" t="s">
        <v>19</v>
      </c>
      <c r="N168" s="189" t="s">
        <v>48</v>
      </c>
      <c r="O168" s="67"/>
      <c r="P168" s="190">
        <f>O168*H168</f>
        <v>0</v>
      </c>
      <c r="Q168" s="190">
        <v>0</v>
      </c>
      <c r="R168" s="190">
        <f>Q168*H168</f>
        <v>0</v>
      </c>
      <c r="S168" s="190">
        <v>0</v>
      </c>
      <c r="T168" s="191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92" t="s">
        <v>186</v>
      </c>
      <c r="AT168" s="192" t="s">
        <v>181</v>
      </c>
      <c r="AU168" s="192" t="s">
        <v>86</v>
      </c>
      <c r="AY168" s="20" t="s">
        <v>179</v>
      </c>
      <c r="BE168" s="193">
        <f>IF(N168="základní",J168,0)</f>
        <v>0</v>
      </c>
      <c r="BF168" s="193">
        <f>IF(N168="snížená",J168,0)</f>
        <v>0</v>
      </c>
      <c r="BG168" s="193">
        <f>IF(N168="zákl. přenesená",J168,0)</f>
        <v>0</v>
      </c>
      <c r="BH168" s="193">
        <f>IF(N168="sníž. přenesená",J168,0)</f>
        <v>0</v>
      </c>
      <c r="BI168" s="193">
        <f>IF(N168="nulová",J168,0)</f>
        <v>0</v>
      </c>
      <c r="BJ168" s="20" t="s">
        <v>84</v>
      </c>
      <c r="BK168" s="193">
        <f>ROUND(I168*H168,2)</f>
        <v>0</v>
      </c>
      <c r="BL168" s="20" t="s">
        <v>186</v>
      </c>
      <c r="BM168" s="192" t="s">
        <v>266</v>
      </c>
    </row>
    <row r="169" spans="1:65" s="2" customFormat="1" ht="39">
      <c r="A169" s="37"/>
      <c r="B169" s="38"/>
      <c r="C169" s="39"/>
      <c r="D169" s="194" t="s">
        <v>188</v>
      </c>
      <c r="E169" s="39"/>
      <c r="F169" s="195" t="s">
        <v>267</v>
      </c>
      <c r="G169" s="39"/>
      <c r="H169" s="39"/>
      <c r="I169" s="196"/>
      <c r="J169" s="39"/>
      <c r="K169" s="39"/>
      <c r="L169" s="42"/>
      <c r="M169" s="197"/>
      <c r="N169" s="198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188</v>
      </c>
      <c r="AU169" s="20" t="s">
        <v>86</v>
      </c>
    </row>
    <row r="170" spans="1:65" s="2" customFormat="1" ht="11.25">
      <c r="A170" s="37"/>
      <c r="B170" s="38"/>
      <c r="C170" s="39"/>
      <c r="D170" s="199" t="s">
        <v>190</v>
      </c>
      <c r="E170" s="39"/>
      <c r="F170" s="200" t="s">
        <v>268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190</v>
      </c>
      <c r="AU170" s="20" t="s">
        <v>86</v>
      </c>
    </row>
    <row r="171" spans="1:65" s="13" customFormat="1" ht="22.5">
      <c r="B171" s="201"/>
      <c r="C171" s="202"/>
      <c r="D171" s="194" t="s">
        <v>192</v>
      </c>
      <c r="E171" s="203" t="s">
        <v>19</v>
      </c>
      <c r="F171" s="204" t="s">
        <v>269</v>
      </c>
      <c r="G171" s="202"/>
      <c r="H171" s="203" t="s">
        <v>19</v>
      </c>
      <c r="I171" s="205"/>
      <c r="J171" s="202"/>
      <c r="K171" s="202"/>
      <c r="L171" s="206"/>
      <c r="M171" s="207"/>
      <c r="N171" s="208"/>
      <c r="O171" s="208"/>
      <c r="P171" s="208"/>
      <c r="Q171" s="208"/>
      <c r="R171" s="208"/>
      <c r="S171" s="208"/>
      <c r="T171" s="209"/>
      <c r="AT171" s="210" t="s">
        <v>192</v>
      </c>
      <c r="AU171" s="210" t="s">
        <v>86</v>
      </c>
      <c r="AV171" s="13" t="s">
        <v>84</v>
      </c>
      <c r="AW171" s="13" t="s">
        <v>37</v>
      </c>
      <c r="AX171" s="13" t="s">
        <v>77</v>
      </c>
      <c r="AY171" s="210" t="s">
        <v>179</v>
      </c>
    </row>
    <row r="172" spans="1:65" s="14" customFormat="1" ht="11.25">
      <c r="B172" s="211"/>
      <c r="C172" s="212"/>
      <c r="D172" s="194" t="s">
        <v>192</v>
      </c>
      <c r="E172" s="213" t="s">
        <v>19</v>
      </c>
      <c r="F172" s="214" t="s">
        <v>270</v>
      </c>
      <c r="G172" s="212"/>
      <c r="H172" s="215">
        <v>18.239999999999998</v>
      </c>
      <c r="I172" s="216"/>
      <c r="J172" s="212"/>
      <c r="K172" s="212"/>
      <c r="L172" s="217"/>
      <c r="M172" s="218"/>
      <c r="N172" s="219"/>
      <c r="O172" s="219"/>
      <c r="P172" s="219"/>
      <c r="Q172" s="219"/>
      <c r="R172" s="219"/>
      <c r="S172" s="219"/>
      <c r="T172" s="220"/>
      <c r="AT172" s="221" t="s">
        <v>192</v>
      </c>
      <c r="AU172" s="221" t="s">
        <v>86</v>
      </c>
      <c r="AV172" s="14" t="s">
        <v>86</v>
      </c>
      <c r="AW172" s="14" t="s">
        <v>37</v>
      </c>
      <c r="AX172" s="14" t="s">
        <v>77</v>
      </c>
      <c r="AY172" s="221" t="s">
        <v>179</v>
      </c>
    </row>
    <row r="173" spans="1:65" s="14" customFormat="1" ht="22.5">
      <c r="B173" s="211"/>
      <c r="C173" s="212"/>
      <c r="D173" s="194" t="s">
        <v>192</v>
      </c>
      <c r="E173" s="213" t="s">
        <v>19</v>
      </c>
      <c r="F173" s="214" t="s">
        <v>271</v>
      </c>
      <c r="G173" s="212"/>
      <c r="H173" s="215">
        <v>2.52</v>
      </c>
      <c r="I173" s="216"/>
      <c r="J173" s="212"/>
      <c r="K173" s="212"/>
      <c r="L173" s="217"/>
      <c r="M173" s="218"/>
      <c r="N173" s="219"/>
      <c r="O173" s="219"/>
      <c r="P173" s="219"/>
      <c r="Q173" s="219"/>
      <c r="R173" s="219"/>
      <c r="S173" s="219"/>
      <c r="T173" s="220"/>
      <c r="AT173" s="221" t="s">
        <v>192</v>
      </c>
      <c r="AU173" s="221" t="s">
        <v>86</v>
      </c>
      <c r="AV173" s="14" t="s">
        <v>86</v>
      </c>
      <c r="AW173" s="14" t="s">
        <v>37</v>
      </c>
      <c r="AX173" s="14" t="s">
        <v>77</v>
      </c>
      <c r="AY173" s="221" t="s">
        <v>179</v>
      </c>
    </row>
    <row r="174" spans="1:65" s="14" customFormat="1" ht="22.5">
      <c r="B174" s="211"/>
      <c r="C174" s="212"/>
      <c r="D174" s="194" t="s">
        <v>192</v>
      </c>
      <c r="E174" s="213" t="s">
        <v>19</v>
      </c>
      <c r="F174" s="214" t="s">
        <v>272</v>
      </c>
      <c r="G174" s="212"/>
      <c r="H174" s="215">
        <v>0.65300000000000002</v>
      </c>
      <c r="I174" s="216"/>
      <c r="J174" s="212"/>
      <c r="K174" s="212"/>
      <c r="L174" s="217"/>
      <c r="M174" s="218"/>
      <c r="N174" s="219"/>
      <c r="O174" s="219"/>
      <c r="P174" s="219"/>
      <c r="Q174" s="219"/>
      <c r="R174" s="219"/>
      <c r="S174" s="219"/>
      <c r="T174" s="220"/>
      <c r="AT174" s="221" t="s">
        <v>192</v>
      </c>
      <c r="AU174" s="221" t="s">
        <v>86</v>
      </c>
      <c r="AV174" s="14" t="s">
        <v>86</v>
      </c>
      <c r="AW174" s="14" t="s">
        <v>37</v>
      </c>
      <c r="AX174" s="14" t="s">
        <v>77</v>
      </c>
      <c r="AY174" s="221" t="s">
        <v>179</v>
      </c>
    </row>
    <row r="175" spans="1:65" s="16" customFormat="1" ht="11.25">
      <c r="B175" s="233"/>
      <c r="C175" s="234"/>
      <c r="D175" s="194" t="s">
        <v>192</v>
      </c>
      <c r="E175" s="235" t="s">
        <v>19</v>
      </c>
      <c r="F175" s="236" t="s">
        <v>273</v>
      </c>
      <c r="G175" s="234"/>
      <c r="H175" s="237">
        <v>21.413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AT175" s="243" t="s">
        <v>192</v>
      </c>
      <c r="AU175" s="243" t="s">
        <v>86</v>
      </c>
      <c r="AV175" s="16" t="s">
        <v>94</v>
      </c>
      <c r="AW175" s="16" t="s">
        <v>37</v>
      </c>
      <c r="AX175" s="16" t="s">
        <v>77</v>
      </c>
      <c r="AY175" s="243" t="s">
        <v>179</v>
      </c>
    </row>
    <row r="176" spans="1:65" s="14" customFormat="1" ht="22.5">
      <c r="B176" s="211"/>
      <c r="C176" s="212"/>
      <c r="D176" s="194" t="s">
        <v>192</v>
      </c>
      <c r="E176" s="213" t="s">
        <v>19</v>
      </c>
      <c r="F176" s="214" t="s">
        <v>274</v>
      </c>
      <c r="G176" s="212"/>
      <c r="H176" s="215">
        <v>-14.82</v>
      </c>
      <c r="I176" s="216"/>
      <c r="J176" s="212"/>
      <c r="K176" s="212"/>
      <c r="L176" s="217"/>
      <c r="M176" s="218"/>
      <c r="N176" s="219"/>
      <c r="O176" s="219"/>
      <c r="P176" s="219"/>
      <c r="Q176" s="219"/>
      <c r="R176" s="219"/>
      <c r="S176" s="219"/>
      <c r="T176" s="220"/>
      <c r="AT176" s="221" t="s">
        <v>192</v>
      </c>
      <c r="AU176" s="221" t="s">
        <v>86</v>
      </c>
      <c r="AV176" s="14" t="s">
        <v>86</v>
      </c>
      <c r="AW176" s="14" t="s">
        <v>37</v>
      </c>
      <c r="AX176" s="14" t="s">
        <v>77</v>
      </c>
      <c r="AY176" s="221" t="s">
        <v>179</v>
      </c>
    </row>
    <row r="177" spans="1:65" s="14" customFormat="1" ht="22.5">
      <c r="B177" s="211"/>
      <c r="C177" s="212"/>
      <c r="D177" s="194" t="s">
        <v>192</v>
      </c>
      <c r="E177" s="213" t="s">
        <v>19</v>
      </c>
      <c r="F177" s="214" t="s">
        <v>275</v>
      </c>
      <c r="G177" s="212"/>
      <c r="H177" s="215">
        <v>-1.98</v>
      </c>
      <c r="I177" s="216"/>
      <c r="J177" s="212"/>
      <c r="K177" s="212"/>
      <c r="L177" s="217"/>
      <c r="M177" s="218"/>
      <c r="N177" s="219"/>
      <c r="O177" s="219"/>
      <c r="P177" s="219"/>
      <c r="Q177" s="219"/>
      <c r="R177" s="219"/>
      <c r="S177" s="219"/>
      <c r="T177" s="220"/>
      <c r="AT177" s="221" t="s">
        <v>192</v>
      </c>
      <c r="AU177" s="221" t="s">
        <v>86</v>
      </c>
      <c r="AV177" s="14" t="s">
        <v>86</v>
      </c>
      <c r="AW177" s="14" t="s">
        <v>37</v>
      </c>
      <c r="AX177" s="14" t="s">
        <v>77</v>
      </c>
      <c r="AY177" s="221" t="s">
        <v>179</v>
      </c>
    </row>
    <row r="178" spans="1:65" s="15" customFormat="1" ht="11.25">
      <c r="B178" s="222"/>
      <c r="C178" s="223"/>
      <c r="D178" s="194" t="s">
        <v>192</v>
      </c>
      <c r="E178" s="224" t="s">
        <v>19</v>
      </c>
      <c r="F178" s="225" t="s">
        <v>205</v>
      </c>
      <c r="G178" s="223"/>
      <c r="H178" s="226">
        <v>4.6130000000000004</v>
      </c>
      <c r="I178" s="227"/>
      <c r="J178" s="223"/>
      <c r="K178" s="223"/>
      <c r="L178" s="228"/>
      <c r="M178" s="229"/>
      <c r="N178" s="230"/>
      <c r="O178" s="230"/>
      <c r="P178" s="230"/>
      <c r="Q178" s="230"/>
      <c r="R178" s="230"/>
      <c r="S178" s="230"/>
      <c r="T178" s="231"/>
      <c r="AT178" s="232" t="s">
        <v>192</v>
      </c>
      <c r="AU178" s="232" t="s">
        <v>86</v>
      </c>
      <c r="AV178" s="15" t="s">
        <v>186</v>
      </c>
      <c r="AW178" s="15" t="s">
        <v>37</v>
      </c>
      <c r="AX178" s="15" t="s">
        <v>84</v>
      </c>
      <c r="AY178" s="232" t="s">
        <v>179</v>
      </c>
    </row>
    <row r="179" spans="1:65" s="2" customFormat="1" ht="37.9" customHeight="1">
      <c r="A179" s="37"/>
      <c r="B179" s="38"/>
      <c r="C179" s="181" t="s">
        <v>276</v>
      </c>
      <c r="D179" s="181" t="s">
        <v>181</v>
      </c>
      <c r="E179" s="182" t="s">
        <v>277</v>
      </c>
      <c r="F179" s="183" t="s">
        <v>278</v>
      </c>
      <c r="G179" s="184" t="s">
        <v>228</v>
      </c>
      <c r="H179" s="185">
        <v>0.435</v>
      </c>
      <c r="I179" s="186"/>
      <c r="J179" s="187">
        <f>ROUND(I179*H179,2)</f>
        <v>0</v>
      </c>
      <c r="K179" s="183" t="s">
        <v>185</v>
      </c>
      <c r="L179" s="42"/>
      <c r="M179" s="188" t="s">
        <v>19</v>
      </c>
      <c r="N179" s="189" t="s">
        <v>48</v>
      </c>
      <c r="O179" s="67"/>
      <c r="P179" s="190">
        <f>O179*H179</f>
        <v>0</v>
      </c>
      <c r="Q179" s="190">
        <v>0</v>
      </c>
      <c r="R179" s="190">
        <f>Q179*H179</f>
        <v>0</v>
      </c>
      <c r="S179" s="190">
        <v>0</v>
      </c>
      <c r="T179" s="191">
        <f>S179*H179</f>
        <v>0</v>
      </c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R179" s="192" t="s">
        <v>186</v>
      </c>
      <c r="AT179" s="192" t="s">
        <v>181</v>
      </c>
      <c r="AU179" s="192" t="s">
        <v>86</v>
      </c>
      <c r="AY179" s="20" t="s">
        <v>179</v>
      </c>
      <c r="BE179" s="193">
        <f>IF(N179="základní",J179,0)</f>
        <v>0</v>
      </c>
      <c r="BF179" s="193">
        <f>IF(N179="snížená",J179,0)</f>
        <v>0</v>
      </c>
      <c r="BG179" s="193">
        <f>IF(N179="zákl. přenesená",J179,0)</f>
        <v>0</v>
      </c>
      <c r="BH179" s="193">
        <f>IF(N179="sníž. přenesená",J179,0)</f>
        <v>0</v>
      </c>
      <c r="BI179" s="193">
        <f>IF(N179="nulová",J179,0)</f>
        <v>0</v>
      </c>
      <c r="BJ179" s="20" t="s">
        <v>84</v>
      </c>
      <c r="BK179" s="193">
        <f>ROUND(I179*H179,2)</f>
        <v>0</v>
      </c>
      <c r="BL179" s="20" t="s">
        <v>186</v>
      </c>
      <c r="BM179" s="192" t="s">
        <v>279</v>
      </c>
    </row>
    <row r="180" spans="1:65" s="2" customFormat="1" ht="39">
      <c r="A180" s="37"/>
      <c r="B180" s="38"/>
      <c r="C180" s="39"/>
      <c r="D180" s="194" t="s">
        <v>188</v>
      </c>
      <c r="E180" s="39"/>
      <c r="F180" s="195" t="s">
        <v>280</v>
      </c>
      <c r="G180" s="39"/>
      <c r="H180" s="39"/>
      <c r="I180" s="196"/>
      <c r="J180" s="39"/>
      <c r="K180" s="39"/>
      <c r="L180" s="42"/>
      <c r="M180" s="197"/>
      <c r="N180" s="198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188</v>
      </c>
      <c r="AU180" s="20" t="s">
        <v>86</v>
      </c>
    </row>
    <row r="181" spans="1:65" s="2" customFormat="1" ht="11.25">
      <c r="A181" s="37"/>
      <c r="B181" s="38"/>
      <c r="C181" s="39"/>
      <c r="D181" s="199" t="s">
        <v>190</v>
      </c>
      <c r="E181" s="39"/>
      <c r="F181" s="200" t="s">
        <v>281</v>
      </c>
      <c r="G181" s="39"/>
      <c r="H181" s="39"/>
      <c r="I181" s="196"/>
      <c r="J181" s="39"/>
      <c r="K181" s="39"/>
      <c r="L181" s="42"/>
      <c r="M181" s="197"/>
      <c r="N181" s="198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190</v>
      </c>
      <c r="AU181" s="20" t="s">
        <v>86</v>
      </c>
    </row>
    <row r="182" spans="1:65" s="13" customFormat="1" ht="22.5">
      <c r="B182" s="201"/>
      <c r="C182" s="202"/>
      <c r="D182" s="194" t="s">
        <v>192</v>
      </c>
      <c r="E182" s="203" t="s">
        <v>19</v>
      </c>
      <c r="F182" s="204" t="s">
        <v>269</v>
      </c>
      <c r="G182" s="202"/>
      <c r="H182" s="203" t="s">
        <v>19</v>
      </c>
      <c r="I182" s="205"/>
      <c r="J182" s="202"/>
      <c r="K182" s="202"/>
      <c r="L182" s="206"/>
      <c r="M182" s="207"/>
      <c r="N182" s="208"/>
      <c r="O182" s="208"/>
      <c r="P182" s="208"/>
      <c r="Q182" s="208"/>
      <c r="R182" s="208"/>
      <c r="S182" s="208"/>
      <c r="T182" s="209"/>
      <c r="AT182" s="210" t="s">
        <v>192</v>
      </c>
      <c r="AU182" s="210" t="s">
        <v>86</v>
      </c>
      <c r="AV182" s="13" t="s">
        <v>84</v>
      </c>
      <c r="AW182" s="13" t="s">
        <v>37</v>
      </c>
      <c r="AX182" s="13" t="s">
        <v>77</v>
      </c>
      <c r="AY182" s="210" t="s">
        <v>179</v>
      </c>
    </row>
    <row r="183" spans="1:65" s="14" customFormat="1" ht="22.5">
      <c r="B183" s="211"/>
      <c r="C183" s="212"/>
      <c r="D183" s="194" t="s">
        <v>192</v>
      </c>
      <c r="E183" s="213" t="s">
        <v>19</v>
      </c>
      <c r="F183" s="214" t="s">
        <v>282</v>
      </c>
      <c r="G183" s="212"/>
      <c r="H183" s="215">
        <v>0.435</v>
      </c>
      <c r="I183" s="216"/>
      <c r="J183" s="212"/>
      <c r="K183" s="212"/>
      <c r="L183" s="217"/>
      <c r="M183" s="218"/>
      <c r="N183" s="219"/>
      <c r="O183" s="219"/>
      <c r="P183" s="219"/>
      <c r="Q183" s="219"/>
      <c r="R183" s="219"/>
      <c r="S183" s="219"/>
      <c r="T183" s="220"/>
      <c r="AT183" s="221" t="s">
        <v>192</v>
      </c>
      <c r="AU183" s="221" t="s">
        <v>86</v>
      </c>
      <c r="AV183" s="14" t="s">
        <v>86</v>
      </c>
      <c r="AW183" s="14" t="s">
        <v>37</v>
      </c>
      <c r="AX183" s="14" t="s">
        <v>84</v>
      </c>
      <c r="AY183" s="221" t="s">
        <v>179</v>
      </c>
    </row>
    <row r="184" spans="1:65" s="2" customFormat="1" ht="37.9" customHeight="1">
      <c r="A184" s="37"/>
      <c r="B184" s="38"/>
      <c r="C184" s="181" t="s">
        <v>283</v>
      </c>
      <c r="D184" s="181" t="s">
        <v>181</v>
      </c>
      <c r="E184" s="182" t="s">
        <v>284</v>
      </c>
      <c r="F184" s="183" t="s">
        <v>285</v>
      </c>
      <c r="G184" s="184" t="s">
        <v>228</v>
      </c>
      <c r="H184" s="185">
        <v>4.6130000000000004</v>
      </c>
      <c r="I184" s="186"/>
      <c r="J184" s="187">
        <f>ROUND(I184*H184,2)</f>
        <v>0</v>
      </c>
      <c r="K184" s="183" t="s">
        <v>185</v>
      </c>
      <c r="L184" s="42"/>
      <c r="M184" s="188" t="s">
        <v>19</v>
      </c>
      <c r="N184" s="189" t="s">
        <v>48</v>
      </c>
      <c r="O184" s="67"/>
      <c r="P184" s="190">
        <f>O184*H184</f>
        <v>0</v>
      </c>
      <c r="Q184" s="190">
        <v>0</v>
      </c>
      <c r="R184" s="190">
        <f>Q184*H184</f>
        <v>0</v>
      </c>
      <c r="S184" s="190">
        <v>0</v>
      </c>
      <c r="T184" s="191">
        <f>S184*H184</f>
        <v>0</v>
      </c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R184" s="192" t="s">
        <v>186</v>
      </c>
      <c r="AT184" s="192" t="s">
        <v>181</v>
      </c>
      <c r="AU184" s="192" t="s">
        <v>86</v>
      </c>
      <c r="AY184" s="20" t="s">
        <v>179</v>
      </c>
      <c r="BE184" s="193">
        <f>IF(N184="základní",J184,0)</f>
        <v>0</v>
      </c>
      <c r="BF184" s="193">
        <f>IF(N184="snížená",J184,0)</f>
        <v>0</v>
      </c>
      <c r="BG184" s="193">
        <f>IF(N184="zákl. přenesená",J184,0)</f>
        <v>0</v>
      </c>
      <c r="BH184" s="193">
        <f>IF(N184="sníž. přenesená",J184,0)</f>
        <v>0</v>
      </c>
      <c r="BI184" s="193">
        <f>IF(N184="nulová",J184,0)</f>
        <v>0</v>
      </c>
      <c r="BJ184" s="20" t="s">
        <v>84</v>
      </c>
      <c r="BK184" s="193">
        <f>ROUND(I184*H184,2)</f>
        <v>0</v>
      </c>
      <c r="BL184" s="20" t="s">
        <v>186</v>
      </c>
      <c r="BM184" s="192" t="s">
        <v>286</v>
      </c>
    </row>
    <row r="185" spans="1:65" s="2" customFormat="1" ht="39">
      <c r="A185" s="37"/>
      <c r="B185" s="38"/>
      <c r="C185" s="39"/>
      <c r="D185" s="194" t="s">
        <v>188</v>
      </c>
      <c r="E185" s="39"/>
      <c r="F185" s="195" t="s">
        <v>287</v>
      </c>
      <c r="G185" s="39"/>
      <c r="H185" s="39"/>
      <c r="I185" s="196"/>
      <c r="J185" s="39"/>
      <c r="K185" s="39"/>
      <c r="L185" s="42"/>
      <c r="M185" s="197"/>
      <c r="N185" s="198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188</v>
      </c>
      <c r="AU185" s="20" t="s">
        <v>86</v>
      </c>
    </row>
    <row r="186" spans="1:65" s="2" customFormat="1" ht="11.25">
      <c r="A186" s="37"/>
      <c r="B186" s="38"/>
      <c r="C186" s="39"/>
      <c r="D186" s="199" t="s">
        <v>190</v>
      </c>
      <c r="E186" s="39"/>
      <c r="F186" s="200" t="s">
        <v>288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190</v>
      </c>
      <c r="AU186" s="20" t="s">
        <v>86</v>
      </c>
    </row>
    <row r="187" spans="1:65" s="13" customFormat="1" ht="11.25">
      <c r="B187" s="201"/>
      <c r="C187" s="202"/>
      <c r="D187" s="194" t="s">
        <v>192</v>
      </c>
      <c r="E187" s="203" t="s">
        <v>19</v>
      </c>
      <c r="F187" s="204" t="s">
        <v>289</v>
      </c>
      <c r="G187" s="202"/>
      <c r="H187" s="203" t="s">
        <v>19</v>
      </c>
      <c r="I187" s="205"/>
      <c r="J187" s="202"/>
      <c r="K187" s="202"/>
      <c r="L187" s="206"/>
      <c r="M187" s="207"/>
      <c r="N187" s="208"/>
      <c r="O187" s="208"/>
      <c r="P187" s="208"/>
      <c r="Q187" s="208"/>
      <c r="R187" s="208"/>
      <c r="S187" s="208"/>
      <c r="T187" s="209"/>
      <c r="AT187" s="210" t="s">
        <v>192</v>
      </c>
      <c r="AU187" s="210" t="s">
        <v>86</v>
      </c>
      <c r="AV187" s="13" t="s">
        <v>84</v>
      </c>
      <c r="AW187" s="13" t="s">
        <v>37</v>
      </c>
      <c r="AX187" s="13" t="s">
        <v>77</v>
      </c>
      <c r="AY187" s="210" t="s">
        <v>179</v>
      </c>
    </row>
    <row r="188" spans="1:65" s="14" customFormat="1" ht="11.25">
      <c r="B188" s="211"/>
      <c r="C188" s="212"/>
      <c r="D188" s="194" t="s">
        <v>192</v>
      </c>
      <c r="E188" s="213" t="s">
        <v>19</v>
      </c>
      <c r="F188" s="214" t="s">
        <v>290</v>
      </c>
      <c r="G188" s="212"/>
      <c r="H188" s="215">
        <v>4.6130000000000004</v>
      </c>
      <c r="I188" s="216"/>
      <c r="J188" s="212"/>
      <c r="K188" s="212"/>
      <c r="L188" s="217"/>
      <c r="M188" s="218"/>
      <c r="N188" s="219"/>
      <c r="O188" s="219"/>
      <c r="P188" s="219"/>
      <c r="Q188" s="219"/>
      <c r="R188" s="219"/>
      <c r="S188" s="219"/>
      <c r="T188" s="220"/>
      <c r="AT188" s="221" t="s">
        <v>192</v>
      </c>
      <c r="AU188" s="221" t="s">
        <v>86</v>
      </c>
      <c r="AV188" s="14" t="s">
        <v>86</v>
      </c>
      <c r="AW188" s="14" t="s">
        <v>37</v>
      </c>
      <c r="AX188" s="14" t="s">
        <v>84</v>
      </c>
      <c r="AY188" s="221" t="s">
        <v>179</v>
      </c>
    </row>
    <row r="189" spans="1:65" s="2" customFormat="1" ht="37.9" customHeight="1">
      <c r="A189" s="37"/>
      <c r="B189" s="38"/>
      <c r="C189" s="181" t="s">
        <v>8</v>
      </c>
      <c r="D189" s="181" t="s">
        <v>181</v>
      </c>
      <c r="E189" s="182" t="s">
        <v>291</v>
      </c>
      <c r="F189" s="183" t="s">
        <v>292</v>
      </c>
      <c r="G189" s="184" t="s">
        <v>228</v>
      </c>
      <c r="H189" s="185">
        <v>46.13</v>
      </c>
      <c r="I189" s="186"/>
      <c r="J189" s="187">
        <f>ROUND(I189*H189,2)</f>
        <v>0</v>
      </c>
      <c r="K189" s="183" t="s">
        <v>185</v>
      </c>
      <c r="L189" s="42"/>
      <c r="M189" s="188" t="s">
        <v>19</v>
      </c>
      <c r="N189" s="189" t="s">
        <v>48</v>
      </c>
      <c r="O189" s="67"/>
      <c r="P189" s="190">
        <f>O189*H189</f>
        <v>0</v>
      </c>
      <c r="Q189" s="190">
        <v>0</v>
      </c>
      <c r="R189" s="190">
        <f>Q189*H189</f>
        <v>0</v>
      </c>
      <c r="S189" s="190">
        <v>0</v>
      </c>
      <c r="T189" s="191">
        <f>S189*H189</f>
        <v>0</v>
      </c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R189" s="192" t="s">
        <v>186</v>
      </c>
      <c r="AT189" s="192" t="s">
        <v>181</v>
      </c>
      <c r="AU189" s="192" t="s">
        <v>86</v>
      </c>
      <c r="AY189" s="20" t="s">
        <v>179</v>
      </c>
      <c r="BE189" s="193">
        <f>IF(N189="základní",J189,0)</f>
        <v>0</v>
      </c>
      <c r="BF189" s="193">
        <f>IF(N189="snížená",J189,0)</f>
        <v>0</v>
      </c>
      <c r="BG189" s="193">
        <f>IF(N189="zákl. přenesená",J189,0)</f>
        <v>0</v>
      </c>
      <c r="BH189" s="193">
        <f>IF(N189="sníž. přenesená",J189,0)</f>
        <v>0</v>
      </c>
      <c r="BI189" s="193">
        <f>IF(N189="nulová",J189,0)</f>
        <v>0</v>
      </c>
      <c r="BJ189" s="20" t="s">
        <v>84</v>
      </c>
      <c r="BK189" s="193">
        <f>ROUND(I189*H189,2)</f>
        <v>0</v>
      </c>
      <c r="BL189" s="20" t="s">
        <v>186</v>
      </c>
      <c r="BM189" s="192" t="s">
        <v>293</v>
      </c>
    </row>
    <row r="190" spans="1:65" s="2" customFormat="1" ht="48.75">
      <c r="A190" s="37"/>
      <c r="B190" s="38"/>
      <c r="C190" s="39"/>
      <c r="D190" s="194" t="s">
        <v>188</v>
      </c>
      <c r="E190" s="39"/>
      <c r="F190" s="195" t="s">
        <v>294</v>
      </c>
      <c r="G190" s="39"/>
      <c r="H190" s="39"/>
      <c r="I190" s="196"/>
      <c r="J190" s="39"/>
      <c r="K190" s="39"/>
      <c r="L190" s="42"/>
      <c r="M190" s="197"/>
      <c r="N190" s="198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188</v>
      </c>
      <c r="AU190" s="20" t="s">
        <v>86</v>
      </c>
    </row>
    <row r="191" spans="1:65" s="2" customFormat="1" ht="11.25">
      <c r="A191" s="37"/>
      <c r="B191" s="38"/>
      <c r="C191" s="39"/>
      <c r="D191" s="199" t="s">
        <v>190</v>
      </c>
      <c r="E191" s="39"/>
      <c r="F191" s="200" t="s">
        <v>295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190</v>
      </c>
      <c r="AU191" s="20" t="s">
        <v>86</v>
      </c>
    </row>
    <row r="192" spans="1:65" s="13" customFormat="1" ht="22.5">
      <c r="B192" s="201"/>
      <c r="C192" s="202"/>
      <c r="D192" s="194" t="s">
        <v>192</v>
      </c>
      <c r="E192" s="203" t="s">
        <v>19</v>
      </c>
      <c r="F192" s="204" t="s">
        <v>296</v>
      </c>
      <c r="G192" s="202"/>
      <c r="H192" s="203" t="s">
        <v>19</v>
      </c>
      <c r="I192" s="205"/>
      <c r="J192" s="202"/>
      <c r="K192" s="202"/>
      <c r="L192" s="206"/>
      <c r="M192" s="207"/>
      <c r="N192" s="208"/>
      <c r="O192" s="208"/>
      <c r="P192" s="208"/>
      <c r="Q192" s="208"/>
      <c r="R192" s="208"/>
      <c r="S192" s="208"/>
      <c r="T192" s="209"/>
      <c r="AT192" s="210" t="s">
        <v>192</v>
      </c>
      <c r="AU192" s="210" t="s">
        <v>86</v>
      </c>
      <c r="AV192" s="13" t="s">
        <v>84</v>
      </c>
      <c r="AW192" s="13" t="s">
        <v>37</v>
      </c>
      <c r="AX192" s="13" t="s">
        <v>77</v>
      </c>
      <c r="AY192" s="210" t="s">
        <v>179</v>
      </c>
    </row>
    <row r="193" spans="1:65" s="13" customFormat="1" ht="11.25">
      <c r="B193" s="201"/>
      <c r="C193" s="202"/>
      <c r="D193" s="194" t="s">
        <v>192</v>
      </c>
      <c r="E193" s="203" t="s">
        <v>19</v>
      </c>
      <c r="F193" s="204" t="s">
        <v>297</v>
      </c>
      <c r="G193" s="202"/>
      <c r="H193" s="203" t="s">
        <v>19</v>
      </c>
      <c r="I193" s="205"/>
      <c r="J193" s="202"/>
      <c r="K193" s="202"/>
      <c r="L193" s="206"/>
      <c r="M193" s="207"/>
      <c r="N193" s="208"/>
      <c r="O193" s="208"/>
      <c r="P193" s="208"/>
      <c r="Q193" s="208"/>
      <c r="R193" s="208"/>
      <c r="S193" s="208"/>
      <c r="T193" s="209"/>
      <c r="AT193" s="210" t="s">
        <v>192</v>
      </c>
      <c r="AU193" s="210" t="s">
        <v>86</v>
      </c>
      <c r="AV193" s="13" t="s">
        <v>84</v>
      </c>
      <c r="AW193" s="13" t="s">
        <v>37</v>
      </c>
      <c r="AX193" s="13" t="s">
        <v>77</v>
      </c>
      <c r="AY193" s="210" t="s">
        <v>179</v>
      </c>
    </row>
    <row r="194" spans="1:65" s="14" customFormat="1" ht="11.25">
      <c r="B194" s="211"/>
      <c r="C194" s="212"/>
      <c r="D194" s="194" t="s">
        <v>192</v>
      </c>
      <c r="E194" s="213" t="s">
        <v>19</v>
      </c>
      <c r="F194" s="214" t="s">
        <v>298</v>
      </c>
      <c r="G194" s="212"/>
      <c r="H194" s="215">
        <v>46.13</v>
      </c>
      <c r="I194" s="216"/>
      <c r="J194" s="212"/>
      <c r="K194" s="212"/>
      <c r="L194" s="217"/>
      <c r="M194" s="218"/>
      <c r="N194" s="219"/>
      <c r="O194" s="219"/>
      <c r="P194" s="219"/>
      <c r="Q194" s="219"/>
      <c r="R194" s="219"/>
      <c r="S194" s="219"/>
      <c r="T194" s="220"/>
      <c r="AT194" s="221" t="s">
        <v>192</v>
      </c>
      <c r="AU194" s="221" t="s">
        <v>86</v>
      </c>
      <c r="AV194" s="14" t="s">
        <v>86</v>
      </c>
      <c r="AW194" s="14" t="s">
        <v>37</v>
      </c>
      <c r="AX194" s="14" t="s">
        <v>84</v>
      </c>
      <c r="AY194" s="221" t="s">
        <v>179</v>
      </c>
    </row>
    <row r="195" spans="1:65" s="2" customFormat="1" ht="37.9" customHeight="1">
      <c r="A195" s="37"/>
      <c r="B195" s="38"/>
      <c r="C195" s="181" t="s">
        <v>299</v>
      </c>
      <c r="D195" s="181" t="s">
        <v>181</v>
      </c>
      <c r="E195" s="182" t="s">
        <v>300</v>
      </c>
      <c r="F195" s="183" t="s">
        <v>301</v>
      </c>
      <c r="G195" s="184" t="s">
        <v>228</v>
      </c>
      <c r="H195" s="185">
        <v>0.435</v>
      </c>
      <c r="I195" s="186"/>
      <c r="J195" s="187">
        <f>ROUND(I195*H195,2)</f>
        <v>0</v>
      </c>
      <c r="K195" s="183" t="s">
        <v>185</v>
      </c>
      <c r="L195" s="42"/>
      <c r="M195" s="188" t="s">
        <v>19</v>
      </c>
      <c r="N195" s="189" t="s">
        <v>48</v>
      </c>
      <c r="O195" s="67"/>
      <c r="P195" s="190">
        <f>O195*H195</f>
        <v>0</v>
      </c>
      <c r="Q195" s="190">
        <v>0</v>
      </c>
      <c r="R195" s="190">
        <f>Q195*H195</f>
        <v>0</v>
      </c>
      <c r="S195" s="190">
        <v>0</v>
      </c>
      <c r="T195" s="191">
        <f>S195*H195</f>
        <v>0</v>
      </c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R195" s="192" t="s">
        <v>186</v>
      </c>
      <c r="AT195" s="192" t="s">
        <v>181</v>
      </c>
      <c r="AU195" s="192" t="s">
        <v>86</v>
      </c>
      <c r="AY195" s="20" t="s">
        <v>179</v>
      </c>
      <c r="BE195" s="193">
        <f>IF(N195="základní",J195,0)</f>
        <v>0</v>
      </c>
      <c r="BF195" s="193">
        <f>IF(N195="snížená",J195,0)</f>
        <v>0</v>
      </c>
      <c r="BG195" s="193">
        <f>IF(N195="zákl. přenesená",J195,0)</f>
        <v>0</v>
      </c>
      <c r="BH195" s="193">
        <f>IF(N195="sníž. přenesená",J195,0)</f>
        <v>0</v>
      </c>
      <c r="BI195" s="193">
        <f>IF(N195="nulová",J195,0)</f>
        <v>0</v>
      </c>
      <c r="BJ195" s="20" t="s">
        <v>84</v>
      </c>
      <c r="BK195" s="193">
        <f>ROUND(I195*H195,2)</f>
        <v>0</v>
      </c>
      <c r="BL195" s="20" t="s">
        <v>186</v>
      </c>
      <c r="BM195" s="192" t="s">
        <v>302</v>
      </c>
    </row>
    <row r="196" spans="1:65" s="2" customFormat="1" ht="39">
      <c r="A196" s="37"/>
      <c r="B196" s="38"/>
      <c r="C196" s="39"/>
      <c r="D196" s="194" t="s">
        <v>188</v>
      </c>
      <c r="E196" s="39"/>
      <c r="F196" s="195" t="s">
        <v>303</v>
      </c>
      <c r="G196" s="39"/>
      <c r="H196" s="39"/>
      <c r="I196" s="196"/>
      <c r="J196" s="39"/>
      <c r="K196" s="39"/>
      <c r="L196" s="42"/>
      <c r="M196" s="197"/>
      <c r="N196" s="198"/>
      <c r="O196" s="67"/>
      <c r="P196" s="67"/>
      <c r="Q196" s="67"/>
      <c r="R196" s="67"/>
      <c r="S196" s="67"/>
      <c r="T196" s="68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T196" s="20" t="s">
        <v>188</v>
      </c>
      <c r="AU196" s="20" t="s">
        <v>86</v>
      </c>
    </row>
    <row r="197" spans="1:65" s="2" customFormat="1" ht="11.25">
      <c r="A197" s="37"/>
      <c r="B197" s="38"/>
      <c r="C197" s="39"/>
      <c r="D197" s="199" t="s">
        <v>190</v>
      </c>
      <c r="E197" s="39"/>
      <c r="F197" s="200" t="s">
        <v>304</v>
      </c>
      <c r="G197" s="39"/>
      <c r="H197" s="39"/>
      <c r="I197" s="196"/>
      <c r="J197" s="39"/>
      <c r="K197" s="39"/>
      <c r="L197" s="42"/>
      <c r="M197" s="197"/>
      <c r="N197" s="198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190</v>
      </c>
      <c r="AU197" s="20" t="s">
        <v>86</v>
      </c>
    </row>
    <row r="198" spans="1:65" s="13" customFormat="1" ht="22.5">
      <c r="B198" s="201"/>
      <c r="C198" s="202"/>
      <c r="D198" s="194" t="s">
        <v>192</v>
      </c>
      <c r="E198" s="203" t="s">
        <v>19</v>
      </c>
      <c r="F198" s="204" t="s">
        <v>305</v>
      </c>
      <c r="G198" s="202"/>
      <c r="H198" s="203" t="s">
        <v>19</v>
      </c>
      <c r="I198" s="205"/>
      <c r="J198" s="202"/>
      <c r="K198" s="202"/>
      <c r="L198" s="206"/>
      <c r="M198" s="207"/>
      <c r="N198" s="208"/>
      <c r="O198" s="208"/>
      <c r="P198" s="208"/>
      <c r="Q198" s="208"/>
      <c r="R198" s="208"/>
      <c r="S198" s="208"/>
      <c r="T198" s="209"/>
      <c r="AT198" s="210" t="s">
        <v>192</v>
      </c>
      <c r="AU198" s="210" t="s">
        <v>86</v>
      </c>
      <c r="AV198" s="13" t="s">
        <v>84</v>
      </c>
      <c r="AW198" s="13" t="s">
        <v>37</v>
      </c>
      <c r="AX198" s="13" t="s">
        <v>77</v>
      </c>
      <c r="AY198" s="210" t="s">
        <v>179</v>
      </c>
    </row>
    <row r="199" spans="1:65" s="14" customFormat="1" ht="11.25">
      <c r="B199" s="211"/>
      <c r="C199" s="212"/>
      <c r="D199" s="194" t="s">
        <v>192</v>
      </c>
      <c r="E199" s="213" t="s">
        <v>19</v>
      </c>
      <c r="F199" s="214" t="s">
        <v>306</v>
      </c>
      <c r="G199" s="212"/>
      <c r="H199" s="215">
        <v>0.435</v>
      </c>
      <c r="I199" s="216"/>
      <c r="J199" s="212"/>
      <c r="K199" s="212"/>
      <c r="L199" s="217"/>
      <c r="M199" s="218"/>
      <c r="N199" s="219"/>
      <c r="O199" s="219"/>
      <c r="P199" s="219"/>
      <c r="Q199" s="219"/>
      <c r="R199" s="219"/>
      <c r="S199" s="219"/>
      <c r="T199" s="220"/>
      <c r="AT199" s="221" t="s">
        <v>192</v>
      </c>
      <c r="AU199" s="221" t="s">
        <v>86</v>
      </c>
      <c r="AV199" s="14" t="s">
        <v>86</v>
      </c>
      <c r="AW199" s="14" t="s">
        <v>37</v>
      </c>
      <c r="AX199" s="14" t="s">
        <v>84</v>
      </c>
      <c r="AY199" s="221" t="s">
        <v>179</v>
      </c>
    </row>
    <row r="200" spans="1:65" s="2" customFormat="1" ht="37.9" customHeight="1">
      <c r="A200" s="37"/>
      <c r="B200" s="38"/>
      <c r="C200" s="181" t="s">
        <v>307</v>
      </c>
      <c r="D200" s="181" t="s">
        <v>181</v>
      </c>
      <c r="E200" s="182" t="s">
        <v>308</v>
      </c>
      <c r="F200" s="183" t="s">
        <v>309</v>
      </c>
      <c r="G200" s="184" t="s">
        <v>228</v>
      </c>
      <c r="H200" s="185">
        <v>4.3499999999999996</v>
      </c>
      <c r="I200" s="186"/>
      <c r="J200" s="187">
        <f>ROUND(I200*H200,2)</f>
        <v>0</v>
      </c>
      <c r="K200" s="183" t="s">
        <v>185</v>
      </c>
      <c r="L200" s="42"/>
      <c r="M200" s="188" t="s">
        <v>19</v>
      </c>
      <c r="N200" s="189" t="s">
        <v>48</v>
      </c>
      <c r="O200" s="67"/>
      <c r="P200" s="190">
        <f>O200*H200</f>
        <v>0</v>
      </c>
      <c r="Q200" s="190">
        <v>0</v>
      </c>
      <c r="R200" s="190">
        <f>Q200*H200</f>
        <v>0</v>
      </c>
      <c r="S200" s="190">
        <v>0</v>
      </c>
      <c r="T200" s="191">
        <f>S200*H200</f>
        <v>0</v>
      </c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R200" s="192" t="s">
        <v>186</v>
      </c>
      <c r="AT200" s="192" t="s">
        <v>181</v>
      </c>
      <c r="AU200" s="192" t="s">
        <v>86</v>
      </c>
      <c r="AY200" s="20" t="s">
        <v>179</v>
      </c>
      <c r="BE200" s="193">
        <f>IF(N200="základní",J200,0)</f>
        <v>0</v>
      </c>
      <c r="BF200" s="193">
        <f>IF(N200="snížená",J200,0)</f>
        <v>0</v>
      </c>
      <c r="BG200" s="193">
        <f>IF(N200="zákl. přenesená",J200,0)</f>
        <v>0</v>
      </c>
      <c r="BH200" s="193">
        <f>IF(N200="sníž. přenesená",J200,0)</f>
        <v>0</v>
      </c>
      <c r="BI200" s="193">
        <f>IF(N200="nulová",J200,0)</f>
        <v>0</v>
      </c>
      <c r="BJ200" s="20" t="s">
        <v>84</v>
      </c>
      <c r="BK200" s="193">
        <f>ROUND(I200*H200,2)</f>
        <v>0</v>
      </c>
      <c r="BL200" s="20" t="s">
        <v>186</v>
      </c>
      <c r="BM200" s="192" t="s">
        <v>310</v>
      </c>
    </row>
    <row r="201" spans="1:65" s="2" customFormat="1" ht="48.75">
      <c r="A201" s="37"/>
      <c r="B201" s="38"/>
      <c r="C201" s="39"/>
      <c r="D201" s="194" t="s">
        <v>188</v>
      </c>
      <c r="E201" s="39"/>
      <c r="F201" s="195" t="s">
        <v>311</v>
      </c>
      <c r="G201" s="39"/>
      <c r="H201" s="39"/>
      <c r="I201" s="196"/>
      <c r="J201" s="39"/>
      <c r="K201" s="39"/>
      <c r="L201" s="42"/>
      <c r="M201" s="197"/>
      <c r="N201" s="198"/>
      <c r="O201" s="67"/>
      <c r="P201" s="67"/>
      <c r="Q201" s="67"/>
      <c r="R201" s="67"/>
      <c r="S201" s="67"/>
      <c r="T201" s="68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T201" s="20" t="s">
        <v>188</v>
      </c>
      <c r="AU201" s="20" t="s">
        <v>86</v>
      </c>
    </row>
    <row r="202" spans="1:65" s="2" customFormat="1" ht="11.25">
      <c r="A202" s="37"/>
      <c r="B202" s="38"/>
      <c r="C202" s="39"/>
      <c r="D202" s="199" t="s">
        <v>190</v>
      </c>
      <c r="E202" s="39"/>
      <c r="F202" s="200" t="s">
        <v>312</v>
      </c>
      <c r="G202" s="39"/>
      <c r="H202" s="39"/>
      <c r="I202" s="196"/>
      <c r="J202" s="39"/>
      <c r="K202" s="39"/>
      <c r="L202" s="42"/>
      <c r="M202" s="197"/>
      <c r="N202" s="198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190</v>
      </c>
      <c r="AU202" s="20" t="s">
        <v>86</v>
      </c>
    </row>
    <row r="203" spans="1:65" s="13" customFormat="1" ht="22.5">
      <c r="B203" s="201"/>
      <c r="C203" s="202"/>
      <c r="D203" s="194" t="s">
        <v>192</v>
      </c>
      <c r="E203" s="203" t="s">
        <v>19</v>
      </c>
      <c r="F203" s="204" t="s">
        <v>313</v>
      </c>
      <c r="G203" s="202"/>
      <c r="H203" s="203" t="s">
        <v>19</v>
      </c>
      <c r="I203" s="205"/>
      <c r="J203" s="202"/>
      <c r="K203" s="202"/>
      <c r="L203" s="206"/>
      <c r="M203" s="207"/>
      <c r="N203" s="208"/>
      <c r="O203" s="208"/>
      <c r="P203" s="208"/>
      <c r="Q203" s="208"/>
      <c r="R203" s="208"/>
      <c r="S203" s="208"/>
      <c r="T203" s="209"/>
      <c r="AT203" s="210" t="s">
        <v>192</v>
      </c>
      <c r="AU203" s="210" t="s">
        <v>86</v>
      </c>
      <c r="AV203" s="13" t="s">
        <v>84</v>
      </c>
      <c r="AW203" s="13" t="s">
        <v>37</v>
      </c>
      <c r="AX203" s="13" t="s">
        <v>77</v>
      </c>
      <c r="AY203" s="210" t="s">
        <v>179</v>
      </c>
    </row>
    <row r="204" spans="1:65" s="13" customFormat="1" ht="11.25">
      <c r="B204" s="201"/>
      <c r="C204" s="202"/>
      <c r="D204" s="194" t="s">
        <v>192</v>
      </c>
      <c r="E204" s="203" t="s">
        <v>19</v>
      </c>
      <c r="F204" s="204" t="s">
        <v>297</v>
      </c>
      <c r="G204" s="202"/>
      <c r="H204" s="203" t="s">
        <v>19</v>
      </c>
      <c r="I204" s="205"/>
      <c r="J204" s="202"/>
      <c r="K204" s="202"/>
      <c r="L204" s="206"/>
      <c r="M204" s="207"/>
      <c r="N204" s="208"/>
      <c r="O204" s="208"/>
      <c r="P204" s="208"/>
      <c r="Q204" s="208"/>
      <c r="R204" s="208"/>
      <c r="S204" s="208"/>
      <c r="T204" s="209"/>
      <c r="AT204" s="210" t="s">
        <v>192</v>
      </c>
      <c r="AU204" s="210" t="s">
        <v>86</v>
      </c>
      <c r="AV204" s="13" t="s">
        <v>84</v>
      </c>
      <c r="AW204" s="13" t="s">
        <v>37</v>
      </c>
      <c r="AX204" s="13" t="s">
        <v>77</v>
      </c>
      <c r="AY204" s="210" t="s">
        <v>179</v>
      </c>
    </row>
    <row r="205" spans="1:65" s="14" customFormat="1" ht="11.25">
      <c r="B205" s="211"/>
      <c r="C205" s="212"/>
      <c r="D205" s="194" t="s">
        <v>192</v>
      </c>
      <c r="E205" s="213" t="s">
        <v>19</v>
      </c>
      <c r="F205" s="214" t="s">
        <v>314</v>
      </c>
      <c r="G205" s="212"/>
      <c r="H205" s="215">
        <v>4.3499999999999996</v>
      </c>
      <c r="I205" s="216"/>
      <c r="J205" s="212"/>
      <c r="K205" s="212"/>
      <c r="L205" s="217"/>
      <c r="M205" s="218"/>
      <c r="N205" s="219"/>
      <c r="O205" s="219"/>
      <c r="P205" s="219"/>
      <c r="Q205" s="219"/>
      <c r="R205" s="219"/>
      <c r="S205" s="219"/>
      <c r="T205" s="220"/>
      <c r="AT205" s="221" t="s">
        <v>192</v>
      </c>
      <c r="AU205" s="221" t="s">
        <v>86</v>
      </c>
      <c r="AV205" s="14" t="s">
        <v>86</v>
      </c>
      <c r="AW205" s="14" t="s">
        <v>37</v>
      </c>
      <c r="AX205" s="14" t="s">
        <v>84</v>
      </c>
      <c r="AY205" s="221" t="s">
        <v>179</v>
      </c>
    </row>
    <row r="206" spans="1:65" s="2" customFormat="1" ht="24.2" customHeight="1">
      <c r="A206" s="37"/>
      <c r="B206" s="38"/>
      <c r="C206" s="181" t="s">
        <v>315</v>
      </c>
      <c r="D206" s="181" t="s">
        <v>181</v>
      </c>
      <c r="E206" s="182" t="s">
        <v>316</v>
      </c>
      <c r="F206" s="183" t="s">
        <v>317</v>
      </c>
      <c r="G206" s="184" t="s">
        <v>228</v>
      </c>
      <c r="H206" s="185">
        <v>4.6130000000000004</v>
      </c>
      <c r="I206" s="186"/>
      <c r="J206" s="187">
        <f>ROUND(I206*H206,2)</f>
        <v>0</v>
      </c>
      <c r="K206" s="183" t="s">
        <v>185</v>
      </c>
      <c r="L206" s="42"/>
      <c r="M206" s="188" t="s">
        <v>19</v>
      </c>
      <c r="N206" s="189" t="s">
        <v>48</v>
      </c>
      <c r="O206" s="67"/>
      <c r="P206" s="190">
        <f>O206*H206</f>
        <v>0</v>
      </c>
      <c r="Q206" s="190">
        <v>0</v>
      </c>
      <c r="R206" s="190">
        <f>Q206*H206</f>
        <v>0</v>
      </c>
      <c r="S206" s="190">
        <v>0</v>
      </c>
      <c r="T206" s="191">
        <f>S206*H206</f>
        <v>0</v>
      </c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R206" s="192" t="s">
        <v>186</v>
      </c>
      <c r="AT206" s="192" t="s">
        <v>181</v>
      </c>
      <c r="AU206" s="192" t="s">
        <v>86</v>
      </c>
      <c r="AY206" s="20" t="s">
        <v>179</v>
      </c>
      <c r="BE206" s="193">
        <f>IF(N206="základní",J206,0)</f>
        <v>0</v>
      </c>
      <c r="BF206" s="193">
        <f>IF(N206="snížená",J206,0)</f>
        <v>0</v>
      </c>
      <c r="BG206" s="193">
        <f>IF(N206="zákl. přenesená",J206,0)</f>
        <v>0</v>
      </c>
      <c r="BH206" s="193">
        <f>IF(N206="sníž. přenesená",J206,0)</f>
        <v>0</v>
      </c>
      <c r="BI206" s="193">
        <f>IF(N206="nulová",J206,0)</f>
        <v>0</v>
      </c>
      <c r="BJ206" s="20" t="s">
        <v>84</v>
      </c>
      <c r="BK206" s="193">
        <f>ROUND(I206*H206,2)</f>
        <v>0</v>
      </c>
      <c r="BL206" s="20" t="s">
        <v>186</v>
      </c>
      <c r="BM206" s="192" t="s">
        <v>318</v>
      </c>
    </row>
    <row r="207" spans="1:65" s="2" customFormat="1" ht="29.25">
      <c r="A207" s="37"/>
      <c r="B207" s="38"/>
      <c r="C207" s="39"/>
      <c r="D207" s="194" t="s">
        <v>188</v>
      </c>
      <c r="E207" s="39"/>
      <c r="F207" s="195" t="s">
        <v>319</v>
      </c>
      <c r="G207" s="39"/>
      <c r="H207" s="39"/>
      <c r="I207" s="196"/>
      <c r="J207" s="39"/>
      <c r="K207" s="39"/>
      <c r="L207" s="42"/>
      <c r="M207" s="197"/>
      <c r="N207" s="198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188</v>
      </c>
      <c r="AU207" s="20" t="s">
        <v>86</v>
      </c>
    </row>
    <row r="208" spans="1:65" s="2" customFormat="1" ht="11.25">
      <c r="A208" s="37"/>
      <c r="B208" s="38"/>
      <c r="C208" s="39"/>
      <c r="D208" s="199" t="s">
        <v>190</v>
      </c>
      <c r="E208" s="39"/>
      <c r="F208" s="200" t="s">
        <v>320</v>
      </c>
      <c r="G208" s="39"/>
      <c r="H208" s="39"/>
      <c r="I208" s="196"/>
      <c r="J208" s="39"/>
      <c r="K208" s="39"/>
      <c r="L208" s="42"/>
      <c r="M208" s="197"/>
      <c r="N208" s="198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190</v>
      </c>
      <c r="AU208" s="20" t="s">
        <v>86</v>
      </c>
    </row>
    <row r="209" spans="1:65" s="13" customFormat="1" ht="11.25">
      <c r="B209" s="201"/>
      <c r="C209" s="202"/>
      <c r="D209" s="194" t="s">
        <v>192</v>
      </c>
      <c r="E209" s="203" t="s">
        <v>19</v>
      </c>
      <c r="F209" s="204" t="s">
        <v>321</v>
      </c>
      <c r="G209" s="202"/>
      <c r="H209" s="203" t="s">
        <v>19</v>
      </c>
      <c r="I209" s="205"/>
      <c r="J209" s="202"/>
      <c r="K209" s="202"/>
      <c r="L209" s="206"/>
      <c r="M209" s="207"/>
      <c r="N209" s="208"/>
      <c r="O209" s="208"/>
      <c r="P209" s="208"/>
      <c r="Q209" s="208"/>
      <c r="R209" s="208"/>
      <c r="S209" s="208"/>
      <c r="T209" s="209"/>
      <c r="AT209" s="210" t="s">
        <v>192</v>
      </c>
      <c r="AU209" s="210" t="s">
        <v>86</v>
      </c>
      <c r="AV209" s="13" t="s">
        <v>84</v>
      </c>
      <c r="AW209" s="13" t="s">
        <v>37</v>
      </c>
      <c r="AX209" s="13" t="s">
        <v>77</v>
      </c>
      <c r="AY209" s="210" t="s">
        <v>179</v>
      </c>
    </row>
    <row r="210" spans="1:65" s="14" customFormat="1" ht="11.25">
      <c r="B210" s="211"/>
      <c r="C210" s="212"/>
      <c r="D210" s="194" t="s">
        <v>192</v>
      </c>
      <c r="E210" s="213" t="s">
        <v>19</v>
      </c>
      <c r="F210" s="214" t="s">
        <v>290</v>
      </c>
      <c r="G210" s="212"/>
      <c r="H210" s="215">
        <v>4.6130000000000004</v>
      </c>
      <c r="I210" s="216"/>
      <c r="J210" s="212"/>
      <c r="K210" s="212"/>
      <c r="L210" s="217"/>
      <c r="M210" s="218"/>
      <c r="N210" s="219"/>
      <c r="O210" s="219"/>
      <c r="P210" s="219"/>
      <c r="Q210" s="219"/>
      <c r="R210" s="219"/>
      <c r="S210" s="219"/>
      <c r="T210" s="220"/>
      <c r="AT210" s="221" t="s">
        <v>192</v>
      </c>
      <c r="AU210" s="221" t="s">
        <v>86</v>
      </c>
      <c r="AV210" s="14" t="s">
        <v>86</v>
      </c>
      <c r="AW210" s="14" t="s">
        <v>37</v>
      </c>
      <c r="AX210" s="14" t="s">
        <v>84</v>
      </c>
      <c r="AY210" s="221" t="s">
        <v>179</v>
      </c>
    </row>
    <row r="211" spans="1:65" s="2" customFormat="1" ht="24.2" customHeight="1">
      <c r="A211" s="37"/>
      <c r="B211" s="38"/>
      <c r="C211" s="181" t="s">
        <v>322</v>
      </c>
      <c r="D211" s="181" t="s">
        <v>181</v>
      </c>
      <c r="E211" s="182" t="s">
        <v>323</v>
      </c>
      <c r="F211" s="183" t="s">
        <v>324</v>
      </c>
      <c r="G211" s="184" t="s">
        <v>228</v>
      </c>
      <c r="H211" s="185">
        <v>0.435</v>
      </c>
      <c r="I211" s="186"/>
      <c r="J211" s="187">
        <f>ROUND(I211*H211,2)</f>
        <v>0</v>
      </c>
      <c r="K211" s="183" t="s">
        <v>185</v>
      </c>
      <c r="L211" s="42"/>
      <c r="M211" s="188" t="s">
        <v>19</v>
      </c>
      <c r="N211" s="189" t="s">
        <v>48</v>
      </c>
      <c r="O211" s="67"/>
      <c r="P211" s="190">
        <f>O211*H211</f>
        <v>0</v>
      </c>
      <c r="Q211" s="190">
        <v>0</v>
      </c>
      <c r="R211" s="190">
        <f>Q211*H211</f>
        <v>0</v>
      </c>
      <c r="S211" s="190">
        <v>0</v>
      </c>
      <c r="T211" s="191">
        <f>S211*H211</f>
        <v>0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192" t="s">
        <v>186</v>
      </c>
      <c r="AT211" s="192" t="s">
        <v>181</v>
      </c>
      <c r="AU211" s="192" t="s">
        <v>86</v>
      </c>
      <c r="AY211" s="20" t="s">
        <v>179</v>
      </c>
      <c r="BE211" s="193">
        <f>IF(N211="základní",J211,0)</f>
        <v>0</v>
      </c>
      <c r="BF211" s="193">
        <f>IF(N211="snížená",J211,0)</f>
        <v>0</v>
      </c>
      <c r="BG211" s="193">
        <f>IF(N211="zákl. přenesená",J211,0)</f>
        <v>0</v>
      </c>
      <c r="BH211" s="193">
        <f>IF(N211="sníž. přenesená",J211,0)</f>
        <v>0</v>
      </c>
      <c r="BI211" s="193">
        <f>IF(N211="nulová",J211,0)</f>
        <v>0</v>
      </c>
      <c r="BJ211" s="20" t="s">
        <v>84</v>
      </c>
      <c r="BK211" s="193">
        <f>ROUND(I211*H211,2)</f>
        <v>0</v>
      </c>
      <c r="BL211" s="20" t="s">
        <v>186</v>
      </c>
      <c r="BM211" s="192" t="s">
        <v>325</v>
      </c>
    </row>
    <row r="212" spans="1:65" s="2" customFormat="1" ht="29.25">
      <c r="A212" s="37"/>
      <c r="B212" s="38"/>
      <c r="C212" s="39"/>
      <c r="D212" s="194" t="s">
        <v>188</v>
      </c>
      <c r="E212" s="39"/>
      <c r="F212" s="195" t="s">
        <v>326</v>
      </c>
      <c r="G212" s="39"/>
      <c r="H212" s="39"/>
      <c r="I212" s="196"/>
      <c r="J212" s="39"/>
      <c r="K212" s="39"/>
      <c r="L212" s="42"/>
      <c r="M212" s="197"/>
      <c r="N212" s="198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188</v>
      </c>
      <c r="AU212" s="20" t="s">
        <v>86</v>
      </c>
    </row>
    <row r="213" spans="1:65" s="2" customFormat="1" ht="11.25">
      <c r="A213" s="37"/>
      <c r="B213" s="38"/>
      <c r="C213" s="39"/>
      <c r="D213" s="199" t="s">
        <v>190</v>
      </c>
      <c r="E213" s="39"/>
      <c r="F213" s="200" t="s">
        <v>327</v>
      </c>
      <c r="G213" s="39"/>
      <c r="H213" s="39"/>
      <c r="I213" s="196"/>
      <c r="J213" s="39"/>
      <c r="K213" s="39"/>
      <c r="L213" s="42"/>
      <c r="M213" s="197"/>
      <c r="N213" s="198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190</v>
      </c>
      <c r="AU213" s="20" t="s">
        <v>86</v>
      </c>
    </row>
    <row r="214" spans="1:65" s="13" customFormat="1" ht="22.5">
      <c r="B214" s="201"/>
      <c r="C214" s="202"/>
      <c r="D214" s="194" t="s">
        <v>192</v>
      </c>
      <c r="E214" s="203" t="s">
        <v>19</v>
      </c>
      <c r="F214" s="204" t="s">
        <v>328</v>
      </c>
      <c r="G214" s="202"/>
      <c r="H214" s="203" t="s">
        <v>19</v>
      </c>
      <c r="I214" s="205"/>
      <c r="J214" s="202"/>
      <c r="K214" s="202"/>
      <c r="L214" s="206"/>
      <c r="M214" s="207"/>
      <c r="N214" s="208"/>
      <c r="O214" s="208"/>
      <c r="P214" s="208"/>
      <c r="Q214" s="208"/>
      <c r="R214" s="208"/>
      <c r="S214" s="208"/>
      <c r="T214" s="209"/>
      <c r="AT214" s="210" t="s">
        <v>192</v>
      </c>
      <c r="AU214" s="210" t="s">
        <v>86</v>
      </c>
      <c r="AV214" s="13" t="s">
        <v>84</v>
      </c>
      <c r="AW214" s="13" t="s">
        <v>37</v>
      </c>
      <c r="AX214" s="13" t="s">
        <v>77</v>
      </c>
      <c r="AY214" s="210" t="s">
        <v>179</v>
      </c>
    </row>
    <row r="215" spans="1:65" s="14" customFormat="1" ht="11.25">
      <c r="B215" s="211"/>
      <c r="C215" s="212"/>
      <c r="D215" s="194" t="s">
        <v>192</v>
      </c>
      <c r="E215" s="213" t="s">
        <v>19</v>
      </c>
      <c r="F215" s="214" t="s">
        <v>306</v>
      </c>
      <c r="G215" s="212"/>
      <c r="H215" s="215">
        <v>0.435</v>
      </c>
      <c r="I215" s="216"/>
      <c r="J215" s="212"/>
      <c r="K215" s="212"/>
      <c r="L215" s="217"/>
      <c r="M215" s="218"/>
      <c r="N215" s="219"/>
      <c r="O215" s="219"/>
      <c r="P215" s="219"/>
      <c r="Q215" s="219"/>
      <c r="R215" s="219"/>
      <c r="S215" s="219"/>
      <c r="T215" s="220"/>
      <c r="AT215" s="221" t="s">
        <v>192</v>
      </c>
      <c r="AU215" s="221" t="s">
        <v>86</v>
      </c>
      <c r="AV215" s="14" t="s">
        <v>86</v>
      </c>
      <c r="AW215" s="14" t="s">
        <v>37</v>
      </c>
      <c r="AX215" s="14" t="s">
        <v>84</v>
      </c>
      <c r="AY215" s="221" t="s">
        <v>179</v>
      </c>
    </row>
    <row r="216" spans="1:65" s="2" customFormat="1" ht="33" customHeight="1">
      <c r="A216" s="37"/>
      <c r="B216" s="38"/>
      <c r="C216" s="181" t="s">
        <v>329</v>
      </c>
      <c r="D216" s="181" t="s">
        <v>181</v>
      </c>
      <c r="E216" s="182" t="s">
        <v>330</v>
      </c>
      <c r="F216" s="183" t="s">
        <v>331</v>
      </c>
      <c r="G216" s="184" t="s">
        <v>332</v>
      </c>
      <c r="H216" s="185">
        <v>8.5820000000000007</v>
      </c>
      <c r="I216" s="186"/>
      <c r="J216" s="187">
        <f>ROUND(I216*H216,2)</f>
        <v>0</v>
      </c>
      <c r="K216" s="183" t="s">
        <v>185</v>
      </c>
      <c r="L216" s="42"/>
      <c r="M216" s="188" t="s">
        <v>19</v>
      </c>
      <c r="N216" s="189" t="s">
        <v>48</v>
      </c>
      <c r="O216" s="67"/>
      <c r="P216" s="190">
        <f>O216*H216</f>
        <v>0</v>
      </c>
      <c r="Q216" s="190">
        <v>0</v>
      </c>
      <c r="R216" s="190">
        <f>Q216*H216</f>
        <v>0</v>
      </c>
      <c r="S216" s="190">
        <v>0</v>
      </c>
      <c r="T216" s="191">
        <f>S216*H216</f>
        <v>0</v>
      </c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R216" s="192" t="s">
        <v>186</v>
      </c>
      <c r="AT216" s="192" t="s">
        <v>181</v>
      </c>
      <c r="AU216" s="192" t="s">
        <v>86</v>
      </c>
      <c r="AY216" s="20" t="s">
        <v>179</v>
      </c>
      <c r="BE216" s="193">
        <f>IF(N216="základní",J216,0)</f>
        <v>0</v>
      </c>
      <c r="BF216" s="193">
        <f>IF(N216="snížená",J216,0)</f>
        <v>0</v>
      </c>
      <c r="BG216" s="193">
        <f>IF(N216="zákl. přenesená",J216,0)</f>
        <v>0</v>
      </c>
      <c r="BH216" s="193">
        <f>IF(N216="sníž. přenesená",J216,0)</f>
        <v>0</v>
      </c>
      <c r="BI216" s="193">
        <f>IF(N216="nulová",J216,0)</f>
        <v>0</v>
      </c>
      <c r="BJ216" s="20" t="s">
        <v>84</v>
      </c>
      <c r="BK216" s="193">
        <f>ROUND(I216*H216,2)</f>
        <v>0</v>
      </c>
      <c r="BL216" s="20" t="s">
        <v>186</v>
      </c>
      <c r="BM216" s="192" t="s">
        <v>333</v>
      </c>
    </row>
    <row r="217" spans="1:65" s="2" customFormat="1" ht="29.25">
      <c r="A217" s="37"/>
      <c r="B217" s="38"/>
      <c r="C217" s="39"/>
      <c r="D217" s="194" t="s">
        <v>188</v>
      </c>
      <c r="E217" s="39"/>
      <c r="F217" s="195" t="s">
        <v>334</v>
      </c>
      <c r="G217" s="39"/>
      <c r="H217" s="39"/>
      <c r="I217" s="196"/>
      <c r="J217" s="39"/>
      <c r="K217" s="39"/>
      <c r="L217" s="42"/>
      <c r="M217" s="197"/>
      <c r="N217" s="198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188</v>
      </c>
      <c r="AU217" s="20" t="s">
        <v>86</v>
      </c>
    </row>
    <row r="218" spans="1:65" s="2" customFormat="1" ht="11.25">
      <c r="A218" s="37"/>
      <c r="B218" s="38"/>
      <c r="C218" s="39"/>
      <c r="D218" s="199" t="s">
        <v>190</v>
      </c>
      <c r="E218" s="39"/>
      <c r="F218" s="200" t="s">
        <v>335</v>
      </c>
      <c r="G218" s="39"/>
      <c r="H218" s="39"/>
      <c r="I218" s="196"/>
      <c r="J218" s="39"/>
      <c r="K218" s="39"/>
      <c r="L218" s="42"/>
      <c r="M218" s="197"/>
      <c r="N218" s="198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190</v>
      </c>
      <c r="AU218" s="20" t="s">
        <v>86</v>
      </c>
    </row>
    <row r="219" spans="1:65" s="13" customFormat="1" ht="11.25">
      <c r="B219" s="201"/>
      <c r="C219" s="202"/>
      <c r="D219" s="194" t="s">
        <v>192</v>
      </c>
      <c r="E219" s="203" t="s">
        <v>19</v>
      </c>
      <c r="F219" s="204" t="s">
        <v>336</v>
      </c>
      <c r="G219" s="202"/>
      <c r="H219" s="203" t="s">
        <v>19</v>
      </c>
      <c r="I219" s="205"/>
      <c r="J219" s="202"/>
      <c r="K219" s="202"/>
      <c r="L219" s="206"/>
      <c r="M219" s="207"/>
      <c r="N219" s="208"/>
      <c r="O219" s="208"/>
      <c r="P219" s="208"/>
      <c r="Q219" s="208"/>
      <c r="R219" s="208"/>
      <c r="S219" s="208"/>
      <c r="T219" s="209"/>
      <c r="AT219" s="210" t="s">
        <v>192</v>
      </c>
      <c r="AU219" s="210" t="s">
        <v>86</v>
      </c>
      <c r="AV219" s="13" t="s">
        <v>84</v>
      </c>
      <c r="AW219" s="13" t="s">
        <v>37</v>
      </c>
      <c r="AX219" s="13" t="s">
        <v>77</v>
      </c>
      <c r="AY219" s="210" t="s">
        <v>179</v>
      </c>
    </row>
    <row r="220" spans="1:65" s="14" customFormat="1" ht="11.25">
      <c r="B220" s="211"/>
      <c r="C220" s="212"/>
      <c r="D220" s="194" t="s">
        <v>192</v>
      </c>
      <c r="E220" s="213" t="s">
        <v>19</v>
      </c>
      <c r="F220" s="214" t="s">
        <v>337</v>
      </c>
      <c r="G220" s="212"/>
      <c r="H220" s="215">
        <v>7.8419999999999996</v>
      </c>
      <c r="I220" s="216"/>
      <c r="J220" s="212"/>
      <c r="K220" s="212"/>
      <c r="L220" s="217"/>
      <c r="M220" s="218"/>
      <c r="N220" s="219"/>
      <c r="O220" s="219"/>
      <c r="P220" s="219"/>
      <c r="Q220" s="219"/>
      <c r="R220" s="219"/>
      <c r="S220" s="219"/>
      <c r="T220" s="220"/>
      <c r="AT220" s="221" t="s">
        <v>192</v>
      </c>
      <c r="AU220" s="221" t="s">
        <v>86</v>
      </c>
      <c r="AV220" s="14" t="s">
        <v>86</v>
      </c>
      <c r="AW220" s="14" t="s">
        <v>37</v>
      </c>
      <c r="AX220" s="14" t="s">
        <v>77</v>
      </c>
      <c r="AY220" s="221" t="s">
        <v>179</v>
      </c>
    </row>
    <row r="221" spans="1:65" s="14" customFormat="1" ht="11.25">
      <c r="B221" s="211"/>
      <c r="C221" s="212"/>
      <c r="D221" s="194" t="s">
        <v>192</v>
      </c>
      <c r="E221" s="213" t="s">
        <v>19</v>
      </c>
      <c r="F221" s="214" t="s">
        <v>338</v>
      </c>
      <c r="G221" s="212"/>
      <c r="H221" s="215">
        <v>0.74</v>
      </c>
      <c r="I221" s="216"/>
      <c r="J221" s="212"/>
      <c r="K221" s="212"/>
      <c r="L221" s="217"/>
      <c r="M221" s="218"/>
      <c r="N221" s="219"/>
      <c r="O221" s="219"/>
      <c r="P221" s="219"/>
      <c r="Q221" s="219"/>
      <c r="R221" s="219"/>
      <c r="S221" s="219"/>
      <c r="T221" s="220"/>
      <c r="AT221" s="221" t="s">
        <v>192</v>
      </c>
      <c r="AU221" s="221" t="s">
        <v>86</v>
      </c>
      <c r="AV221" s="14" t="s">
        <v>86</v>
      </c>
      <c r="AW221" s="14" t="s">
        <v>37</v>
      </c>
      <c r="AX221" s="14" t="s">
        <v>77</v>
      </c>
      <c r="AY221" s="221" t="s">
        <v>179</v>
      </c>
    </row>
    <row r="222" spans="1:65" s="15" customFormat="1" ht="11.25">
      <c r="B222" s="222"/>
      <c r="C222" s="223"/>
      <c r="D222" s="194" t="s">
        <v>192</v>
      </c>
      <c r="E222" s="224" t="s">
        <v>19</v>
      </c>
      <c r="F222" s="225" t="s">
        <v>205</v>
      </c>
      <c r="G222" s="223"/>
      <c r="H222" s="226">
        <v>8.5820000000000007</v>
      </c>
      <c r="I222" s="227"/>
      <c r="J222" s="223"/>
      <c r="K222" s="223"/>
      <c r="L222" s="228"/>
      <c r="M222" s="229"/>
      <c r="N222" s="230"/>
      <c r="O222" s="230"/>
      <c r="P222" s="230"/>
      <c r="Q222" s="230"/>
      <c r="R222" s="230"/>
      <c r="S222" s="230"/>
      <c r="T222" s="231"/>
      <c r="AT222" s="232" t="s">
        <v>192</v>
      </c>
      <c r="AU222" s="232" t="s">
        <v>86</v>
      </c>
      <c r="AV222" s="15" t="s">
        <v>186</v>
      </c>
      <c r="AW222" s="15" t="s">
        <v>37</v>
      </c>
      <c r="AX222" s="15" t="s">
        <v>84</v>
      </c>
      <c r="AY222" s="232" t="s">
        <v>179</v>
      </c>
    </row>
    <row r="223" spans="1:65" s="2" customFormat="1" ht="16.5" customHeight="1">
      <c r="A223" s="37"/>
      <c r="B223" s="38"/>
      <c r="C223" s="181" t="s">
        <v>339</v>
      </c>
      <c r="D223" s="181" t="s">
        <v>181</v>
      </c>
      <c r="E223" s="182" t="s">
        <v>340</v>
      </c>
      <c r="F223" s="183" t="s">
        <v>341</v>
      </c>
      <c r="G223" s="184" t="s">
        <v>228</v>
      </c>
      <c r="H223" s="185">
        <v>5.048</v>
      </c>
      <c r="I223" s="186"/>
      <c r="J223" s="187">
        <f>ROUND(I223*H223,2)</f>
        <v>0</v>
      </c>
      <c r="K223" s="183" t="s">
        <v>185</v>
      </c>
      <c r="L223" s="42"/>
      <c r="M223" s="188" t="s">
        <v>19</v>
      </c>
      <c r="N223" s="189" t="s">
        <v>48</v>
      </c>
      <c r="O223" s="67"/>
      <c r="P223" s="190">
        <f>O223*H223</f>
        <v>0</v>
      </c>
      <c r="Q223" s="190">
        <v>0</v>
      </c>
      <c r="R223" s="190">
        <f>Q223*H223</f>
        <v>0</v>
      </c>
      <c r="S223" s="190">
        <v>0</v>
      </c>
      <c r="T223" s="191">
        <f>S223*H223</f>
        <v>0</v>
      </c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R223" s="192" t="s">
        <v>186</v>
      </c>
      <c r="AT223" s="192" t="s">
        <v>181</v>
      </c>
      <c r="AU223" s="192" t="s">
        <v>86</v>
      </c>
      <c r="AY223" s="20" t="s">
        <v>179</v>
      </c>
      <c r="BE223" s="193">
        <f>IF(N223="základní",J223,0)</f>
        <v>0</v>
      </c>
      <c r="BF223" s="193">
        <f>IF(N223="snížená",J223,0)</f>
        <v>0</v>
      </c>
      <c r="BG223" s="193">
        <f>IF(N223="zákl. přenesená",J223,0)</f>
        <v>0</v>
      </c>
      <c r="BH223" s="193">
        <f>IF(N223="sníž. přenesená",J223,0)</f>
        <v>0</v>
      </c>
      <c r="BI223" s="193">
        <f>IF(N223="nulová",J223,0)</f>
        <v>0</v>
      </c>
      <c r="BJ223" s="20" t="s">
        <v>84</v>
      </c>
      <c r="BK223" s="193">
        <f>ROUND(I223*H223,2)</f>
        <v>0</v>
      </c>
      <c r="BL223" s="20" t="s">
        <v>186</v>
      </c>
      <c r="BM223" s="192" t="s">
        <v>342</v>
      </c>
    </row>
    <row r="224" spans="1:65" s="2" customFormat="1" ht="19.5">
      <c r="A224" s="37"/>
      <c r="B224" s="38"/>
      <c r="C224" s="39"/>
      <c r="D224" s="194" t="s">
        <v>188</v>
      </c>
      <c r="E224" s="39"/>
      <c r="F224" s="195" t="s">
        <v>343</v>
      </c>
      <c r="G224" s="39"/>
      <c r="H224" s="39"/>
      <c r="I224" s="196"/>
      <c r="J224" s="39"/>
      <c r="K224" s="39"/>
      <c r="L224" s="42"/>
      <c r="M224" s="197"/>
      <c r="N224" s="198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188</v>
      </c>
      <c r="AU224" s="20" t="s">
        <v>86</v>
      </c>
    </row>
    <row r="225" spans="1:65" s="2" customFormat="1" ht="11.25">
      <c r="A225" s="37"/>
      <c r="B225" s="38"/>
      <c r="C225" s="39"/>
      <c r="D225" s="199" t="s">
        <v>190</v>
      </c>
      <c r="E225" s="39"/>
      <c r="F225" s="200" t="s">
        <v>344</v>
      </c>
      <c r="G225" s="39"/>
      <c r="H225" s="39"/>
      <c r="I225" s="196"/>
      <c r="J225" s="39"/>
      <c r="K225" s="39"/>
      <c r="L225" s="42"/>
      <c r="M225" s="197"/>
      <c r="N225" s="198"/>
      <c r="O225" s="67"/>
      <c r="P225" s="67"/>
      <c r="Q225" s="67"/>
      <c r="R225" s="67"/>
      <c r="S225" s="67"/>
      <c r="T225" s="68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20" t="s">
        <v>190</v>
      </c>
      <c r="AU225" s="20" t="s">
        <v>86</v>
      </c>
    </row>
    <row r="226" spans="1:65" s="14" customFormat="1" ht="11.25">
      <c r="B226" s="211"/>
      <c r="C226" s="212"/>
      <c r="D226" s="194" t="s">
        <v>192</v>
      </c>
      <c r="E226" s="213" t="s">
        <v>19</v>
      </c>
      <c r="F226" s="214" t="s">
        <v>290</v>
      </c>
      <c r="G226" s="212"/>
      <c r="H226" s="215">
        <v>4.6130000000000004</v>
      </c>
      <c r="I226" s="216"/>
      <c r="J226" s="212"/>
      <c r="K226" s="212"/>
      <c r="L226" s="217"/>
      <c r="M226" s="218"/>
      <c r="N226" s="219"/>
      <c r="O226" s="219"/>
      <c r="P226" s="219"/>
      <c r="Q226" s="219"/>
      <c r="R226" s="219"/>
      <c r="S226" s="219"/>
      <c r="T226" s="220"/>
      <c r="AT226" s="221" t="s">
        <v>192</v>
      </c>
      <c r="AU226" s="221" t="s">
        <v>86</v>
      </c>
      <c r="AV226" s="14" t="s">
        <v>86</v>
      </c>
      <c r="AW226" s="14" t="s">
        <v>37</v>
      </c>
      <c r="AX226" s="14" t="s">
        <v>77</v>
      </c>
      <c r="AY226" s="221" t="s">
        <v>179</v>
      </c>
    </row>
    <row r="227" spans="1:65" s="14" customFormat="1" ht="11.25">
      <c r="B227" s="211"/>
      <c r="C227" s="212"/>
      <c r="D227" s="194" t="s">
        <v>192</v>
      </c>
      <c r="E227" s="213" t="s">
        <v>19</v>
      </c>
      <c r="F227" s="214" t="s">
        <v>345</v>
      </c>
      <c r="G227" s="212"/>
      <c r="H227" s="215">
        <v>0.435</v>
      </c>
      <c r="I227" s="216"/>
      <c r="J227" s="212"/>
      <c r="K227" s="212"/>
      <c r="L227" s="217"/>
      <c r="M227" s="218"/>
      <c r="N227" s="219"/>
      <c r="O227" s="219"/>
      <c r="P227" s="219"/>
      <c r="Q227" s="219"/>
      <c r="R227" s="219"/>
      <c r="S227" s="219"/>
      <c r="T227" s="220"/>
      <c r="AT227" s="221" t="s">
        <v>192</v>
      </c>
      <c r="AU227" s="221" t="s">
        <v>86</v>
      </c>
      <c r="AV227" s="14" t="s">
        <v>86</v>
      </c>
      <c r="AW227" s="14" t="s">
        <v>37</v>
      </c>
      <c r="AX227" s="14" t="s">
        <v>77</v>
      </c>
      <c r="AY227" s="221" t="s">
        <v>179</v>
      </c>
    </row>
    <row r="228" spans="1:65" s="15" customFormat="1" ht="11.25">
      <c r="B228" s="222"/>
      <c r="C228" s="223"/>
      <c r="D228" s="194" t="s">
        <v>192</v>
      </c>
      <c r="E228" s="224" t="s">
        <v>19</v>
      </c>
      <c r="F228" s="225" t="s">
        <v>205</v>
      </c>
      <c r="G228" s="223"/>
      <c r="H228" s="226">
        <v>5.048</v>
      </c>
      <c r="I228" s="227"/>
      <c r="J228" s="223"/>
      <c r="K228" s="223"/>
      <c r="L228" s="228"/>
      <c r="M228" s="229"/>
      <c r="N228" s="230"/>
      <c r="O228" s="230"/>
      <c r="P228" s="230"/>
      <c r="Q228" s="230"/>
      <c r="R228" s="230"/>
      <c r="S228" s="230"/>
      <c r="T228" s="231"/>
      <c r="AT228" s="232" t="s">
        <v>192</v>
      </c>
      <c r="AU228" s="232" t="s">
        <v>86</v>
      </c>
      <c r="AV228" s="15" t="s">
        <v>186</v>
      </c>
      <c r="AW228" s="15" t="s">
        <v>37</v>
      </c>
      <c r="AX228" s="15" t="s">
        <v>84</v>
      </c>
      <c r="AY228" s="232" t="s">
        <v>179</v>
      </c>
    </row>
    <row r="229" spans="1:65" s="2" customFormat="1" ht="24.2" customHeight="1">
      <c r="A229" s="37"/>
      <c r="B229" s="38"/>
      <c r="C229" s="181" t="s">
        <v>346</v>
      </c>
      <c r="D229" s="181" t="s">
        <v>181</v>
      </c>
      <c r="E229" s="182" t="s">
        <v>347</v>
      </c>
      <c r="F229" s="183" t="s">
        <v>348</v>
      </c>
      <c r="G229" s="184" t="s">
        <v>228</v>
      </c>
      <c r="H229" s="185">
        <v>16.8</v>
      </c>
      <c r="I229" s="186"/>
      <c r="J229" s="187">
        <f>ROUND(I229*H229,2)</f>
        <v>0</v>
      </c>
      <c r="K229" s="183" t="s">
        <v>185</v>
      </c>
      <c r="L229" s="42"/>
      <c r="M229" s="188" t="s">
        <v>19</v>
      </c>
      <c r="N229" s="189" t="s">
        <v>48</v>
      </c>
      <c r="O229" s="67"/>
      <c r="P229" s="190">
        <f>O229*H229</f>
        <v>0</v>
      </c>
      <c r="Q229" s="190">
        <v>0</v>
      </c>
      <c r="R229" s="190">
        <f>Q229*H229</f>
        <v>0</v>
      </c>
      <c r="S229" s="190">
        <v>0</v>
      </c>
      <c r="T229" s="191">
        <f>S229*H229</f>
        <v>0</v>
      </c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R229" s="192" t="s">
        <v>186</v>
      </c>
      <c r="AT229" s="192" t="s">
        <v>181</v>
      </c>
      <c r="AU229" s="192" t="s">
        <v>86</v>
      </c>
      <c r="AY229" s="20" t="s">
        <v>179</v>
      </c>
      <c r="BE229" s="193">
        <f>IF(N229="základní",J229,0)</f>
        <v>0</v>
      </c>
      <c r="BF229" s="193">
        <f>IF(N229="snížená",J229,0)</f>
        <v>0</v>
      </c>
      <c r="BG229" s="193">
        <f>IF(N229="zákl. přenesená",J229,0)</f>
        <v>0</v>
      </c>
      <c r="BH229" s="193">
        <f>IF(N229="sníž. přenesená",J229,0)</f>
        <v>0</v>
      </c>
      <c r="BI229" s="193">
        <f>IF(N229="nulová",J229,0)</f>
        <v>0</v>
      </c>
      <c r="BJ229" s="20" t="s">
        <v>84</v>
      </c>
      <c r="BK229" s="193">
        <f>ROUND(I229*H229,2)</f>
        <v>0</v>
      </c>
      <c r="BL229" s="20" t="s">
        <v>186</v>
      </c>
      <c r="BM229" s="192" t="s">
        <v>349</v>
      </c>
    </row>
    <row r="230" spans="1:65" s="2" customFormat="1" ht="29.25">
      <c r="A230" s="37"/>
      <c r="B230" s="38"/>
      <c r="C230" s="39"/>
      <c r="D230" s="194" t="s">
        <v>188</v>
      </c>
      <c r="E230" s="39"/>
      <c r="F230" s="195" t="s">
        <v>350</v>
      </c>
      <c r="G230" s="39"/>
      <c r="H230" s="39"/>
      <c r="I230" s="196"/>
      <c r="J230" s="39"/>
      <c r="K230" s="39"/>
      <c r="L230" s="42"/>
      <c r="M230" s="197"/>
      <c r="N230" s="198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188</v>
      </c>
      <c r="AU230" s="20" t="s">
        <v>86</v>
      </c>
    </row>
    <row r="231" spans="1:65" s="2" customFormat="1" ht="11.25">
      <c r="A231" s="37"/>
      <c r="B231" s="38"/>
      <c r="C231" s="39"/>
      <c r="D231" s="199" t="s">
        <v>190</v>
      </c>
      <c r="E231" s="39"/>
      <c r="F231" s="200" t="s">
        <v>351</v>
      </c>
      <c r="G231" s="39"/>
      <c r="H231" s="39"/>
      <c r="I231" s="196"/>
      <c r="J231" s="39"/>
      <c r="K231" s="39"/>
      <c r="L231" s="42"/>
      <c r="M231" s="197"/>
      <c r="N231" s="198"/>
      <c r="O231" s="67"/>
      <c r="P231" s="67"/>
      <c r="Q231" s="67"/>
      <c r="R231" s="67"/>
      <c r="S231" s="67"/>
      <c r="T231" s="68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T231" s="20" t="s">
        <v>190</v>
      </c>
      <c r="AU231" s="20" t="s">
        <v>86</v>
      </c>
    </row>
    <row r="232" spans="1:65" s="13" customFormat="1" ht="22.5">
      <c r="B232" s="201"/>
      <c r="C232" s="202"/>
      <c r="D232" s="194" t="s">
        <v>192</v>
      </c>
      <c r="E232" s="203" t="s">
        <v>19</v>
      </c>
      <c r="F232" s="204" t="s">
        <v>352</v>
      </c>
      <c r="G232" s="202"/>
      <c r="H232" s="203" t="s">
        <v>19</v>
      </c>
      <c r="I232" s="205"/>
      <c r="J232" s="202"/>
      <c r="K232" s="202"/>
      <c r="L232" s="206"/>
      <c r="M232" s="207"/>
      <c r="N232" s="208"/>
      <c r="O232" s="208"/>
      <c r="P232" s="208"/>
      <c r="Q232" s="208"/>
      <c r="R232" s="208"/>
      <c r="S232" s="208"/>
      <c r="T232" s="209"/>
      <c r="AT232" s="210" t="s">
        <v>192</v>
      </c>
      <c r="AU232" s="210" t="s">
        <v>86</v>
      </c>
      <c r="AV232" s="13" t="s">
        <v>84</v>
      </c>
      <c r="AW232" s="13" t="s">
        <v>37</v>
      </c>
      <c r="AX232" s="13" t="s">
        <v>77</v>
      </c>
      <c r="AY232" s="210" t="s">
        <v>179</v>
      </c>
    </row>
    <row r="233" spans="1:65" s="13" customFormat="1" ht="22.5">
      <c r="B233" s="201"/>
      <c r="C233" s="202"/>
      <c r="D233" s="194" t="s">
        <v>192</v>
      </c>
      <c r="E233" s="203" t="s">
        <v>19</v>
      </c>
      <c r="F233" s="204" t="s">
        <v>353</v>
      </c>
      <c r="G233" s="202"/>
      <c r="H233" s="203" t="s">
        <v>19</v>
      </c>
      <c r="I233" s="205"/>
      <c r="J233" s="202"/>
      <c r="K233" s="202"/>
      <c r="L233" s="206"/>
      <c r="M233" s="207"/>
      <c r="N233" s="208"/>
      <c r="O233" s="208"/>
      <c r="P233" s="208"/>
      <c r="Q233" s="208"/>
      <c r="R233" s="208"/>
      <c r="S233" s="208"/>
      <c r="T233" s="209"/>
      <c r="AT233" s="210" t="s">
        <v>192</v>
      </c>
      <c r="AU233" s="210" t="s">
        <v>86</v>
      </c>
      <c r="AV233" s="13" t="s">
        <v>84</v>
      </c>
      <c r="AW233" s="13" t="s">
        <v>37</v>
      </c>
      <c r="AX233" s="13" t="s">
        <v>77</v>
      </c>
      <c r="AY233" s="210" t="s">
        <v>179</v>
      </c>
    </row>
    <row r="234" spans="1:65" s="14" customFormat="1" ht="11.25">
      <c r="B234" s="211"/>
      <c r="C234" s="212"/>
      <c r="D234" s="194" t="s">
        <v>192</v>
      </c>
      <c r="E234" s="213" t="s">
        <v>19</v>
      </c>
      <c r="F234" s="214" t="s">
        <v>354</v>
      </c>
      <c r="G234" s="212"/>
      <c r="H234" s="215">
        <v>1.98</v>
      </c>
      <c r="I234" s="216"/>
      <c r="J234" s="212"/>
      <c r="K234" s="212"/>
      <c r="L234" s="217"/>
      <c r="M234" s="218"/>
      <c r="N234" s="219"/>
      <c r="O234" s="219"/>
      <c r="P234" s="219"/>
      <c r="Q234" s="219"/>
      <c r="R234" s="219"/>
      <c r="S234" s="219"/>
      <c r="T234" s="220"/>
      <c r="AT234" s="221" t="s">
        <v>192</v>
      </c>
      <c r="AU234" s="221" t="s">
        <v>86</v>
      </c>
      <c r="AV234" s="14" t="s">
        <v>86</v>
      </c>
      <c r="AW234" s="14" t="s">
        <v>37</v>
      </c>
      <c r="AX234" s="14" t="s">
        <v>77</v>
      </c>
      <c r="AY234" s="221" t="s">
        <v>179</v>
      </c>
    </row>
    <row r="235" spans="1:65" s="13" customFormat="1" ht="22.5">
      <c r="B235" s="201"/>
      <c r="C235" s="202"/>
      <c r="D235" s="194" t="s">
        <v>192</v>
      </c>
      <c r="E235" s="203" t="s">
        <v>19</v>
      </c>
      <c r="F235" s="204" t="s">
        <v>355</v>
      </c>
      <c r="G235" s="202"/>
      <c r="H235" s="203" t="s">
        <v>19</v>
      </c>
      <c r="I235" s="205"/>
      <c r="J235" s="202"/>
      <c r="K235" s="202"/>
      <c r="L235" s="206"/>
      <c r="M235" s="207"/>
      <c r="N235" s="208"/>
      <c r="O235" s="208"/>
      <c r="P235" s="208"/>
      <c r="Q235" s="208"/>
      <c r="R235" s="208"/>
      <c r="S235" s="208"/>
      <c r="T235" s="209"/>
      <c r="AT235" s="210" t="s">
        <v>192</v>
      </c>
      <c r="AU235" s="210" t="s">
        <v>86</v>
      </c>
      <c r="AV235" s="13" t="s">
        <v>84</v>
      </c>
      <c r="AW235" s="13" t="s">
        <v>37</v>
      </c>
      <c r="AX235" s="13" t="s">
        <v>77</v>
      </c>
      <c r="AY235" s="210" t="s">
        <v>179</v>
      </c>
    </row>
    <row r="236" spans="1:65" s="13" customFormat="1" ht="22.5">
      <c r="B236" s="201"/>
      <c r="C236" s="202"/>
      <c r="D236" s="194" t="s">
        <v>192</v>
      </c>
      <c r="E236" s="203" t="s">
        <v>19</v>
      </c>
      <c r="F236" s="204" t="s">
        <v>356</v>
      </c>
      <c r="G236" s="202"/>
      <c r="H236" s="203" t="s">
        <v>19</v>
      </c>
      <c r="I236" s="205"/>
      <c r="J236" s="202"/>
      <c r="K236" s="202"/>
      <c r="L236" s="206"/>
      <c r="M236" s="207"/>
      <c r="N236" s="208"/>
      <c r="O236" s="208"/>
      <c r="P236" s="208"/>
      <c r="Q236" s="208"/>
      <c r="R236" s="208"/>
      <c r="S236" s="208"/>
      <c r="T236" s="209"/>
      <c r="AT236" s="210" t="s">
        <v>192</v>
      </c>
      <c r="AU236" s="210" t="s">
        <v>86</v>
      </c>
      <c r="AV236" s="13" t="s">
        <v>84</v>
      </c>
      <c r="AW236" s="13" t="s">
        <v>37</v>
      </c>
      <c r="AX236" s="13" t="s">
        <v>77</v>
      </c>
      <c r="AY236" s="210" t="s">
        <v>179</v>
      </c>
    </row>
    <row r="237" spans="1:65" s="14" customFormat="1" ht="11.25">
      <c r="B237" s="211"/>
      <c r="C237" s="212"/>
      <c r="D237" s="194" t="s">
        <v>192</v>
      </c>
      <c r="E237" s="213" t="s">
        <v>19</v>
      </c>
      <c r="F237" s="214" t="s">
        <v>357</v>
      </c>
      <c r="G237" s="212"/>
      <c r="H237" s="215">
        <v>14.82</v>
      </c>
      <c r="I237" s="216"/>
      <c r="J237" s="212"/>
      <c r="K237" s="212"/>
      <c r="L237" s="217"/>
      <c r="M237" s="218"/>
      <c r="N237" s="219"/>
      <c r="O237" s="219"/>
      <c r="P237" s="219"/>
      <c r="Q237" s="219"/>
      <c r="R237" s="219"/>
      <c r="S237" s="219"/>
      <c r="T237" s="220"/>
      <c r="AT237" s="221" t="s">
        <v>192</v>
      </c>
      <c r="AU237" s="221" t="s">
        <v>86</v>
      </c>
      <c r="AV237" s="14" t="s">
        <v>86</v>
      </c>
      <c r="AW237" s="14" t="s">
        <v>37</v>
      </c>
      <c r="AX237" s="14" t="s">
        <v>77</v>
      </c>
      <c r="AY237" s="221" t="s">
        <v>179</v>
      </c>
    </row>
    <row r="238" spans="1:65" s="15" customFormat="1" ht="11.25">
      <c r="B238" s="222"/>
      <c r="C238" s="223"/>
      <c r="D238" s="194" t="s">
        <v>192</v>
      </c>
      <c r="E238" s="224" t="s">
        <v>19</v>
      </c>
      <c r="F238" s="225" t="s">
        <v>205</v>
      </c>
      <c r="G238" s="223"/>
      <c r="H238" s="226">
        <v>16.8</v>
      </c>
      <c r="I238" s="227"/>
      <c r="J238" s="223"/>
      <c r="K238" s="223"/>
      <c r="L238" s="228"/>
      <c r="M238" s="229"/>
      <c r="N238" s="230"/>
      <c r="O238" s="230"/>
      <c r="P238" s="230"/>
      <c r="Q238" s="230"/>
      <c r="R238" s="230"/>
      <c r="S238" s="230"/>
      <c r="T238" s="231"/>
      <c r="AT238" s="232" t="s">
        <v>192</v>
      </c>
      <c r="AU238" s="232" t="s">
        <v>86</v>
      </c>
      <c r="AV238" s="15" t="s">
        <v>186</v>
      </c>
      <c r="AW238" s="15" t="s">
        <v>37</v>
      </c>
      <c r="AX238" s="15" t="s">
        <v>84</v>
      </c>
      <c r="AY238" s="232" t="s">
        <v>179</v>
      </c>
    </row>
    <row r="239" spans="1:65" s="2" customFormat="1" ht="21.75" customHeight="1">
      <c r="A239" s="37"/>
      <c r="B239" s="38"/>
      <c r="C239" s="181" t="s">
        <v>358</v>
      </c>
      <c r="D239" s="181" t="s">
        <v>181</v>
      </c>
      <c r="E239" s="182" t="s">
        <v>359</v>
      </c>
      <c r="F239" s="183" t="s">
        <v>360</v>
      </c>
      <c r="G239" s="184" t="s">
        <v>228</v>
      </c>
      <c r="H239" s="185">
        <v>7.92</v>
      </c>
      <c r="I239" s="186"/>
      <c r="J239" s="187">
        <f>ROUND(I239*H239,2)</f>
        <v>0</v>
      </c>
      <c r="K239" s="183" t="s">
        <v>185</v>
      </c>
      <c r="L239" s="42"/>
      <c r="M239" s="188" t="s">
        <v>19</v>
      </c>
      <c r="N239" s="189" t="s">
        <v>48</v>
      </c>
      <c r="O239" s="67"/>
      <c r="P239" s="190">
        <f>O239*H239</f>
        <v>0</v>
      </c>
      <c r="Q239" s="190">
        <v>0</v>
      </c>
      <c r="R239" s="190">
        <f>Q239*H239</f>
        <v>0</v>
      </c>
      <c r="S239" s="190">
        <v>0</v>
      </c>
      <c r="T239" s="191">
        <f>S239*H239</f>
        <v>0</v>
      </c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R239" s="192" t="s">
        <v>186</v>
      </c>
      <c r="AT239" s="192" t="s">
        <v>181</v>
      </c>
      <c r="AU239" s="192" t="s">
        <v>86</v>
      </c>
      <c r="AY239" s="20" t="s">
        <v>179</v>
      </c>
      <c r="BE239" s="193">
        <f>IF(N239="základní",J239,0)</f>
        <v>0</v>
      </c>
      <c r="BF239" s="193">
        <f>IF(N239="snížená",J239,0)</f>
        <v>0</v>
      </c>
      <c r="BG239" s="193">
        <f>IF(N239="zákl. přenesená",J239,0)</f>
        <v>0</v>
      </c>
      <c r="BH239" s="193">
        <f>IF(N239="sníž. přenesená",J239,0)</f>
        <v>0</v>
      </c>
      <c r="BI239" s="193">
        <f>IF(N239="nulová",J239,0)</f>
        <v>0</v>
      </c>
      <c r="BJ239" s="20" t="s">
        <v>84</v>
      </c>
      <c r="BK239" s="193">
        <f>ROUND(I239*H239,2)</f>
        <v>0</v>
      </c>
      <c r="BL239" s="20" t="s">
        <v>186</v>
      </c>
      <c r="BM239" s="192" t="s">
        <v>361</v>
      </c>
    </row>
    <row r="240" spans="1:65" s="2" customFormat="1" ht="19.5">
      <c r="A240" s="37"/>
      <c r="B240" s="38"/>
      <c r="C240" s="39"/>
      <c r="D240" s="194" t="s">
        <v>188</v>
      </c>
      <c r="E240" s="39"/>
      <c r="F240" s="195" t="s">
        <v>362</v>
      </c>
      <c r="G240" s="39"/>
      <c r="H240" s="39"/>
      <c r="I240" s="196"/>
      <c r="J240" s="39"/>
      <c r="K240" s="39"/>
      <c r="L240" s="42"/>
      <c r="M240" s="197"/>
      <c r="N240" s="198"/>
      <c r="O240" s="67"/>
      <c r="P240" s="67"/>
      <c r="Q240" s="67"/>
      <c r="R240" s="67"/>
      <c r="S240" s="67"/>
      <c r="T240" s="68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T240" s="20" t="s">
        <v>188</v>
      </c>
      <c r="AU240" s="20" t="s">
        <v>86</v>
      </c>
    </row>
    <row r="241" spans="1:65" s="2" customFormat="1" ht="11.25">
      <c r="A241" s="37"/>
      <c r="B241" s="38"/>
      <c r="C241" s="39"/>
      <c r="D241" s="199" t="s">
        <v>190</v>
      </c>
      <c r="E241" s="39"/>
      <c r="F241" s="200" t="s">
        <v>363</v>
      </c>
      <c r="G241" s="39"/>
      <c r="H241" s="39"/>
      <c r="I241" s="196"/>
      <c r="J241" s="39"/>
      <c r="K241" s="39"/>
      <c r="L241" s="42"/>
      <c r="M241" s="197"/>
      <c r="N241" s="198"/>
      <c r="O241" s="67"/>
      <c r="P241" s="67"/>
      <c r="Q241" s="67"/>
      <c r="R241" s="67"/>
      <c r="S241" s="67"/>
      <c r="T241" s="68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T241" s="20" t="s">
        <v>190</v>
      </c>
      <c r="AU241" s="20" t="s">
        <v>86</v>
      </c>
    </row>
    <row r="242" spans="1:65" s="13" customFormat="1" ht="22.5">
      <c r="B242" s="201"/>
      <c r="C242" s="202"/>
      <c r="D242" s="194" t="s">
        <v>192</v>
      </c>
      <c r="E242" s="203" t="s">
        <v>19</v>
      </c>
      <c r="F242" s="204" t="s">
        <v>364</v>
      </c>
      <c r="G242" s="202"/>
      <c r="H242" s="203" t="s">
        <v>19</v>
      </c>
      <c r="I242" s="205"/>
      <c r="J242" s="202"/>
      <c r="K242" s="202"/>
      <c r="L242" s="206"/>
      <c r="M242" s="207"/>
      <c r="N242" s="208"/>
      <c r="O242" s="208"/>
      <c r="P242" s="208"/>
      <c r="Q242" s="208"/>
      <c r="R242" s="208"/>
      <c r="S242" s="208"/>
      <c r="T242" s="209"/>
      <c r="AT242" s="210" t="s">
        <v>192</v>
      </c>
      <c r="AU242" s="210" t="s">
        <v>86</v>
      </c>
      <c r="AV242" s="13" t="s">
        <v>84</v>
      </c>
      <c r="AW242" s="13" t="s">
        <v>37</v>
      </c>
      <c r="AX242" s="13" t="s">
        <v>77</v>
      </c>
      <c r="AY242" s="210" t="s">
        <v>179</v>
      </c>
    </row>
    <row r="243" spans="1:65" s="14" customFormat="1" ht="11.25">
      <c r="B243" s="211"/>
      <c r="C243" s="212"/>
      <c r="D243" s="194" t="s">
        <v>192</v>
      </c>
      <c r="E243" s="213" t="s">
        <v>19</v>
      </c>
      <c r="F243" s="214" t="s">
        <v>365</v>
      </c>
      <c r="G243" s="212"/>
      <c r="H243" s="215">
        <v>7.92</v>
      </c>
      <c r="I243" s="216"/>
      <c r="J243" s="212"/>
      <c r="K243" s="212"/>
      <c r="L243" s="217"/>
      <c r="M243" s="218"/>
      <c r="N243" s="219"/>
      <c r="O243" s="219"/>
      <c r="P243" s="219"/>
      <c r="Q243" s="219"/>
      <c r="R243" s="219"/>
      <c r="S243" s="219"/>
      <c r="T243" s="220"/>
      <c r="AT243" s="221" t="s">
        <v>192</v>
      </c>
      <c r="AU243" s="221" t="s">
        <v>86</v>
      </c>
      <c r="AV243" s="14" t="s">
        <v>86</v>
      </c>
      <c r="AW243" s="14" t="s">
        <v>37</v>
      </c>
      <c r="AX243" s="14" t="s">
        <v>84</v>
      </c>
      <c r="AY243" s="221" t="s">
        <v>179</v>
      </c>
    </row>
    <row r="244" spans="1:65" s="2" customFormat="1" ht="24.2" customHeight="1">
      <c r="A244" s="37"/>
      <c r="B244" s="38"/>
      <c r="C244" s="181" t="s">
        <v>7</v>
      </c>
      <c r="D244" s="181" t="s">
        <v>181</v>
      </c>
      <c r="E244" s="182" t="s">
        <v>366</v>
      </c>
      <c r="F244" s="183" t="s">
        <v>367</v>
      </c>
      <c r="G244" s="184" t="s">
        <v>228</v>
      </c>
      <c r="H244" s="185">
        <v>4.62</v>
      </c>
      <c r="I244" s="186"/>
      <c r="J244" s="187">
        <f>ROUND(I244*H244,2)</f>
        <v>0</v>
      </c>
      <c r="K244" s="183" t="s">
        <v>185</v>
      </c>
      <c r="L244" s="42"/>
      <c r="M244" s="188" t="s">
        <v>19</v>
      </c>
      <c r="N244" s="189" t="s">
        <v>48</v>
      </c>
      <c r="O244" s="67"/>
      <c r="P244" s="190">
        <f>O244*H244</f>
        <v>0</v>
      </c>
      <c r="Q244" s="190">
        <v>0</v>
      </c>
      <c r="R244" s="190">
        <f>Q244*H244</f>
        <v>0</v>
      </c>
      <c r="S244" s="190">
        <v>0</v>
      </c>
      <c r="T244" s="191">
        <f>S244*H244</f>
        <v>0</v>
      </c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R244" s="192" t="s">
        <v>186</v>
      </c>
      <c r="AT244" s="192" t="s">
        <v>181</v>
      </c>
      <c r="AU244" s="192" t="s">
        <v>86</v>
      </c>
      <c r="AY244" s="20" t="s">
        <v>179</v>
      </c>
      <c r="BE244" s="193">
        <f>IF(N244="základní",J244,0)</f>
        <v>0</v>
      </c>
      <c r="BF244" s="193">
        <f>IF(N244="snížená",J244,0)</f>
        <v>0</v>
      </c>
      <c r="BG244" s="193">
        <f>IF(N244="zákl. přenesená",J244,0)</f>
        <v>0</v>
      </c>
      <c r="BH244" s="193">
        <f>IF(N244="sníž. přenesená",J244,0)</f>
        <v>0</v>
      </c>
      <c r="BI244" s="193">
        <f>IF(N244="nulová",J244,0)</f>
        <v>0</v>
      </c>
      <c r="BJ244" s="20" t="s">
        <v>84</v>
      </c>
      <c r="BK244" s="193">
        <f>ROUND(I244*H244,2)</f>
        <v>0</v>
      </c>
      <c r="BL244" s="20" t="s">
        <v>186</v>
      </c>
      <c r="BM244" s="192" t="s">
        <v>368</v>
      </c>
    </row>
    <row r="245" spans="1:65" s="2" customFormat="1" ht="39">
      <c r="A245" s="37"/>
      <c r="B245" s="38"/>
      <c r="C245" s="39"/>
      <c r="D245" s="194" t="s">
        <v>188</v>
      </c>
      <c r="E245" s="39"/>
      <c r="F245" s="195" t="s">
        <v>369</v>
      </c>
      <c r="G245" s="39"/>
      <c r="H245" s="39"/>
      <c r="I245" s="196"/>
      <c r="J245" s="39"/>
      <c r="K245" s="39"/>
      <c r="L245" s="42"/>
      <c r="M245" s="197"/>
      <c r="N245" s="198"/>
      <c r="O245" s="67"/>
      <c r="P245" s="67"/>
      <c r="Q245" s="67"/>
      <c r="R245" s="67"/>
      <c r="S245" s="67"/>
      <c r="T245" s="68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T245" s="20" t="s">
        <v>188</v>
      </c>
      <c r="AU245" s="20" t="s">
        <v>86</v>
      </c>
    </row>
    <row r="246" spans="1:65" s="2" customFormat="1" ht="11.25">
      <c r="A246" s="37"/>
      <c r="B246" s="38"/>
      <c r="C246" s="39"/>
      <c r="D246" s="199" t="s">
        <v>190</v>
      </c>
      <c r="E246" s="39"/>
      <c r="F246" s="200" t="s">
        <v>370</v>
      </c>
      <c r="G246" s="39"/>
      <c r="H246" s="39"/>
      <c r="I246" s="196"/>
      <c r="J246" s="39"/>
      <c r="K246" s="39"/>
      <c r="L246" s="42"/>
      <c r="M246" s="197"/>
      <c r="N246" s="198"/>
      <c r="O246" s="67"/>
      <c r="P246" s="67"/>
      <c r="Q246" s="67"/>
      <c r="R246" s="67"/>
      <c r="S246" s="67"/>
      <c r="T246" s="68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T246" s="20" t="s">
        <v>190</v>
      </c>
      <c r="AU246" s="20" t="s">
        <v>86</v>
      </c>
    </row>
    <row r="247" spans="1:65" s="13" customFormat="1" ht="22.5">
      <c r="B247" s="201"/>
      <c r="C247" s="202"/>
      <c r="D247" s="194" t="s">
        <v>192</v>
      </c>
      <c r="E247" s="203" t="s">
        <v>19</v>
      </c>
      <c r="F247" s="204" t="s">
        <v>371</v>
      </c>
      <c r="G247" s="202"/>
      <c r="H247" s="203" t="s">
        <v>19</v>
      </c>
      <c r="I247" s="205"/>
      <c r="J247" s="202"/>
      <c r="K247" s="202"/>
      <c r="L247" s="206"/>
      <c r="M247" s="207"/>
      <c r="N247" s="208"/>
      <c r="O247" s="208"/>
      <c r="P247" s="208"/>
      <c r="Q247" s="208"/>
      <c r="R247" s="208"/>
      <c r="S247" s="208"/>
      <c r="T247" s="209"/>
      <c r="AT247" s="210" t="s">
        <v>192</v>
      </c>
      <c r="AU247" s="210" t="s">
        <v>86</v>
      </c>
      <c r="AV247" s="13" t="s">
        <v>84</v>
      </c>
      <c r="AW247" s="13" t="s">
        <v>37</v>
      </c>
      <c r="AX247" s="13" t="s">
        <v>77</v>
      </c>
      <c r="AY247" s="210" t="s">
        <v>179</v>
      </c>
    </row>
    <row r="248" spans="1:65" s="14" customFormat="1" ht="11.25">
      <c r="B248" s="211"/>
      <c r="C248" s="212"/>
      <c r="D248" s="194" t="s">
        <v>192</v>
      </c>
      <c r="E248" s="213" t="s">
        <v>19</v>
      </c>
      <c r="F248" s="214" t="s">
        <v>372</v>
      </c>
      <c r="G248" s="212"/>
      <c r="H248" s="215">
        <v>4.62</v>
      </c>
      <c r="I248" s="216"/>
      <c r="J248" s="212"/>
      <c r="K248" s="212"/>
      <c r="L248" s="217"/>
      <c r="M248" s="218"/>
      <c r="N248" s="219"/>
      <c r="O248" s="219"/>
      <c r="P248" s="219"/>
      <c r="Q248" s="219"/>
      <c r="R248" s="219"/>
      <c r="S248" s="219"/>
      <c r="T248" s="220"/>
      <c r="AT248" s="221" t="s">
        <v>192</v>
      </c>
      <c r="AU248" s="221" t="s">
        <v>86</v>
      </c>
      <c r="AV248" s="14" t="s">
        <v>86</v>
      </c>
      <c r="AW248" s="14" t="s">
        <v>37</v>
      </c>
      <c r="AX248" s="14" t="s">
        <v>84</v>
      </c>
      <c r="AY248" s="221" t="s">
        <v>179</v>
      </c>
    </row>
    <row r="249" spans="1:65" s="2" customFormat="1" ht="16.5" customHeight="1">
      <c r="A249" s="37"/>
      <c r="B249" s="38"/>
      <c r="C249" s="244" t="s">
        <v>373</v>
      </c>
      <c r="D249" s="244" t="s">
        <v>374</v>
      </c>
      <c r="E249" s="245" t="s">
        <v>375</v>
      </c>
      <c r="F249" s="246" t="s">
        <v>376</v>
      </c>
      <c r="G249" s="247" t="s">
        <v>332</v>
      </c>
      <c r="H249" s="248">
        <v>9.24</v>
      </c>
      <c r="I249" s="249"/>
      <c r="J249" s="250">
        <f>ROUND(I249*H249,2)</f>
        <v>0</v>
      </c>
      <c r="K249" s="246" t="s">
        <v>185</v>
      </c>
      <c r="L249" s="251"/>
      <c r="M249" s="252" t="s">
        <v>19</v>
      </c>
      <c r="N249" s="253" t="s">
        <v>48</v>
      </c>
      <c r="O249" s="67"/>
      <c r="P249" s="190">
        <f>O249*H249</f>
        <v>0</v>
      </c>
      <c r="Q249" s="190">
        <v>1</v>
      </c>
      <c r="R249" s="190">
        <f>Q249*H249</f>
        <v>9.24</v>
      </c>
      <c r="S249" s="190">
        <v>0</v>
      </c>
      <c r="T249" s="191">
        <f>S249*H249</f>
        <v>0</v>
      </c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R249" s="192" t="s">
        <v>253</v>
      </c>
      <c r="AT249" s="192" t="s">
        <v>374</v>
      </c>
      <c r="AU249" s="192" t="s">
        <v>86</v>
      </c>
      <c r="AY249" s="20" t="s">
        <v>179</v>
      </c>
      <c r="BE249" s="193">
        <f>IF(N249="základní",J249,0)</f>
        <v>0</v>
      </c>
      <c r="BF249" s="193">
        <f>IF(N249="snížená",J249,0)</f>
        <v>0</v>
      </c>
      <c r="BG249" s="193">
        <f>IF(N249="zákl. přenesená",J249,0)</f>
        <v>0</v>
      </c>
      <c r="BH249" s="193">
        <f>IF(N249="sníž. přenesená",J249,0)</f>
        <v>0</v>
      </c>
      <c r="BI249" s="193">
        <f>IF(N249="nulová",J249,0)</f>
        <v>0</v>
      </c>
      <c r="BJ249" s="20" t="s">
        <v>84</v>
      </c>
      <c r="BK249" s="193">
        <f>ROUND(I249*H249,2)</f>
        <v>0</v>
      </c>
      <c r="BL249" s="20" t="s">
        <v>186</v>
      </c>
      <c r="BM249" s="192" t="s">
        <v>377</v>
      </c>
    </row>
    <row r="250" spans="1:65" s="2" customFormat="1" ht="11.25">
      <c r="A250" s="37"/>
      <c r="B250" s="38"/>
      <c r="C250" s="39"/>
      <c r="D250" s="194" t="s">
        <v>188</v>
      </c>
      <c r="E250" s="39"/>
      <c r="F250" s="195" t="s">
        <v>376</v>
      </c>
      <c r="G250" s="39"/>
      <c r="H250" s="39"/>
      <c r="I250" s="196"/>
      <c r="J250" s="39"/>
      <c r="K250" s="39"/>
      <c r="L250" s="42"/>
      <c r="M250" s="197"/>
      <c r="N250" s="198"/>
      <c r="O250" s="67"/>
      <c r="P250" s="67"/>
      <c r="Q250" s="67"/>
      <c r="R250" s="67"/>
      <c r="S250" s="67"/>
      <c r="T250" s="68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T250" s="20" t="s">
        <v>188</v>
      </c>
      <c r="AU250" s="20" t="s">
        <v>86</v>
      </c>
    </row>
    <row r="251" spans="1:65" s="14" customFormat="1" ht="11.25">
      <c r="B251" s="211"/>
      <c r="C251" s="212"/>
      <c r="D251" s="194" t="s">
        <v>192</v>
      </c>
      <c r="E251" s="212"/>
      <c r="F251" s="214" t="s">
        <v>378</v>
      </c>
      <c r="G251" s="212"/>
      <c r="H251" s="215">
        <v>9.24</v>
      </c>
      <c r="I251" s="216"/>
      <c r="J251" s="212"/>
      <c r="K251" s="212"/>
      <c r="L251" s="217"/>
      <c r="M251" s="218"/>
      <c r="N251" s="219"/>
      <c r="O251" s="219"/>
      <c r="P251" s="219"/>
      <c r="Q251" s="219"/>
      <c r="R251" s="219"/>
      <c r="S251" s="219"/>
      <c r="T251" s="220"/>
      <c r="AT251" s="221" t="s">
        <v>192</v>
      </c>
      <c r="AU251" s="221" t="s">
        <v>86</v>
      </c>
      <c r="AV251" s="14" t="s">
        <v>86</v>
      </c>
      <c r="AW251" s="14" t="s">
        <v>4</v>
      </c>
      <c r="AX251" s="14" t="s">
        <v>84</v>
      </c>
      <c r="AY251" s="221" t="s">
        <v>179</v>
      </c>
    </row>
    <row r="252" spans="1:65" s="2" customFormat="1" ht="24.2" customHeight="1">
      <c r="A252" s="37"/>
      <c r="B252" s="38"/>
      <c r="C252" s="181" t="s">
        <v>379</v>
      </c>
      <c r="D252" s="181" t="s">
        <v>181</v>
      </c>
      <c r="E252" s="182" t="s">
        <v>380</v>
      </c>
      <c r="F252" s="183" t="s">
        <v>381</v>
      </c>
      <c r="G252" s="184" t="s">
        <v>184</v>
      </c>
      <c r="H252" s="185">
        <v>7.6</v>
      </c>
      <c r="I252" s="186"/>
      <c r="J252" s="187">
        <f>ROUND(I252*H252,2)</f>
        <v>0</v>
      </c>
      <c r="K252" s="183" t="s">
        <v>185</v>
      </c>
      <c r="L252" s="42"/>
      <c r="M252" s="188" t="s">
        <v>19</v>
      </c>
      <c r="N252" s="189" t="s">
        <v>48</v>
      </c>
      <c r="O252" s="67"/>
      <c r="P252" s="190">
        <f>O252*H252</f>
        <v>0</v>
      </c>
      <c r="Q252" s="190">
        <v>0</v>
      </c>
      <c r="R252" s="190">
        <f>Q252*H252</f>
        <v>0</v>
      </c>
      <c r="S252" s="190">
        <v>0</v>
      </c>
      <c r="T252" s="191">
        <f>S252*H252</f>
        <v>0</v>
      </c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R252" s="192" t="s">
        <v>186</v>
      </c>
      <c r="AT252" s="192" t="s">
        <v>181</v>
      </c>
      <c r="AU252" s="192" t="s">
        <v>86</v>
      </c>
      <c r="AY252" s="20" t="s">
        <v>179</v>
      </c>
      <c r="BE252" s="193">
        <f>IF(N252="základní",J252,0)</f>
        <v>0</v>
      </c>
      <c r="BF252" s="193">
        <f>IF(N252="snížená",J252,0)</f>
        <v>0</v>
      </c>
      <c r="BG252" s="193">
        <f>IF(N252="zákl. přenesená",J252,0)</f>
        <v>0</v>
      </c>
      <c r="BH252" s="193">
        <f>IF(N252="sníž. přenesená",J252,0)</f>
        <v>0</v>
      </c>
      <c r="BI252" s="193">
        <f>IF(N252="nulová",J252,0)</f>
        <v>0</v>
      </c>
      <c r="BJ252" s="20" t="s">
        <v>84</v>
      </c>
      <c r="BK252" s="193">
        <f>ROUND(I252*H252,2)</f>
        <v>0</v>
      </c>
      <c r="BL252" s="20" t="s">
        <v>186</v>
      </c>
      <c r="BM252" s="192" t="s">
        <v>382</v>
      </c>
    </row>
    <row r="253" spans="1:65" s="2" customFormat="1" ht="19.5">
      <c r="A253" s="37"/>
      <c r="B253" s="38"/>
      <c r="C253" s="39"/>
      <c r="D253" s="194" t="s">
        <v>188</v>
      </c>
      <c r="E253" s="39"/>
      <c r="F253" s="195" t="s">
        <v>383</v>
      </c>
      <c r="G253" s="39"/>
      <c r="H253" s="39"/>
      <c r="I253" s="196"/>
      <c r="J253" s="39"/>
      <c r="K253" s="39"/>
      <c r="L253" s="42"/>
      <c r="M253" s="197"/>
      <c r="N253" s="198"/>
      <c r="O253" s="67"/>
      <c r="P253" s="67"/>
      <c r="Q253" s="67"/>
      <c r="R253" s="67"/>
      <c r="S253" s="67"/>
      <c r="T253" s="68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T253" s="20" t="s">
        <v>188</v>
      </c>
      <c r="AU253" s="20" t="s">
        <v>86</v>
      </c>
    </row>
    <row r="254" spans="1:65" s="2" customFormat="1" ht="11.25">
      <c r="A254" s="37"/>
      <c r="B254" s="38"/>
      <c r="C254" s="39"/>
      <c r="D254" s="199" t="s">
        <v>190</v>
      </c>
      <c r="E254" s="39"/>
      <c r="F254" s="200" t="s">
        <v>384</v>
      </c>
      <c r="G254" s="39"/>
      <c r="H254" s="39"/>
      <c r="I254" s="196"/>
      <c r="J254" s="39"/>
      <c r="K254" s="39"/>
      <c r="L254" s="42"/>
      <c r="M254" s="197"/>
      <c r="N254" s="198"/>
      <c r="O254" s="67"/>
      <c r="P254" s="67"/>
      <c r="Q254" s="67"/>
      <c r="R254" s="67"/>
      <c r="S254" s="67"/>
      <c r="T254" s="68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T254" s="20" t="s">
        <v>190</v>
      </c>
      <c r="AU254" s="20" t="s">
        <v>86</v>
      </c>
    </row>
    <row r="255" spans="1:65" s="13" customFormat="1" ht="22.5">
      <c r="B255" s="201"/>
      <c r="C255" s="202"/>
      <c r="D255" s="194" t="s">
        <v>192</v>
      </c>
      <c r="E255" s="203" t="s">
        <v>19</v>
      </c>
      <c r="F255" s="204" t="s">
        <v>385</v>
      </c>
      <c r="G255" s="202"/>
      <c r="H255" s="203" t="s">
        <v>19</v>
      </c>
      <c r="I255" s="205"/>
      <c r="J255" s="202"/>
      <c r="K255" s="202"/>
      <c r="L255" s="206"/>
      <c r="M255" s="207"/>
      <c r="N255" s="208"/>
      <c r="O255" s="208"/>
      <c r="P255" s="208"/>
      <c r="Q255" s="208"/>
      <c r="R255" s="208"/>
      <c r="S255" s="208"/>
      <c r="T255" s="209"/>
      <c r="AT255" s="210" t="s">
        <v>192</v>
      </c>
      <c r="AU255" s="210" t="s">
        <v>86</v>
      </c>
      <c r="AV255" s="13" t="s">
        <v>84</v>
      </c>
      <c r="AW255" s="13" t="s">
        <v>37</v>
      </c>
      <c r="AX255" s="13" t="s">
        <v>77</v>
      </c>
      <c r="AY255" s="210" t="s">
        <v>179</v>
      </c>
    </row>
    <row r="256" spans="1:65" s="13" customFormat="1" ht="22.5">
      <c r="B256" s="201"/>
      <c r="C256" s="202"/>
      <c r="D256" s="194" t="s">
        <v>192</v>
      </c>
      <c r="E256" s="203" t="s">
        <v>19</v>
      </c>
      <c r="F256" s="204" t="s">
        <v>386</v>
      </c>
      <c r="G256" s="202"/>
      <c r="H256" s="203" t="s">
        <v>19</v>
      </c>
      <c r="I256" s="205"/>
      <c r="J256" s="202"/>
      <c r="K256" s="202"/>
      <c r="L256" s="206"/>
      <c r="M256" s="207"/>
      <c r="N256" s="208"/>
      <c r="O256" s="208"/>
      <c r="P256" s="208"/>
      <c r="Q256" s="208"/>
      <c r="R256" s="208"/>
      <c r="S256" s="208"/>
      <c r="T256" s="209"/>
      <c r="AT256" s="210" t="s">
        <v>192</v>
      </c>
      <c r="AU256" s="210" t="s">
        <v>86</v>
      </c>
      <c r="AV256" s="13" t="s">
        <v>84</v>
      </c>
      <c r="AW256" s="13" t="s">
        <v>37</v>
      </c>
      <c r="AX256" s="13" t="s">
        <v>77</v>
      </c>
      <c r="AY256" s="210" t="s">
        <v>179</v>
      </c>
    </row>
    <row r="257" spans="1:65" s="14" customFormat="1" ht="11.25">
      <c r="B257" s="211"/>
      <c r="C257" s="212"/>
      <c r="D257" s="194" t="s">
        <v>192</v>
      </c>
      <c r="E257" s="213" t="s">
        <v>19</v>
      </c>
      <c r="F257" s="214" t="s">
        <v>194</v>
      </c>
      <c r="G257" s="212"/>
      <c r="H257" s="215">
        <v>2</v>
      </c>
      <c r="I257" s="216"/>
      <c r="J257" s="212"/>
      <c r="K257" s="212"/>
      <c r="L257" s="217"/>
      <c r="M257" s="218"/>
      <c r="N257" s="219"/>
      <c r="O257" s="219"/>
      <c r="P257" s="219"/>
      <c r="Q257" s="219"/>
      <c r="R257" s="219"/>
      <c r="S257" s="219"/>
      <c r="T257" s="220"/>
      <c r="AT257" s="221" t="s">
        <v>192</v>
      </c>
      <c r="AU257" s="221" t="s">
        <v>86</v>
      </c>
      <c r="AV257" s="14" t="s">
        <v>86</v>
      </c>
      <c r="AW257" s="14" t="s">
        <v>37</v>
      </c>
      <c r="AX257" s="14" t="s">
        <v>77</v>
      </c>
      <c r="AY257" s="221" t="s">
        <v>179</v>
      </c>
    </row>
    <row r="258" spans="1:65" s="13" customFormat="1" ht="22.5">
      <c r="B258" s="201"/>
      <c r="C258" s="202"/>
      <c r="D258" s="194" t="s">
        <v>192</v>
      </c>
      <c r="E258" s="203" t="s">
        <v>19</v>
      </c>
      <c r="F258" s="204" t="s">
        <v>387</v>
      </c>
      <c r="G258" s="202"/>
      <c r="H258" s="203" t="s">
        <v>19</v>
      </c>
      <c r="I258" s="205"/>
      <c r="J258" s="202"/>
      <c r="K258" s="202"/>
      <c r="L258" s="206"/>
      <c r="M258" s="207"/>
      <c r="N258" s="208"/>
      <c r="O258" s="208"/>
      <c r="P258" s="208"/>
      <c r="Q258" s="208"/>
      <c r="R258" s="208"/>
      <c r="S258" s="208"/>
      <c r="T258" s="209"/>
      <c r="AT258" s="210" t="s">
        <v>192</v>
      </c>
      <c r="AU258" s="210" t="s">
        <v>86</v>
      </c>
      <c r="AV258" s="13" t="s">
        <v>84</v>
      </c>
      <c r="AW258" s="13" t="s">
        <v>37</v>
      </c>
      <c r="AX258" s="13" t="s">
        <v>77</v>
      </c>
      <c r="AY258" s="210" t="s">
        <v>179</v>
      </c>
    </row>
    <row r="259" spans="1:65" s="14" customFormat="1" ht="11.25">
      <c r="B259" s="211"/>
      <c r="C259" s="212"/>
      <c r="D259" s="194" t="s">
        <v>192</v>
      </c>
      <c r="E259" s="213" t="s">
        <v>19</v>
      </c>
      <c r="F259" s="214" t="s">
        <v>202</v>
      </c>
      <c r="G259" s="212"/>
      <c r="H259" s="215">
        <v>5.6</v>
      </c>
      <c r="I259" s="216"/>
      <c r="J259" s="212"/>
      <c r="K259" s="212"/>
      <c r="L259" s="217"/>
      <c r="M259" s="218"/>
      <c r="N259" s="219"/>
      <c r="O259" s="219"/>
      <c r="P259" s="219"/>
      <c r="Q259" s="219"/>
      <c r="R259" s="219"/>
      <c r="S259" s="219"/>
      <c r="T259" s="220"/>
      <c r="AT259" s="221" t="s">
        <v>192</v>
      </c>
      <c r="AU259" s="221" t="s">
        <v>86</v>
      </c>
      <c r="AV259" s="14" t="s">
        <v>86</v>
      </c>
      <c r="AW259" s="14" t="s">
        <v>37</v>
      </c>
      <c r="AX259" s="14" t="s">
        <v>77</v>
      </c>
      <c r="AY259" s="221" t="s">
        <v>179</v>
      </c>
    </row>
    <row r="260" spans="1:65" s="15" customFormat="1" ht="11.25">
      <c r="B260" s="222"/>
      <c r="C260" s="223"/>
      <c r="D260" s="194" t="s">
        <v>192</v>
      </c>
      <c r="E260" s="224" t="s">
        <v>19</v>
      </c>
      <c r="F260" s="225" t="s">
        <v>205</v>
      </c>
      <c r="G260" s="223"/>
      <c r="H260" s="226">
        <v>7.6</v>
      </c>
      <c r="I260" s="227"/>
      <c r="J260" s="223"/>
      <c r="K260" s="223"/>
      <c r="L260" s="228"/>
      <c r="M260" s="229"/>
      <c r="N260" s="230"/>
      <c r="O260" s="230"/>
      <c r="P260" s="230"/>
      <c r="Q260" s="230"/>
      <c r="R260" s="230"/>
      <c r="S260" s="230"/>
      <c r="T260" s="231"/>
      <c r="AT260" s="232" t="s">
        <v>192</v>
      </c>
      <c r="AU260" s="232" t="s">
        <v>86</v>
      </c>
      <c r="AV260" s="15" t="s">
        <v>186</v>
      </c>
      <c r="AW260" s="15" t="s">
        <v>37</v>
      </c>
      <c r="AX260" s="15" t="s">
        <v>84</v>
      </c>
      <c r="AY260" s="232" t="s">
        <v>179</v>
      </c>
    </row>
    <row r="261" spans="1:65" s="2" customFormat="1" ht="24.2" customHeight="1">
      <c r="A261" s="37"/>
      <c r="B261" s="38"/>
      <c r="C261" s="181" t="s">
        <v>388</v>
      </c>
      <c r="D261" s="181" t="s">
        <v>181</v>
      </c>
      <c r="E261" s="182" t="s">
        <v>380</v>
      </c>
      <c r="F261" s="183" t="s">
        <v>381</v>
      </c>
      <c r="G261" s="184" t="s">
        <v>184</v>
      </c>
      <c r="H261" s="185">
        <v>22.8</v>
      </c>
      <c r="I261" s="186"/>
      <c r="J261" s="187">
        <f>ROUND(I261*H261,2)</f>
        <v>0</v>
      </c>
      <c r="K261" s="183" t="s">
        <v>185</v>
      </c>
      <c r="L261" s="42"/>
      <c r="M261" s="188" t="s">
        <v>19</v>
      </c>
      <c r="N261" s="189" t="s">
        <v>48</v>
      </c>
      <c r="O261" s="67"/>
      <c r="P261" s="190">
        <f>O261*H261</f>
        <v>0</v>
      </c>
      <c r="Q261" s="190">
        <v>0</v>
      </c>
      <c r="R261" s="190">
        <f>Q261*H261</f>
        <v>0</v>
      </c>
      <c r="S261" s="190">
        <v>0</v>
      </c>
      <c r="T261" s="191">
        <f>S261*H261</f>
        <v>0</v>
      </c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R261" s="192" t="s">
        <v>186</v>
      </c>
      <c r="AT261" s="192" t="s">
        <v>181</v>
      </c>
      <c r="AU261" s="192" t="s">
        <v>86</v>
      </c>
      <c r="AY261" s="20" t="s">
        <v>179</v>
      </c>
      <c r="BE261" s="193">
        <f>IF(N261="základní",J261,0)</f>
        <v>0</v>
      </c>
      <c r="BF261" s="193">
        <f>IF(N261="snížená",J261,0)</f>
        <v>0</v>
      </c>
      <c r="BG261" s="193">
        <f>IF(N261="zákl. přenesená",J261,0)</f>
        <v>0</v>
      </c>
      <c r="BH261" s="193">
        <f>IF(N261="sníž. přenesená",J261,0)</f>
        <v>0</v>
      </c>
      <c r="BI261" s="193">
        <f>IF(N261="nulová",J261,0)</f>
        <v>0</v>
      </c>
      <c r="BJ261" s="20" t="s">
        <v>84</v>
      </c>
      <c r="BK261" s="193">
        <f>ROUND(I261*H261,2)</f>
        <v>0</v>
      </c>
      <c r="BL261" s="20" t="s">
        <v>186</v>
      </c>
      <c r="BM261" s="192" t="s">
        <v>389</v>
      </c>
    </row>
    <row r="262" spans="1:65" s="2" customFormat="1" ht="19.5">
      <c r="A262" s="37"/>
      <c r="B262" s="38"/>
      <c r="C262" s="39"/>
      <c r="D262" s="194" t="s">
        <v>188</v>
      </c>
      <c r="E262" s="39"/>
      <c r="F262" s="195" t="s">
        <v>383</v>
      </c>
      <c r="G262" s="39"/>
      <c r="H262" s="39"/>
      <c r="I262" s="196"/>
      <c r="J262" s="39"/>
      <c r="K262" s="39"/>
      <c r="L262" s="42"/>
      <c r="M262" s="197"/>
      <c r="N262" s="198"/>
      <c r="O262" s="67"/>
      <c r="P262" s="67"/>
      <c r="Q262" s="67"/>
      <c r="R262" s="67"/>
      <c r="S262" s="67"/>
      <c r="T262" s="68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T262" s="20" t="s">
        <v>188</v>
      </c>
      <c r="AU262" s="20" t="s">
        <v>86</v>
      </c>
    </row>
    <row r="263" spans="1:65" s="2" customFormat="1" ht="11.25">
      <c r="A263" s="37"/>
      <c r="B263" s="38"/>
      <c r="C263" s="39"/>
      <c r="D263" s="199" t="s">
        <v>190</v>
      </c>
      <c r="E263" s="39"/>
      <c r="F263" s="200" t="s">
        <v>384</v>
      </c>
      <c r="G263" s="39"/>
      <c r="H263" s="39"/>
      <c r="I263" s="196"/>
      <c r="J263" s="39"/>
      <c r="K263" s="39"/>
      <c r="L263" s="42"/>
      <c r="M263" s="197"/>
      <c r="N263" s="198"/>
      <c r="O263" s="67"/>
      <c r="P263" s="67"/>
      <c r="Q263" s="67"/>
      <c r="R263" s="67"/>
      <c r="S263" s="67"/>
      <c r="T263" s="68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T263" s="20" t="s">
        <v>190</v>
      </c>
      <c r="AU263" s="20" t="s">
        <v>86</v>
      </c>
    </row>
    <row r="264" spans="1:65" s="13" customFormat="1" ht="22.5">
      <c r="B264" s="201"/>
      <c r="C264" s="202"/>
      <c r="D264" s="194" t="s">
        <v>192</v>
      </c>
      <c r="E264" s="203" t="s">
        <v>19</v>
      </c>
      <c r="F264" s="204" t="s">
        <v>390</v>
      </c>
      <c r="G264" s="202"/>
      <c r="H264" s="203" t="s">
        <v>19</v>
      </c>
      <c r="I264" s="205"/>
      <c r="J264" s="202"/>
      <c r="K264" s="202"/>
      <c r="L264" s="206"/>
      <c r="M264" s="207"/>
      <c r="N264" s="208"/>
      <c r="O264" s="208"/>
      <c r="P264" s="208"/>
      <c r="Q264" s="208"/>
      <c r="R264" s="208"/>
      <c r="S264" s="208"/>
      <c r="T264" s="209"/>
      <c r="AT264" s="210" t="s">
        <v>192</v>
      </c>
      <c r="AU264" s="210" t="s">
        <v>86</v>
      </c>
      <c r="AV264" s="13" t="s">
        <v>84</v>
      </c>
      <c r="AW264" s="13" t="s">
        <v>37</v>
      </c>
      <c r="AX264" s="13" t="s">
        <v>77</v>
      </c>
      <c r="AY264" s="210" t="s">
        <v>179</v>
      </c>
    </row>
    <row r="265" spans="1:65" s="14" customFormat="1" ht="11.25">
      <c r="B265" s="211"/>
      <c r="C265" s="212"/>
      <c r="D265" s="194" t="s">
        <v>192</v>
      </c>
      <c r="E265" s="213" t="s">
        <v>19</v>
      </c>
      <c r="F265" s="214" t="s">
        <v>391</v>
      </c>
      <c r="G265" s="212"/>
      <c r="H265" s="215">
        <v>22.8</v>
      </c>
      <c r="I265" s="216"/>
      <c r="J265" s="212"/>
      <c r="K265" s="212"/>
      <c r="L265" s="217"/>
      <c r="M265" s="218"/>
      <c r="N265" s="219"/>
      <c r="O265" s="219"/>
      <c r="P265" s="219"/>
      <c r="Q265" s="219"/>
      <c r="R265" s="219"/>
      <c r="S265" s="219"/>
      <c r="T265" s="220"/>
      <c r="AT265" s="221" t="s">
        <v>192</v>
      </c>
      <c r="AU265" s="221" t="s">
        <v>86</v>
      </c>
      <c r="AV265" s="14" t="s">
        <v>86</v>
      </c>
      <c r="AW265" s="14" t="s">
        <v>37</v>
      </c>
      <c r="AX265" s="14" t="s">
        <v>84</v>
      </c>
      <c r="AY265" s="221" t="s">
        <v>179</v>
      </c>
    </row>
    <row r="266" spans="1:65" s="12" customFormat="1" ht="22.9" customHeight="1">
      <c r="B266" s="165"/>
      <c r="C266" s="166"/>
      <c r="D266" s="167" t="s">
        <v>76</v>
      </c>
      <c r="E266" s="179" t="s">
        <v>86</v>
      </c>
      <c r="F266" s="179" t="s">
        <v>392</v>
      </c>
      <c r="G266" s="166"/>
      <c r="H266" s="166"/>
      <c r="I266" s="169"/>
      <c r="J266" s="180">
        <f>BK266</f>
        <v>0</v>
      </c>
      <c r="K266" s="166"/>
      <c r="L266" s="171"/>
      <c r="M266" s="172"/>
      <c r="N266" s="173"/>
      <c r="O266" s="173"/>
      <c r="P266" s="174">
        <f>SUM(P267:P282)</f>
        <v>0</v>
      </c>
      <c r="Q266" s="173"/>
      <c r="R266" s="174">
        <f>SUM(R267:R282)</f>
        <v>2.6299300000000003</v>
      </c>
      <c r="S266" s="173"/>
      <c r="T266" s="175">
        <f>SUM(T267:T282)</f>
        <v>0</v>
      </c>
      <c r="AR266" s="176" t="s">
        <v>84</v>
      </c>
      <c r="AT266" s="177" t="s">
        <v>76</v>
      </c>
      <c r="AU266" s="177" t="s">
        <v>84</v>
      </c>
      <c r="AY266" s="176" t="s">
        <v>179</v>
      </c>
      <c r="BK266" s="178">
        <f>SUM(BK267:BK282)</f>
        <v>0</v>
      </c>
    </row>
    <row r="267" spans="1:65" s="2" customFormat="1" ht="24.2" customHeight="1">
      <c r="A267" s="37"/>
      <c r="B267" s="38"/>
      <c r="C267" s="181" t="s">
        <v>393</v>
      </c>
      <c r="D267" s="181" t="s">
        <v>181</v>
      </c>
      <c r="E267" s="182" t="s">
        <v>394</v>
      </c>
      <c r="F267" s="183" t="s">
        <v>395</v>
      </c>
      <c r="G267" s="184" t="s">
        <v>228</v>
      </c>
      <c r="H267" s="185">
        <v>0.8</v>
      </c>
      <c r="I267" s="186"/>
      <c r="J267" s="187">
        <f>ROUND(I267*H267,2)</f>
        <v>0</v>
      </c>
      <c r="K267" s="183" t="s">
        <v>185</v>
      </c>
      <c r="L267" s="42"/>
      <c r="M267" s="188" t="s">
        <v>19</v>
      </c>
      <c r="N267" s="189" t="s">
        <v>48</v>
      </c>
      <c r="O267" s="67"/>
      <c r="P267" s="190">
        <f>O267*H267</f>
        <v>0</v>
      </c>
      <c r="Q267" s="190">
        <v>2.16</v>
      </c>
      <c r="R267" s="190">
        <f>Q267*H267</f>
        <v>1.7280000000000002</v>
      </c>
      <c r="S267" s="190">
        <v>0</v>
      </c>
      <c r="T267" s="191">
        <f>S267*H267</f>
        <v>0</v>
      </c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R267" s="192" t="s">
        <v>186</v>
      </c>
      <c r="AT267" s="192" t="s">
        <v>181</v>
      </c>
      <c r="AU267" s="192" t="s">
        <v>86</v>
      </c>
      <c r="AY267" s="20" t="s">
        <v>179</v>
      </c>
      <c r="BE267" s="193">
        <f>IF(N267="základní",J267,0)</f>
        <v>0</v>
      </c>
      <c r="BF267" s="193">
        <f>IF(N267="snížená",J267,0)</f>
        <v>0</v>
      </c>
      <c r="BG267" s="193">
        <f>IF(N267="zákl. přenesená",J267,0)</f>
        <v>0</v>
      </c>
      <c r="BH267" s="193">
        <f>IF(N267="sníž. přenesená",J267,0)</f>
        <v>0</v>
      </c>
      <c r="BI267" s="193">
        <f>IF(N267="nulová",J267,0)</f>
        <v>0</v>
      </c>
      <c r="BJ267" s="20" t="s">
        <v>84</v>
      </c>
      <c r="BK267" s="193">
        <f>ROUND(I267*H267,2)</f>
        <v>0</v>
      </c>
      <c r="BL267" s="20" t="s">
        <v>186</v>
      </c>
      <c r="BM267" s="192" t="s">
        <v>396</v>
      </c>
    </row>
    <row r="268" spans="1:65" s="2" customFormat="1" ht="19.5">
      <c r="A268" s="37"/>
      <c r="B268" s="38"/>
      <c r="C268" s="39"/>
      <c r="D268" s="194" t="s">
        <v>188</v>
      </c>
      <c r="E268" s="39"/>
      <c r="F268" s="195" t="s">
        <v>397</v>
      </c>
      <c r="G268" s="39"/>
      <c r="H268" s="39"/>
      <c r="I268" s="196"/>
      <c r="J268" s="39"/>
      <c r="K268" s="39"/>
      <c r="L268" s="42"/>
      <c r="M268" s="197"/>
      <c r="N268" s="198"/>
      <c r="O268" s="67"/>
      <c r="P268" s="67"/>
      <c r="Q268" s="67"/>
      <c r="R268" s="67"/>
      <c r="S268" s="67"/>
      <c r="T268" s="68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T268" s="20" t="s">
        <v>188</v>
      </c>
      <c r="AU268" s="20" t="s">
        <v>86</v>
      </c>
    </row>
    <row r="269" spans="1:65" s="2" customFormat="1" ht="11.25">
      <c r="A269" s="37"/>
      <c r="B269" s="38"/>
      <c r="C269" s="39"/>
      <c r="D269" s="199" t="s">
        <v>190</v>
      </c>
      <c r="E269" s="39"/>
      <c r="F269" s="200" t="s">
        <v>398</v>
      </c>
      <c r="G269" s="39"/>
      <c r="H269" s="39"/>
      <c r="I269" s="196"/>
      <c r="J269" s="39"/>
      <c r="K269" s="39"/>
      <c r="L269" s="42"/>
      <c r="M269" s="197"/>
      <c r="N269" s="198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190</v>
      </c>
      <c r="AU269" s="20" t="s">
        <v>86</v>
      </c>
    </row>
    <row r="270" spans="1:65" s="13" customFormat="1" ht="22.5">
      <c r="B270" s="201"/>
      <c r="C270" s="202"/>
      <c r="D270" s="194" t="s">
        <v>192</v>
      </c>
      <c r="E270" s="203" t="s">
        <v>19</v>
      </c>
      <c r="F270" s="204" t="s">
        <v>399</v>
      </c>
      <c r="G270" s="202"/>
      <c r="H270" s="203" t="s">
        <v>19</v>
      </c>
      <c r="I270" s="205"/>
      <c r="J270" s="202"/>
      <c r="K270" s="202"/>
      <c r="L270" s="206"/>
      <c r="M270" s="207"/>
      <c r="N270" s="208"/>
      <c r="O270" s="208"/>
      <c r="P270" s="208"/>
      <c r="Q270" s="208"/>
      <c r="R270" s="208"/>
      <c r="S270" s="208"/>
      <c r="T270" s="209"/>
      <c r="AT270" s="210" t="s">
        <v>192</v>
      </c>
      <c r="AU270" s="210" t="s">
        <v>86</v>
      </c>
      <c r="AV270" s="13" t="s">
        <v>84</v>
      </c>
      <c r="AW270" s="13" t="s">
        <v>37</v>
      </c>
      <c r="AX270" s="13" t="s">
        <v>77</v>
      </c>
      <c r="AY270" s="210" t="s">
        <v>179</v>
      </c>
    </row>
    <row r="271" spans="1:65" s="13" customFormat="1" ht="22.5">
      <c r="B271" s="201"/>
      <c r="C271" s="202"/>
      <c r="D271" s="194" t="s">
        <v>192</v>
      </c>
      <c r="E271" s="203" t="s">
        <v>19</v>
      </c>
      <c r="F271" s="204" t="s">
        <v>356</v>
      </c>
      <c r="G271" s="202"/>
      <c r="H271" s="203" t="s">
        <v>19</v>
      </c>
      <c r="I271" s="205"/>
      <c r="J271" s="202"/>
      <c r="K271" s="202"/>
      <c r="L271" s="206"/>
      <c r="M271" s="207"/>
      <c r="N271" s="208"/>
      <c r="O271" s="208"/>
      <c r="P271" s="208"/>
      <c r="Q271" s="208"/>
      <c r="R271" s="208"/>
      <c r="S271" s="208"/>
      <c r="T271" s="209"/>
      <c r="AT271" s="210" t="s">
        <v>192</v>
      </c>
      <c r="AU271" s="210" t="s">
        <v>86</v>
      </c>
      <c r="AV271" s="13" t="s">
        <v>84</v>
      </c>
      <c r="AW271" s="13" t="s">
        <v>37</v>
      </c>
      <c r="AX271" s="13" t="s">
        <v>77</v>
      </c>
      <c r="AY271" s="210" t="s">
        <v>179</v>
      </c>
    </row>
    <row r="272" spans="1:65" s="13" customFormat="1" ht="11.25">
      <c r="B272" s="201"/>
      <c r="C272" s="202"/>
      <c r="D272" s="194" t="s">
        <v>192</v>
      </c>
      <c r="E272" s="203" t="s">
        <v>19</v>
      </c>
      <c r="F272" s="204" t="s">
        <v>400</v>
      </c>
      <c r="G272" s="202"/>
      <c r="H272" s="203" t="s">
        <v>19</v>
      </c>
      <c r="I272" s="205"/>
      <c r="J272" s="202"/>
      <c r="K272" s="202"/>
      <c r="L272" s="206"/>
      <c r="M272" s="207"/>
      <c r="N272" s="208"/>
      <c r="O272" s="208"/>
      <c r="P272" s="208"/>
      <c r="Q272" s="208"/>
      <c r="R272" s="208"/>
      <c r="S272" s="208"/>
      <c r="T272" s="209"/>
      <c r="AT272" s="210" t="s">
        <v>192</v>
      </c>
      <c r="AU272" s="210" t="s">
        <v>86</v>
      </c>
      <c r="AV272" s="13" t="s">
        <v>84</v>
      </c>
      <c r="AW272" s="13" t="s">
        <v>37</v>
      </c>
      <c r="AX272" s="13" t="s">
        <v>77</v>
      </c>
      <c r="AY272" s="210" t="s">
        <v>179</v>
      </c>
    </row>
    <row r="273" spans="1:65" s="14" customFormat="1" ht="11.25">
      <c r="B273" s="211"/>
      <c r="C273" s="212"/>
      <c r="D273" s="194" t="s">
        <v>192</v>
      </c>
      <c r="E273" s="213" t="s">
        <v>19</v>
      </c>
      <c r="F273" s="214" t="s">
        <v>401</v>
      </c>
      <c r="G273" s="212"/>
      <c r="H273" s="215">
        <v>0.8</v>
      </c>
      <c r="I273" s="216"/>
      <c r="J273" s="212"/>
      <c r="K273" s="212"/>
      <c r="L273" s="217"/>
      <c r="M273" s="218"/>
      <c r="N273" s="219"/>
      <c r="O273" s="219"/>
      <c r="P273" s="219"/>
      <c r="Q273" s="219"/>
      <c r="R273" s="219"/>
      <c r="S273" s="219"/>
      <c r="T273" s="220"/>
      <c r="AT273" s="221" t="s">
        <v>192</v>
      </c>
      <c r="AU273" s="221" t="s">
        <v>86</v>
      </c>
      <c r="AV273" s="14" t="s">
        <v>86</v>
      </c>
      <c r="AW273" s="14" t="s">
        <v>37</v>
      </c>
      <c r="AX273" s="14" t="s">
        <v>84</v>
      </c>
      <c r="AY273" s="221" t="s">
        <v>179</v>
      </c>
    </row>
    <row r="274" spans="1:65" s="2" customFormat="1" ht="16.5" customHeight="1">
      <c r="A274" s="37"/>
      <c r="B274" s="38"/>
      <c r="C274" s="181" t="s">
        <v>402</v>
      </c>
      <c r="D274" s="181" t="s">
        <v>181</v>
      </c>
      <c r="E274" s="182" t="s">
        <v>403</v>
      </c>
      <c r="F274" s="183" t="s">
        <v>404</v>
      </c>
      <c r="G274" s="184" t="s">
        <v>405</v>
      </c>
      <c r="H274" s="185">
        <v>1</v>
      </c>
      <c r="I274" s="186"/>
      <c r="J274" s="187">
        <f>ROUND(I274*H274,2)</f>
        <v>0</v>
      </c>
      <c r="K274" s="183" t="s">
        <v>185</v>
      </c>
      <c r="L274" s="42"/>
      <c r="M274" s="188" t="s">
        <v>19</v>
      </c>
      <c r="N274" s="189" t="s">
        <v>48</v>
      </c>
      <c r="O274" s="67"/>
      <c r="P274" s="190">
        <f>O274*H274</f>
        <v>0</v>
      </c>
      <c r="Q274" s="190">
        <v>0.22353000000000001</v>
      </c>
      <c r="R274" s="190">
        <f>Q274*H274</f>
        <v>0.22353000000000001</v>
      </c>
      <c r="S274" s="190">
        <v>0</v>
      </c>
      <c r="T274" s="191">
        <f>S274*H274</f>
        <v>0</v>
      </c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R274" s="192" t="s">
        <v>186</v>
      </c>
      <c r="AT274" s="192" t="s">
        <v>181</v>
      </c>
      <c r="AU274" s="192" t="s">
        <v>86</v>
      </c>
      <c r="AY274" s="20" t="s">
        <v>179</v>
      </c>
      <c r="BE274" s="193">
        <f>IF(N274="základní",J274,0)</f>
        <v>0</v>
      </c>
      <c r="BF274" s="193">
        <f>IF(N274="snížená",J274,0)</f>
        <v>0</v>
      </c>
      <c r="BG274" s="193">
        <f>IF(N274="zákl. přenesená",J274,0)</f>
        <v>0</v>
      </c>
      <c r="BH274" s="193">
        <f>IF(N274="sníž. přenesená",J274,0)</f>
        <v>0</v>
      </c>
      <c r="BI274" s="193">
        <f>IF(N274="nulová",J274,0)</f>
        <v>0</v>
      </c>
      <c r="BJ274" s="20" t="s">
        <v>84</v>
      </c>
      <c r="BK274" s="193">
        <f>ROUND(I274*H274,2)</f>
        <v>0</v>
      </c>
      <c r="BL274" s="20" t="s">
        <v>186</v>
      </c>
      <c r="BM274" s="192" t="s">
        <v>406</v>
      </c>
    </row>
    <row r="275" spans="1:65" s="2" customFormat="1" ht="11.25">
      <c r="A275" s="37"/>
      <c r="B275" s="38"/>
      <c r="C275" s="39"/>
      <c r="D275" s="194" t="s">
        <v>188</v>
      </c>
      <c r="E275" s="39"/>
      <c r="F275" s="195" t="s">
        <v>407</v>
      </c>
      <c r="G275" s="39"/>
      <c r="H275" s="39"/>
      <c r="I275" s="196"/>
      <c r="J275" s="39"/>
      <c r="K275" s="39"/>
      <c r="L275" s="42"/>
      <c r="M275" s="197"/>
      <c r="N275" s="198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188</v>
      </c>
      <c r="AU275" s="20" t="s">
        <v>86</v>
      </c>
    </row>
    <row r="276" spans="1:65" s="2" customFormat="1" ht="11.25">
      <c r="A276" s="37"/>
      <c r="B276" s="38"/>
      <c r="C276" s="39"/>
      <c r="D276" s="199" t="s">
        <v>190</v>
      </c>
      <c r="E276" s="39"/>
      <c r="F276" s="200" t="s">
        <v>408</v>
      </c>
      <c r="G276" s="39"/>
      <c r="H276" s="39"/>
      <c r="I276" s="196"/>
      <c r="J276" s="39"/>
      <c r="K276" s="39"/>
      <c r="L276" s="42"/>
      <c r="M276" s="197"/>
      <c r="N276" s="198"/>
      <c r="O276" s="67"/>
      <c r="P276" s="67"/>
      <c r="Q276" s="67"/>
      <c r="R276" s="67"/>
      <c r="S276" s="67"/>
      <c r="T276" s="68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T276" s="20" t="s">
        <v>190</v>
      </c>
      <c r="AU276" s="20" t="s">
        <v>86</v>
      </c>
    </row>
    <row r="277" spans="1:65" s="13" customFormat="1" ht="11.25">
      <c r="B277" s="201"/>
      <c r="C277" s="202"/>
      <c r="D277" s="194" t="s">
        <v>192</v>
      </c>
      <c r="E277" s="203" t="s">
        <v>19</v>
      </c>
      <c r="F277" s="204" t="s">
        <v>409</v>
      </c>
      <c r="G277" s="202"/>
      <c r="H277" s="203" t="s">
        <v>19</v>
      </c>
      <c r="I277" s="205"/>
      <c r="J277" s="202"/>
      <c r="K277" s="202"/>
      <c r="L277" s="206"/>
      <c r="M277" s="207"/>
      <c r="N277" s="208"/>
      <c r="O277" s="208"/>
      <c r="P277" s="208"/>
      <c r="Q277" s="208"/>
      <c r="R277" s="208"/>
      <c r="S277" s="208"/>
      <c r="T277" s="209"/>
      <c r="AT277" s="210" t="s">
        <v>192</v>
      </c>
      <c r="AU277" s="210" t="s">
        <v>86</v>
      </c>
      <c r="AV277" s="13" t="s">
        <v>84</v>
      </c>
      <c r="AW277" s="13" t="s">
        <v>37</v>
      </c>
      <c r="AX277" s="13" t="s">
        <v>77</v>
      </c>
      <c r="AY277" s="210" t="s">
        <v>179</v>
      </c>
    </row>
    <row r="278" spans="1:65" s="14" customFormat="1" ht="11.25">
      <c r="B278" s="211"/>
      <c r="C278" s="212"/>
      <c r="D278" s="194" t="s">
        <v>192</v>
      </c>
      <c r="E278" s="213" t="s">
        <v>19</v>
      </c>
      <c r="F278" s="214" t="s">
        <v>84</v>
      </c>
      <c r="G278" s="212"/>
      <c r="H278" s="215">
        <v>1</v>
      </c>
      <c r="I278" s="216"/>
      <c r="J278" s="212"/>
      <c r="K278" s="212"/>
      <c r="L278" s="217"/>
      <c r="M278" s="218"/>
      <c r="N278" s="219"/>
      <c r="O278" s="219"/>
      <c r="P278" s="219"/>
      <c r="Q278" s="219"/>
      <c r="R278" s="219"/>
      <c r="S278" s="219"/>
      <c r="T278" s="220"/>
      <c r="AT278" s="221" t="s">
        <v>192</v>
      </c>
      <c r="AU278" s="221" t="s">
        <v>86</v>
      </c>
      <c r="AV278" s="14" t="s">
        <v>86</v>
      </c>
      <c r="AW278" s="14" t="s">
        <v>37</v>
      </c>
      <c r="AX278" s="14" t="s">
        <v>84</v>
      </c>
      <c r="AY278" s="221" t="s">
        <v>179</v>
      </c>
    </row>
    <row r="279" spans="1:65" s="2" customFormat="1" ht="33" customHeight="1">
      <c r="A279" s="37"/>
      <c r="B279" s="38"/>
      <c r="C279" s="244" t="s">
        <v>410</v>
      </c>
      <c r="D279" s="244" t="s">
        <v>374</v>
      </c>
      <c r="E279" s="245" t="s">
        <v>411</v>
      </c>
      <c r="F279" s="246" t="s">
        <v>412</v>
      </c>
      <c r="G279" s="247" t="s">
        <v>228</v>
      </c>
      <c r="H279" s="248">
        <v>0.25600000000000001</v>
      </c>
      <c r="I279" s="249"/>
      <c r="J279" s="250">
        <f>ROUND(I279*H279,2)</f>
        <v>0</v>
      </c>
      <c r="K279" s="246" t="s">
        <v>413</v>
      </c>
      <c r="L279" s="251"/>
      <c r="M279" s="252" t="s">
        <v>19</v>
      </c>
      <c r="N279" s="253" t="s">
        <v>48</v>
      </c>
      <c r="O279" s="67"/>
      <c r="P279" s="190">
        <f>O279*H279</f>
        <v>0</v>
      </c>
      <c r="Q279" s="190">
        <v>2.65</v>
      </c>
      <c r="R279" s="190">
        <f>Q279*H279</f>
        <v>0.6784</v>
      </c>
      <c r="S279" s="190">
        <v>0</v>
      </c>
      <c r="T279" s="191">
        <f>S279*H279</f>
        <v>0</v>
      </c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R279" s="192" t="s">
        <v>253</v>
      </c>
      <c r="AT279" s="192" t="s">
        <v>374</v>
      </c>
      <c r="AU279" s="192" t="s">
        <v>86</v>
      </c>
      <c r="AY279" s="20" t="s">
        <v>179</v>
      </c>
      <c r="BE279" s="193">
        <f>IF(N279="základní",J279,0)</f>
        <v>0</v>
      </c>
      <c r="BF279" s="193">
        <f>IF(N279="snížená",J279,0)</f>
        <v>0</v>
      </c>
      <c r="BG279" s="193">
        <f>IF(N279="zákl. přenesená",J279,0)</f>
        <v>0</v>
      </c>
      <c r="BH279" s="193">
        <f>IF(N279="sníž. přenesená",J279,0)</f>
        <v>0</v>
      </c>
      <c r="BI279" s="193">
        <f>IF(N279="nulová",J279,0)</f>
        <v>0</v>
      </c>
      <c r="BJ279" s="20" t="s">
        <v>84</v>
      </c>
      <c r="BK279" s="193">
        <f>ROUND(I279*H279,2)</f>
        <v>0</v>
      </c>
      <c r="BL279" s="20" t="s">
        <v>186</v>
      </c>
      <c r="BM279" s="192" t="s">
        <v>414</v>
      </c>
    </row>
    <row r="280" spans="1:65" s="2" customFormat="1" ht="19.5">
      <c r="A280" s="37"/>
      <c r="B280" s="38"/>
      <c r="C280" s="39"/>
      <c r="D280" s="194" t="s">
        <v>188</v>
      </c>
      <c r="E280" s="39"/>
      <c r="F280" s="195" t="s">
        <v>412</v>
      </c>
      <c r="G280" s="39"/>
      <c r="H280" s="39"/>
      <c r="I280" s="196"/>
      <c r="J280" s="39"/>
      <c r="K280" s="39"/>
      <c r="L280" s="42"/>
      <c r="M280" s="197"/>
      <c r="N280" s="198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188</v>
      </c>
      <c r="AU280" s="20" t="s">
        <v>86</v>
      </c>
    </row>
    <row r="281" spans="1:65" s="13" customFormat="1" ht="22.5">
      <c r="B281" s="201"/>
      <c r="C281" s="202"/>
      <c r="D281" s="194" t="s">
        <v>192</v>
      </c>
      <c r="E281" s="203" t="s">
        <v>19</v>
      </c>
      <c r="F281" s="204" t="s">
        <v>415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4" customFormat="1" ht="11.25">
      <c r="B282" s="211"/>
      <c r="C282" s="212"/>
      <c r="D282" s="194" t="s">
        <v>192</v>
      </c>
      <c r="E282" s="213" t="s">
        <v>19</v>
      </c>
      <c r="F282" s="214" t="s">
        <v>416</v>
      </c>
      <c r="G282" s="212"/>
      <c r="H282" s="215">
        <v>0.25600000000000001</v>
      </c>
      <c r="I282" s="216"/>
      <c r="J282" s="212"/>
      <c r="K282" s="212"/>
      <c r="L282" s="217"/>
      <c r="M282" s="218"/>
      <c r="N282" s="219"/>
      <c r="O282" s="219"/>
      <c r="P282" s="219"/>
      <c r="Q282" s="219"/>
      <c r="R282" s="219"/>
      <c r="S282" s="219"/>
      <c r="T282" s="220"/>
      <c r="AT282" s="221" t="s">
        <v>192</v>
      </c>
      <c r="AU282" s="221" t="s">
        <v>86</v>
      </c>
      <c r="AV282" s="14" t="s">
        <v>86</v>
      </c>
      <c r="AW282" s="14" t="s">
        <v>37</v>
      </c>
      <c r="AX282" s="14" t="s">
        <v>84</v>
      </c>
      <c r="AY282" s="221" t="s">
        <v>179</v>
      </c>
    </row>
    <row r="283" spans="1:65" s="12" customFormat="1" ht="22.9" customHeight="1">
      <c r="B283" s="165"/>
      <c r="C283" s="166"/>
      <c r="D283" s="167" t="s">
        <v>76</v>
      </c>
      <c r="E283" s="179" t="s">
        <v>225</v>
      </c>
      <c r="F283" s="179" t="s">
        <v>417</v>
      </c>
      <c r="G283" s="166"/>
      <c r="H283" s="166"/>
      <c r="I283" s="169"/>
      <c r="J283" s="180">
        <f>BK283</f>
        <v>0</v>
      </c>
      <c r="K283" s="166"/>
      <c r="L283" s="171"/>
      <c r="M283" s="172"/>
      <c r="N283" s="173"/>
      <c r="O283" s="173"/>
      <c r="P283" s="174">
        <f>SUM(P284:P334)</f>
        <v>0</v>
      </c>
      <c r="Q283" s="173"/>
      <c r="R283" s="174">
        <f>SUM(R284:R334)</f>
        <v>6.1876920000000002</v>
      </c>
      <c r="S283" s="173"/>
      <c r="T283" s="175">
        <f>SUM(T284:T334)</f>
        <v>0</v>
      </c>
      <c r="AR283" s="176" t="s">
        <v>84</v>
      </c>
      <c r="AT283" s="177" t="s">
        <v>76</v>
      </c>
      <c r="AU283" s="177" t="s">
        <v>84</v>
      </c>
      <c r="AY283" s="176" t="s">
        <v>179</v>
      </c>
      <c r="BK283" s="178">
        <f>SUM(BK284:BK334)</f>
        <v>0</v>
      </c>
    </row>
    <row r="284" spans="1:65" s="2" customFormat="1" ht="24.2" customHeight="1">
      <c r="A284" s="37"/>
      <c r="B284" s="38"/>
      <c r="C284" s="181" t="s">
        <v>418</v>
      </c>
      <c r="D284" s="181" t="s">
        <v>181</v>
      </c>
      <c r="E284" s="182" t="s">
        <v>419</v>
      </c>
      <c r="F284" s="183" t="s">
        <v>420</v>
      </c>
      <c r="G284" s="184" t="s">
        <v>184</v>
      </c>
      <c r="H284" s="185">
        <v>8.6</v>
      </c>
      <c r="I284" s="186"/>
      <c r="J284" s="187">
        <f>ROUND(I284*H284,2)</f>
        <v>0</v>
      </c>
      <c r="K284" s="183" t="s">
        <v>185</v>
      </c>
      <c r="L284" s="42"/>
      <c r="M284" s="188" t="s">
        <v>19</v>
      </c>
      <c r="N284" s="189" t="s">
        <v>48</v>
      </c>
      <c r="O284" s="67"/>
      <c r="P284" s="190">
        <f>O284*H284</f>
        <v>0</v>
      </c>
      <c r="Q284" s="190">
        <v>0.46</v>
      </c>
      <c r="R284" s="190">
        <f>Q284*H284</f>
        <v>3.956</v>
      </c>
      <c r="S284" s="190">
        <v>0</v>
      </c>
      <c r="T284" s="191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92" t="s">
        <v>186</v>
      </c>
      <c r="AT284" s="192" t="s">
        <v>181</v>
      </c>
      <c r="AU284" s="192" t="s">
        <v>86</v>
      </c>
      <c r="AY284" s="20" t="s">
        <v>179</v>
      </c>
      <c r="BE284" s="193">
        <f>IF(N284="základní",J284,0)</f>
        <v>0</v>
      </c>
      <c r="BF284" s="193">
        <f>IF(N284="snížená",J284,0)</f>
        <v>0</v>
      </c>
      <c r="BG284" s="193">
        <f>IF(N284="zákl. přenesená",J284,0)</f>
        <v>0</v>
      </c>
      <c r="BH284" s="193">
        <f>IF(N284="sníž. přenesená",J284,0)</f>
        <v>0</v>
      </c>
      <c r="BI284" s="193">
        <f>IF(N284="nulová",J284,0)</f>
        <v>0</v>
      </c>
      <c r="BJ284" s="20" t="s">
        <v>84</v>
      </c>
      <c r="BK284" s="193">
        <f>ROUND(I284*H284,2)</f>
        <v>0</v>
      </c>
      <c r="BL284" s="20" t="s">
        <v>186</v>
      </c>
      <c r="BM284" s="192" t="s">
        <v>421</v>
      </c>
    </row>
    <row r="285" spans="1:65" s="2" customFormat="1" ht="19.5">
      <c r="A285" s="37"/>
      <c r="B285" s="38"/>
      <c r="C285" s="39"/>
      <c r="D285" s="194" t="s">
        <v>188</v>
      </c>
      <c r="E285" s="39"/>
      <c r="F285" s="195" t="s">
        <v>422</v>
      </c>
      <c r="G285" s="39"/>
      <c r="H285" s="39"/>
      <c r="I285" s="196"/>
      <c r="J285" s="39"/>
      <c r="K285" s="39"/>
      <c r="L285" s="42"/>
      <c r="M285" s="197"/>
      <c r="N285" s="198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188</v>
      </c>
      <c r="AU285" s="20" t="s">
        <v>86</v>
      </c>
    </row>
    <row r="286" spans="1:65" s="2" customFormat="1" ht="11.25">
      <c r="A286" s="37"/>
      <c r="B286" s="38"/>
      <c r="C286" s="39"/>
      <c r="D286" s="199" t="s">
        <v>190</v>
      </c>
      <c r="E286" s="39"/>
      <c r="F286" s="200" t="s">
        <v>423</v>
      </c>
      <c r="G286" s="39"/>
      <c r="H286" s="39"/>
      <c r="I286" s="196"/>
      <c r="J286" s="39"/>
      <c r="K286" s="39"/>
      <c r="L286" s="42"/>
      <c r="M286" s="197"/>
      <c r="N286" s="198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190</v>
      </c>
      <c r="AU286" s="20" t="s">
        <v>86</v>
      </c>
    </row>
    <row r="287" spans="1:65" s="13" customFormat="1" ht="11.25">
      <c r="B287" s="201"/>
      <c r="C287" s="202"/>
      <c r="D287" s="194" t="s">
        <v>192</v>
      </c>
      <c r="E287" s="203" t="s">
        <v>19</v>
      </c>
      <c r="F287" s="204" t="s">
        <v>424</v>
      </c>
      <c r="G287" s="202"/>
      <c r="H287" s="203" t="s">
        <v>19</v>
      </c>
      <c r="I287" s="205"/>
      <c r="J287" s="202"/>
      <c r="K287" s="202"/>
      <c r="L287" s="206"/>
      <c r="M287" s="207"/>
      <c r="N287" s="208"/>
      <c r="O287" s="208"/>
      <c r="P287" s="208"/>
      <c r="Q287" s="208"/>
      <c r="R287" s="208"/>
      <c r="S287" s="208"/>
      <c r="T287" s="209"/>
      <c r="AT287" s="210" t="s">
        <v>192</v>
      </c>
      <c r="AU287" s="210" t="s">
        <v>86</v>
      </c>
      <c r="AV287" s="13" t="s">
        <v>84</v>
      </c>
      <c r="AW287" s="13" t="s">
        <v>37</v>
      </c>
      <c r="AX287" s="13" t="s">
        <v>77</v>
      </c>
      <c r="AY287" s="210" t="s">
        <v>179</v>
      </c>
    </row>
    <row r="288" spans="1:65" s="13" customFormat="1" ht="22.5">
      <c r="B288" s="201"/>
      <c r="C288" s="202"/>
      <c r="D288" s="194" t="s">
        <v>192</v>
      </c>
      <c r="E288" s="203" t="s">
        <v>19</v>
      </c>
      <c r="F288" s="204" t="s">
        <v>425</v>
      </c>
      <c r="G288" s="202"/>
      <c r="H288" s="203" t="s">
        <v>19</v>
      </c>
      <c r="I288" s="205"/>
      <c r="J288" s="202"/>
      <c r="K288" s="202"/>
      <c r="L288" s="206"/>
      <c r="M288" s="207"/>
      <c r="N288" s="208"/>
      <c r="O288" s="208"/>
      <c r="P288" s="208"/>
      <c r="Q288" s="208"/>
      <c r="R288" s="208"/>
      <c r="S288" s="208"/>
      <c r="T288" s="209"/>
      <c r="AT288" s="210" t="s">
        <v>192</v>
      </c>
      <c r="AU288" s="210" t="s">
        <v>86</v>
      </c>
      <c r="AV288" s="13" t="s">
        <v>84</v>
      </c>
      <c r="AW288" s="13" t="s">
        <v>37</v>
      </c>
      <c r="AX288" s="13" t="s">
        <v>77</v>
      </c>
      <c r="AY288" s="210" t="s">
        <v>179</v>
      </c>
    </row>
    <row r="289" spans="1:65" s="13" customFormat="1" ht="22.5">
      <c r="B289" s="201"/>
      <c r="C289" s="202"/>
      <c r="D289" s="194" t="s">
        <v>192</v>
      </c>
      <c r="E289" s="203" t="s">
        <v>19</v>
      </c>
      <c r="F289" s="204" t="s">
        <v>212</v>
      </c>
      <c r="G289" s="202"/>
      <c r="H289" s="203" t="s">
        <v>19</v>
      </c>
      <c r="I289" s="205"/>
      <c r="J289" s="202"/>
      <c r="K289" s="202"/>
      <c r="L289" s="206"/>
      <c r="M289" s="207"/>
      <c r="N289" s="208"/>
      <c r="O289" s="208"/>
      <c r="P289" s="208"/>
      <c r="Q289" s="208"/>
      <c r="R289" s="208"/>
      <c r="S289" s="208"/>
      <c r="T289" s="209"/>
      <c r="AT289" s="210" t="s">
        <v>192</v>
      </c>
      <c r="AU289" s="210" t="s">
        <v>86</v>
      </c>
      <c r="AV289" s="13" t="s">
        <v>84</v>
      </c>
      <c r="AW289" s="13" t="s">
        <v>37</v>
      </c>
      <c r="AX289" s="13" t="s">
        <v>77</v>
      </c>
      <c r="AY289" s="210" t="s">
        <v>179</v>
      </c>
    </row>
    <row r="290" spans="1:65" s="14" customFormat="1" ht="11.25">
      <c r="B290" s="211"/>
      <c r="C290" s="212"/>
      <c r="D290" s="194" t="s">
        <v>192</v>
      </c>
      <c r="E290" s="213" t="s">
        <v>19</v>
      </c>
      <c r="F290" s="214" t="s">
        <v>194</v>
      </c>
      <c r="G290" s="212"/>
      <c r="H290" s="215">
        <v>2</v>
      </c>
      <c r="I290" s="216"/>
      <c r="J290" s="212"/>
      <c r="K290" s="212"/>
      <c r="L290" s="217"/>
      <c r="M290" s="218"/>
      <c r="N290" s="219"/>
      <c r="O290" s="219"/>
      <c r="P290" s="219"/>
      <c r="Q290" s="219"/>
      <c r="R290" s="219"/>
      <c r="S290" s="219"/>
      <c r="T290" s="220"/>
      <c r="AT290" s="221" t="s">
        <v>192</v>
      </c>
      <c r="AU290" s="221" t="s">
        <v>86</v>
      </c>
      <c r="AV290" s="14" t="s">
        <v>86</v>
      </c>
      <c r="AW290" s="14" t="s">
        <v>37</v>
      </c>
      <c r="AX290" s="14" t="s">
        <v>77</v>
      </c>
      <c r="AY290" s="221" t="s">
        <v>179</v>
      </c>
    </row>
    <row r="291" spans="1:65" s="13" customFormat="1" ht="22.5">
      <c r="B291" s="201"/>
      <c r="C291" s="202"/>
      <c r="D291" s="194" t="s">
        <v>192</v>
      </c>
      <c r="E291" s="203" t="s">
        <v>19</v>
      </c>
      <c r="F291" s="204" t="s">
        <v>213</v>
      </c>
      <c r="G291" s="202"/>
      <c r="H291" s="203" t="s">
        <v>19</v>
      </c>
      <c r="I291" s="205"/>
      <c r="J291" s="202"/>
      <c r="K291" s="202"/>
      <c r="L291" s="206"/>
      <c r="M291" s="207"/>
      <c r="N291" s="208"/>
      <c r="O291" s="208"/>
      <c r="P291" s="208"/>
      <c r="Q291" s="208"/>
      <c r="R291" s="208"/>
      <c r="S291" s="208"/>
      <c r="T291" s="209"/>
      <c r="AT291" s="210" t="s">
        <v>192</v>
      </c>
      <c r="AU291" s="210" t="s">
        <v>86</v>
      </c>
      <c r="AV291" s="13" t="s">
        <v>84</v>
      </c>
      <c r="AW291" s="13" t="s">
        <v>37</v>
      </c>
      <c r="AX291" s="13" t="s">
        <v>77</v>
      </c>
      <c r="AY291" s="210" t="s">
        <v>179</v>
      </c>
    </row>
    <row r="292" spans="1:65" s="14" customFormat="1" ht="11.25">
      <c r="B292" s="211"/>
      <c r="C292" s="212"/>
      <c r="D292" s="194" t="s">
        <v>192</v>
      </c>
      <c r="E292" s="213" t="s">
        <v>19</v>
      </c>
      <c r="F292" s="214" t="s">
        <v>202</v>
      </c>
      <c r="G292" s="212"/>
      <c r="H292" s="215">
        <v>5.6</v>
      </c>
      <c r="I292" s="216"/>
      <c r="J292" s="212"/>
      <c r="K292" s="212"/>
      <c r="L292" s="217"/>
      <c r="M292" s="218"/>
      <c r="N292" s="219"/>
      <c r="O292" s="219"/>
      <c r="P292" s="219"/>
      <c r="Q292" s="219"/>
      <c r="R292" s="219"/>
      <c r="S292" s="219"/>
      <c r="T292" s="220"/>
      <c r="AT292" s="221" t="s">
        <v>192</v>
      </c>
      <c r="AU292" s="221" t="s">
        <v>86</v>
      </c>
      <c r="AV292" s="14" t="s">
        <v>86</v>
      </c>
      <c r="AW292" s="14" t="s">
        <v>37</v>
      </c>
      <c r="AX292" s="14" t="s">
        <v>77</v>
      </c>
      <c r="AY292" s="221" t="s">
        <v>179</v>
      </c>
    </row>
    <row r="293" spans="1:65" s="13" customFormat="1" ht="22.5">
      <c r="B293" s="201"/>
      <c r="C293" s="202"/>
      <c r="D293" s="194" t="s">
        <v>192</v>
      </c>
      <c r="E293" s="203" t="s">
        <v>19</v>
      </c>
      <c r="F293" s="204" t="s">
        <v>224</v>
      </c>
      <c r="G293" s="202"/>
      <c r="H293" s="203" t="s">
        <v>19</v>
      </c>
      <c r="I293" s="205"/>
      <c r="J293" s="202"/>
      <c r="K293" s="202"/>
      <c r="L293" s="206"/>
      <c r="M293" s="207"/>
      <c r="N293" s="208"/>
      <c r="O293" s="208"/>
      <c r="P293" s="208"/>
      <c r="Q293" s="208"/>
      <c r="R293" s="208"/>
      <c r="S293" s="208"/>
      <c r="T293" s="209"/>
      <c r="AT293" s="210" t="s">
        <v>192</v>
      </c>
      <c r="AU293" s="210" t="s">
        <v>86</v>
      </c>
      <c r="AV293" s="13" t="s">
        <v>84</v>
      </c>
      <c r="AW293" s="13" t="s">
        <v>37</v>
      </c>
      <c r="AX293" s="13" t="s">
        <v>77</v>
      </c>
      <c r="AY293" s="210" t="s">
        <v>179</v>
      </c>
    </row>
    <row r="294" spans="1:65" s="13" customFormat="1" ht="11.25">
      <c r="B294" s="201"/>
      <c r="C294" s="202"/>
      <c r="D294" s="194" t="s">
        <v>192</v>
      </c>
      <c r="E294" s="203" t="s">
        <v>19</v>
      </c>
      <c r="F294" s="204" t="s">
        <v>426</v>
      </c>
      <c r="G294" s="202"/>
      <c r="H294" s="203" t="s">
        <v>19</v>
      </c>
      <c r="I294" s="205"/>
      <c r="J294" s="202"/>
      <c r="K294" s="202"/>
      <c r="L294" s="206"/>
      <c r="M294" s="207"/>
      <c r="N294" s="208"/>
      <c r="O294" s="208"/>
      <c r="P294" s="208"/>
      <c r="Q294" s="208"/>
      <c r="R294" s="208"/>
      <c r="S294" s="208"/>
      <c r="T294" s="209"/>
      <c r="AT294" s="210" t="s">
        <v>192</v>
      </c>
      <c r="AU294" s="210" t="s">
        <v>86</v>
      </c>
      <c r="AV294" s="13" t="s">
        <v>84</v>
      </c>
      <c r="AW294" s="13" t="s">
        <v>37</v>
      </c>
      <c r="AX294" s="13" t="s">
        <v>77</v>
      </c>
      <c r="AY294" s="210" t="s">
        <v>179</v>
      </c>
    </row>
    <row r="295" spans="1:65" s="14" customFormat="1" ht="11.25">
      <c r="B295" s="211"/>
      <c r="C295" s="212"/>
      <c r="D295" s="194" t="s">
        <v>192</v>
      </c>
      <c r="E295" s="213" t="s">
        <v>19</v>
      </c>
      <c r="F295" s="214" t="s">
        <v>204</v>
      </c>
      <c r="G295" s="212"/>
      <c r="H295" s="215">
        <v>1</v>
      </c>
      <c r="I295" s="216"/>
      <c r="J295" s="212"/>
      <c r="K295" s="212"/>
      <c r="L295" s="217"/>
      <c r="M295" s="218"/>
      <c r="N295" s="219"/>
      <c r="O295" s="219"/>
      <c r="P295" s="219"/>
      <c r="Q295" s="219"/>
      <c r="R295" s="219"/>
      <c r="S295" s="219"/>
      <c r="T295" s="220"/>
      <c r="AT295" s="221" t="s">
        <v>192</v>
      </c>
      <c r="AU295" s="221" t="s">
        <v>86</v>
      </c>
      <c r="AV295" s="14" t="s">
        <v>86</v>
      </c>
      <c r="AW295" s="14" t="s">
        <v>37</v>
      </c>
      <c r="AX295" s="14" t="s">
        <v>77</v>
      </c>
      <c r="AY295" s="221" t="s">
        <v>179</v>
      </c>
    </row>
    <row r="296" spans="1:65" s="15" customFormat="1" ht="11.25">
      <c r="B296" s="222"/>
      <c r="C296" s="223"/>
      <c r="D296" s="194" t="s">
        <v>192</v>
      </c>
      <c r="E296" s="224" t="s">
        <v>19</v>
      </c>
      <c r="F296" s="225" t="s">
        <v>205</v>
      </c>
      <c r="G296" s="223"/>
      <c r="H296" s="226">
        <v>8.6</v>
      </c>
      <c r="I296" s="227"/>
      <c r="J296" s="223"/>
      <c r="K296" s="223"/>
      <c r="L296" s="228"/>
      <c r="M296" s="229"/>
      <c r="N296" s="230"/>
      <c r="O296" s="230"/>
      <c r="P296" s="230"/>
      <c r="Q296" s="230"/>
      <c r="R296" s="230"/>
      <c r="S296" s="230"/>
      <c r="T296" s="231"/>
      <c r="AT296" s="232" t="s">
        <v>192</v>
      </c>
      <c r="AU296" s="232" t="s">
        <v>86</v>
      </c>
      <c r="AV296" s="15" t="s">
        <v>186</v>
      </c>
      <c r="AW296" s="15" t="s">
        <v>37</v>
      </c>
      <c r="AX296" s="15" t="s">
        <v>84</v>
      </c>
      <c r="AY296" s="232" t="s">
        <v>179</v>
      </c>
    </row>
    <row r="297" spans="1:65" s="2" customFormat="1" ht="24.2" customHeight="1">
      <c r="A297" s="37"/>
      <c r="B297" s="38"/>
      <c r="C297" s="181" t="s">
        <v>427</v>
      </c>
      <c r="D297" s="181" t="s">
        <v>181</v>
      </c>
      <c r="E297" s="182" t="s">
        <v>428</v>
      </c>
      <c r="F297" s="183" t="s">
        <v>429</v>
      </c>
      <c r="G297" s="184" t="s">
        <v>184</v>
      </c>
      <c r="H297" s="185">
        <v>6.6</v>
      </c>
      <c r="I297" s="186"/>
      <c r="J297" s="187">
        <f>ROUND(I297*H297,2)</f>
        <v>0</v>
      </c>
      <c r="K297" s="183" t="s">
        <v>185</v>
      </c>
      <c r="L297" s="42"/>
      <c r="M297" s="188" t="s">
        <v>19</v>
      </c>
      <c r="N297" s="189" t="s">
        <v>48</v>
      </c>
      <c r="O297" s="67"/>
      <c r="P297" s="190">
        <f>O297*H297</f>
        <v>0</v>
      </c>
      <c r="Q297" s="190">
        <v>9.0620000000000006E-2</v>
      </c>
      <c r="R297" s="190">
        <f>Q297*H297</f>
        <v>0.59809199999999996</v>
      </c>
      <c r="S297" s="190">
        <v>0</v>
      </c>
      <c r="T297" s="191">
        <f>S297*H297</f>
        <v>0</v>
      </c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R297" s="192" t="s">
        <v>186</v>
      </c>
      <c r="AT297" s="192" t="s">
        <v>181</v>
      </c>
      <c r="AU297" s="192" t="s">
        <v>86</v>
      </c>
      <c r="AY297" s="20" t="s">
        <v>179</v>
      </c>
      <c r="BE297" s="193">
        <f>IF(N297="základní",J297,0)</f>
        <v>0</v>
      </c>
      <c r="BF297" s="193">
        <f>IF(N297="snížená",J297,0)</f>
        <v>0</v>
      </c>
      <c r="BG297" s="193">
        <f>IF(N297="zákl. přenesená",J297,0)</f>
        <v>0</v>
      </c>
      <c r="BH297" s="193">
        <f>IF(N297="sníž. přenesená",J297,0)</f>
        <v>0</v>
      </c>
      <c r="BI297" s="193">
        <f>IF(N297="nulová",J297,0)</f>
        <v>0</v>
      </c>
      <c r="BJ297" s="20" t="s">
        <v>84</v>
      </c>
      <c r="BK297" s="193">
        <f>ROUND(I297*H297,2)</f>
        <v>0</v>
      </c>
      <c r="BL297" s="20" t="s">
        <v>186</v>
      </c>
      <c r="BM297" s="192" t="s">
        <v>430</v>
      </c>
    </row>
    <row r="298" spans="1:65" s="2" customFormat="1" ht="48.75">
      <c r="A298" s="37"/>
      <c r="B298" s="38"/>
      <c r="C298" s="39"/>
      <c r="D298" s="194" t="s">
        <v>188</v>
      </c>
      <c r="E298" s="39"/>
      <c r="F298" s="195" t="s">
        <v>431</v>
      </c>
      <c r="G298" s="39"/>
      <c r="H298" s="39"/>
      <c r="I298" s="196"/>
      <c r="J298" s="39"/>
      <c r="K298" s="39"/>
      <c r="L298" s="42"/>
      <c r="M298" s="197"/>
      <c r="N298" s="198"/>
      <c r="O298" s="67"/>
      <c r="P298" s="67"/>
      <c r="Q298" s="67"/>
      <c r="R298" s="67"/>
      <c r="S298" s="67"/>
      <c r="T298" s="68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T298" s="20" t="s">
        <v>188</v>
      </c>
      <c r="AU298" s="20" t="s">
        <v>86</v>
      </c>
    </row>
    <row r="299" spans="1:65" s="2" customFormat="1" ht="11.25">
      <c r="A299" s="37"/>
      <c r="B299" s="38"/>
      <c r="C299" s="39"/>
      <c r="D299" s="199" t="s">
        <v>190</v>
      </c>
      <c r="E299" s="39"/>
      <c r="F299" s="200" t="s">
        <v>432</v>
      </c>
      <c r="G299" s="39"/>
      <c r="H299" s="39"/>
      <c r="I299" s="196"/>
      <c r="J299" s="39"/>
      <c r="K299" s="39"/>
      <c r="L299" s="42"/>
      <c r="M299" s="197"/>
      <c r="N299" s="198"/>
      <c r="O299" s="67"/>
      <c r="P299" s="67"/>
      <c r="Q299" s="67"/>
      <c r="R299" s="67"/>
      <c r="S299" s="67"/>
      <c r="T299" s="68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T299" s="20" t="s">
        <v>190</v>
      </c>
      <c r="AU299" s="20" t="s">
        <v>86</v>
      </c>
    </row>
    <row r="300" spans="1:65" s="2" customFormat="1" ht="39">
      <c r="A300" s="37"/>
      <c r="B300" s="38"/>
      <c r="C300" s="39"/>
      <c r="D300" s="194" t="s">
        <v>433</v>
      </c>
      <c r="E300" s="39"/>
      <c r="F300" s="254" t="s">
        <v>434</v>
      </c>
      <c r="G300" s="39"/>
      <c r="H300" s="39"/>
      <c r="I300" s="196"/>
      <c r="J300" s="39"/>
      <c r="K300" s="39"/>
      <c r="L300" s="42"/>
      <c r="M300" s="197"/>
      <c r="N300" s="198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433</v>
      </c>
      <c r="AU300" s="20" t="s">
        <v>86</v>
      </c>
    </row>
    <row r="301" spans="1:65" s="13" customFormat="1" ht="33.75">
      <c r="B301" s="201"/>
      <c r="C301" s="202"/>
      <c r="D301" s="194" t="s">
        <v>192</v>
      </c>
      <c r="E301" s="203" t="s">
        <v>19</v>
      </c>
      <c r="F301" s="204" t="s">
        <v>435</v>
      </c>
      <c r="G301" s="202"/>
      <c r="H301" s="203" t="s">
        <v>19</v>
      </c>
      <c r="I301" s="205"/>
      <c r="J301" s="202"/>
      <c r="K301" s="202"/>
      <c r="L301" s="206"/>
      <c r="M301" s="207"/>
      <c r="N301" s="208"/>
      <c r="O301" s="208"/>
      <c r="P301" s="208"/>
      <c r="Q301" s="208"/>
      <c r="R301" s="208"/>
      <c r="S301" s="208"/>
      <c r="T301" s="209"/>
      <c r="AT301" s="210" t="s">
        <v>192</v>
      </c>
      <c r="AU301" s="210" t="s">
        <v>86</v>
      </c>
      <c r="AV301" s="13" t="s">
        <v>84</v>
      </c>
      <c r="AW301" s="13" t="s">
        <v>37</v>
      </c>
      <c r="AX301" s="13" t="s">
        <v>77</v>
      </c>
      <c r="AY301" s="210" t="s">
        <v>179</v>
      </c>
    </row>
    <row r="302" spans="1:65" s="13" customFormat="1" ht="22.5">
      <c r="B302" s="201"/>
      <c r="C302" s="202"/>
      <c r="D302" s="194" t="s">
        <v>192</v>
      </c>
      <c r="E302" s="203" t="s">
        <v>19</v>
      </c>
      <c r="F302" s="204" t="s">
        <v>436</v>
      </c>
      <c r="G302" s="202"/>
      <c r="H302" s="203" t="s">
        <v>19</v>
      </c>
      <c r="I302" s="205"/>
      <c r="J302" s="202"/>
      <c r="K302" s="202"/>
      <c r="L302" s="206"/>
      <c r="M302" s="207"/>
      <c r="N302" s="208"/>
      <c r="O302" s="208"/>
      <c r="P302" s="208"/>
      <c r="Q302" s="208"/>
      <c r="R302" s="208"/>
      <c r="S302" s="208"/>
      <c r="T302" s="209"/>
      <c r="AT302" s="210" t="s">
        <v>192</v>
      </c>
      <c r="AU302" s="210" t="s">
        <v>86</v>
      </c>
      <c r="AV302" s="13" t="s">
        <v>84</v>
      </c>
      <c r="AW302" s="13" t="s">
        <v>37</v>
      </c>
      <c r="AX302" s="13" t="s">
        <v>77</v>
      </c>
      <c r="AY302" s="210" t="s">
        <v>179</v>
      </c>
    </row>
    <row r="303" spans="1:65" s="14" customFormat="1" ht="11.25">
      <c r="B303" s="211"/>
      <c r="C303" s="212"/>
      <c r="D303" s="194" t="s">
        <v>192</v>
      </c>
      <c r="E303" s="213" t="s">
        <v>19</v>
      </c>
      <c r="F303" s="214" t="s">
        <v>202</v>
      </c>
      <c r="G303" s="212"/>
      <c r="H303" s="215">
        <v>5.6</v>
      </c>
      <c r="I303" s="216"/>
      <c r="J303" s="212"/>
      <c r="K303" s="212"/>
      <c r="L303" s="217"/>
      <c r="M303" s="218"/>
      <c r="N303" s="219"/>
      <c r="O303" s="219"/>
      <c r="P303" s="219"/>
      <c r="Q303" s="219"/>
      <c r="R303" s="219"/>
      <c r="S303" s="219"/>
      <c r="T303" s="220"/>
      <c r="AT303" s="221" t="s">
        <v>192</v>
      </c>
      <c r="AU303" s="221" t="s">
        <v>86</v>
      </c>
      <c r="AV303" s="14" t="s">
        <v>86</v>
      </c>
      <c r="AW303" s="14" t="s">
        <v>37</v>
      </c>
      <c r="AX303" s="14" t="s">
        <v>77</v>
      </c>
      <c r="AY303" s="221" t="s">
        <v>179</v>
      </c>
    </row>
    <row r="304" spans="1:65" s="13" customFormat="1" ht="22.5">
      <c r="B304" s="201"/>
      <c r="C304" s="202"/>
      <c r="D304" s="194" t="s">
        <v>192</v>
      </c>
      <c r="E304" s="203" t="s">
        <v>19</v>
      </c>
      <c r="F304" s="204" t="s">
        <v>224</v>
      </c>
      <c r="G304" s="202"/>
      <c r="H304" s="203" t="s">
        <v>19</v>
      </c>
      <c r="I304" s="205"/>
      <c r="J304" s="202"/>
      <c r="K304" s="202"/>
      <c r="L304" s="206"/>
      <c r="M304" s="207"/>
      <c r="N304" s="208"/>
      <c r="O304" s="208"/>
      <c r="P304" s="208"/>
      <c r="Q304" s="208"/>
      <c r="R304" s="208"/>
      <c r="S304" s="208"/>
      <c r="T304" s="209"/>
      <c r="AT304" s="210" t="s">
        <v>192</v>
      </c>
      <c r="AU304" s="210" t="s">
        <v>86</v>
      </c>
      <c r="AV304" s="13" t="s">
        <v>84</v>
      </c>
      <c r="AW304" s="13" t="s">
        <v>37</v>
      </c>
      <c r="AX304" s="13" t="s">
        <v>77</v>
      </c>
      <c r="AY304" s="210" t="s">
        <v>179</v>
      </c>
    </row>
    <row r="305" spans="1:65" s="13" customFormat="1" ht="22.5">
      <c r="B305" s="201"/>
      <c r="C305" s="202"/>
      <c r="D305" s="194" t="s">
        <v>192</v>
      </c>
      <c r="E305" s="203" t="s">
        <v>19</v>
      </c>
      <c r="F305" s="204" t="s">
        <v>437</v>
      </c>
      <c r="G305" s="202"/>
      <c r="H305" s="203" t="s">
        <v>19</v>
      </c>
      <c r="I305" s="205"/>
      <c r="J305" s="202"/>
      <c r="K305" s="202"/>
      <c r="L305" s="206"/>
      <c r="M305" s="207"/>
      <c r="N305" s="208"/>
      <c r="O305" s="208"/>
      <c r="P305" s="208"/>
      <c r="Q305" s="208"/>
      <c r="R305" s="208"/>
      <c r="S305" s="208"/>
      <c r="T305" s="209"/>
      <c r="AT305" s="210" t="s">
        <v>192</v>
      </c>
      <c r="AU305" s="210" t="s">
        <v>86</v>
      </c>
      <c r="AV305" s="13" t="s">
        <v>84</v>
      </c>
      <c r="AW305" s="13" t="s">
        <v>37</v>
      </c>
      <c r="AX305" s="13" t="s">
        <v>77</v>
      </c>
      <c r="AY305" s="210" t="s">
        <v>179</v>
      </c>
    </row>
    <row r="306" spans="1:65" s="14" customFormat="1" ht="11.25">
      <c r="B306" s="211"/>
      <c r="C306" s="212"/>
      <c r="D306" s="194" t="s">
        <v>192</v>
      </c>
      <c r="E306" s="213" t="s">
        <v>19</v>
      </c>
      <c r="F306" s="214" t="s">
        <v>204</v>
      </c>
      <c r="G306" s="212"/>
      <c r="H306" s="215">
        <v>1</v>
      </c>
      <c r="I306" s="216"/>
      <c r="J306" s="212"/>
      <c r="K306" s="212"/>
      <c r="L306" s="217"/>
      <c r="M306" s="218"/>
      <c r="N306" s="219"/>
      <c r="O306" s="219"/>
      <c r="P306" s="219"/>
      <c r="Q306" s="219"/>
      <c r="R306" s="219"/>
      <c r="S306" s="219"/>
      <c r="T306" s="220"/>
      <c r="AT306" s="221" t="s">
        <v>192</v>
      </c>
      <c r="AU306" s="221" t="s">
        <v>86</v>
      </c>
      <c r="AV306" s="14" t="s">
        <v>86</v>
      </c>
      <c r="AW306" s="14" t="s">
        <v>37</v>
      </c>
      <c r="AX306" s="14" t="s">
        <v>77</v>
      </c>
      <c r="AY306" s="221" t="s">
        <v>179</v>
      </c>
    </row>
    <row r="307" spans="1:65" s="15" customFormat="1" ht="11.25">
      <c r="B307" s="222"/>
      <c r="C307" s="223"/>
      <c r="D307" s="194" t="s">
        <v>192</v>
      </c>
      <c r="E307" s="224" t="s">
        <v>19</v>
      </c>
      <c r="F307" s="225" t="s">
        <v>205</v>
      </c>
      <c r="G307" s="223"/>
      <c r="H307" s="226">
        <v>6.6</v>
      </c>
      <c r="I307" s="227"/>
      <c r="J307" s="223"/>
      <c r="K307" s="223"/>
      <c r="L307" s="228"/>
      <c r="M307" s="229"/>
      <c r="N307" s="230"/>
      <c r="O307" s="230"/>
      <c r="P307" s="230"/>
      <c r="Q307" s="230"/>
      <c r="R307" s="230"/>
      <c r="S307" s="230"/>
      <c r="T307" s="231"/>
      <c r="AT307" s="232" t="s">
        <v>192</v>
      </c>
      <c r="AU307" s="232" t="s">
        <v>86</v>
      </c>
      <c r="AV307" s="15" t="s">
        <v>186</v>
      </c>
      <c r="AW307" s="15" t="s">
        <v>37</v>
      </c>
      <c r="AX307" s="15" t="s">
        <v>84</v>
      </c>
      <c r="AY307" s="232" t="s">
        <v>179</v>
      </c>
    </row>
    <row r="308" spans="1:65" s="2" customFormat="1" ht="24.2" customHeight="1">
      <c r="A308" s="37"/>
      <c r="B308" s="38"/>
      <c r="C308" s="244" t="s">
        <v>438</v>
      </c>
      <c r="D308" s="244" t="s">
        <v>374</v>
      </c>
      <c r="E308" s="245" t="s">
        <v>439</v>
      </c>
      <c r="F308" s="246" t="s">
        <v>440</v>
      </c>
      <c r="G308" s="247" t="s">
        <v>184</v>
      </c>
      <c r="H308" s="248">
        <v>5.6</v>
      </c>
      <c r="I308" s="249"/>
      <c r="J308" s="250">
        <f>ROUND(I308*H308,2)</f>
        <v>0</v>
      </c>
      <c r="K308" s="246" t="s">
        <v>441</v>
      </c>
      <c r="L308" s="251"/>
      <c r="M308" s="252" t="s">
        <v>19</v>
      </c>
      <c r="N308" s="253" t="s">
        <v>48</v>
      </c>
      <c r="O308" s="67"/>
      <c r="P308" s="190">
        <f>O308*H308</f>
        <v>0</v>
      </c>
      <c r="Q308" s="190">
        <v>0.17599999999999999</v>
      </c>
      <c r="R308" s="190">
        <f>Q308*H308</f>
        <v>0.98559999999999992</v>
      </c>
      <c r="S308" s="190">
        <v>0</v>
      </c>
      <c r="T308" s="191">
        <f>S308*H308</f>
        <v>0</v>
      </c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R308" s="192" t="s">
        <v>253</v>
      </c>
      <c r="AT308" s="192" t="s">
        <v>374</v>
      </c>
      <c r="AU308" s="192" t="s">
        <v>86</v>
      </c>
      <c r="AY308" s="20" t="s">
        <v>179</v>
      </c>
      <c r="BE308" s="193">
        <f>IF(N308="základní",J308,0)</f>
        <v>0</v>
      </c>
      <c r="BF308" s="193">
        <f>IF(N308="snížená",J308,0)</f>
        <v>0</v>
      </c>
      <c r="BG308" s="193">
        <f>IF(N308="zákl. přenesená",J308,0)</f>
        <v>0</v>
      </c>
      <c r="BH308" s="193">
        <f>IF(N308="sníž. přenesená",J308,0)</f>
        <v>0</v>
      </c>
      <c r="BI308" s="193">
        <f>IF(N308="nulová",J308,0)</f>
        <v>0</v>
      </c>
      <c r="BJ308" s="20" t="s">
        <v>84</v>
      </c>
      <c r="BK308" s="193">
        <f>ROUND(I308*H308,2)</f>
        <v>0</v>
      </c>
      <c r="BL308" s="20" t="s">
        <v>186</v>
      </c>
      <c r="BM308" s="192" t="s">
        <v>442</v>
      </c>
    </row>
    <row r="309" spans="1:65" s="2" customFormat="1" ht="11.25">
      <c r="A309" s="37"/>
      <c r="B309" s="38"/>
      <c r="C309" s="39"/>
      <c r="D309" s="194" t="s">
        <v>188</v>
      </c>
      <c r="E309" s="39"/>
      <c r="F309" s="195" t="s">
        <v>440</v>
      </c>
      <c r="G309" s="39"/>
      <c r="H309" s="39"/>
      <c r="I309" s="196"/>
      <c r="J309" s="39"/>
      <c r="K309" s="39"/>
      <c r="L309" s="42"/>
      <c r="M309" s="197"/>
      <c r="N309" s="198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188</v>
      </c>
      <c r="AU309" s="20" t="s">
        <v>86</v>
      </c>
    </row>
    <row r="310" spans="1:65" s="13" customFormat="1" ht="11.25">
      <c r="B310" s="201"/>
      <c r="C310" s="202"/>
      <c r="D310" s="194" t="s">
        <v>192</v>
      </c>
      <c r="E310" s="203" t="s">
        <v>19</v>
      </c>
      <c r="F310" s="204" t="s">
        <v>443</v>
      </c>
      <c r="G310" s="202"/>
      <c r="H310" s="203" t="s">
        <v>19</v>
      </c>
      <c r="I310" s="205"/>
      <c r="J310" s="202"/>
      <c r="K310" s="202"/>
      <c r="L310" s="206"/>
      <c r="M310" s="207"/>
      <c r="N310" s="208"/>
      <c r="O310" s="208"/>
      <c r="P310" s="208"/>
      <c r="Q310" s="208"/>
      <c r="R310" s="208"/>
      <c r="S310" s="208"/>
      <c r="T310" s="209"/>
      <c r="AT310" s="210" t="s">
        <v>192</v>
      </c>
      <c r="AU310" s="210" t="s">
        <v>86</v>
      </c>
      <c r="AV310" s="13" t="s">
        <v>84</v>
      </c>
      <c r="AW310" s="13" t="s">
        <v>37</v>
      </c>
      <c r="AX310" s="13" t="s">
        <v>77</v>
      </c>
      <c r="AY310" s="210" t="s">
        <v>179</v>
      </c>
    </row>
    <row r="311" spans="1:65" s="13" customFormat="1" ht="33.75">
      <c r="B311" s="201"/>
      <c r="C311" s="202"/>
      <c r="D311" s="194" t="s">
        <v>192</v>
      </c>
      <c r="E311" s="203" t="s">
        <v>19</v>
      </c>
      <c r="F311" s="204" t="s">
        <v>444</v>
      </c>
      <c r="G311" s="202"/>
      <c r="H311" s="203" t="s">
        <v>19</v>
      </c>
      <c r="I311" s="205"/>
      <c r="J311" s="202"/>
      <c r="K311" s="202"/>
      <c r="L311" s="206"/>
      <c r="M311" s="207"/>
      <c r="N311" s="208"/>
      <c r="O311" s="208"/>
      <c r="P311" s="208"/>
      <c r="Q311" s="208"/>
      <c r="R311" s="208"/>
      <c r="S311" s="208"/>
      <c r="T311" s="209"/>
      <c r="AT311" s="210" t="s">
        <v>192</v>
      </c>
      <c r="AU311" s="210" t="s">
        <v>86</v>
      </c>
      <c r="AV311" s="13" t="s">
        <v>84</v>
      </c>
      <c r="AW311" s="13" t="s">
        <v>37</v>
      </c>
      <c r="AX311" s="13" t="s">
        <v>77</v>
      </c>
      <c r="AY311" s="210" t="s">
        <v>179</v>
      </c>
    </row>
    <row r="312" spans="1:65" s="14" customFormat="1" ht="11.25">
      <c r="B312" s="211"/>
      <c r="C312" s="212"/>
      <c r="D312" s="194" t="s">
        <v>192</v>
      </c>
      <c r="E312" s="213" t="s">
        <v>19</v>
      </c>
      <c r="F312" s="214" t="s">
        <v>445</v>
      </c>
      <c r="G312" s="212"/>
      <c r="H312" s="215">
        <v>5.6</v>
      </c>
      <c r="I312" s="216"/>
      <c r="J312" s="212"/>
      <c r="K312" s="212"/>
      <c r="L312" s="217"/>
      <c r="M312" s="218"/>
      <c r="N312" s="219"/>
      <c r="O312" s="219"/>
      <c r="P312" s="219"/>
      <c r="Q312" s="219"/>
      <c r="R312" s="219"/>
      <c r="S312" s="219"/>
      <c r="T312" s="220"/>
      <c r="AT312" s="221" t="s">
        <v>192</v>
      </c>
      <c r="AU312" s="221" t="s">
        <v>86</v>
      </c>
      <c r="AV312" s="14" t="s">
        <v>86</v>
      </c>
      <c r="AW312" s="14" t="s">
        <v>37</v>
      </c>
      <c r="AX312" s="14" t="s">
        <v>84</v>
      </c>
      <c r="AY312" s="221" t="s">
        <v>179</v>
      </c>
    </row>
    <row r="313" spans="1:65" s="2" customFormat="1" ht="24.2" customHeight="1">
      <c r="A313" s="37"/>
      <c r="B313" s="38"/>
      <c r="C313" s="244" t="s">
        <v>446</v>
      </c>
      <c r="D313" s="244" t="s">
        <v>374</v>
      </c>
      <c r="E313" s="245" t="s">
        <v>447</v>
      </c>
      <c r="F313" s="246" t="s">
        <v>440</v>
      </c>
      <c r="G313" s="247" t="s">
        <v>184</v>
      </c>
      <c r="H313" s="248">
        <v>1</v>
      </c>
      <c r="I313" s="249"/>
      <c r="J313" s="250">
        <f>ROUND(I313*H313,2)</f>
        <v>0</v>
      </c>
      <c r="K313" s="246" t="s">
        <v>185</v>
      </c>
      <c r="L313" s="251"/>
      <c r="M313" s="252" t="s">
        <v>19</v>
      </c>
      <c r="N313" s="253" t="s">
        <v>48</v>
      </c>
      <c r="O313" s="67"/>
      <c r="P313" s="190">
        <f>O313*H313</f>
        <v>0</v>
      </c>
      <c r="Q313" s="190">
        <v>0.17599999999999999</v>
      </c>
      <c r="R313" s="190">
        <f>Q313*H313</f>
        <v>0.17599999999999999</v>
      </c>
      <c r="S313" s="190">
        <v>0</v>
      </c>
      <c r="T313" s="191">
        <f>S313*H313</f>
        <v>0</v>
      </c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R313" s="192" t="s">
        <v>253</v>
      </c>
      <c r="AT313" s="192" t="s">
        <v>374</v>
      </c>
      <c r="AU313" s="192" t="s">
        <v>86</v>
      </c>
      <c r="AY313" s="20" t="s">
        <v>179</v>
      </c>
      <c r="BE313" s="193">
        <f>IF(N313="základní",J313,0)</f>
        <v>0</v>
      </c>
      <c r="BF313" s="193">
        <f>IF(N313="snížená",J313,0)</f>
        <v>0</v>
      </c>
      <c r="BG313" s="193">
        <f>IF(N313="zákl. přenesená",J313,0)</f>
        <v>0</v>
      </c>
      <c r="BH313" s="193">
        <f>IF(N313="sníž. přenesená",J313,0)</f>
        <v>0</v>
      </c>
      <c r="BI313" s="193">
        <f>IF(N313="nulová",J313,0)</f>
        <v>0</v>
      </c>
      <c r="BJ313" s="20" t="s">
        <v>84</v>
      </c>
      <c r="BK313" s="193">
        <f>ROUND(I313*H313,2)</f>
        <v>0</v>
      </c>
      <c r="BL313" s="20" t="s">
        <v>186</v>
      </c>
      <c r="BM313" s="192" t="s">
        <v>448</v>
      </c>
    </row>
    <row r="314" spans="1:65" s="2" customFormat="1" ht="11.25">
      <c r="A314" s="37"/>
      <c r="B314" s="38"/>
      <c r="C314" s="39"/>
      <c r="D314" s="194" t="s">
        <v>188</v>
      </c>
      <c r="E314" s="39"/>
      <c r="F314" s="195" t="s">
        <v>440</v>
      </c>
      <c r="G314" s="39"/>
      <c r="H314" s="39"/>
      <c r="I314" s="196"/>
      <c r="J314" s="39"/>
      <c r="K314" s="39"/>
      <c r="L314" s="42"/>
      <c r="M314" s="197"/>
      <c r="N314" s="198"/>
      <c r="O314" s="67"/>
      <c r="P314" s="67"/>
      <c r="Q314" s="67"/>
      <c r="R314" s="67"/>
      <c r="S314" s="67"/>
      <c r="T314" s="68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T314" s="20" t="s">
        <v>188</v>
      </c>
      <c r="AU314" s="20" t="s">
        <v>86</v>
      </c>
    </row>
    <row r="315" spans="1:65" s="13" customFormat="1" ht="22.5">
      <c r="B315" s="201"/>
      <c r="C315" s="202"/>
      <c r="D315" s="194" t="s">
        <v>192</v>
      </c>
      <c r="E315" s="203" t="s">
        <v>19</v>
      </c>
      <c r="F315" s="204" t="s">
        <v>449</v>
      </c>
      <c r="G315" s="202"/>
      <c r="H315" s="203" t="s">
        <v>19</v>
      </c>
      <c r="I315" s="205"/>
      <c r="J315" s="202"/>
      <c r="K315" s="202"/>
      <c r="L315" s="206"/>
      <c r="M315" s="207"/>
      <c r="N315" s="208"/>
      <c r="O315" s="208"/>
      <c r="P315" s="208"/>
      <c r="Q315" s="208"/>
      <c r="R315" s="208"/>
      <c r="S315" s="208"/>
      <c r="T315" s="209"/>
      <c r="AT315" s="210" t="s">
        <v>192</v>
      </c>
      <c r="AU315" s="210" t="s">
        <v>86</v>
      </c>
      <c r="AV315" s="13" t="s">
        <v>84</v>
      </c>
      <c r="AW315" s="13" t="s">
        <v>37</v>
      </c>
      <c r="AX315" s="13" t="s">
        <v>77</v>
      </c>
      <c r="AY315" s="210" t="s">
        <v>179</v>
      </c>
    </row>
    <row r="316" spans="1:65" s="13" customFormat="1" ht="22.5">
      <c r="B316" s="201"/>
      <c r="C316" s="202"/>
      <c r="D316" s="194" t="s">
        <v>192</v>
      </c>
      <c r="E316" s="203" t="s">
        <v>19</v>
      </c>
      <c r="F316" s="204" t="s">
        <v>450</v>
      </c>
      <c r="G316" s="202"/>
      <c r="H316" s="203" t="s">
        <v>19</v>
      </c>
      <c r="I316" s="205"/>
      <c r="J316" s="202"/>
      <c r="K316" s="202"/>
      <c r="L316" s="206"/>
      <c r="M316" s="207"/>
      <c r="N316" s="208"/>
      <c r="O316" s="208"/>
      <c r="P316" s="208"/>
      <c r="Q316" s="208"/>
      <c r="R316" s="208"/>
      <c r="S316" s="208"/>
      <c r="T316" s="209"/>
      <c r="AT316" s="210" t="s">
        <v>192</v>
      </c>
      <c r="AU316" s="210" t="s">
        <v>86</v>
      </c>
      <c r="AV316" s="13" t="s">
        <v>84</v>
      </c>
      <c r="AW316" s="13" t="s">
        <v>37</v>
      </c>
      <c r="AX316" s="13" t="s">
        <v>77</v>
      </c>
      <c r="AY316" s="210" t="s">
        <v>179</v>
      </c>
    </row>
    <row r="317" spans="1:65" s="14" customFormat="1" ht="11.25">
      <c r="B317" s="211"/>
      <c r="C317" s="212"/>
      <c r="D317" s="194" t="s">
        <v>192</v>
      </c>
      <c r="E317" s="213" t="s">
        <v>19</v>
      </c>
      <c r="F317" s="214" t="s">
        <v>204</v>
      </c>
      <c r="G317" s="212"/>
      <c r="H317" s="215">
        <v>1</v>
      </c>
      <c r="I317" s="216"/>
      <c r="J317" s="212"/>
      <c r="K317" s="212"/>
      <c r="L317" s="217"/>
      <c r="M317" s="218"/>
      <c r="N317" s="219"/>
      <c r="O317" s="219"/>
      <c r="P317" s="219"/>
      <c r="Q317" s="219"/>
      <c r="R317" s="219"/>
      <c r="S317" s="219"/>
      <c r="T317" s="220"/>
      <c r="AT317" s="221" t="s">
        <v>192</v>
      </c>
      <c r="AU317" s="221" t="s">
        <v>86</v>
      </c>
      <c r="AV317" s="14" t="s">
        <v>86</v>
      </c>
      <c r="AW317" s="14" t="s">
        <v>37</v>
      </c>
      <c r="AX317" s="14" t="s">
        <v>84</v>
      </c>
      <c r="AY317" s="221" t="s">
        <v>179</v>
      </c>
    </row>
    <row r="318" spans="1:65" s="2" customFormat="1" ht="33" customHeight="1">
      <c r="A318" s="37"/>
      <c r="B318" s="38"/>
      <c r="C318" s="181" t="s">
        <v>451</v>
      </c>
      <c r="D318" s="181" t="s">
        <v>181</v>
      </c>
      <c r="E318" s="182" t="s">
        <v>452</v>
      </c>
      <c r="F318" s="183" t="s">
        <v>453</v>
      </c>
      <c r="G318" s="184" t="s">
        <v>184</v>
      </c>
      <c r="H318" s="185">
        <v>2</v>
      </c>
      <c r="I318" s="186"/>
      <c r="J318" s="187">
        <f>ROUND(I318*H318,2)</f>
        <v>0</v>
      </c>
      <c r="K318" s="183" t="s">
        <v>185</v>
      </c>
      <c r="L318" s="42"/>
      <c r="M318" s="188" t="s">
        <v>19</v>
      </c>
      <c r="N318" s="189" t="s">
        <v>48</v>
      </c>
      <c r="O318" s="67"/>
      <c r="P318" s="190">
        <f>O318*H318</f>
        <v>0</v>
      </c>
      <c r="Q318" s="190">
        <v>0.10100000000000001</v>
      </c>
      <c r="R318" s="190">
        <f>Q318*H318</f>
        <v>0.20200000000000001</v>
      </c>
      <c r="S318" s="190">
        <v>0</v>
      </c>
      <c r="T318" s="191">
        <f>S318*H318</f>
        <v>0</v>
      </c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R318" s="192" t="s">
        <v>186</v>
      </c>
      <c r="AT318" s="192" t="s">
        <v>181</v>
      </c>
      <c r="AU318" s="192" t="s">
        <v>86</v>
      </c>
      <c r="AY318" s="20" t="s">
        <v>179</v>
      </c>
      <c r="BE318" s="193">
        <f>IF(N318="základní",J318,0)</f>
        <v>0</v>
      </c>
      <c r="BF318" s="193">
        <f>IF(N318="snížená",J318,0)</f>
        <v>0</v>
      </c>
      <c r="BG318" s="193">
        <f>IF(N318="zákl. přenesená",J318,0)</f>
        <v>0</v>
      </c>
      <c r="BH318" s="193">
        <f>IF(N318="sníž. přenesená",J318,0)</f>
        <v>0</v>
      </c>
      <c r="BI318" s="193">
        <f>IF(N318="nulová",J318,0)</f>
        <v>0</v>
      </c>
      <c r="BJ318" s="20" t="s">
        <v>84</v>
      </c>
      <c r="BK318" s="193">
        <f>ROUND(I318*H318,2)</f>
        <v>0</v>
      </c>
      <c r="BL318" s="20" t="s">
        <v>186</v>
      </c>
      <c r="BM318" s="192" t="s">
        <v>454</v>
      </c>
    </row>
    <row r="319" spans="1:65" s="2" customFormat="1" ht="48.75">
      <c r="A319" s="37"/>
      <c r="B319" s="38"/>
      <c r="C319" s="39"/>
      <c r="D319" s="194" t="s">
        <v>188</v>
      </c>
      <c r="E319" s="39"/>
      <c r="F319" s="195" t="s">
        <v>455</v>
      </c>
      <c r="G319" s="39"/>
      <c r="H319" s="39"/>
      <c r="I319" s="196"/>
      <c r="J319" s="39"/>
      <c r="K319" s="39"/>
      <c r="L319" s="42"/>
      <c r="M319" s="197"/>
      <c r="N319" s="198"/>
      <c r="O319" s="67"/>
      <c r="P319" s="67"/>
      <c r="Q319" s="67"/>
      <c r="R319" s="67"/>
      <c r="S319" s="67"/>
      <c r="T319" s="68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T319" s="20" t="s">
        <v>188</v>
      </c>
      <c r="AU319" s="20" t="s">
        <v>86</v>
      </c>
    </row>
    <row r="320" spans="1:65" s="2" customFormat="1" ht="11.25">
      <c r="A320" s="37"/>
      <c r="B320" s="38"/>
      <c r="C320" s="39"/>
      <c r="D320" s="199" t="s">
        <v>190</v>
      </c>
      <c r="E320" s="39"/>
      <c r="F320" s="200" t="s">
        <v>456</v>
      </c>
      <c r="G320" s="39"/>
      <c r="H320" s="39"/>
      <c r="I320" s="196"/>
      <c r="J320" s="39"/>
      <c r="K320" s="39"/>
      <c r="L320" s="42"/>
      <c r="M320" s="197"/>
      <c r="N320" s="198"/>
      <c r="O320" s="67"/>
      <c r="P320" s="67"/>
      <c r="Q320" s="67"/>
      <c r="R320" s="67"/>
      <c r="S320" s="67"/>
      <c r="T320" s="68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T320" s="20" t="s">
        <v>190</v>
      </c>
      <c r="AU320" s="20" t="s">
        <v>86</v>
      </c>
    </row>
    <row r="321" spans="1:65" s="2" customFormat="1" ht="39">
      <c r="A321" s="37"/>
      <c r="B321" s="38"/>
      <c r="C321" s="39"/>
      <c r="D321" s="194" t="s">
        <v>433</v>
      </c>
      <c r="E321" s="39"/>
      <c r="F321" s="254" t="s">
        <v>434</v>
      </c>
      <c r="G321" s="39"/>
      <c r="H321" s="39"/>
      <c r="I321" s="196"/>
      <c r="J321" s="39"/>
      <c r="K321" s="39"/>
      <c r="L321" s="42"/>
      <c r="M321" s="197"/>
      <c r="N321" s="198"/>
      <c r="O321" s="67"/>
      <c r="P321" s="67"/>
      <c r="Q321" s="67"/>
      <c r="R321" s="67"/>
      <c r="S321" s="67"/>
      <c r="T321" s="68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T321" s="20" t="s">
        <v>433</v>
      </c>
      <c r="AU321" s="20" t="s">
        <v>86</v>
      </c>
    </row>
    <row r="322" spans="1:65" s="13" customFormat="1" ht="33.75">
      <c r="B322" s="201"/>
      <c r="C322" s="202"/>
      <c r="D322" s="194" t="s">
        <v>192</v>
      </c>
      <c r="E322" s="203" t="s">
        <v>19</v>
      </c>
      <c r="F322" s="204" t="s">
        <v>457</v>
      </c>
      <c r="G322" s="202"/>
      <c r="H322" s="203" t="s">
        <v>19</v>
      </c>
      <c r="I322" s="205"/>
      <c r="J322" s="202"/>
      <c r="K322" s="202"/>
      <c r="L322" s="206"/>
      <c r="M322" s="207"/>
      <c r="N322" s="208"/>
      <c r="O322" s="208"/>
      <c r="P322" s="208"/>
      <c r="Q322" s="208"/>
      <c r="R322" s="208"/>
      <c r="S322" s="208"/>
      <c r="T322" s="209"/>
      <c r="AT322" s="210" t="s">
        <v>192</v>
      </c>
      <c r="AU322" s="210" t="s">
        <v>86</v>
      </c>
      <c r="AV322" s="13" t="s">
        <v>84</v>
      </c>
      <c r="AW322" s="13" t="s">
        <v>37</v>
      </c>
      <c r="AX322" s="13" t="s">
        <v>77</v>
      </c>
      <c r="AY322" s="210" t="s">
        <v>179</v>
      </c>
    </row>
    <row r="323" spans="1:65" s="13" customFormat="1" ht="22.5">
      <c r="B323" s="201"/>
      <c r="C323" s="202"/>
      <c r="D323" s="194" t="s">
        <v>192</v>
      </c>
      <c r="E323" s="203" t="s">
        <v>19</v>
      </c>
      <c r="F323" s="204" t="s">
        <v>458</v>
      </c>
      <c r="G323" s="202"/>
      <c r="H323" s="203" t="s">
        <v>19</v>
      </c>
      <c r="I323" s="205"/>
      <c r="J323" s="202"/>
      <c r="K323" s="202"/>
      <c r="L323" s="206"/>
      <c r="M323" s="207"/>
      <c r="N323" s="208"/>
      <c r="O323" s="208"/>
      <c r="P323" s="208"/>
      <c r="Q323" s="208"/>
      <c r="R323" s="208"/>
      <c r="S323" s="208"/>
      <c r="T323" s="209"/>
      <c r="AT323" s="210" t="s">
        <v>192</v>
      </c>
      <c r="AU323" s="210" t="s">
        <v>86</v>
      </c>
      <c r="AV323" s="13" t="s">
        <v>84</v>
      </c>
      <c r="AW323" s="13" t="s">
        <v>37</v>
      </c>
      <c r="AX323" s="13" t="s">
        <v>77</v>
      </c>
      <c r="AY323" s="210" t="s">
        <v>179</v>
      </c>
    </row>
    <row r="324" spans="1:65" s="14" customFormat="1" ht="11.25">
      <c r="B324" s="211"/>
      <c r="C324" s="212"/>
      <c r="D324" s="194" t="s">
        <v>192</v>
      </c>
      <c r="E324" s="213" t="s">
        <v>19</v>
      </c>
      <c r="F324" s="214" t="s">
        <v>194</v>
      </c>
      <c r="G324" s="212"/>
      <c r="H324" s="215">
        <v>2</v>
      </c>
      <c r="I324" s="216"/>
      <c r="J324" s="212"/>
      <c r="K324" s="212"/>
      <c r="L324" s="217"/>
      <c r="M324" s="218"/>
      <c r="N324" s="219"/>
      <c r="O324" s="219"/>
      <c r="P324" s="219"/>
      <c r="Q324" s="219"/>
      <c r="R324" s="219"/>
      <c r="S324" s="219"/>
      <c r="T324" s="220"/>
      <c r="AT324" s="221" t="s">
        <v>192</v>
      </c>
      <c r="AU324" s="221" t="s">
        <v>86</v>
      </c>
      <c r="AV324" s="14" t="s">
        <v>86</v>
      </c>
      <c r="AW324" s="14" t="s">
        <v>37</v>
      </c>
      <c r="AX324" s="14" t="s">
        <v>84</v>
      </c>
      <c r="AY324" s="221" t="s">
        <v>179</v>
      </c>
    </row>
    <row r="325" spans="1:65" s="2" customFormat="1" ht="24.2" customHeight="1">
      <c r="A325" s="37"/>
      <c r="B325" s="38"/>
      <c r="C325" s="244" t="s">
        <v>459</v>
      </c>
      <c r="D325" s="244" t="s">
        <v>374</v>
      </c>
      <c r="E325" s="245" t="s">
        <v>460</v>
      </c>
      <c r="F325" s="246" t="s">
        <v>461</v>
      </c>
      <c r="G325" s="247" t="s">
        <v>184</v>
      </c>
      <c r="H325" s="248">
        <v>2</v>
      </c>
      <c r="I325" s="249"/>
      <c r="J325" s="250">
        <f>ROUND(I325*H325,2)</f>
        <v>0</v>
      </c>
      <c r="K325" s="246" t="s">
        <v>441</v>
      </c>
      <c r="L325" s="251"/>
      <c r="M325" s="252" t="s">
        <v>19</v>
      </c>
      <c r="N325" s="253" t="s">
        <v>48</v>
      </c>
      <c r="O325" s="67"/>
      <c r="P325" s="190">
        <f>O325*H325</f>
        <v>0</v>
      </c>
      <c r="Q325" s="190">
        <v>0.108</v>
      </c>
      <c r="R325" s="190">
        <f>Q325*H325</f>
        <v>0.216</v>
      </c>
      <c r="S325" s="190">
        <v>0</v>
      </c>
      <c r="T325" s="191">
        <f>S325*H325</f>
        <v>0</v>
      </c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R325" s="192" t="s">
        <v>253</v>
      </c>
      <c r="AT325" s="192" t="s">
        <v>374</v>
      </c>
      <c r="AU325" s="192" t="s">
        <v>86</v>
      </c>
      <c r="AY325" s="20" t="s">
        <v>179</v>
      </c>
      <c r="BE325" s="193">
        <f>IF(N325="základní",J325,0)</f>
        <v>0</v>
      </c>
      <c r="BF325" s="193">
        <f>IF(N325="snížená",J325,0)</f>
        <v>0</v>
      </c>
      <c r="BG325" s="193">
        <f>IF(N325="zákl. přenesená",J325,0)</f>
        <v>0</v>
      </c>
      <c r="BH325" s="193">
        <f>IF(N325="sníž. přenesená",J325,0)</f>
        <v>0</v>
      </c>
      <c r="BI325" s="193">
        <f>IF(N325="nulová",J325,0)</f>
        <v>0</v>
      </c>
      <c r="BJ325" s="20" t="s">
        <v>84</v>
      </c>
      <c r="BK325" s="193">
        <f>ROUND(I325*H325,2)</f>
        <v>0</v>
      </c>
      <c r="BL325" s="20" t="s">
        <v>186</v>
      </c>
      <c r="BM325" s="192" t="s">
        <v>462</v>
      </c>
    </row>
    <row r="326" spans="1:65" s="2" customFormat="1" ht="11.25">
      <c r="A326" s="37"/>
      <c r="B326" s="38"/>
      <c r="C326" s="39"/>
      <c r="D326" s="194" t="s">
        <v>188</v>
      </c>
      <c r="E326" s="39"/>
      <c r="F326" s="195" t="s">
        <v>461</v>
      </c>
      <c r="G326" s="39"/>
      <c r="H326" s="39"/>
      <c r="I326" s="196"/>
      <c r="J326" s="39"/>
      <c r="K326" s="39"/>
      <c r="L326" s="42"/>
      <c r="M326" s="197"/>
      <c r="N326" s="198"/>
      <c r="O326" s="67"/>
      <c r="P326" s="67"/>
      <c r="Q326" s="67"/>
      <c r="R326" s="67"/>
      <c r="S326" s="67"/>
      <c r="T326" s="68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T326" s="20" t="s">
        <v>188</v>
      </c>
      <c r="AU326" s="20" t="s">
        <v>86</v>
      </c>
    </row>
    <row r="327" spans="1:65" s="13" customFormat="1" ht="11.25">
      <c r="B327" s="201"/>
      <c r="C327" s="202"/>
      <c r="D327" s="194" t="s">
        <v>192</v>
      </c>
      <c r="E327" s="203" t="s">
        <v>19</v>
      </c>
      <c r="F327" s="204" t="s">
        <v>463</v>
      </c>
      <c r="G327" s="202"/>
      <c r="H327" s="203" t="s">
        <v>19</v>
      </c>
      <c r="I327" s="205"/>
      <c r="J327" s="202"/>
      <c r="K327" s="202"/>
      <c r="L327" s="206"/>
      <c r="M327" s="207"/>
      <c r="N327" s="208"/>
      <c r="O327" s="208"/>
      <c r="P327" s="208"/>
      <c r="Q327" s="208"/>
      <c r="R327" s="208"/>
      <c r="S327" s="208"/>
      <c r="T327" s="209"/>
      <c r="AT327" s="210" t="s">
        <v>192</v>
      </c>
      <c r="AU327" s="210" t="s">
        <v>86</v>
      </c>
      <c r="AV327" s="13" t="s">
        <v>84</v>
      </c>
      <c r="AW327" s="13" t="s">
        <v>37</v>
      </c>
      <c r="AX327" s="13" t="s">
        <v>77</v>
      </c>
      <c r="AY327" s="210" t="s">
        <v>179</v>
      </c>
    </row>
    <row r="328" spans="1:65" s="13" customFormat="1" ht="33.75">
      <c r="B328" s="201"/>
      <c r="C328" s="202"/>
      <c r="D328" s="194" t="s">
        <v>192</v>
      </c>
      <c r="E328" s="203" t="s">
        <v>19</v>
      </c>
      <c r="F328" s="204" t="s">
        <v>444</v>
      </c>
      <c r="G328" s="202"/>
      <c r="H328" s="203" t="s">
        <v>19</v>
      </c>
      <c r="I328" s="205"/>
      <c r="J328" s="202"/>
      <c r="K328" s="202"/>
      <c r="L328" s="206"/>
      <c r="M328" s="207"/>
      <c r="N328" s="208"/>
      <c r="O328" s="208"/>
      <c r="P328" s="208"/>
      <c r="Q328" s="208"/>
      <c r="R328" s="208"/>
      <c r="S328" s="208"/>
      <c r="T328" s="209"/>
      <c r="AT328" s="210" t="s">
        <v>192</v>
      </c>
      <c r="AU328" s="210" t="s">
        <v>86</v>
      </c>
      <c r="AV328" s="13" t="s">
        <v>84</v>
      </c>
      <c r="AW328" s="13" t="s">
        <v>37</v>
      </c>
      <c r="AX328" s="13" t="s">
        <v>77</v>
      </c>
      <c r="AY328" s="210" t="s">
        <v>179</v>
      </c>
    </row>
    <row r="329" spans="1:65" s="14" customFormat="1" ht="11.25">
      <c r="B329" s="211"/>
      <c r="C329" s="212"/>
      <c r="D329" s="194" t="s">
        <v>192</v>
      </c>
      <c r="E329" s="213" t="s">
        <v>19</v>
      </c>
      <c r="F329" s="214" t="s">
        <v>222</v>
      </c>
      <c r="G329" s="212"/>
      <c r="H329" s="215">
        <v>2</v>
      </c>
      <c r="I329" s="216"/>
      <c r="J329" s="212"/>
      <c r="K329" s="212"/>
      <c r="L329" s="217"/>
      <c r="M329" s="218"/>
      <c r="N329" s="219"/>
      <c r="O329" s="219"/>
      <c r="P329" s="219"/>
      <c r="Q329" s="219"/>
      <c r="R329" s="219"/>
      <c r="S329" s="219"/>
      <c r="T329" s="220"/>
      <c r="AT329" s="221" t="s">
        <v>192</v>
      </c>
      <c r="AU329" s="221" t="s">
        <v>86</v>
      </c>
      <c r="AV329" s="14" t="s">
        <v>86</v>
      </c>
      <c r="AW329" s="14" t="s">
        <v>37</v>
      </c>
      <c r="AX329" s="14" t="s">
        <v>84</v>
      </c>
      <c r="AY329" s="221" t="s">
        <v>179</v>
      </c>
    </row>
    <row r="330" spans="1:65" s="2" customFormat="1" ht="16.5" customHeight="1">
      <c r="A330" s="37"/>
      <c r="B330" s="38"/>
      <c r="C330" s="244" t="s">
        <v>464</v>
      </c>
      <c r="D330" s="244" t="s">
        <v>374</v>
      </c>
      <c r="E330" s="245" t="s">
        <v>465</v>
      </c>
      <c r="F330" s="246" t="s">
        <v>461</v>
      </c>
      <c r="G330" s="247" t="s">
        <v>184</v>
      </c>
      <c r="H330" s="248">
        <v>0.5</v>
      </c>
      <c r="I330" s="249"/>
      <c r="J330" s="250">
        <f>ROUND(I330*H330,2)</f>
        <v>0</v>
      </c>
      <c r="K330" s="246" t="s">
        <v>185</v>
      </c>
      <c r="L330" s="251"/>
      <c r="M330" s="252" t="s">
        <v>19</v>
      </c>
      <c r="N330" s="253" t="s">
        <v>48</v>
      </c>
      <c r="O330" s="67"/>
      <c r="P330" s="190">
        <f>O330*H330</f>
        <v>0</v>
      </c>
      <c r="Q330" s="190">
        <v>0.108</v>
      </c>
      <c r="R330" s="190">
        <f>Q330*H330</f>
        <v>5.3999999999999999E-2</v>
      </c>
      <c r="S330" s="190">
        <v>0</v>
      </c>
      <c r="T330" s="191">
        <f>S330*H330</f>
        <v>0</v>
      </c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R330" s="192" t="s">
        <v>253</v>
      </c>
      <c r="AT330" s="192" t="s">
        <v>374</v>
      </c>
      <c r="AU330" s="192" t="s">
        <v>86</v>
      </c>
      <c r="AY330" s="20" t="s">
        <v>179</v>
      </c>
      <c r="BE330" s="193">
        <f>IF(N330="základní",J330,0)</f>
        <v>0</v>
      </c>
      <c r="BF330" s="193">
        <f>IF(N330="snížená",J330,0)</f>
        <v>0</v>
      </c>
      <c r="BG330" s="193">
        <f>IF(N330="zákl. přenesená",J330,0)</f>
        <v>0</v>
      </c>
      <c r="BH330" s="193">
        <f>IF(N330="sníž. přenesená",J330,0)</f>
        <v>0</v>
      </c>
      <c r="BI330" s="193">
        <f>IF(N330="nulová",J330,0)</f>
        <v>0</v>
      </c>
      <c r="BJ330" s="20" t="s">
        <v>84</v>
      </c>
      <c r="BK330" s="193">
        <f>ROUND(I330*H330,2)</f>
        <v>0</v>
      </c>
      <c r="BL330" s="20" t="s">
        <v>186</v>
      </c>
      <c r="BM330" s="192" t="s">
        <v>466</v>
      </c>
    </row>
    <row r="331" spans="1:65" s="2" customFormat="1" ht="11.25">
      <c r="A331" s="37"/>
      <c r="B331" s="38"/>
      <c r="C331" s="39"/>
      <c r="D331" s="194" t="s">
        <v>188</v>
      </c>
      <c r="E331" s="39"/>
      <c r="F331" s="195" t="s">
        <v>461</v>
      </c>
      <c r="G331" s="39"/>
      <c r="H331" s="39"/>
      <c r="I331" s="196"/>
      <c r="J331" s="39"/>
      <c r="K331" s="39"/>
      <c r="L331" s="42"/>
      <c r="M331" s="197"/>
      <c r="N331" s="198"/>
      <c r="O331" s="67"/>
      <c r="P331" s="67"/>
      <c r="Q331" s="67"/>
      <c r="R331" s="67"/>
      <c r="S331" s="67"/>
      <c r="T331" s="68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T331" s="20" t="s">
        <v>188</v>
      </c>
      <c r="AU331" s="20" t="s">
        <v>86</v>
      </c>
    </row>
    <row r="332" spans="1:65" s="13" customFormat="1" ht="11.25">
      <c r="B332" s="201"/>
      <c r="C332" s="202"/>
      <c r="D332" s="194" t="s">
        <v>192</v>
      </c>
      <c r="E332" s="203" t="s">
        <v>19</v>
      </c>
      <c r="F332" s="204" t="s">
        <v>467</v>
      </c>
      <c r="G332" s="202"/>
      <c r="H332" s="203" t="s">
        <v>19</v>
      </c>
      <c r="I332" s="205"/>
      <c r="J332" s="202"/>
      <c r="K332" s="202"/>
      <c r="L332" s="206"/>
      <c r="M332" s="207"/>
      <c r="N332" s="208"/>
      <c r="O332" s="208"/>
      <c r="P332" s="208"/>
      <c r="Q332" s="208"/>
      <c r="R332" s="208"/>
      <c r="S332" s="208"/>
      <c r="T332" s="209"/>
      <c r="AT332" s="210" t="s">
        <v>192</v>
      </c>
      <c r="AU332" s="210" t="s">
        <v>86</v>
      </c>
      <c r="AV332" s="13" t="s">
        <v>84</v>
      </c>
      <c r="AW332" s="13" t="s">
        <v>37</v>
      </c>
      <c r="AX332" s="13" t="s">
        <v>77</v>
      </c>
      <c r="AY332" s="210" t="s">
        <v>179</v>
      </c>
    </row>
    <row r="333" spans="1:65" s="13" customFormat="1" ht="22.5">
      <c r="B333" s="201"/>
      <c r="C333" s="202"/>
      <c r="D333" s="194" t="s">
        <v>192</v>
      </c>
      <c r="E333" s="203" t="s">
        <v>19</v>
      </c>
      <c r="F333" s="204" t="s">
        <v>468</v>
      </c>
      <c r="G333" s="202"/>
      <c r="H333" s="203" t="s">
        <v>19</v>
      </c>
      <c r="I333" s="205"/>
      <c r="J333" s="202"/>
      <c r="K333" s="202"/>
      <c r="L333" s="206"/>
      <c r="M333" s="207"/>
      <c r="N333" s="208"/>
      <c r="O333" s="208"/>
      <c r="P333" s="208"/>
      <c r="Q333" s="208"/>
      <c r="R333" s="208"/>
      <c r="S333" s="208"/>
      <c r="T333" s="209"/>
      <c r="AT333" s="210" t="s">
        <v>192</v>
      </c>
      <c r="AU333" s="210" t="s">
        <v>86</v>
      </c>
      <c r="AV333" s="13" t="s">
        <v>84</v>
      </c>
      <c r="AW333" s="13" t="s">
        <v>37</v>
      </c>
      <c r="AX333" s="13" t="s">
        <v>77</v>
      </c>
      <c r="AY333" s="210" t="s">
        <v>179</v>
      </c>
    </row>
    <row r="334" spans="1:65" s="14" customFormat="1" ht="11.25">
      <c r="B334" s="211"/>
      <c r="C334" s="212"/>
      <c r="D334" s="194" t="s">
        <v>192</v>
      </c>
      <c r="E334" s="213" t="s">
        <v>19</v>
      </c>
      <c r="F334" s="214" t="s">
        <v>469</v>
      </c>
      <c r="G334" s="212"/>
      <c r="H334" s="215">
        <v>0.5</v>
      </c>
      <c r="I334" s="216"/>
      <c r="J334" s="212"/>
      <c r="K334" s="212"/>
      <c r="L334" s="217"/>
      <c r="M334" s="218"/>
      <c r="N334" s="219"/>
      <c r="O334" s="219"/>
      <c r="P334" s="219"/>
      <c r="Q334" s="219"/>
      <c r="R334" s="219"/>
      <c r="S334" s="219"/>
      <c r="T334" s="220"/>
      <c r="AT334" s="221" t="s">
        <v>192</v>
      </c>
      <c r="AU334" s="221" t="s">
        <v>86</v>
      </c>
      <c r="AV334" s="14" t="s">
        <v>86</v>
      </c>
      <c r="AW334" s="14" t="s">
        <v>37</v>
      </c>
      <c r="AX334" s="14" t="s">
        <v>84</v>
      </c>
      <c r="AY334" s="221" t="s">
        <v>179</v>
      </c>
    </row>
    <row r="335" spans="1:65" s="12" customFormat="1" ht="22.9" customHeight="1">
      <c r="B335" s="165"/>
      <c r="C335" s="166"/>
      <c r="D335" s="167" t="s">
        <v>76</v>
      </c>
      <c r="E335" s="179" t="s">
        <v>263</v>
      </c>
      <c r="F335" s="179" t="s">
        <v>470</v>
      </c>
      <c r="G335" s="166"/>
      <c r="H335" s="166"/>
      <c r="I335" s="169"/>
      <c r="J335" s="180">
        <f>BK335</f>
        <v>0</v>
      </c>
      <c r="K335" s="166"/>
      <c r="L335" s="171"/>
      <c r="M335" s="172"/>
      <c r="N335" s="173"/>
      <c r="O335" s="173"/>
      <c r="P335" s="174">
        <f>SUM(P336:P370)</f>
        <v>0</v>
      </c>
      <c r="Q335" s="173"/>
      <c r="R335" s="174">
        <f>SUM(R336:R370)</f>
        <v>1.2944399999999998</v>
      </c>
      <c r="S335" s="173"/>
      <c r="T335" s="175">
        <f>SUM(T336:T370)</f>
        <v>0</v>
      </c>
      <c r="AR335" s="176" t="s">
        <v>84</v>
      </c>
      <c r="AT335" s="177" t="s">
        <v>76</v>
      </c>
      <c r="AU335" s="177" t="s">
        <v>84</v>
      </c>
      <c r="AY335" s="176" t="s">
        <v>179</v>
      </c>
      <c r="BK335" s="178">
        <f>SUM(BK336:BK370)</f>
        <v>0</v>
      </c>
    </row>
    <row r="336" spans="1:65" s="2" customFormat="1" ht="24.2" customHeight="1">
      <c r="A336" s="37"/>
      <c r="B336" s="38"/>
      <c r="C336" s="181" t="s">
        <v>471</v>
      </c>
      <c r="D336" s="181" t="s">
        <v>181</v>
      </c>
      <c r="E336" s="182" t="s">
        <v>472</v>
      </c>
      <c r="F336" s="183" t="s">
        <v>473</v>
      </c>
      <c r="G336" s="184" t="s">
        <v>184</v>
      </c>
      <c r="H336" s="185">
        <v>150</v>
      </c>
      <c r="I336" s="186"/>
      <c r="J336" s="187">
        <f>ROUND(I336*H336,2)</f>
        <v>0</v>
      </c>
      <c r="K336" s="183" t="s">
        <v>474</v>
      </c>
      <c r="L336" s="42"/>
      <c r="M336" s="188" t="s">
        <v>19</v>
      </c>
      <c r="N336" s="189" t="s">
        <v>48</v>
      </c>
      <c r="O336" s="67"/>
      <c r="P336" s="190">
        <f>O336*H336</f>
        <v>0</v>
      </c>
      <c r="Q336" s="190">
        <v>0</v>
      </c>
      <c r="R336" s="190">
        <f>Q336*H336</f>
        <v>0</v>
      </c>
      <c r="S336" s="190">
        <v>0</v>
      </c>
      <c r="T336" s="191">
        <f>S336*H336</f>
        <v>0</v>
      </c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R336" s="192" t="s">
        <v>186</v>
      </c>
      <c r="AT336" s="192" t="s">
        <v>181</v>
      </c>
      <c r="AU336" s="192" t="s">
        <v>86</v>
      </c>
      <c r="AY336" s="20" t="s">
        <v>179</v>
      </c>
      <c r="BE336" s="193">
        <f>IF(N336="základní",J336,0)</f>
        <v>0</v>
      </c>
      <c r="BF336" s="193">
        <f>IF(N336="snížená",J336,0)</f>
        <v>0</v>
      </c>
      <c r="BG336" s="193">
        <f>IF(N336="zákl. přenesená",J336,0)</f>
        <v>0</v>
      </c>
      <c r="BH336" s="193">
        <f>IF(N336="sníž. přenesená",J336,0)</f>
        <v>0</v>
      </c>
      <c r="BI336" s="193">
        <f>IF(N336="nulová",J336,0)</f>
        <v>0</v>
      </c>
      <c r="BJ336" s="20" t="s">
        <v>84</v>
      </c>
      <c r="BK336" s="193">
        <f>ROUND(I336*H336,2)</f>
        <v>0</v>
      </c>
      <c r="BL336" s="20" t="s">
        <v>186</v>
      </c>
      <c r="BM336" s="192" t="s">
        <v>475</v>
      </c>
    </row>
    <row r="337" spans="1:65" s="2" customFormat="1" ht="11.25">
      <c r="A337" s="37"/>
      <c r="B337" s="38"/>
      <c r="C337" s="39"/>
      <c r="D337" s="194" t="s">
        <v>188</v>
      </c>
      <c r="E337" s="39"/>
      <c r="F337" s="195" t="s">
        <v>473</v>
      </c>
      <c r="G337" s="39"/>
      <c r="H337" s="39"/>
      <c r="I337" s="196"/>
      <c r="J337" s="39"/>
      <c r="K337" s="39"/>
      <c r="L337" s="42"/>
      <c r="M337" s="197"/>
      <c r="N337" s="198"/>
      <c r="O337" s="67"/>
      <c r="P337" s="67"/>
      <c r="Q337" s="67"/>
      <c r="R337" s="67"/>
      <c r="S337" s="67"/>
      <c r="T337" s="68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T337" s="20" t="s">
        <v>188</v>
      </c>
      <c r="AU337" s="20" t="s">
        <v>86</v>
      </c>
    </row>
    <row r="338" spans="1:65" s="13" customFormat="1" ht="11.25">
      <c r="B338" s="201"/>
      <c r="C338" s="202"/>
      <c r="D338" s="194" t="s">
        <v>192</v>
      </c>
      <c r="E338" s="203" t="s">
        <v>19</v>
      </c>
      <c r="F338" s="204" t="s">
        <v>476</v>
      </c>
      <c r="G338" s="202"/>
      <c r="H338" s="203" t="s">
        <v>19</v>
      </c>
      <c r="I338" s="205"/>
      <c r="J338" s="202"/>
      <c r="K338" s="202"/>
      <c r="L338" s="206"/>
      <c r="M338" s="207"/>
      <c r="N338" s="208"/>
      <c r="O338" s="208"/>
      <c r="P338" s="208"/>
      <c r="Q338" s="208"/>
      <c r="R338" s="208"/>
      <c r="S338" s="208"/>
      <c r="T338" s="209"/>
      <c r="AT338" s="210" t="s">
        <v>192</v>
      </c>
      <c r="AU338" s="210" t="s">
        <v>86</v>
      </c>
      <c r="AV338" s="13" t="s">
        <v>84</v>
      </c>
      <c r="AW338" s="13" t="s">
        <v>37</v>
      </c>
      <c r="AX338" s="13" t="s">
        <v>77</v>
      </c>
      <c r="AY338" s="210" t="s">
        <v>179</v>
      </c>
    </row>
    <row r="339" spans="1:65" s="14" customFormat="1" ht="11.25">
      <c r="B339" s="211"/>
      <c r="C339" s="212"/>
      <c r="D339" s="194" t="s">
        <v>192</v>
      </c>
      <c r="E339" s="213" t="s">
        <v>19</v>
      </c>
      <c r="F339" s="214" t="s">
        <v>477</v>
      </c>
      <c r="G339" s="212"/>
      <c r="H339" s="215">
        <v>150</v>
      </c>
      <c r="I339" s="216"/>
      <c r="J339" s="212"/>
      <c r="K339" s="212"/>
      <c r="L339" s="217"/>
      <c r="M339" s="218"/>
      <c r="N339" s="219"/>
      <c r="O339" s="219"/>
      <c r="P339" s="219"/>
      <c r="Q339" s="219"/>
      <c r="R339" s="219"/>
      <c r="S339" s="219"/>
      <c r="T339" s="220"/>
      <c r="AT339" s="221" t="s">
        <v>192</v>
      </c>
      <c r="AU339" s="221" t="s">
        <v>86</v>
      </c>
      <c r="AV339" s="14" t="s">
        <v>86</v>
      </c>
      <c r="AW339" s="14" t="s">
        <v>37</v>
      </c>
      <c r="AX339" s="14" t="s">
        <v>84</v>
      </c>
      <c r="AY339" s="221" t="s">
        <v>179</v>
      </c>
    </row>
    <row r="340" spans="1:65" s="2" customFormat="1" ht="33" customHeight="1">
      <c r="A340" s="37"/>
      <c r="B340" s="38"/>
      <c r="C340" s="181" t="s">
        <v>478</v>
      </c>
      <c r="D340" s="181" t="s">
        <v>181</v>
      </c>
      <c r="E340" s="182" t="s">
        <v>479</v>
      </c>
      <c r="F340" s="183" t="s">
        <v>480</v>
      </c>
      <c r="G340" s="184" t="s">
        <v>216</v>
      </c>
      <c r="H340" s="185">
        <v>6</v>
      </c>
      <c r="I340" s="186"/>
      <c r="J340" s="187">
        <f>ROUND(I340*H340,2)</f>
        <v>0</v>
      </c>
      <c r="K340" s="183" t="s">
        <v>185</v>
      </c>
      <c r="L340" s="42"/>
      <c r="M340" s="188" t="s">
        <v>19</v>
      </c>
      <c r="N340" s="189" t="s">
        <v>48</v>
      </c>
      <c r="O340" s="67"/>
      <c r="P340" s="190">
        <f>O340*H340</f>
        <v>0</v>
      </c>
      <c r="Q340" s="190">
        <v>0.16849</v>
      </c>
      <c r="R340" s="190">
        <f>Q340*H340</f>
        <v>1.0109399999999999</v>
      </c>
      <c r="S340" s="190">
        <v>0</v>
      </c>
      <c r="T340" s="191">
        <f>S340*H340</f>
        <v>0</v>
      </c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R340" s="192" t="s">
        <v>186</v>
      </c>
      <c r="AT340" s="192" t="s">
        <v>181</v>
      </c>
      <c r="AU340" s="192" t="s">
        <v>86</v>
      </c>
      <c r="AY340" s="20" t="s">
        <v>179</v>
      </c>
      <c r="BE340" s="193">
        <f>IF(N340="základní",J340,0)</f>
        <v>0</v>
      </c>
      <c r="BF340" s="193">
        <f>IF(N340="snížená",J340,0)</f>
        <v>0</v>
      </c>
      <c r="BG340" s="193">
        <f>IF(N340="zákl. přenesená",J340,0)</f>
        <v>0</v>
      </c>
      <c r="BH340" s="193">
        <f>IF(N340="sníž. přenesená",J340,0)</f>
        <v>0</v>
      </c>
      <c r="BI340" s="193">
        <f>IF(N340="nulová",J340,0)</f>
        <v>0</v>
      </c>
      <c r="BJ340" s="20" t="s">
        <v>84</v>
      </c>
      <c r="BK340" s="193">
        <f>ROUND(I340*H340,2)</f>
        <v>0</v>
      </c>
      <c r="BL340" s="20" t="s">
        <v>186</v>
      </c>
      <c r="BM340" s="192" t="s">
        <v>481</v>
      </c>
    </row>
    <row r="341" spans="1:65" s="2" customFormat="1" ht="29.25">
      <c r="A341" s="37"/>
      <c r="B341" s="38"/>
      <c r="C341" s="39"/>
      <c r="D341" s="194" t="s">
        <v>188</v>
      </c>
      <c r="E341" s="39"/>
      <c r="F341" s="195" t="s">
        <v>482</v>
      </c>
      <c r="G341" s="39"/>
      <c r="H341" s="39"/>
      <c r="I341" s="196"/>
      <c r="J341" s="39"/>
      <c r="K341" s="39"/>
      <c r="L341" s="42"/>
      <c r="M341" s="197"/>
      <c r="N341" s="198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188</v>
      </c>
      <c r="AU341" s="20" t="s">
        <v>86</v>
      </c>
    </row>
    <row r="342" spans="1:65" s="2" customFormat="1" ht="11.25">
      <c r="A342" s="37"/>
      <c r="B342" s="38"/>
      <c r="C342" s="39"/>
      <c r="D342" s="199" t="s">
        <v>190</v>
      </c>
      <c r="E342" s="39"/>
      <c r="F342" s="200" t="s">
        <v>483</v>
      </c>
      <c r="G342" s="39"/>
      <c r="H342" s="39"/>
      <c r="I342" s="196"/>
      <c r="J342" s="39"/>
      <c r="K342" s="39"/>
      <c r="L342" s="42"/>
      <c r="M342" s="197"/>
      <c r="N342" s="198"/>
      <c r="O342" s="67"/>
      <c r="P342" s="67"/>
      <c r="Q342" s="67"/>
      <c r="R342" s="67"/>
      <c r="S342" s="67"/>
      <c r="T342" s="68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T342" s="20" t="s">
        <v>190</v>
      </c>
      <c r="AU342" s="20" t="s">
        <v>86</v>
      </c>
    </row>
    <row r="343" spans="1:65" s="13" customFormat="1" ht="11.25">
      <c r="B343" s="201"/>
      <c r="C343" s="202"/>
      <c r="D343" s="194" t="s">
        <v>192</v>
      </c>
      <c r="E343" s="203" t="s">
        <v>19</v>
      </c>
      <c r="F343" s="204" t="s">
        <v>424</v>
      </c>
      <c r="G343" s="202"/>
      <c r="H343" s="203" t="s">
        <v>19</v>
      </c>
      <c r="I343" s="205"/>
      <c r="J343" s="202"/>
      <c r="K343" s="202"/>
      <c r="L343" s="206"/>
      <c r="M343" s="207"/>
      <c r="N343" s="208"/>
      <c r="O343" s="208"/>
      <c r="P343" s="208"/>
      <c r="Q343" s="208"/>
      <c r="R343" s="208"/>
      <c r="S343" s="208"/>
      <c r="T343" s="209"/>
      <c r="AT343" s="210" t="s">
        <v>192</v>
      </c>
      <c r="AU343" s="210" t="s">
        <v>86</v>
      </c>
      <c r="AV343" s="13" t="s">
        <v>84</v>
      </c>
      <c r="AW343" s="13" t="s">
        <v>37</v>
      </c>
      <c r="AX343" s="13" t="s">
        <v>77</v>
      </c>
      <c r="AY343" s="210" t="s">
        <v>179</v>
      </c>
    </row>
    <row r="344" spans="1:65" s="13" customFormat="1" ht="22.5">
      <c r="B344" s="201"/>
      <c r="C344" s="202"/>
      <c r="D344" s="194" t="s">
        <v>192</v>
      </c>
      <c r="E344" s="203" t="s">
        <v>19</v>
      </c>
      <c r="F344" s="204" t="s">
        <v>484</v>
      </c>
      <c r="G344" s="202"/>
      <c r="H344" s="203" t="s">
        <v>19</v>
      </c>
      <c r="I344" s="205"/>
      <c r="J344" s="202"/>
      <c r="K344" s="202"/>
      <c r="L344" s="206"/>
      <c r="M344" s="207"/>
      <c r="N344" s="208"/>
      <c r="O344" s="208"/>
      <c r="P344" s="208"/>
      <c r="Q344" s="208"/>
      <c r="R344" s="208"/>
      <c r="S344" s="208"/>
      <c r="T344" s="209"/>
      <c r="AT344" s="210" t="s">
        <v>192</v>
      </c>
      <c r="AU344" s="210" t="s">
        <v>86</v>
      </c>
      <c r="AV344" s="13" t="s">
        <v>84</v>
      </c>
      <c r="AW344" s="13" t="s">
        <v>37</v>
      </c>
      <c r="AX344" s="13" t="s">
        <v>77</v>
      </c>
      <c r="AY344" s="210" t="s">
        <v>179</v>
      </c>
    </row>
    <row r="345" spans="1:65" s="13" customFormat="1" ht="11.25">
      <c r="B345" s="201"/>
      <c r="C345" s="202"/>
      <c r="D345" s="194" t="s">
        <v>192</v>
      </c>
      <c r="E345" s="203" t="s">
        <v>19</v>
      </c>
      <c r="F345" s="204" t="s">
        <v>221</v>
      </c>
      <c r="G345" s="202"/>
      <c r="H345" s="203" t="s">
        <v>19</v>
      </c>
      <c r="I345" s="205"/>
      <c r="J345" s="202"/>
      <c r="K345" s="202"/>
      <c r="L345" s="206"/>
      <c r="M345" s="207"/>
      <c r="N345" s="208"/>
      <c r="O345" s="208"/>
      <c r="P345" s="208"/>
      <c r="Q345" s="208"/>
      <c r="R345" s="208"/>
      <c r="S345" s="208"/>
      <c r="T345" s="209"/>
      <c r="AT345" s="210" t="s">
        <v>192</v>
      </c>
      <c r="AU345" s="210" t="s">
        <v>86</v>
      </c>
      <c r="AV345" s="13" t="s">
        <v>84</v>
      </c>
      <c r="AW345" s="13" t="s">
        <v>37</v>
      </c>
      <c r="AX345" s="13" t="s">
        <v>77</v>
      </c>
      <c r="AY345" s="210" t="s">
        <v>179</v>
      </c>
    </row>
    <row r="346" spans="1:65" s="14" customFormat="1" ht="11.25">
      <c r="B346" s="211"/>
      <c r="C346" s="212"/>
      <c r="D346" s="194" t="s">
        <v>192</v>
      </c>
      <c r="E346" s="213" t="s">
        <v>19</v>
      </c>
      <c r="F346" s="214" t="s">
        <v>222</v>
      </c>
      <c r="G346" s="212"/>
      <c r="H346" s="215">
        <v>2</v>
      </c>
      <c r="I346" s="216"/>
      <c r="J346" s="212"/>
      <c r="K346" s="212"/>
      <c r="L346" s="217"/>
      <c r="M346" s="218"/>
      <c r="N346" s="219"/>
      <c r="O346" s="219"/>
      <c r="P346" s="219"/>
      <c r="Q346" s="219"/>
      <c r="R346" s="219"/>
      <c r="S346" s="219"/>
      <c r="T346" s="220"/>
      <c r="AT346" s="221" t="s">
        <v>192</v>
      </c>
      <c r="AU346" s="221" t="s">
        <v>86</v>
      </c>
      <c r="AV346" s="14" t="s">
        <v>86</v>
      </c>
      <c r="AW346" s="14" t="s">
        <v>37</v>
      </c>
      <c r="AX346" s="14" t="s">
        <v>77</v>
      </c>
      <c r="AY346" s="221" t="s">
        <v>179</v>
      </c>
    </row>
    <row r="347" spans="1:65" s="13" customFormat="1" ht="11.25">
      <c r="B347" s="201"/>
      <c r="C347" s="202"/>
      <c r="D347" s="194" t="s">
        <v>192</v>
      </c>
      <c r="E347" s="203" t="s">
        <v>19</v>
      </c>
      <c r="F347" s="204" t="s">
        <v>223</v>
      </c>
      <c r="G347" s="202"/>
      <c r="H347" s="203" t="s">
        <v>19</v>
      </c>
      <c r="I347" s="205"/>
      <c r="J347" s="202"/>
      <c r="K347" s="202"/>
      <c r="L347" s="206"/>
      <c r="M347" s="207"/>
      <c r="N347" s="208"/>
      <c r="O347" s="208"/>
      <c r="P347" s="208"/>
      <c r="Q347" s="208"/>
      <c r="R347" s="208"/>
      <c r="S347" s="208"/>
      <c r="T347" s="209"/>
      <c r="AT347" s="210" t="s">
        <v>192</v>
      </c>
      <c r="AU347" s="210" t="s">
        <v>86</v>
      </c>
      <c r="AV347" s="13" t="s">
        <v>84</v>
      </c>
      <c r="AW347" s="13" t="s">
        <v>37</v>
      </c>
      <c r="AX347" s="13" t="s">
        <v>77</v>
      </c>
      <c r="AY347" s="210" t="s">
        <v>179</v>
      </c>
    </row>
    <row r="348" spans="1:65" s="14" customFormat="1" ht="11.25">
      <c r="B348" s="211"/>
      <c r="C348" s="212"/>
      <c r="D348" s="194" t="s">
        <v>192</v>
      </c>
      <c r="E348" s="213" t="s">
        <v>19</v>
      </c>
      <c r="F348" s="214" t="s">
        <v>222</v>
      </c>
      <c r="G348" s="212"/>
      <c r="H348" s="215">
        <v>2</v>
      </c>
      <c r="I348" s="216"/>
      <c r="J348" s="212"/>
      <c r="K348" s="212"/>
      <c r="L348" s="217"/>
      <c r="M348" s="218"/>
      <c r="N348" s="219"/>
      <c r="O348" s="219"/>
      <c r="P348" s="219"/>
      <c r="Q348" s="219"/>
      <c r="R348" s="219"/>
      <c r="S348" s="219"/>
      <c r="T348" s="220"/>
      <c r="AT348" s="221" t="s">
        <v>192</v>
      </c>
      <c r="AU348" s="221" t="s">
        <v>86</v>
      </c>
      <c r="AV348" s="14" t="s">
        <v>86</v>
      </c>
      <c r="AW348" s="14" t="s">
        <v>37</v>
      </c>
      <c r="AX348" s="14" t="s">
        <v>77</v>
      </c>
      <c r="AY348" s="221" t="s">
        <v>179</v>
      </c>
    </row>
    <row r="349" spans="1:65" s="13" customFormat="1" ht="22.5">
      <c r="B349" s="201"/>
      <c r="C349" s="202"/>
      <c r="D349" s="194" t="s">
        <v>192</v>
      </c>
      <c r="E349" s="203" t="s">
        <v>19</v>
      </c>
      <c r="F349" s="204" t="s">
        <v>224</v>
      </c>
      <c r="G349" s="202"/>
      <c r="H349" s="203" t="s">
        <v>19</v>
      </c>
      <c r="I349" s="205"/>
      <c r="J349" s="202"/>
      <c r="K349" s="202"/>
      <c r="L349" s="206"/>
      <c r="M349" s="207"/>
      <c r="N349" s="208"/>
      <c r="O349" s="208"/>
      <c r="P349" s="208"/>
      <c r="Q349" s="208"/>
      <c r="R349" s="208"/>
      <c r="S349" s="208"/>
      <c r="T349" s="209"/>
      <c r="AT349" s="210" t="s">
        <v>192</v>
      </c>
      <c r="AU349" s="210" t="s">
        <v>86</v>
      </c>
      <c r="AV349" s="13" t="s">
        <v>84</v>
      </c>
      <c r="AW349" s="13" t="s">
        <v>37</v>
      </c>
      <c r="AX349" s="13" t="s">
        <v>77</v>
      </c>
      <c r="AY349" s="210" t="s">
        <v>179</v>
      </c>
    </row>
    <row r="350" spans="1:65" s="13" customFormat="1" ht="22.5">
      <c r="B350" s="201"/>
      <c r="C350" s="202"/>
      <c r="D350" s="194" t="s">
        <v>192</v>
      </c>
      <c r="E350" s="203" t="s">
        <v>19</v>
      </c>
      <c r="F350" s="204" t="s">
        <v>485</v>
      </c>
      <c r="G350" s="202"/>
      <c r="H350" s="203" t="s">
        <v>19</v>
      </c>
      <c r="I350" s="205"/>
      <c r="J350" s="202"/>
      <c r="K350" s="202"/>
      <c r="L350" s="206"/>
      <c r="M350" s="207"/>
      <c r="N350" s="208"/>
      <c r="O350" s="208"/>
      <c r="P350" s="208"/>
      <c r="Q350" s="208"/>
      <c r="R350" s="208"/>
      <c r="S350" s="208"/>
      <c r="T350" s="209"/>
      <c r="AT350" s="210" t="s">
        <v>192</v>
      </c>
      <c r="AU350" s="210" t="s">
        <v>86</v>
      </c>
      <c r="AV350" s="13" t="s">
        <v>84</v>
      </c>
      <c r="AW350" s="13" t="s">
        <v>37</v>
      </c>
      <c r="AX350" s="13" t="s">
        <v>77</v>
      </c>
      <c r="AY350" s="210" t="s">
        <v>179</v>
      </c>
    </row>
    <row r="351" spans="1:65" s="14" customFormat="1" ht="11.25">
      <c r="B351" s="211"/>
      <c r="C351" s="212"/>
      <c r="D351" s="194" t="s">
        <v>192</v>
      </c>
      <c r="E351" s="213" t="s">
        <v>19</v>
      </c>
      <c r="F351" s="214" t="s">
        <v>222</v>
      </c>
      <c r="G351" s="212"/>
      <c r="H351" s="215">
        <v>2</v>
      </c>
      <c r="I351" s="216"/>
      <c r="J351" s="212"/>
      <c r="K351" s="212"/>
      <c r="L351" s="217"/>
      <c r="M351" s="218"/>
      <c r="N351" s="219"/>
      <c r="O351" s="219"/>
      <c r="P351" s="219"/>
      <c r="Q351" s="219"/>
      <c r="R351" s="219"/>
      <c r="S351" s="219"/>
      <c r="T351" s="220"/>
      <c r="AT351" s="221" t="s">
        <v>192</v>
      </c>
      <c r="AU351" s="221" t="s">
        <v>86</v>
      </c>
      <c r="AV351" s="14" t="s">
        <v>86</v>
      </c>
      <c r="AW351" s="14" t="s">
        <v>37</v>
      </c>
      <c r="AX351" s="14" t="s">
        <v>77</v>
      </c>
      <c r="AY351" s="221" t="s">
        <v>179</v>
      </c>
    </row>
    <row r="352" spans="1:65" s="15" customFormat="1" ht="11.25">
      <c r="B352" s="222"/>
      <c r="C352" s="223"/>
      <c r="D352" s="194" t="s">
        <v>192</v>
      </c>
      <c r="E352" s="224" t="s">
        <v>19</v>
      </c>
      <c r="F352" s="225" t="s">
        <v>205</v>
      </c>
      <c r="G352" s="223"/>
      <c r="H352" s="226">
        <v>6</v>
      </c>
      <c r="I352" s="227"/>
      <c r="J352" s="223"/>
      <c r="K352" s="223"/>
      <c r="L352" s="228"/>
      <c r="M352" s="229"/>
      <c r="N352" s="230"/>
      <c r="O352" s="230"/>
      <c r="P352" s="230"/>
      <c r="Q352" s="230"/>
      <c r="R352" s="230"/>
      <c r="S352" s="230"/>
      <c r="T352" s="231"/>
      <c r="AT352" s="232" t="s">
        <v>192</v>
      </c>
      <c r="AU352" s="232" t="s">
        <v>86</v>
      </c>
      <c r="AV352" s="15" t="s">
        <v>186</v>
      </c>
      <c r="AW352" s="15" t="s">
        <v>37</v>
      </c>
      <c r="AX352" s="15" t="s">
        <v>84</v>
      </c>
      <c r="AY352" s="232" t="s">
        <v>179</v>
      </c>
    </row>
    <row r="353" spans="1:65" s="2" customFormat="1" ht="16.5" customHeight="1">
      <c r="A353" s="37"/>
      <c r="B353" s="38"/>
      <c r="C353" s="244" t="s">
        <v>486</v>
      </c>
      <c r="D353" s="244" t="s">
        <v>374</v>
      </c>
      <c r="E353" s="245" t="s">
        <v>487</v>
      </c>
      <c r="F353" s="246" t="s">
        <v>488</v>
      </c>
      <c r="G353" s="247" t="s">
        <v>216</v>
      </c>
      <c r="H353" s="248">
        <v>6.3</v>
      </c>
      <c r="I353" s="249"/>
      <c r="J353" s="250">
        <f>ROUND(I353*H353,2)</f>
        <v>0</v>
      </c>
      <c r="K353" s="246" t="s">
        <v>185</v>
      </c>
      <c r="L353" s="251"/>
      <c r="M353" s="252" t="s">
        <v>19</v>
      </c>
      <c r="N353" s="253" t="s">
        <v>48</v>
      </c>
      <c r="O353" s="67"/>
      <c r="P353" s="190">
        <f>O353*H353</f>
        <v>0</v>
      </c>
      <c r="Q353" s="190">
        <v>4.4999999999999998E-2</v>
      </c>
      <c r="R353" s="190">
        <f>Q353*H353</f>
        <v>0.28349999999999997</v>
      </c>
      <c r="S353" s="190">
        <v>0</v>
      </c>
      <c r="T353" s="191">
        <f>S353*H353</f>
        <v>0</v>
      </c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R353" s="192" t="s">
        <v>253</v>
      </c>
      <c r="AT353" s="192" t="s">
        <v>374</v>
      </c>
      <c r="AU353" s="192" t="s">
        <v>86</v>
      </c>
      <c r="AY353" s="20" t="s">
        <v>179</v>
      </c>
      <c r="BE353" s="193">
        <f>IF(N353="základní",J353,0)</f>
        <v>0</v>
      </c>
      <c r="BF353" s="193">
        <f>IF(N353="snížená",J353,0)</f>
        <v>0</v>
      </c>
      <c r="BG353" s="193">
        <f>IF(N353="zákl. přenesená",J353,0)</f>
        <v>0</v>
      </c>
      <c r="BH353" s="193">
        <f>IF(N353="sníž. přenesená",J353,0)</f>
        <v>0</v>
      </c>
      <c r="BI353" s="193">
        <f>IF(N353="nulová",J353,0)</f>
        <v>0</v>
      </c>
      <c r="BJ353" s="20" t="s">
        <v>84</v>
      </c>
      <c r="BK353" s="193">
        <f>ROUND(I353*H353,2)</f>
        <v>0</v>
      </c>
      <c r="BL353" s="20" t="s">
        <v>186</v>
      </c>
      <c r="BM353" s="192" t="s">
        <v>489</v>
      </c>
    </row>
    <row r="354" spans="1:65" s="2" customFormat="1" ht="11.25">
      <c r="A354" s="37"/>
      <c r="B354" s="38"/>
      <c r="C354" s="39"/>
      <c r="D354" s="194" t="s">
        <v>188</v>
      </c>
      <c r="E354" s="39"/>
      <c r="F354" s="195" t="s">
        <v>488</v>
      </c>
      <c r="G354" s="39"/>
      <c r="H354" s="39"/>
      <c r="I354" s="196"/>
      <c r="J354" s="39"/>
      <c r="K354" s="39"/>
      <c r="L354" s="42"/>
      <c r="M354" s="197"/>
      <c r="N354" s="198"/>
      <c r="O354" s="67"/>
      <c r="P354" s="67"/>
      <c r="Q354" s="67"/>
      <c r="R354" s="67"/>
      <c r="S354" s="67"/>
      <c r="T354" s="68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T354" s="20" t="s">
        <v>188</v>
      </c>
      <c r="AU354" s="20" t="s">
        <v>86</v>
      </c>
    </row>
    <row r="355" spans="1:65" s="14" customFormat="1" ht="11.25">
      <c r="B355" s="211"/>
      <c r="C355" s="212"/>
      <c r="D355" s="194" t="s">
        <v>192</v>
      </c>
      <c r="E355" s="212"/>
      <c r="F355" s="214" t="s">
        <v>490</v>
      </c>
      <c r="G355" s="212"/>
      <c r="H355" s="215">
        <v>6.3</v>
      </c>
      <c r="I355" s="216"/>
      <c r="J355" s="212"/>
      <c r="K355" s="212"/>
      <c r="L355" s="217"/>
      <c r="M355" s="218"/>
      <c r="N355" s="219"/>
      <c r="O355" s="219"/>
      <c r="P355" s="219"/>
      <c r="Q355" s="219"/>
      <c r="R355" s="219"/>
      <c r="S355" s="219"/>
      <c r="T355" s="220"/>
      <c r="AT355" s="221" t="s">
        <v>192</v>
      </c>
      <c r="AU355" s="221" t="s">
        <v>86</v>
      </c>
      <c r="AV355" s="14" t="s">
        <v>86</v>
      </c>
      <c r="AW355" s="14" t="s">
        <v>4</v>
      </c>
      <c r="AX355" s="14" t="s">
        <v>84</v>
      </c>
      <c r="AY355" s="221" t="s">
        <v>179</v>
      </c>
    </row>
    <row r="356" spans="1:65" s="2" customFormat="1" ht="33" customHeight="1">
      <c r="A356" s="37"/>
      <c r="B356" s="38"/>
      <c r="C356" s="181" t="s">
        <v>491</v>
      </c>
      <c r="D356" s="181" t="s">
        <v>181</v>
      </c>
      <c r="E356" s="182" t="s">
        <v>492</v>
      </c>
      <c r="F356" s="183" t="s">
        <v>493</v>
      </c>
      <c r="G356" s="184" t="s">
        <v>184</v>
      </c>
      <c r="H356" s="185">
        <v>2</v>
      </c>
      <c r="I356" s="186"/>
      <c r="J356" s="187">
        <f>ROUND(I356*H356,2)</f>
        <v>0</v>
      </c>
      <c r="K356" s="183" t="s">
        <v>185</v>
      </c>
      <c r="L356" s="42"/>
      <c r="M356" s="188" t="s">
        <v>19</v>
      </c>
      <c r="N356" s="189" t="s">
        <v>48</v>
      </c>
      <c r="O356" s="67"/>
      <c r="P356" s="190">
        <f>O356*H356</f>
        <v>0</v>
      </c>
      <c r="Q356" s="190">
        <v>0</v>
      </c>
      <c r="R356" s="190">
        <f>Q356*H356</f>
        <v>0</v>
      </c>
      <c r="S356" s="190">
        <v>0</v>
      </c>
      <c r="T356" s="191">
        <f>S356*H356</f>
        <v>0</v>
      </c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R356" s="192" t="s">
        <v>186</v>
      </c>
      <c r="AT356" s="192" t="s">
        <v>181</v>
      </c>
      <c r="AU356" s="192" t="s">
        <v>86</v>
      </c>
      <c r="AY356" s="20" t="s">
        <v>179</v>
      </c>
      <c r="BE356" s="193">
        <f>IF(N356="základní",J356,0)</f>
        <v>0</v>
      </c>
      <c r="BF356" s="193">
        <f>IF(N356="snížená",J356,0)</f>
        <v>0</v>
      </c>
      <c r="BG356" s="193">
        <f>IF(N356="zákl. přenesená",J356,0)</f>
        <v>0</v>
      </c>
      <c r="BH356" s="193">
        <f>IF(N356="sníž. přenesená",J356,0)</f>
        <v>0</v>
      </c>
      <c r="BI356" s="193">
        <f>IF(N356="nulová",J356,0)</f>
        <v>0</v>
      </c>
      <c r="BJ356" s="20" t="s">
        <v>84</v>
      </c>
      <c r="BK356" s="193">
        <f>ROUND(I356*H356,2)</f>
        <v>0</v>
      </c>
      <c r="BL356" s="20" t="s">
        <v>186</v>
      </c>
      <c r="BM356" s="192" t="s">
        <v>494</v>
      </c>
    </row>
    <row r="357" spans="1:65" s="2" customFormat="1" ht="48.75">
      <c r="A357" s="37"/>
      <c r="B357" s="38"/>
      <c r="C357" s="39"/>
      <c r="D357" s="194" t="s">
        <v>188</v>
      </c>
      <c r="E357" s="39"/>
      <c r="F357" s="195" t="s">
        <v>495</v>
      </c>
      <c r="G357" s="39"/>
      <c r="H357" s="39"/>
      <c r="I357" s="196"/>
      <c r="J357" s="39"/>
      <c r="K357" s="39"/>
      <c r="L357" s="42"/>
      <c r="M357" s="197"/>
      <c r="N357" s="198"/>
      <c r="O357" s="67"/>
      <c r="P357" s="67"/>
      <c r="Q357" s="67"/>
      <c r="R357" s="67"/>
      <c r="S357" s="67"/>
      <c r="T357" s="68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T357" s="20" t="s">
        <v>188</v>
      </c>
      <c r="AU357" s="20" t="s">
        <v>86</v>
      </c>
    </row>
    <row r="358" spans="1:65" s="2" customFormat="1" ht="11.25">
      <c r="A358" s="37"/>
      <c r="B358" s="38"/>
      <c r="C358" s="39"/>
      <c r="D358" s="199" t="s">
        <v>190</v>
      </c>
      <c r="E358" s="39"/>
      <c r="F358" s="200" t="s">
        <v>496</v>
      </c>
      <c r="G358" s="39"/>
      <c r="H358" s="39"/>
      <c r="I358" s="196"/>
      <c r="J358" s="39"/>
      <c r="K358" s="39"/>
      <c r="L358" s="42"/>
      <c r="M358" s="197"/>
      <c r="N358" s="198"/>
      <c r="O358" s="67"/>
      <c r="P358" s="67"/>
      <c r="Q358" s="67"/>
      <c r="R358" s="67"/>
      <c r="S358" s="67"/>
      <c r="T358" s="68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T358" s="20" t="s">
        <v>190</v>
      </c>
      <c r="AU358" s="20" t="s">
        <v>86</v>
      </c>
    </row>
    <row r="359" spans="1:65" s="13" customFormat="1" ht="22.5">
      <c r="B359" s="201"/>
      <c r="C359" s="202"/>
      <c r="D359" s="194" t="s">
        <v>192</v>
      </c>
      <c r="E359" s="203" t="s">
        <v>19</v>
      </c>
      <c r="F359" s="204" t="s">
        <v>497</v>
      </c>
      <c r="G359" s="202"/>
      <c r="H359" s="203" t="s">
        <v>19</v>
      </c>
      <c r="I359" s="205"/>
      <c r="J359" s="202"/>
      <c r="K359" s="202"/>
      <c r="L359" s="206"/>
      <c r="M359" s="207"/>
      <c r="N359" s="208"/>
      <c r="O359" s="208"/>
      <c r="P359" s="208"/>
      <c r="Q359" s="208"/>
      <c r="R359" s="208"/>
      <c r="S359" s="208"/>
      <c r="T359" s="209"/>
      <c r="AT359" s="210" t="s">
        <v>192</v>
      </c>
      <c r="AU359" s="210" t="s">
        <v>86</v>
      </c>
      <c r="AV359" s="13" t="s">
        <v>84</v>
      </c>
      <c r="AW359" s="13" t="s">
        <v>37</v>
      </c>
      <c r="AX359" s="13" t="s">
        <v>77</v>
      </c>
      <c r="AY359" s="210" t="s">
        <v>179</v>
      </c>
    </row>
    <row r="360" spans="1:65" s="13" customFormat="1" ht="22.5">
      <c r="B360" s="201"/>
      <c r="C360" s="202"/>
      <c r="D360" s="194" t="s">
        <v>192</v>
      </c>
      <c r="E360" s="203" t="s">
        <v>19</v>
      </c>
      <c r="F360" s="204" t="s">
        <v>498</v>
      </c>
      <c r="G360" s="202"/>
      <c r="H360" s="203" t="s">
        <v>19</v>
      </c>
      <c r="I360" s="205"/>
      <c r="J360" s="202"/>
      <c r="K360" s="202"/>
      <c r="L360" s="206"/>
      <c r="M360" s="207"/>
      <c r="N360" s="208"/>
      <c r="O360" s="208"/>
      <c r="P360" s="208"/>
      <c r="Q360" s="208"/>
      <c r="R360" s="208"/>
      <c r="S360" s="208"/>
      <c r="T360" s="209"/>
      <c r="AT360" s="210" t="s">
        <v>192</v>
      </c>
      <c r="AU360" s="210" t="s">
        <v>86</v>
      </c>
      <c r="AV360" s="13" t="s">
        <v>84</v>
      </c>
      <c r="AW360" s="13" t="s">
        <v>37</v>
      </c>
      <c r="AX360" s="13" t="s">
        <v>77</v>
      </c>
      <c r="AY360" s="210" t="s">
        <v>179</v>
      </c>
    </row>
    <row r="361" spans="1:65" s="14" customFormat="1" ht="11.25">
      <c r="B361" s="211"/>
      <c r="C361" s="212"/>
      <c r="D361" s="194" t="s">
        <v>192</v>
      </c>
      <c r="E361" s="213" t="s">
        <v>19</v>
      </c>
      <c r="F361" s="214" t="s">
        <v>194</v>
      </c>
      <c r="G361" s="212"/>
      <c r="H361" s="215">
        <v>2</v>
      </c>
      <c r="I361" s="216"/>
      <c r="J361" s="212"/>
      <c r="K361" s="212"/>
      <c r="L361" s="217"/>
      <c r="M361" s="218"/>
      <c r="N361" s="219"/>
      <c r="O361" s="219"/>
      <c r="P361" s="219"/>
      <c r="Q361" s="219"/>
      <c r="R361" s="219"/>
      <c r="S361" s="219"/>
      <c r="T361" s="220"/>
      <c r="AT361" s="221" t="s">
        <v>192</v>
      </c>
      <c r="AU361" s="221" t="s">
        <v>86</v>
      </c>
      <c r="AV361" s="14" t="s">
        <v>86</v>
      </c>
      <c r="AW361" s="14" t="s">
        <v>37</v>
      </c>
      <c r="AX361" s="14" t="s">
        <v>84</v>
      </c>
      <c r="AY361" s="221" t="s">
        <v>179</v>
      </c>
    </row>
    <row r="362" spans="1:65" s="2" customFormat="1" ht="33" customHeight="1">
      <c r="A362" s="37"/>
      <c r="B362" s="38"/>
      <c r="C362" s="181" t="s">
        <v>499</v>
      </c>
      <c r="D362" s="181" t="s">
        <v>181</v>
      </c>
      <c r="E362" s="182" t="s">
        <v>500</v>
      </c>
      <c r="F362" s="183" t="s">
        <v>501</v>
      </c>
      <c r="G362" s="184" t="s">
        <v>184</v>
      </c>
      <c r="H362" s="185">
        <v>6.6</v>
      </c>
      <c r="I362" s="186"/>
      <c r="J362" s="187">
        <f>ROUND(I362*H362,2)</f>
        <v>0</v>
      </c>
      <c r="K362" s="183" t="s">
        <v>185</v>
      </c>
      <c r="L362" s="42"/>
      <c r="M362" s="188" t="s">
        <v>19</v>
      </c>
      <c r="N362" s="189" t="s">
        <v>48</v>
      </c>
      <c r="O362" s="67"/>
      <c r="P362" s="190">
        <f>O362*H362</f>
        <v>0</v>
      </c>
      <c r="Q362" s="190">
        <v>0</v>
      </c>
      <c r="R362" s="190">
        <f>Q362*H362</f>
        <v>0</v>
      </c>
      <c r="S362" s="190">
        <v>0</v>
      </c>
      <c r="T362" s="191">
        <f>S362*H362</f>
        <v>0</v>
      </c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R362" s="192" t="s">
        <v>186</v>
      </c>
      <c r="AT362" s="192" t="s">
        <v>181</v>
      </c>
      <c r="AU362" s="192" t="s">
        <v>86</v>
      </c>
      <c r="AY362" s="20" t="s">
        <v>179</v>
      </c>
      <c r="BE362" s="193">
        <f>IF(N362="základní",J362,0)</f>
        <v>0</v>
      </c>
      <c r="BF362" s="193">
        <f>IF(N362="snížená",J362,0)</f>
        <v>0</v>
      </c>
      <c r="BG362" s="193">
        <f>IF(N362="zákl. přenesená",J362,0)</f>
        <v>0</v>
      </c>
      <c r="BH362" s="193">
        <f>IF(N362="sníž. přenesená",J362,0)</f>
        <v>0</v>
      </c>
      <c r="BI362" s="193">
        <f>IF(N362="nulová",J362,0)</f>
        <v>0</v>
      </c>
      <c r="BJ362" s="20" t="s">
        <v>84</v>
      </c>
      <c r="BK362" s="193">
        <f>ROUND(I362*H362,2)</f>
        <v>0</v>
      </c>
      <c r="BL362" s="20" t="s">
        <v>186</v>
      </c>
      <c r="BM362" s="192" t="s">
        <v>502</v>
      </c>
    </row>
    <row r="363" spans="1:65" s="2" customFormat="1" ht="48.75">
      <c r="A363" s="37"/>
      <c r="B363" s="38"/>
      <c r="C363" s="39"/>
      <c r="D363" s="194" t="s">
        <v>188</v>
      </c>
      <c r="E363" s="39"/>
      <c r="F363" s="195" t="s">
        <v>503</v>
      </c>
      <c r="G363" s="39"/>
      <c r="H363" s="39"/>
      <c r="I363" s="196"/>
      <c r="J363" s="39"/>
      <c r="K363" s="39"/>
      <c r="L363" s="42"/>
      <c r="M363" s="197"/>
      <c r="N363" s="198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188</v>
      </c>
      <c r="AU363" s="20" t="s">
        <v>86</v>
      </c>
    </row>
    <row r="364" spans="1:65" s="2" customFormat="1" ht="11.25">
      <c r="A364" s="37"/>
      <c r="B364" s="38"/>
      <c r="C364" s="39"/>
      <c r="D364" s="199" t="s">
        <v>190</v>
      </c>
      <c r="E364" s="39"/>
      <c r="F364" s="200" t="s">
        <v>504</v>
      </c>
      <c r="G364" s="39"/>
      <c r="H364" s="39"/>
      <c r="I364" s="196"/>
      <c r="J364" s="39"/>
      <c r="K364" s="39"/>
      <c r="L364" s="42"/>
      <c r="M364" s="197"/>
      <c r="N364" s="198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190</v>
      </c>
      <c r="AU364" s="20" t="s">
        <v>86</v>
      </c>
    </row>
    <row r="365" spans="1:65" s="13" customFormat="1" ht="22.5">
      <c r="B365" s="201"/>
      <c r="C365" s="202"/>
      <c r="D365" s="194" t="s">
        <v>192</v>
      </c>
      <c r="E365" s="203" t="s">
        <v>19</v>
      </c>
      <c r="F365" s="204" t="s">
        <v>505</v>
      </c>
      <c r="G365" s="202"/>
      <c r="H365" s="203" t="s">
        <v>19</v>
      </c>
      <c r="I365" s="205"/>
      <c r="J365" s="202"/>
      <c r="K365" s="202"/>
      <c r="L365" s="206"/>
      <c r="M365" s="207"/>
      <c r="N365" s="208"/>
      <c r="O365" s="208"/>
      <c r="P365" s="208"/>
      <c r="Q365" s="208"/>
      <c r="R365" s="208"/>
      <c r="S365" s="208"/>
      <c r="T365" s="209"/>
      <c r="AT365" s="210" t="s">
        <v>192</v>
      </c>
      <c r="AU365" s="210" t="s">
        <v>86</v>
      </c>
      <c r="AV365" s="13" t="s">
        <v>84</v>
      </c>
      <c r="AW365" s="13" t="s">
        <v>37</v>
      </c>
      <c r="AX365" s="13" t="s">
        <v>77</v>
      </c>
      <c r="AY365" s="210" t="s">
        <v>179</v>
      </c>
    </row>
    <row r="366" spans="1:65" s="13" customFormat="1" ht="22.5">
      <c r="B366" s="201"/>
      <c r="C366" s="202"/>
      <c r="D366" s="194" t="s">
        <v>192</v>
      </c>
      <c r="E366" s="203" t="s">
        <v>19</v>
      </c>
      <c r="F366" s="204" t="s">
        <v>506</v>
      </c>
      <c r="G366" s="202"/>
      <c r="H366" s="203" t="s">
        <v>19</v>
      </c>
      <c r="I366" s="205"/>
      <c r="J366" s="202"/>
      <c r="K366" s="202"/>
      <c r="L366" s="206"/>
      <c r="M366" s="207"/>
      <c r="N366" s="208"/>
      <c r="O366" s="208"/>
      <c r="P366" s="208"/>
      <c r="Q366" s="208"/>
      <c r="R366" s="208"/>
      <c r="S366" s="208"/>
      <c r="T366" s="209"/>
      <c r="AT366" s="210" t="s">
        <v>192</v>
      </c>
      <c r="AU366" s="210" t="s">
        <v>86</v>
      </c>
      <c r="AV366" s="13" t="s">
        <v>84</v>
      </c>
      <c r="AW366" s="13" t="s">
        <v>37</v>
      </c>
      <c r="AX366" s="13" t="s">
        <v>77</v>
      </c>
      <c r="AY366" s="210" t="s">
        <v>179</v>
      </c>
    </row>
    <row r="367" spans="1:65" s="14" customFormat="1" ht="11.25">
      <c r="B367" s="211"/>
      <c r="C367" s="212"/>
      <c r="D367" s="194" t="s">
        <v>192</v>
      </c>
      <c r="E367" s="213" t="s">
        <v>19</v>
      </c>
      <c r="F367" s="214" t="s">
        <v>202</v>
      </c>
      <c r="G367" s="212"/>
      <c r="H367" s="215">
        <v>5.6</v>
      </c>
      <c r="I367" s="216"/>
      <c r="J367" s="212"/>
      <c r="K367" s="212"/>
      <c r="L367" s="217"/>
      <c r="M367" s="218"/>
      <c r="N367" s="219"/>
      <c r="O367" s="219"/>
      <c r="P367" s="219"/>
      <c r="Q367" s="219"/>
      <c r="R367" s="219"/>
      <c r="S367" s="219"/>
      <c r="T367" s="220"/>
      <c r="AT367" s="221" t="s">
        <v>192</v>
      </c>
      <c r="AU367" s="221" t="s">
        <v>86</v>
      </c>
      <c r="AV367" s="14" t="s">
        <v>86</v>
      </c>
      <c r="AW367" s="14" t="s">
        <v>37</v>
      </c>
      <c r="AX367" s="14" t="s">
        <v>77</v>
      </c>
      <c r="AY367" s="221" t="s">
        <v>179</v>
      </c>
    </row>
    <row r="368" spans="1:65" s="13" customFormat="1" ht="22.5">
      <c r="B368" s="201"/>
      <c r="C368" s="202"/>
      <c r="D368" s="194" t="s">
        <v>192</v>
      </c>
      <c r="E368" s="203" t="s">
        <v>19</v>
      </c>
      <c r="F368" s="204" t="s">
        <v>203</v>
      </c>
      <c r="G368" s="202"/>
      <c r="H368" s="203" t="s">
        <v>19</v>
      </c>
      <c r="I368" s="205"/>
      <c r="J368" s="202"/>
      <c r="K368" s="202"/>
      <c r="L368" s="206"/>
      <c r="M368" s="207"/>
      <c r="N368" s="208"/>
      <c r="O368" s="208"/>
      <c r="P368" s="208"/>
      <c r="Q368" s="208"/>
      <c r="R368" s="208"/>
      <c r="S368" s="208"/>
      <c r="T368" s="209"/>
      <c r="AT368" s="210" t="s">
        <v>192</v>
      </c>
      <c r="AU368" s="210" t="s">
        <v>86</v>
      </c>
      <c r="AV368" s="13" t="s">
        <v>84</v>
      </c>
      <c r="AW368" s="13" t="s">
        <v>37</v>
      </c>
      <c r="AX368" s="13" t="s">
        <v>77</v>
      </c>
      <c r="AY368" s="210" t="s">
        <v>179</v>
      </c>
    </row>
    <row r="369" spans="1:65" s="14" customFormat="1" ht="11.25">
      <c r="B369" s="211"/>
      <c r="C369" s="212"/>
      <c r="D369" s="194" t="s">
        <v>192</v>
      </c>
      <c r="E369" s="213" t="s">
        <v>19</v>
      </c>
      <c r="F369" s="214" t="s">
        <v>204</v>
      </c>
      <c r="G369" s="212"/>
      <c r="H369" s="215">
        <v>1</v>
      </c>
      <c r="I369" s="216"/>
      <c r="J369" s="212"/>
      <c r="K369" s="212"/>
      <c r="L369" s="217"/>
      <c r="M369" s="218"/>
      <c r="N369" s="219"/>
      <c r="O369" s="219"/>
      <c r="P369" s="219"/>
      <c r="Q369" s="219"/>
      <c r="R369" s="219"/>
      <c r="S369" s="219"/>
      <c r="T369" s="220"/>
      <c r="AT369" s="221" t="s">
        <v>192</v>
      </c>
      <c r="AU369" s="221" t="s">
        <v>86</v>
      </c>
      <c r="AV369" s="14" t="s">
        <v>86</v>
      </c>
      <c r="AW369" s="14" t="s">
        <v>37</v>
      </c>
      <c r="AX369" s="14" t="s">
        <v>77</v>
      </c>
      <c r="AY369" s="221" t="s">
        <v>179</v>
      </c>
    </row>
    <row r="370" spans="1:65" s="15" customFormat="1" ht="11.25">
      <c r="B370" s="222"/>
      <c r="C370" s="223"/>
      <c r="D370" s="194" t="s">
        <v>192</v>
      </c>
      <c r="E370" s="224" t="s">
        <v>19</v>
      </c>
      <c r="F370" s="225" t="s">
        <v>205</v>
      </c>
      <c r="G370" s="223"/>
      <c r="H370" s="226">
        <v>6.6</v>
      </c>
      <c r="I370" s="227"/>
      <c r="J370" s="223"/>
      <c r="K370" s="223"/>
      <c r="L370" s="228"/>
      <c r="M370" s="229"/>
      <c r="N370" s="230"/>
      <c r="O370" s="230"/>
      <c r="P370" s="230"/>
      <c r="Q370" s="230"/>
      <c r="R370" s="230"/>
      <c r="S370" s="230"/>
      <c r="T370" s="231"/>
      <c r="AT370" s="232" t="s">
        <v>192</v>
      </c>
      <c r="AU370" s="232" t="s">
        <v>86</v>
      </c>
      <c r="AV370" s="15" t="s">
        <v>186</v>
      </c>
      <c r="AW370" s="15" t="s">
        <v>37</v>
      </c>
      <c r="AX370" s="15" t="s">
        <v>84</v>
      </c>
      <c r="AY370" s="232" t="s">
        <v>179</v>
      </c>
    </row>
    <row r="371" spans="1:65" s="12" customFormat="1" ht="22.9" customHeight="1">
      <c r="B371" s="165"/>
      <c r="C371" s="166"/>
      <c r="D371" s="167" t="s">
        <v>76</v>
      </c>
      <c r="E371" s="179" t="s">
        <v>507</v>
      </c>
      <c r="F371" s="179" t="s">
        <v>508</v>
      </c>
      <c r="G371" s="166"/>
      <c r="H371" s="166"/>
      <c r="I371" s="169"/>
      <c r="J371" s="180">
        <f>BK371</f>
        <v>0</v>
      </c>
      <c r="K371" s="166"/>
      <c r="L371" s="171"/>
      <c r="M371" s="172"/>
      <c r="N371" s="173"/>
      <c r="O371" s="173"/>
      <c r="P371" s="174">
        <f>SUM(P372:P404)</f>
        <v>0</v>
      </c>
      <c r="Q371" s="173"/>
      <c r="R371" s="174">
        <f>SUM(R372:R404)</f>
        <v>0</v>
      </c>
      <c r="S371" s="173"/>
      <c r="T371" s="175">
        <f>SUM(T372:T404)</f>
        <v>0</v>
      </c>
      <c r="AR371" s="176" t="s">
        <v>84</v>
      </c>
      <c r="AT371" s="177" t="s">
        <v>76</v>
      </c>
      <c r="AU371" s="177" t="s">
        <v>84</v>
      </c>
      <c r="AY371" s="176" t="s">
        <v>179</v>
      </c>
      <c r="BK371" s="178">
        <f>SUM(BK372:BK404)</f>
        <v>0</v>
      </c>
    </row>
    <row r="372" spans="1:65" s="2" customFormat="1" ht="21.75" customHeight="1">
      <c r="A372" s="37"/>
      <c r="B372" s="38"/>
      <c r="C372" s="181" t="s">
        <v>509</v>
      </c>
      <c r="D372" s="181" t="s">
        <v>181</v>
      </c>
      <c r="E372" s="182" t="s">
        <v>510</v>
      </c>
      <c r="F372" s="183" t="s">
        <v>511</v>
      </c>
      <c r="G372" s="184" t="s">
        <v>332</v>
      </c>
      <c r="H372" s="185">
        <v>3.3180000000000001</v>
      </c>
      <c r="I372" s="186"/>
      <c r="J372" s="187">
        <f>ROUND(I372*H372,2)</f>
        <v>0</v>
      </c>
      <c r="K372" s="183" t="s">
        <v>185</v>
      </c>
      <c r="L372" s="42"/>
      <c r="M372" s="188" t="s">
        <v>19</v>
      </c>
      <c r="N372" s="189" t="s">
        <v>48</v>
      </c>
      <c r="O372" s="67"/>
      <c r="P372" s="190">
        <f>O372*H372</f>
        <v>0</v>
      </c>
      <c r="Q372" s="190">
        <v>0</v>
      </c>
      <c r="R372" s="190">
        <f>Q372*H372</f>
        <v>0</v>
      </c>
      <c r="S372" s="190">
        <v>0</v>
      </c>
      <c r="T372" s="191">
        <f>S372*H372</f>
        <v>0</v>
      </c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R372" s="192" t="s">
        <v>186</v>
      </c>
      <c r="AT372" s="192" t="s">
        <v>181</v>
      </c>
      <c r="AU372" s="192" t="s">
        <v>86</v>
      </c>
      <c r="AY372" s="20" t="s">
        <v>179</v>
      </c>
      <c r="BE372" s="193">
        <f>IF(N372="základní",J372,0)</f>
        <v>0</v>
      </c>
      <c r="BF372" s="193">
        <f>IF(N372="snížená",J372,0)</f>
        <v>0</v>
      </c>
      <c r="BG372" s="193">
        <f>IF(N372="zákl. přenesená",J372,0)</f>
        <v>0</v>
      </c>
      <c r="BH372" s="193">
        <f>IF(N372="sníž. přenesená",J372,0)</f>
        <v>0</v>
      </c>
      <c r="BI372" s="193">
        <f>IF(N372="nulová",J372,0)</f>
        <v>0</v>
      </c>
      <c r="BJ372" s="20" t="s">
        <v>84</v>
      </c>
      <c r="BK372" s="193">
        <f>ROUND(I372*H372,2)</f>
        <v>0</v>
      </c>
      <c r="BL372" s="20" t="s">
        <v>186</v>
      </c>
      <c r="BM372" s="192" t="s">
        <v>512</v>
      </c>
    </row>
    <row r="373" spans="1:65" s="2" customFormat="1" ht="19.5">
      <c r="A373" s="37"/>
      <c r="B373" s="38"/>
      <c r="C373" s="39"/>
      <c r="D373" s="194" t="s">
        <v>188</v>
      </c>
      <c r="E373" s="39"/>
      <c r="F373" s="195" t="s">
        <v>513</v>
      </c>
      <c r="G373" s="39"/>
      <c r="H373" s="39"/>
      <c r="I373" s="196"/>
      <c r="J373" s="39"/>
      <c r="K373" s="39"/>
      <c r="L373" s="42"/>
      <c r="M373" s="197"/>
      <c r="N373" s="198"/>
      <c r="O373" s="67"/>
      <c r="P373" s="67"/>
      <c r="Q373" s="67"/>
      <c r="R373" s="67"/>
      <c r="S373" s="67"/>
      <c r="T373" s="68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T373" s="20" t="s">
        <v>188</v>
      </c>
      <c r="AU373" s="20" t="s">
        <v>86</v>
      </c>
    </row>
    <row r="374" spans="1:65" s="2" customFormat="1" ht="11.25">
      <c r="A374" s="37"/>
      <c r="B374" s="38"/>
      <c r="C374" s="39"/>
      <c r="D374" s="199" t="s">
        <v>190</v>
      </c>
      <c r="E374" s="39"/>
      <c r="F374" s="200" t="s">
        <v>514</v>
      </c>
      <c r="G374" s="39"/>
      <c r="H374" s="39"/>
      <c r="I374" s="196"/>
      <c r="J374" s="39"/>
      <c r="K374" s="39"/>
      <c r="L374" s="42"/>
      <c r="M374" s="197"/>
      <c r="N374" s="198"/>
      <c r="O374" s="67"/>
      <c r="P374" s="67"/>
      <c r="Q374" s="67"/>
      <c r="R374" s="67"/>
      <c r="S374" s="67"/>
      <c r="T374" s="68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T374" s="20" t="s">
        <v>190</v>
      </c>
      <c r="AU374" s="20" t="s">
        <v>86</v>
      </c>
    </row>
    <row r="375" spans="1:65" s="14" customFormat="1" ht="11.25">
      <c r="B375" s="211"/>
      <c r="C375" s="212"/>
      <c r="D375" s="194" t="s">
        <v>192</v>
      </c>
      <c r="E375" s="213" t="s">
        <v>19</v>
      </c>
      <c r="F375" s="214" t="s">
        <v>515</v>
      </c>
      <c r="G375" s="212"/>
      <c r="H375" s="215">
        <v>3.3180000000000001</v>
      </c>
      <c r="I375" s="216"/>
      <c r="J375" s="212"/>
      <c r="K375" s="212"/>
      <c r="L375" s="217"/>
      <c r="M375" s="218"/>
      <c r="N375" s="219"/>
      <c r="O375" s="219"/>
      <c r="P375" s="219"/>
      <c r="Q375" s="219"/>
      <c r="R375" s="219"/>
      <c r="S375" s="219"/>
      <c r="T375" s="220"/>
      <c r="AT375" s="221" t="s">
        <v>192</v>
      </c>
      <c r="AU375" s="221" t="s">
        <v>86</v>
      </c>
      <c r="AV375" s="14" t="s">
        <v>86</v>
      </c>
      <c r="AW375" s="14" t="s">
        <v>37</v>
      </c>
      <c r="AX375" s="14" t="s">
        <v>84</v>
      </c>
      <c r="AY375" s="221" t="s">
        <v>179</v>
      </c>
    </row>
    <row r="376" spans="1:65" s="2" customFormat="1" ht="24.2" customHeight="1">
      <c r="A376" s="37"/>
      <c r="B376" s="38"/>
      <c r="C376" s="181" t="s">
        <v>516</v>
      </c>
      <c r="D376" s="181" t="s">
        <v>181</v>
      </c>
      <c r="E376" s="182" t="s">
        <v>517</v>
      </c>
      <c r="F376" s="183" t="s">
        <v>518</v>
      </c>
      <c r="G376" s="184" t="s">
        <v>332</v>
      </c>
      <c r="H376" s="185">
        <v>63.042000000000002</v>
      </c>
      <c r="I376" s="186"/>
      <c r="J376" s="187">
        <f>ROUND(I376*H376,2)</f>
        <v>0</v>
      </c>
      <c r="K376" s="183" t="s">
        <v>185</v>
      </c>
      <c r="L376" s="42"/>
      <c r="M376" s="188" t="s">
        <v>19</v>
      </c>
      <c r="N376" s="189" t="s">
        <v>48</v>
      </c>
      <c r="O376" s="67"/>
      <c r="P376" s="190">
        <f>O376*H376</f>
        <v>0</v>
      </c>
      <c r="Q376" s="190">
        <v>0</v>
      </c>
      <c r="R376" s="190">
        <f>Q376*H376</f>
        <v>0</v>
      </c>
      <c r="S376" s="190">
        <v>0</v>
      </c>
      <c r="T376" s="191">
        <f>S376*H376</f>
        <v>0</v>
      </c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R376" s="192" t="s">
        <v>186</v>
      </c>
      <c r="AT376" s="192" t="s">
        <v>181</v>
      </c>
      <c r="AU376" s="192" t="s">
        <v>86</v>
      </c>
      <c r="AY376" s="20" t="s">
        <v>179</v>
      </c>
      <c r="BE376" s="193">
        <f>IF(N376="základní",J376,0)</f>
        <v>0</v>
      </c>
      <c r="BF376" s="193">
        <f>IF(N376="snížená",J376,0)</f>
        <v>0</v>
      </c>
      <c r="BG376" s="193">
        <f>IF(N376="zákl. přenesená",J376,0)</f>
        <v>0</v>
      </c>
      <c r="BH376" s="193">
        <f>IF(N376="sníž. přenesená",J376,0)</f>
        <v>0</v>
      </c>
      <c r="BI376" s="193">
        <f>IF(N376="nulová",J376,0)</f>
        <v>0</v>
      </c>
      <c r="BJ376" s="20" t="s">
        <v>84</v>
      </c>
      <c r="BK376" s="193">
        <f>ROUND(I376*H376,2)</f>
        <v>0</v>
      </c>
      <c r="BL376" s="20" t="s">
        <v>186</v>
      </c>
      <c r="BM376" s="192" t="s">
        <v>519</v>
      </c>
    </row>
    <row r="377" spans="1:65" s="2" customFormat="1" ht="19.5">
      <c r="A377" s="37"/>
      <c r="B377" s="38"/>
      <c r="C377" s="39"/>
      <c r="D377" s="194" t="s">
        <v>188</v>
      </c>
      <c r="E377" s="39"/>
      <c r="F377" s="195" t="s">
        <v>520</v>
      </c>
      <c r="G377" s="39"/>
      <c r="H377" s="39"/>
      <c r="I377" s="196"/>
      <c r="J377" s="39"/>
      <c r="K377" s="39"/>
      <c r="L377" s="42"/>
      <c r="M377" s="197"/>
      <c r="N377" s="198"/>
      <c r="O377" s="67"/>
      <c r="P377" s="67"/>
      <c r="Q377" s="67"/>
      <c r="R377" s="67"/>
      <c r="S377" s="67"/>
      <c r="T377" s="68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T377" s="20" t="s">
        <v>188</v>
      </c>
      <c r="AU377" s="20" t="s">
        <v>86</v>
      </c>
    </row>
    <row r="378" spans="1:65" s="2" customFormat="1" ht="11.25">
      <c r="A378" s="37"/>
      <c r="B378" s="38"/>
      <c r="C378" s="39"/>
      <c r="D378" s="199" t="s">
        <v>190</v>
      </c>
      <c r="E378" s="39"/>
      <c r="F378" s="200" t="s">
        <v>521</v>
      </c>
      <c r="G378" s="39"/>
      <c r="H378" s="39"/>
      <c r="I378" s="196"/>
      <c r="J378" s="39"/>
      <c r="K378" s="39"/>
      <c r="L378" s="42"/>
      <c r="M378" s="197"/>
      <c r="N378" s="198"/>
      <c r="O378" s="67"/>
      <c r="P378" s="67"/>
      <c r="Q378" s="67"/>
      <c r="R378" s="67"/>
      <c r="S378" s="67"/>
      <c r="T378" s="68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T378" s="20" t="s">
        <v>190</v>
      </c>
      <c r="AU378" s="20" t="s">
        <v>86</v>
      </c>
    </row>
    <row r="379" spans="1:65" s="13" customFormat="1" ht="22.5">
      <c r="B379" s="201"/>
      <c r="C379" s="202"/>
      <c r="D379" s="194" t="s">
        <v>192</v>
      </c>
      <c r="E379" s="203" t="s">
        <v>19</v>
      </c>
      <c r="F379" s="204" t="s">
        <v>522</v>
      </c>
      <c r="G379" s="202"/>
      <c r="H379" s="203" t="s">
        <v>19</v>
      </c>
      <c r="I379" s="205"/>
      <c r="J379" s="202"/>
      <c r="K379" s="202"/>
      <c r="L379" s="206"/>
      <c r="M379" s="207"/>
      <c r="N379" s="208"/>
      <c r="O379" s="208"/>
      <c r="P379" s="208"/>
      <c r="Q379" s="208"/>
      <c r="R379" s="208"/>
      <c r="S379" s="208"/>
      <c r="T379" s="209"/>
      <c r="AT379" s="210" t="s">
        <v>192</v>
      </c>
      <c r="AU379" s="210" t="s">
        <v>86</v>
      </c>
      <c r="AV379" s="13" t="s">
        <v>84</v>
      </c>
      <c r="AW379" s="13" t="s">
        <v>37</v>
      </c>
      <c r="AX379" s="13" t="s">
        <v>77</v>
      </c>
      <c r="AY379" s="210" t="s">
        <v>179</v>
      </c>
    </row>
    <row r="380" spans="1:65" s="13" customFormat="1" ht="11.25">
      <c r="B380" s="201"/>
      <c r="C380" s="202"/>
      <c r="D380" s="194" t="s">
        <v>192</v>
      </c>
      <c r="E380" s="203" t="s">
        <v>19</v>
      </c>
      <c r="F380" s="204" t="s">
        <v>523</v>
      </c>
      <c r="G380" s="202"/>
      <c r="H380" s="203" t="s">
        <v>19</v>
      </c>
      <c r="I380" s="205"/>
      <c r="J380" s="202"/>
      <c r="K380" s="202"/>
      <c r="L380" s="206"/>
      <c r="M380" s="207"/>
      <c r="N380" s="208"/>
      <c r="O380" s="208"/>
      <c r="P380" s="208"/>
      <c r="Q380" s="208"/>
      <c r="R380" s="208"/>
      <c r="S380" s="208"/>
      <c r="T380" s="209"/>
      <c r="AT380" s="210" t="s">
        <v>192</v>
      </c>
      <c r="AU380" s="210" t="s">
        <v>86</v>
      </c>
      <c r="AV380" s="13" t="s">
        <v>84</v>
      </c>
      <c r="AW380" s="13" t="s">
        <v>37</v>
      </c>
      <c r="AX380" s="13" t="s">
        <v>77</v>
      </c>
      <c r="AY380" s="210" t="s">
        <v>179</v>
      </c>
    </row>
    <row r="381" spans="1:65" s="14" customFormat="1" ht="11.25">
      <c r="B381" s="211"/>
      <c r="C381" s="212"/>
      <c r="D381" s="194" t="s">
        <v>192</v>
      </c>
      <c r="E381" s="213" t="s">
        <v>19</v>
      </c>
      <c r="F381" s="214" t="s">
        <v>524</v>
      </c>
      <c r="G381" s="212"/>
      <c r="H381" s="215">
        <v>63.042000000000002</v>
      </c>
      <c r="I381" s="216"/>
      <c r="J381" s="212"/>
      <c r="K381" s="212"/>
      <c r="L381" s="217"/>
      <c r="M381" s="218"/>
      <c r="N381" s="219"/>
      <c r="O381" s="219"/>
      <c r="P381" s="219"/>
      <c r="Q381" s="219"/>
      <c r="R381" s="219"/>
      <c r="S381" s="219"/>
      <c r="T381" s="220"/>
      <c r="AT381" s="221" t="s">
        <v>192</v>
      </c>
      <c r="AU381" s="221" t="s">
        <v>86</v>
      </c>
      <c r="AV381" s="14" t="s">
        <v>86</v>
      </c>
      <c r="AW381" s="14" t="s">
        <v>37</v>
      </c>
      <c r="AX381" s="14" t="s">
        <v>84</v>
      </c>
      <c r="AY381" s="221" t="s">
        <v>179</v>
      </c>
    </row>
    <row r="382" spans="1:65" s="2" customFormat="1" ht="21.75" customHeight="1">
      <c r="A382" s="37"/>
      <c r="B382" s="38"/>
      <c r="C382" s="181" t="s">
        <v>525</v>
      </c>
      <c r="D382" s="181" t="s">
        <v>181</v>
      </c>
      <c r="E382" s="182" t="s">
        <v>526</v>
      </c>
      <c r="F382" s="183" t="s">
        <v>527</v>
      </c>
      <c r="G382" s="184" t="s">
        <v>332</v>
      </c>
      <c r="H382" s="185">
        <v>2.6320000000000001</v>
      </c>
      <c r="I382" s="186"/>
      <c r="J382" s="187">
        <f>ROUND(I382*H382,2)</f>
        <v>0</v>
      </c>
      <c r="K382" s="183" t="s">
        <v>185</v>
      </c>
      <c r="L382" s="42"/>
      <c r="M382" s="188" t="s">
        <v>19</v>
      </c>
      <c r="N382" s="189" t="s">
        <v>48</v>
      </c>
      <c r="O382" s="67"/>
      <c r="P382" s="190">
        <f>O382*H382</f>
        <v>0</v>
      </c>
      <c r="Q382" s="190">
        <v>0</v>
      </c>
      <c r="R382" s="190">
        <f>Q382*H382</f>
        <v>0</v>
      </c>
      <c r="S382" s="190">
        <v>0</v>
      </c>
      <c r="T382" s="191">
        <f>S382*H382</f>
        <v>0</v>
      </c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R382" s="192" t="s">
        <v>186</v>
      </c>
      <c r="AT382" s="192" t="s">
        <v>181</v>
      </c>
      <c r="AU382" s="192" t="s">
        <v>86</v>
      </c>
      <c r="AY382" s="20" t="s">
        <v>179</v>
      </c>
      <c r="BE382" s="193">
        <f>IF(N382="základní",J382,0)</f>
        <v>0</v>
      </c>
      <c r="BF382" s="193">
        <f>IF(N382="snížená",J382,0)</f>
        <v>0</v>
      </c>
      <c r="BG382" s="193">
        <f>IF(N382="zákl. přenesená",J382,0)</f>
        <v>0</v>
      </c>
      <c r="BH382" s="193">
        <f>IF(N382="sníž. přenesená",J382,0)</f>
        <v>0</v>
      </c>
      <c r="BI382" s="193">
        <f>IF(N382="nulová",J382,0)</f>
        <v>0</v>
      </c>
      <c r="BJ382" s="20" t="s">
        <v>84</v>
      </c>
      <c r="BK382" s="193">
        <f>ROUND(I382*H382,2)</f>
        <v>0</v>
      </c>
      <c r="BL382" s="20" t="s">
        <v>186</v>
      </c>
      <c r="BM382" s="192" t="s">
        <v>528</v>
      </c>
    </row>
    <row r="383" spans="1:65" s="2" customFormat="1" ht="19.5">
      <c r="A383" s="37"/>
      <c r="B383" s="38"/>
      <c r="C383" s="39"/>
      <c r="D383" s="194" t="s">
        <v>188</v>
      </c>
      <c r="E383" s="39"/>
      <c r="F383" s="195" t="s">
        <v>529</v>
      </c>
      <c r="G383" s="39"/>
      <c r="H383" s="39"/>
      <c r="I383" s="196"/>
      <c r="J383" s="39"/>
      <c r="K383" s="39"/>
      <c r="L383" s="42"/>
      <c r="M383" s="197"/>
      <c r="N383" s="198"/>
      <c r="O383" s="67"/>
      <c r="P383" s="67"/>
      <c r="Q383" s="67"/>
      <c r="R383" s="67"/>
      <c r="S383" s="67"/>
      <c r="T383" s="68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T383" s="20" t="s">
        <v>188</v>
      </c>
      <c r="AU383" s="20" t="s">
        <v>86</v>
      </c>
    </row>
    <row r="384" spans="1:65" s="2" customFormat="1" ht="11.25">
      <c r="A384" s="37"/>
      <c r="B384" s="38"/>
      <c r="C384" s="39"/>
      <c r="D384" s="199" t="s">
        <v>190</v>
      </c>
      <c r="E384" s="39"/>
      <c r="F384" s="200" t="s">
        <v>530</v>
      </c>
      <c r="G384" s="39"/>
      <c r="H384" s="39"/>
      <c r="I384" s="196"/>
      <c r="J384" s="39"/>
      <c r="K384" s="39"/>
      <c r="L384" s="42"/>
      <c r="M384" s="197"/>
      <c r="N384" s="198"/>
      <c r="O384" s="67"/>
      <c r="P384" s="67"/>
      <c r="Q384" s="67"/>
      <c r="R384" s="67"/>
      <c r="S384" s="67"/>
      <c r="T384" s="68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T384" s="20" t="s">
        <v>190</v>
      </c>
      <c r="AU384" s="20" t="s">
        <v>86</v>
      </c>
    </row>
    <row r="385" spans="1:65" s="14" customFormat="1" ht="11.25">
      <c r="B385" s="211"/>
      <c r="C385" s="212"/>
      <c r="D385" s="194" t="s">
        <v>192</v>
      </c>
      <c r="E385" s="213" t="s">
        <v>19</v>
      </c>
      <c r="F385" s="214" t="s">
        <v>531</v>
      </c>
      <c r="G385" s="212"/>
      <c r="H385" s="215">
        <v>1.23</v>
      </c>
      <c r="I385" s="216"/>
      <c r="J385" s="212"/>
      <c r="K385" s="212"/>
      <c r="L385" s="217"/>
      <c r="M385" s="218"/>
      <c r="N385" s="219"/>
      <c r="O385" s="219"/>
      <c r="P385" s="219"/>
      <c r="Q385" s="219"/>
      <c r="R385" s="219"/>
      <c r="S385" s="219"/>
      <c r="T385" s="220"/>
      <c r="AT385" s="221" t="s">
        <v>192</v>
      </c>
      <c r="AU385" s="221" t="s">
        <v>86</v>
      </c>
      <c r="AV385" s="14" t="s">
        <v>86</v>
      </c>
      <c r="AW385" s="14" t="s">
        <v>37</v>
      </c>
      <c r="AX385" s="14" t="s">
        <v>77</v>
      </c>
      <c r="AY385" s="221" t="s">
        <v>179</v>
      </c>
    </row>
    <row r="386" spans="1:65" s="14" customFormat="1" ht="22.5">
      <c r="B386" s="211"/>
      <c r="C386" s="212"/>
      <c r="D386" s="194" t="s">
        <v>192</v>
      </c>
      <c r="E386" s="213" t="s">
        <v>19</v>
      </c>
      <c r="F386" s="214" t="s">
        <v>532</v>
      </c>
      <c r="G386" s="212"/>
      <c r="H386" s="215">
        <v>1.4019999999999999</v>
      </c>
      <c r="I386" s="216"/>
      <c r="J386" s="212"/>
      <c r="K386" s="212"/>
      <c r="L386" s="217"/>
      <c r="M386" s="218"/>
      <c r="N386" s="219"/>
      <c r="O386" s="219"/>
      <c r="P386" s="219"/>
      <c r="Q386" s="219"/>
      <c r="R386" s="219"/>
      <c r="S386" s="219"/>
      <c r="T386" s="220"/>
      <c r="AT386" s="221" t="s">
        <v>192</v>
      </c>
      <c r="AU386" s="221" t="s">
        <v>86</v>
      </c>
      <c r="AV386" s="14" t="s">
        <v>86</v>
      </c>
      <c r="AW386" s="14" t="s">
        <v>37</v>
      </c>
      <c r="AX386" s="14" t="s">
        <v>77</v>
      </c>
      <c r="AY386" s="221" t="s">
        <v>179</v>
      </c>
    </row>
    <row r="387" spans="1:65" s="15" customFormat="1" ht="11.25">
      <c r="B387" s="222"/>
      <c r="C387" s="223"/>
      <c r="D387" s="194" t="s">
        <v>192</v>
      </c>
      <c r="E387" s="224" t="s">
        <v>19</v>
      </c>
      <c r="F387" s="225" t="s">
        <v>205</v>
      </c>
      <c r="G387" s="223"/>
      <c r="H387" s="226">
        <v>2.6320000000000001</v>
      </c>
      <c r="I387" s="227"/>
      <c r="J387" s="223"/>
      <c r="K387" s="223"/>
      <c r="L387" s="228"/>
      <c r="M387" s="229"/>
      <c r="N387" s="230"/>
      <c r="O387" s="230"/>
      <c r="P387" s="230"/>
      <c r="Q387" s="230"/>
      <c r="R387" s="230"/>
      <c r="S387" s="230"/>
      <c r="T387" s="231"/>
      <c r="AT387" s="232" t="s">
        <v>192</v>
      </c>
      <c r="AU387" s="232" t="s">
        <v>86</v>
      </c>
      <c r="AV387" s="15" t="s">
        <v>186</v>
      </c>
      <c r="AW387" s="15" t="s">
        <v>37</v>
      </c>
      <c r="AX387" s="15" t="s">
        <v>84</v>
      </c>
      <c r="AY387" s="232" t="s">
        <v>179</v>
      </c>
    </row>
    <row r="388" spans="1:65" s="2" customFormat="1" ht="24.2" customHeight="1">
      <c r="A388" s="37"/>
      <c r="B388" s="38"/>
      <c r="C388" s="181" t="s">
        <v>533</v>
      </c>
      <c r="D388" s="181" t="s">
        <v>181</v>
      </c>
      <c r="E388" s="182" t="s">
        <v>534</v>
      </c>
      <c r="F388" s="183" t="s">
        <v>535</v>
      </c>
      <c r="G388" s="184" t="s">
        <v>332</v>
      </c>
      <c r="H388" s="185">
        <v>23.37</v>
      </c>
      <c r="I388" s="186"/>
      <c r="J388" s="187">
        <f>ROUND(I388*H388,2)</f>
        <v>0</v>
      </c>
      <c r="K388" s="183" t="s">
        <v>185</v>
      </c>
      <c r="L388" s="42"/>
      <c r="M388" s="188" t="s">
        <v>19</v>
      </c>
      <c r="N388" s="189" t="s">
        <v>48</v>
      </c>
      <c r="O388" s="67"/>
      <c r="P388" s="190">
        <f>O388*H388</f>
        <v>0</v>
      </c>
      <c r="Q388" s="190">
        <v>0</v>
      </c>
      <c r="R388" s="190">
        <f>Q388*H388</f>
        <v>0</v>
      </c>
      <c r="S388" s="190">
        <v>0</v>
      </c>
      <c r="T388" s="191">
        <f>S388*H388</f>
        <v>0</v>
      </c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R388" s="192" t="s">
        <v>186</v>
      </c>
      <c r="AT388" s="192" t="s">
        <v>181</v>
      </c>
      <c r="AU388" s="192" t="s">
        <v>86</v>
      </c>
      <c r="AY388" s="20" t="s">
        <v>179</v>
      </c>
      <c r="BE388" s="193">
        <f>IF(N388="základní",J388,0)</f>
        <v>0</v>
      </c>
      <c r="BF388" s="193">
        <f>IF(N388="snížená",J388,0)</f>
        <v>0</v>
      </c>
      <c r="BG388" s="193">
        <f>IF(N388="zákl. přenesená",J388,0)</f>
        <v>0</v>
      </c>
      <c r="BH388" s="193">
        <f>IF(N388="sníž. přenesená",J388,0)</f>
        <v>0</v>
      </c>
      <c r="BI388" s="193">
        <f>IF(N388="nulová",J388,0)</f>
        <v>0</v>
      </c>
      <c r="BJ388" s="20" t="s">
        <v>84</v>
      </c>
      <c r="BK388" s="193">
        <f>ROUND(I388*H388,2)</f>
        <v>0</v>
      </c>
      <c r="BL388" s="20" t="s">
        <v>186</v>
      </c>
      <c r="BM388" s="192" t="s">
        <v>536</v>
      </c>
    </row>
    <row r="389" spans="1:65" s="2" customFormat="1" ht="19.5">
      <c r="A389" s="37"/>
      <c r="B389" s="38"/>
      <c r="C389" s="39"/>
      <c r="D389" s="194" t="s">
        <v>188</v>
      </c>
      <c r="E389" s="39"/>
      <c r="F389" s="195" t="s">
        <v>520</v>
      </c>
      <c r="G389" s="39"/>
      <c r="H389" s="39"/>
      <c r="I389" s="196"/>
      <c r="J389" s="39"/>
      <c r="K389" s="39"/>
      <c r="L389" s="42"/>
      <c r="M389" s="197"/>
      <c r="N389" s="198"/>
      <c r="O389" s="67"/>
      <c r="P389" s="67"/>
      <c r="Q389" s="67"/>
      <c r="R389" s="67"/>
      <c r="S389" s="67"/>
      <c r="T389" s="68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T389" s="20" t="s">
        <v>188</v>
      </c>
      <c r="AU389" s="20" t="s">
        <v>86</v>
      </c>
    </row>
    <row r="390" spans="1:65" s="2" customFormat="1" ht="11.25">
      <c r="A390" s="37"/>
      <c r="B390" s="38"/>
      <c r="C390" s="39"/>
      <c r="D390" s="199" t="s">
        <v>190</v>
      </c>
      <c r="E390" s="39"/>
      <c r="F390" s="200" t="s">
        <v>537</v>
      </c>
      <c r="G390" s="39"/>
      <c r="H390" s="39"/>
      <c r="I390" s="196"/>
      <c r="J390" s="39"/>
      <c r="K390" s="39"/>
      <c r="L390" s="42"/>
      <c r="M390" s="197"/>
      <c r="N390" s="198"/>
      <c r="O390" s="67"/>
      <c r="P390" s="67"/>
      <c r="Q390" s="67"/>
      <c r="R390" s="67"/>
      <c r="S390" s="67"/>
      <c r="T390" s="68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T390" s="20" t="s">
        <v>190</v>
      </c>
      <c r="AU390" s="20" t="s">
        <v>86</v>
      </c>
    </row>
    <row r="391" spans="1:65" s="13" customFormat="1" ht="22.5">
      <c r="B391" s="201"/>
      <c r="C391" s="202"/>
      <c r="D391" s="194" t="s">
        <v>192</v>
      </c>
      <c r="E391" s="203" t="s">
        <v>19</v>
      </c>
      <c r="F391" s="204" t="s">
        <v>538</v>
      </c>
      <c r="G391" s="202"/>
      <c r="H391" s="203" t="s">
        <v>19</v>
      </c>
      <c r="I391" s="205"/>
      <c r="J391" s="202"/>
      <c r="K391" s="202"/>
      <c r="L391" s="206"/>
      <c r="M391" s="207"/>
      <c r="N391" s="208"/>
      <c r="O391" s="208"/>
      <c r="P391" s="208"/>
      <c r="Q391" s="208"/>
      <c r="R391" s="208"/>
      <c r="S391" s="208"/>
      <c r="T391" s="209"/>
      <c r="AT391" s="210" t="s">
        <v>192</v>
      </c>
      <c r="AU391" s="210" t="s">
        <v>86</v>
      </c>
      <c r="AV391" s="13" t="s">
        <v>84</v>
      </c>
      <c r="AW391" s="13" t="s">
        <v>37</v>
      </c>
      <c r="AX391" s="13" t="s">
        <v>77</v>
      </c>
      <c r="AY391" s="210" t="s">
        <v>179</v>
      </c>
    </row>
    <row r="392" spans="1:65" s="13" customFormat="1" ht="11.25">
      <c r="B392" s="201"/>
      <c r="C392" s="202"/>
      <c r="D392" s="194" t="s">
        <v>192</v>
      </c>
      <c r="E392" s="203" t="s">
        <v>19</v>
      </c>
      <c r="F392" s="204" t="s">
        <v>523</v>
      </c>
      <c r="G392" s="202"/>
      <c r="H392" s="203" t="s">
        <v>19</v>
      </c>
      <c r="I392" s="205"/>
      <c r="J392" s="202"/>
      <c r="K392" s="202"/>
      <c r="L392" s="206"/>
      <c r="M392" s="207"/>
      <c r="N392" s="208"/>
      <c r="O392" s="208"/>
      <c r="P392" s="208"/>
      <c r="Q392" s="208"/>
      <c r="R392" s="208"/>
      <c r="S392" s="208"/>
      <c r="T392" s="209"/>
      <c r="AT392" s="210" t="s">
        <v>192</v>
      </c>
      <c r="AU392" s="210" t="s">
        <v>86</v>
      </c>
      <c r="AV392" s="13" t="s">
        <v>84</v>
      </c>
      <c r="AW392" s="13" t="s">
        <v>37</v>
      </c>
      <c r="AX392" s="13" t="s">
        <v>77</v>
      </c>
      <c r="AY392" s="210" t="s">
        <v>179</v>
      </c>
    </row>
    <row r="393" spans="1:65" s="14" customFormat="1" ht="11.25">
      <c r="B393" s="211"/>
      <c r="C393" s="212"/>
      <c r="D393" s="194" t="s">
        <v>192</v>
      </c>
      <c r="E393" s="213" t="s">
        <v>19</v>
      </c>
      <c r="F393" s="214" t="s">
        <v>539</v>
      </c>
      <c r="G393" s="212"/>
      <c r="H393" s="215">
        <v>23.37</v>
      </c>
      <c r="I393" s="216"/>
      <c r="J393" s="212"/>
      <c r="K393" s="212"/>
      <c r="L393" s="217"/>
      <c r="M393" s="218"/>
      <c r="N393" s="219"/>
      <c r="O393" s="219"/>
      <c r="P393" s="219"/>
      <c r="Q393" s="219"/>
      <c r="R393" s="219"/>
      <c r="S393" s="219"/>
      <c r="T393" s="220"/>
      <c r="AT393" s="221" t="s">
        <v>192</v>
      </c>
      <c r="AU393" s="221" t="s">
        <v>86</v>
      </c>
      <c r="AV393" s="14" t="s">
        <v>86</v>
      </c>
      <c r="AW393" s="14" t="s">
        <v>37</v>
      </c>
      <c r="AX393" s="14" t="s">
        <v>84</v>
      </c>
      <c r="AY393" s="221" t="s">
        <v>179</v>
      </c>
    </row>
    <row r="394" spans="1:65" s="2" customFormat="1" ht="24.2" customHeight="1">
      <c r="A394" s="37"/>
      <c r="B394" s="38"/>
      <c r="C394" s="181" t="s">
        <v>540</v>
      </c>
      <c r="D394" s="181" t="s">
        <v>181</v>
      </c>
      <c r="E394" s="182" t="s">
        <v>541</v>
      </c>
      <c r="F394" s="183" t="s">
        <v>542</v>
      </c>
      <c r="G394" s="184" t="s">
        <v>332</v>
      </c>
      <c r="H394" s="185">
        <v>5.95</v>
      </c>
      <c r="I394" s="186"/>
      <c r="J394" s="187">
        <f>ROUND(I394*H394,2)</f>
        <v>0</v>
      </c>
      <c r="K394" s="183" t="s">
        <v>185</v>
      </c>
      <c r="L394" s="42"/>
      <c r="M394" s="188" t="s">
        <v>19</v>
      </c>
      <c r="N394" s="189" t="s">
        <v>48</v>
      </c>
      <c r="O394" s="67"/>
      <c r="P394" s="190">
        <f>O394*H394</f>
        <v>0</v>
      </c>
      <c r="Q394" s="190">
        <v>0</v>
      </c>
      <c r="R394" s="190">
        <f>Q394*H394</f>
        <v>0</v>
      </c>
      <c r="S394" s="190">
        <v>0</v>
      </c>
      <c r="T394" s="191">
        <f>S394*H394</f>
        <v>0</v>
      </c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R394" s="192" t="s">
        <v>186</v>
      </c>
      <c r="AT394" s="192" t="s">
        <v>181</v>
      </c>
      <c r="AU394" s="192" t="s">
        <v>86</v>
      </c>
      <c r="AY394" s="20" t="s">
        <v>179</v>
      </c>
      <c r="BE394" s="193">
        <f>IF(N394="základní",J394,0)</f>
        <v>0</v>
      </c>
      <c r="BF394" s="193">
        <f>IF(N394="snížená",J394,0)</f>
        <v>0</v>
      </c>
      <c r="BG394" s="193">
        <f>IF(N394="zákl. přenesená",J394,0)</f>
        <v>0</v>
      </c>
      <c r="BH394" s="193">
        <f>IF(N394="sníž. přenesená",J394,0)</f>
        <v>0</v>
      </c>
      <c r="BI394" s="193">
        <f>IF(N394="nulová",J394,0)</f>
        <v>0</v>
      </c>
      <c r="BJ394" s="20" t="s">
        <v>84</v>
      </c>
      <c r="BK394" s="193">
        <f>ROUND(I394*H394,2)</f>
        <v>0</v>
      </c>
      <c r="BL394" s="20" t="s">
        <v>186</v>
      </c>
      <c r="BM394" s="192" t="s">
        <v>543</v>
      </c>
    </row>
    <row r="395" spans="1:65" s="2" customFormat="1" ht="11.25">
      <c r="A395" s="37"/>
      <c r="B395" s="38"/>
      <c r="C395" s="39"/>
      <c r="D395" s="194" t="s">
        <v>188</v>
      </c>
      <c r="E395" s="39"/>
      <c r="F395" s="195" t="s">
        <v>544</v>
      </c>
      <c r="G395" s="39"/>
      <c r="H395" s="39"/>
      <c r="I395" s="196"/>
      <c r="J395" s="39"/>
      <c r="K395" s="39"/>
      <c r="L395" s="42"/>
      <c r="M395" s="197"/>
      <c r="N395" s="198"/>
      <c r="O395" s="67"/>
      <c r="P395" s="67"/>
      <c r="Q395" s="67"/>
      <c r="R395" s="67"/>
      <c r="S395" s="67"/>
      <c r="T395" s="68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T395" s="20" t="s">
        <v>188</v>
      </c>
      <c r="AU395" s="20" t="s">
        <v>86</v>
      </c>
    </row>
    <row r="396" spans="1:65" s="2" customFormat="1" ht="11.25">
      <c r="A396" s="37"/>
      <c r="B396" s="38"/>
      <c r="C396" s="39"/>
      <c r="D396" s="199" t="s">
        <v>190</v>
      </c>
      <c r="E396" s="39"/>
      <c r="F396" s="200" t="s">
        <v>545</v>
      </c>
      <c r="G396" s="39"/>
      <c r="H396" s="39"/>
      <c r="I396" s="196"/>
      <c r="J396" s="39"/>
      <c r="K396" s="39"/>
      <c r="L396" s="42"/>
      <c r="M396" s="197"/>
      <c r="N396" s="198"/>
      <c r="O396" s="67"/>
      <c r="P396" s="67"/>
      <c r="Q396" s="67"/>
      <c r="R396" s="67"/>
      <c r="S396" s="67"/>
      <c r="T396" s="68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T396" s="20" t="s">
        <v>190</v>
      </c>
      <c r="AU396" s="20" t="s">
        <v>86</v>
      </c>
    </row>
    <row r="397" spans="1:65" s="2" customFormat="1" ht="37.9" customHeight="1">
      <c r="A397" s="37"/>
      <c r="B397" s="38"/>
      <c r="C397" s="181" t="s">
        <v>546</v>
      </c>
      <c r="D397" s="181" t="s">
        <v>181</v>
      </c>
      <c r="E397" s="182" t="s">
        <v>547</v>
      </c>
      <c r="F397" s="183" t="s">
        <v>548</v>
      </c>
      <c r="G397" s="184" t="s">
        <v>332</v>
      </c>
      <c r="H397" s="185">
        <v>1.23</v>
      </c>
      <c r="I397" s="186"/>
      <c r="J397" s="187">
        <f>ROUND(I397*H397,2)</f>
        <v>0</v>
      </c>
      <c r="K397" s="183" t="s">
        <v>185</v>
      </c>
      <c r="L397" s="42"/>
      <c r="M397" s="188" t="s">
        <v>19</v>
      </c>
      <c r="N397" s="189" t="s">
        <v>48</v>
      </c>
      <c r="O397" s="67"/>
      <c r="P397" s="190">
        <f>O397*H397</f>
        <v>0</v>
      </c>
      <c r="Q397" s="190">
        <v>0</v>
      </c>
      <c r="R397" s="190">
        <f>Q397*H397</f>
        <v>0</v>
      </c>
      <c r="S397" s="190">
        <v>0</v>
      </c>
      <c r="T397" s="191">
        <f>S397*H397</f>
        <v>0</v>
      </c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R397" s="192" t="s">
        <v>186</v>
      </c>
      <c r="AT397" s="192" t="s">
        <v>181</v>
      </c>
      <c r="AU397" s="192" t="s">
        <v>86</v>
      </c>
      <c r="AY397" s="20" t="s">
        <v>179</v>
      </c>
      <c r="BE397" s="193">
        <f>IF(N397="základní",J397,0)</f>
        <v>0</v>
      </c>
      <c r="BF397" s="193">
        <f>IF(N397="snížená",J397,0)</f>
        <v>0</v>
      </c>
      <c r="BG397" s="193">
        <f>IF(N397="zákl. přenesená",J397,0)</f>
        <v>0</v>
      </c>
      <c r="BH397" s="193">
        <f>IF(N397="sníž. přenesená",J397,0)</f>
        <v>0</v>
      </c>
      <c r="BI397" s="193">
        <f>IF(N397="nulová",J397,0)</f>
        <v>0</v>
      </c>
      <c r="BJ397" s="20" t="s">
        <v>84</v>
      </c>
      <c r="BK397" s="193">
        <f>ROUND(I397*H397,2)</f>
        <v>0</v>
      </c>
      <c r="BL397" s="20" t="s">
        <v>186</v>
      </c>
      <c r="BM397" s="192" t="s">
        <v>549</v>
      </c>
    </row>
    <row r="398" spans="1:65" s="2" customFormat="1" ht="29.25">
      <c r="A398" s="37"/>
      <c r="B398" s="38"/>
      <c r="C398" s="39"/>
      <c r="D398" s="194" t="s">
        <v>188</v>
      </c>
      <c r="E398" s="39"/>
      <c r="F398" s="195" t="s">
        <v>550</v>
      </c>
      <c r="G398" s="39"/>
      <c r="H398" s="39"/>
      <c r="I398" s="196"/>
      <c r="J398" s="39"/>
      <c r="K398" s="39"/>
      <c r="L398" s="42"/>
      <c r="M398" s="197"/>
      <c r="N398" s="198"/>
      <c r="O398" s="67"/>
      <c r="P398" s="67"/>
      <c r="Q398" s="67"/>
      <c r="R398" s="67"/>
      <c r="S398" s="67"/>
      <c r="T398" s="68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T398" s="20" t="s">
        <v>188</v>
      </c>
      <c r="AU398" s="20" t="s">
        <v>86</v>
      </c>
    </row>
    <row r="399" spans="1:65" s="2" customFormat="1" ht="11.25">
      <c r="A399" s="37"/>
      <c r="B399" s="38"/>
      <c r="C399" s="39"/>
      <c r="D399" s="199" t="s">
        <v>190</v>
      </c>
      <c r="E399" s="39"/>
      <c r="F399" s="200" t="s">
        <v>551</v>
      </c>
      <c r="G399" s="39"/>
      <c r="H399" s="39"/>
      <c r="I399" s="196"/>
      <c r="J399" s="39"/>
      <c r="K399" s="39"/>
      <c r="L399" s="42"/>
      <c r="M399" s="197"/>
      <c r="N399" s="198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190</v>
      </c>
      <c r="AU399" s="20" t="s">
        <v>86</v>
      </c>
    </row>
    <row r="400" spans="1:65" s="14" customFormat="1" ht="11.25">
      <c r="B400" s="211"/>
      <c r="C400" s="212"/>
      <c r="D400" s="194" t="s">
        <v>192</v>
      </c>
      <c r="E400" s="213" t="s">
        <v>19</v>
      </c>
      <c r="F400" s="214" t="s">
        <v>531</v>
      </c>
      <c r="G400" s="212"/>
      <c r="H400" s="215">
        <v>1.23</v>
      </c>
      <c r="I400" s="216"/>
      <c r="J400" s="212"/>
      <c r="K400" s="212"/>
      <c r="L400" s="217"/>
      <c r="M400" s="218"/>
      <c r="N400" s="219"/>
      <c r="O400" s="219"/>
      <c r="P400" s="219"/>
      <c r="Q400" s="219"/>
      <c r="R400" s="219"/>
      <c r="S400" s="219"/>
      <c r="T400" s="220"/>
      <c r="AT400" s="221" t="s">
        <v>192</v>
      </c>
      <c r="AU400" s="221" t="s">
        <v>86</v>
      </c>
      <c r="AV400" s="14" t="s">
        <v>86</v>
      </c>
      <c r="AW400" s="14" t="s">
        <v>37</v>
      </c>
      <c r="AX400" s="14" t="s">
        <v>84</v>
      </c>
      <c r="AY400" s="221" t="s">
        <v>179</v>
      </c>
    </row>
    <row r="401" spans="1:65" s="2" customFormat="1" ht="44.25" customHeight="1">
      <c r="A401" s="37"/>
      <c r="B401" s="38"/>
      <c r="C401" s="181" t="s">
        <v>552</v>
      </c>
      <c r="D401" s="181" t="s">
        <v>181</v>
      </c>
      <c r="E401" s="182" t="s">
        <v>553</v>
      </c>
      <c r="F401" s="183" t="s">
        <v>554</v>
      </c>
      <c r="G401" s="184" t="s">
        <v>332</v>
      </c>
      <c r="H401" s="185">
        <v>3.3180000000000001</v>
      </c>
      <c r="I401" s="186"/>
      <c r="J401" s="187">
        <f>ROUND(I401*H401,2)</f>
        <v>0</v>
      </c>
      <c r="K401" s="183" t="s">
        <v>185</v>
      </c>
      <c r="L401" s="42"/>
      <c r="M401" s="188" t="s">
        <v>19</v>
      </c>
      <c r="N401" s="189" t="s">
        <v>48</v>
      </c>
      <c r="O401" s="67"/>
      <c r="P401" s="190">
        <f>O401*H401</f>
        <v>0</v>
      </c>
      <c r="Q401" s="190">
        <v>0</v>
      </c>
      <c r="R401" s="190">
        <f>Q401*H401</f>
        <v>0</v>
      </c>
      <c r="S401" s="190">
        <v>0</v>
      </c>
      <c r="T401" s="191">
        <f>S401*H401</f>
        <v>0</v>
      </c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R401" s="192" t="s">
        <v>186</v>
      </c>
      <c r="AT401" s="192" t="s">
        <v>181</v>
      </c>
      <c r="AU401" s="192" t="s">
        <v>86</v>
      </c>
      <c r="AY401" s="20" t="s">
        <v>179</v>
      </c>
      <c r="BE401" s="193">
        <f>IF(N401="základní",J401,0)</f>
        <v>0</v>
      </c>
      <c r="BF401" s="193">
        <f>IF(N401="snížená",J401,0)</f>
        <v>0</v>
      </c>
      <c r="BG401" s="193">
        <f>IF(N401="zákl. přenesená",J401,0)</f>
        <v>0</v>
      </c>
      <c r="BH401" s="193">
        <f>IF(N401="sníž. přenesená",J401,0)</f>
        <v>0</v>
      </c>
      <c r="BI401" s="193">
        <f>IF(N401="nulová",J401,0)</f>
        <v>0</v>
      </c>
      <c r="BJ401" s="20" t="s">
        <v>84</v>
      </c>
      <c r="BK401" s="193">
        <f>ROUND(I401*H401,2)</f>
        <v>0</v>
      </c>
      <c r="BL401" s="20" t="s">
        <v>186</v>
      </c>
      <c r="BM401" s="192" t="s">
        <v>555</v>
      </c>
    </row>
    <row r="402" spans="1:65" s="2" customFormat="1" ht="29.25">
      <c r="A402" s="37"/>
      <c r="B402" s="38"/>
      <c r="C402" s="39"/>
      <c r="D402" s="194" t="s">
        <v>188</v>
      </c>
      <c r="E402" s="39"/>
      <c r="F402" s="195" t="s">
        <v>334</v>
      </c>
      <c r="G402" s="39"/>
      <c r="H402" s="39"/>
      <c r="I402" s="196"/>
      <c r="J402" s="39"/>
      <c r="K402" s="39"/>
      <c r="L402" s="42"/>
      <c r="M402" s="197"/>
      <c r="N402" s="198"/>
      <c r="O402" s="67"/>
      <c r="P402" s="67"/>
      <c r="Q402" s="67"/>
      <c r="R402" s="67"/>
      <c r="S402" s="67"/>
      <c r="T402" s="68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T402" s="20" t="s">
        <v>188</v>
      </c>
      <c r="AU402" s="20" t="s">
        <v>86</v>
      </c>
    </row>
    <row r="403" spans="1:65" s="2" customFormat="1" ht="11.25">
      <c r="A403" s="37"/>
      <c r="B403" s="38"/>
      <c r="C403" s="39"/>
      <c r="D403" s="199" t="s">
        <v>190</v>
      </c>
      <c r="E403" s="39"/>
      <c r="F403" s="200" t="s">
        <v>556</v>
      </c>
      <c r="G403" s="39"/>
      <c r="H403" s="39"/>
      <c r="I403" s="196"/>
      <c r="J403" s="39"/>
      <c r="K403" s="39"/>
      <c r="L403" s="42"/>
      <c r="M403" s="197"/>
      <c r="N403" s="198"/>
      <c r="O403" s="67"/>
      <c r="P403" s="67"/>
      <c r="Q403" s="67"/>
      <c r="R403" s="67"/>
      <c r="S403" s="67"/>
      <c r="T403" s="68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T403" s="20" t="s">
        <v>190</v>
      </c>
      <c r="AU403" s="20" t="s">
        <v>86</v>
      </c>
    </row>
    <row r="404" spans="1:65" s="14" customFormat="1" ht="11.25">
      <c r="B404" s="211"/>
      <c r="C404" s="212"/>
      <c r="D404" s="194" t="s">
        <v>192</v>
      </c>
      <c r="E404" s="213" t="s">
        <v>19</v>
      </c>
      <c r="F404" s="214" t="s">
        <v>515</v>
      </c>
      <c r="G404" s="212"/>
      <c r="H404" s="215">
        <v>3.3180000000000001</v>
      </c>
      <c r="I404" s="216"/>
      <c r="J404" s="212"/>
      <c r="K404" s="212"/>
      <c r="L404" s="217"/>
      <c r="M404" s="218"/>
      <c r="N404" s="219"/>
      <c r="O404" s="219"/>
      <c r="P404" s="219"/>
      <c r="Q404" s="219"/>
      <c r="R404" s="219"/>
      <c r="S404" s="219"/>
      <c r="T404" s="220"/>
      <c r="AT404" s="221" t="s">
        <v>192</v>
      </c>
      <c r="AU404" s="221" t="s">
        <v>86</v>
      </c>
      <c r="AV404" s="14" t="s">
        <v>86</v>
      </c>
      <c r="AW404" s="14" t="s">
        <v>37</v>
      </c>
      <c r="AX404" s="14" t="s">
        <v>84</v>
      </c>
      <c r="AY404" s="221" t="s">
        <v>179</v>
      </c>
    </row>
    <row r="405" spans="1:65" s="12" customFormat="1" ht="22.9" customHeight="1">
      <c r="B405" s="165"/>
      <c r="C405" s="166"/>
      <c r="D405" s="167" t="s">
        <v>76</v>
      </c>
      <c r="E405" s="179" t="s">
        <v>557</v>
      </c>
      <c r="F405" s="179" t="s">
        <v>558</v>
      </c>
      <c r="G405" s="166"/>
      <c r="H405" s="166"/>
      <c r="I405" s="169"/>
      <c r="J405" s="180">
        <f>BK405</f>
        <v>0</v>
      </c>
      <c r="K405" s="166"/>
      <c r="L405" s="171"/>
      <c r="M405" s="172"/>
      <c r="N405" s="173"/>
      <c r="O405" s="173"/>
      <c r="P405" s="174">
        <f>SUM(P406:P408)</f>
        <v>0</v>
      </c>
      <c r="Q405" s="173"/>
      <c r="R405" s="174">
        <f>SUM(R406:R408)</f>
        <v>0</v>
      </c>
      <c r="S405" s="173"/>
      <c r="T405" s="175">
        <f>SUM(T406:T408)</f>
        <v>0</v>
      </c>
      <c r="AR405" s="176" t="s">
        <v>84</v>
      </c>
      <c r="AT405" s="177" t="s">
        <v>76</v>
      </c>
      <c r="AU405" s="177" t="s">
        <v>84</v>
      </c>
      <c r="AY405" s="176" t="s">
        <v>179</v>
      </c>
      <c r="BK405" s="178">
        <f>SUM(BK406:BK408)</f>
        <v>0</v>
      </c>
    </row>
    <row r="406" spans="1:65" s="2" customFormat="1" ht="24.2" customHeight="1">
      <c r="A406" s="37"/>
      <c r="B406" s="38"/>
      <c r="C406" s="181" t="s">
        <v>559</v>
      </c>
      <c r="D406" s="181" t="s">
        <v>181</v>
      </c>
      <c r="E406" s="182" t="s">
        <v>560</v>
      </c>
      <c r="F406" s="183" t="s">
        <v>561</v>
      </c>
      <c r="G406" s="184" t="s">
        <v>332</v>
      </c>
      <c r="H406" s="185">
        <v>19.352</v>
      </c>
      <c r="I406" s="186"/>
      <c r="J406" s="187">
        <f>ROUND(I406*H406,2)</f>
        <v>0</v>
      </c>
      <c r="K406" s="183" t="s">
        <v>185</v>
      </c>
      <c r="L406" s="42"/>
      <c r="M406" s="188" t="s">
        <v>19</v>
      </c>
      <c r="N406" s="189" t="s">
        <v>48</v>
      </c>
      <c r="O406" s="67"/>
      <c r="P406" s="190">
        <f>O406*H406</f>
        <v>0</v>
      </c>
      <c r="Q406" s="190">
        <v>0</v>
      </c>
      <c r="R406" s="190">
        <f>Q406*H406</f>
        <v>0</v>
      </c>
      <c r="S406" s="190">
        <v>0</v>
      </c>
      <c r="T406" s="191">
        <f>S406*H406</f>
        <v>0</v>
      </c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R406" s="192" t="s">
        <v>186</v>
      </c>
      <c r="AT406" s="192" t="s">
        <v>181</v>
      </c>
      <c r="AU406" s="192" t="s">
        <v>86</v>
      </c>
      <c r="AY406" s="20" t="s">
        <v>179</v>
      </c>
      <c r="BE406" s="193">
        <f>IF(N406="základní",J406,0)</f>
        <v>0</v>
      </c>
      <c r="BF406" s="193">
        <f>IF(N406="snížená",J406,0)</f>
        <v>0</v>
      </c>
      <c r="BG406" s="193">
        <f>IF(N406="zákl. přenesená",J406,0)</f>
        <v>0</v>
      </c>
      <c r="BH406" s="193">
        <f>IF(N406="sníž. přenesená",J406,0)</f>
        <v>0</v>
      </c>
      <c r="BI406" s="193">
        <f>IF(N406="nulová",J406,0)</f>
        <v>0</v>
      </c>
      <c r="BJ406" s="20" t="s">
        <v>84</v>
      </c>
      <c r="BK406" s="193">
        <f>ROUND(I406*H406,2)</f>
        <v>0</v>
      </c>
      <c r="BL406" s="20" t="s">
        <v>186</v>
      </c>
      <c r="BM406" s="192" t="s">
        <v>562</v>
      </c>
    </row>
    <row r="407" spans="1:65" s="2" customFormat="1" ht="19.5">
      <c r="A407" s="37"/>
      <c r="B407" s="38"/>
      <c r="C407" s="39"/>
      <c r="D407" s="194" t="s">
        <v>188</v>
      </c>
      <c r="E407" s="39"/>
      <c r="F407" s="195" t="s">
        <v>563</v>
      </c>
      <c r="G407" s="39"/>
      <c r="H407" s="39"/>
      <c r="I407" s="196"/>
      <c r="J407" s="39"/>
      <c r="K407" s="39"/>
      <c r="L407" s="42"/>
      <c r="M407" s="197"/>
      <c r="N407" s="198"/>
      <c r="O407" s="67"/>
      <c r="P407" s="67"/>
      <c r="Q407" s="67"/>
      <c r="R407" s="67"/>
      <c r="S407" s="67"/>
      <c r="T407" s="68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T407" s="20" t="s">
        <v>188</v>
      </c>
      <c r="AU407" s="20" t="s">
        <v>86</v>
      </c>
    </row>
    <row r="408" spans="1:65" s="2" customFormat="1" ht="11.25">
      <c r="A408" s="37"/>
      <c r="B408" s="38"/>
      <c r="C408" s="39"/>
      <c r="D408" s="199" t="s">
        <v>190</v>
      </c>
      <c r="E408" s="39"/>
      <c r="F408" s="200" t="s">
        <v>564</v>
      </c>
      <c r="G408" s="39"/>
      <c r="H408" s="39"/>
      <c r="I408" s="196"/>
      <c r="J408" s="39"/>
      <c r="K408" s="39"/>
      <c r="L408" s="42"/>
      <c r="M408" s="197"/>
      <c r="N408" s="198"/>
      <c r="O408" s="67"/>
      <c r="P408" s="67"/>
      <c r="Q408" s="67"/>
      <c r="R408" s="67"/>
      <c r="S408" s="67"/>
      <c r="T408" s="68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T408" s="20" t="s">
        <v>190</v>
      </c>
      <c r="AU408" s="20" t="s">
        <v>86</v>
      </c>
    </row>
    <row r="409" spans="1:65" s="12" customFormat="1" ht="25.9" customHeight="1">
      <c r="B409" s="165"/>
      <c r="C409" s="166"/>
      <c r="D409" s="167" t="s">
        <v>76</v>
      </c>
      <c r="E409" s="168" t="s">
        <v>374</v>
      </c>
      <c r="F409" s="168" t="s">
        <v>565</v>
      </c>
      <c r="G409" s="166"/>
      <c r="H409" s="166"/>
      <c r="I409" s="169"/>
      <c r="J409" s="170">
        <f>BK409</f>
        <v>0</v>
      </c>
      <c r="K409" s="166"/>
      <c r="L409" s="171"/>
      <c r="M409" s="172"/>
      <c r="N409" s="173"/>
      <c r="O409" s="173"/>
      <c r="P409" s="174">
        <f>P410</f>
        <v>0</v>
      </c>
      <c r="Q409" s="173"/>
      <c r="R409" s="174">
        <f>R410</f>
        <v>5.8570799999999985E-2</v>
      </c>
      <c r="S409" s="173"/>
      <c r="T409" s="175">
        <f>T410</f>
        <v>0</v>
      </c>
      <c r="AR409" s="176" t="s">
        <v>94</v>
      </c>
      <c r="AT409" s="177" t="s">
        <v>76</v>
      </c>
      <c r="AU409" s="177" t="s">
        <v>77</v>
      </c>
      <c r="AY409" s="176" t="s">
        <v>179</v>
      </c>
      <c r="BK409" s="178">
        <f>BK410</f>
        <v>0</v>
      </c>
    </row>
    <row r="410" spans="1:65" s="12" customFormat="1" ht="22.9" customHeight="1">
      <c r="B410" s="165"/>
      <c r="C410" s="166"/>
      <c r="D410" s="167" t="s">
        <v>76</v>
      </c>
      <c r="E410" s="179" t="s">
        <v>566</v>
      </c>
      <c r="F410" s="179" t="s">
        <v>567</v>
      </c>
      <c r="G410" s="166"/>
      <c r="H410" s="166"/>
      <c r="I410" s="169"/>
      <c r="J410" s="180">
        <f>BK410</f>
        <v>0</v>
      </c>
      <c r="K410" s="166"/>
      <c r="L410" s="171"/>
      <c r="M410" s="172"/>
      <c r="N410" s="173"/>
      <c r="O410" s="173"/>
      <c r="P410" s="174">
        <f>SUM(P411:P458)</f>
        <v>0</v>
      </c>
      <c r="Q410" s="173"/>
      <c r="R410" s="174">
        <f>SUM(R411:R458)</f>
        <v>5.8570799999999985E-2</v>
      </c>
      <c r="S410" s="173"/>
      <c r="T410" s="175">
        <f>SUM(T411:T458)</f>
        <v>0</v>
      </c>
      <c r="AR410" s="176" t="s">
        <v>94</v>
      </c>
      <c r="AT410" s="177" t="s">
        <v>76</v>
      </c>
      <c r="AU410" s="177" t="s">
        <v>84</v>
      </c>
      <c r="AY410" s="176" t="s">
        <v>179</v>
      </c>
      <c r="BK410" s="178">
        <f>SUM(BK411:BK458)</f>
        <v>0</v>
      </c>
    </row>
    <row r="411" spans="1:65" s="2" customFormat="1" ht="24.2" customHeight="1">
      <c r="A411" s="37"/>
      <c r="B411" s="38"/>
      <c r="C411" s="181" t="s">
        <v>568</v>
      </c>
      <c r="D411" s="181" t="s">
        <v>181</v>
      </c>
      <c r="E411" s="182" t="s">
        <v>569</v>
      </c>
      <c r="F411" s="183" t="s">
        <v>570</v>
      </c>
      <c r="G411" s="184" t="s">
        <v>571</v>
      </c>
      <c r="H411" s="185">
        <v>6.6000000000000003E-2</v>
      </c>
      <c r="I411" s="186"/>
      <c r="J411" s="187">
        <f>ROUND(I411*H411,2)</f>
        <v>0</v>
      </c>
      <c r="K411" s="183" t="s">
        <v>185</v>
      </c>
      <c r="L411" s="42"/>
      <c r="M411" s="188" t="s">
        <v>19</v>
      </c>
      <c r="N411" s="189" t="s">
        <v>48</v>
      </c>
      <c r="O411" s="67"/>
      <c r="P411" s="190">
        <f>O411*H411</f>
        <v>0</v>
      </c>
      <c r="Q411" s="190">
        <v>8.8000000000000005E-3</v>
      </c>
      <c r="R411" s="190">
        <f>Q411*H411</f>
        <v>5.8080000000000002E-4</v>
      </c>
      <c r="S411" s="190">
        <v>0</v>
      </c>
      <c r="T411" s="191">
        <f>S411*H411</f>
        <v>0</v>
      </c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R411" s="192" t="s">
        <v>572</v>
      </c>
      <c r="AT411" s="192" t="s">
        <v>181</v>
      </c>
      <c r="AU411" s="192" t="s">
        <v>86</v>
      </c>
      <c r="AY411" s="20" t="s">
        <v>179</v>
      </c>
      <c r="BE411" s="193">
        <f>IF(N411="základní",J411,0)</f>
        <v>0</v>
      </c>
      <c r="BF411" s="193">
        <f>IF(N411="snížená",J411,0)</f>
        <v>0</v>
      </c>
      <c r="BG411" s="193">
        <f>IF(N411="zákl. přenesená",J411,0)</f>
        <v>0</v>
      </c>
      <c r="BH411" s="193">
        <f>IF(N411="sníž. přenesená",J411,0)</f>
        <v>0</v>
      </c>
      <c r="BI411" s="193">
        <f>IF(N411="nulová",J411,0)</f>
        <v>0</v>
      </c>
      <c r="BJ411" s="20" t="s">
        <v>84</v>
      </c>
      <c r="BK411" s="193">
        <f>ROUND(I411*H411,2)</f>
        <v>0</v>
      </c>
      <c r="BL411" s="20" t="s">
        <v>572</v>
      </c>
      <c r="BM411" s="192" t="s">
        <v>573</v>
      </c>
    </row>
    <row r="412" spans="1:65" s="2" customFormat="1" ht="19.5">
      <c r="A412" s="37"/>
      <c r="B412" s="38"/>
      <c r="C412" s="39"/>
      <c r="D412" s="194" t="s">
        <v>188</v>
      </c>
      <c r="E412" s="39"/>
      <c r="F412" s="195" t="s">
        <v>574</v>
      </c>
      <c r="G412" s="39"/>
      <c r="H412" s="39"/>
      <c r="I412" s="196"/>
      <c r="J412" s="39"/>
      <c r="K412" s="39"/>
      <c r="L412" s="42"/>
      <c r="M412" s="197"/>
      <c r="N412" s="198"/>
      <c r="O412" s="67"/>
      <c r="P412" s="67"/>
      <c r="Q412" s="67"/>
      <c r="R412" s="67"/>
      <c r="S412" s="67"/>
      <c r="T412" s="68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T412" s="20" t="s">
        <v>188</v>
      </c>
      <c r="AU412" s="20" t="s">
        <v>86</v>
      </c>
    </row>
    <row r="413" spans="1:65" s="2" customFormat="1" ht="11.25">
      <c r="A413" s="37"/>
      <c r="B413" s="38"/>
      <c r="C413" s="39"/>
      <c r="D413" s="199" t="s">
        <v>190</v>
      </c>
      <c r="E413" s="39"/>
      <c r="F413" s="200" t="s">
        <v>575</v>
      </c>
      <c r="G413" s="39"/>
      <c r="H413" s="39"/>
      <c r="I413" s="196"/>
      <c r="J413" s="39"/>
      <c r="K413" s="39"/>
      <c r="L413" s="42"/>
      <c r="M413" s="197"/>
      <c r="N413" s="198"/>
      <c r="O413" s="67"/>
      <c r="P413" s="67"/>
      <c r="Q413" s="67"/>
      <c r="R413" s="67"/>
      <c r="S413" s="67"/>
      <c r="T413" s="68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T413" s="20" t="s">
        <v>190</v>
      </c>
      <c r="AU413" s="20" t="s">
        <v>86</v>
      </c>
    </row>
    <row r="414" spans="1:65" s="13" customFormat="1" ht="11.25">
      <c r="B414" s="201"/>
      <c r="C414" s="202"/>
      <c r="D414" s="194" t="s">
        <v>192</v>
      </c>
      <c r="E414" s="203" t="s">
        <v>19</v>
      </c>
      <c r="F414" s="204" t="s">
        <v>576</v>
      </c>
      <c r="G414" s="202"/>
      <c r="H414" s="203" t="s">
        <v>19</v>
      </c>
      <c r="I414" s="205"/>
      <c r="J414" s="202"/>
      <c r="K414" s="202"/>
      <c r="L414" s="206"/>
      <c r="M414" s="207"/>
      <c r="N414" s="208"/>
      <c r="O414" s="208"/>
      <c r="P414" s="208"/>
      <c r="Q414" s="208"/>
      <c r="R414" s="208"/>
      <c r="S414" s="208"/>
      <c r="T414" s="209"/>
      <c r="AT414" s="210" t="s">
        <v>192</v>
      </c>
      <c r="AU414" s="210" t="s">
        <v>86</v>
      </c>
      <c r="AV414" s="13" t="s">
        <v>84</v>
      </c>
      <c r="AW414" s="13" t="s">
        <v>37</v>
      </c>
      <c r="AX414" s="13" t="s">
        <v>77</v>
      </c>
      <c r="AY414" s="210" t="s">
        <v>179</v>
      </c>
    </row>
    <row r="415" spans="1:65" s="14" customFormat="1" ht="11.25">
      <c r="B415" s="211"/>
      <c r="C415" s="212"/>
      <c r="D415" s="194" t="s">
        <v>192</v>
      </c>
      <c r="E415" s="213" t="s">
        <v>19</v>
      </c>
      <c r="F415" s="214" t="s">
        <v>577</v>
      </c>
      <c r="G415" s="212"/>
      <c r="H415" s="215">
        <v>6.6000000000000003E-2</v>
      </c>
      <c r="I415" s="216"/>
      <c r="J415" s="212"/>
      <c r="K415" s="212"/>
      <c r="L415" s="217"/>
      <c r="M415" s="218"/>
      <c r="N415" s="219"/>
      <c r="O415" s="219"/>
      <c r="P415" s="219"/>
      <c r="Q415" s="219"/>
      <c r="R415" s="219"/>
      <c r="S415" s="219"/>
      <c r="T415" s="220"/>
      <c r="AT415" s="221" t="s">
        <v>192</v>
      </c>
      <c r="AU415" s="221" t="s">
        <v>86</v>
      </c>
      <c r="AV415" s="14" t="s">
        <v>86</v>
      </c>
      <c r="AW415" s="14" t="s">
        <v>37</v>
      </c>
      <c r="AX415" s="14" t="s">
        <v>84</v>
      </c>
      <c r="AY415" s="221" t="s">
        <v>179</v>
      </c>
    </row>
    <row r="416" spans="1:65" s="2" customFormat="1" ht="24.2" customHeight="1">
      <c r="A416" s="37"/>
      <c r="B416" s="38"/>
      <c r="C416" s="181" t="s">
        <v>578</v>
      </c>
      <c r="D416" s="181" t="s">
        <v>181</v>
      </c>
      <c r="E416" s="182" t="s">
        <v>579</v>
      </c>
      <c r="F416" s="183" t="s">
        <v>580</v>
      </c>
      <c r="G416" s="184" t="s">
        <v>184</v>
      </c>
      <c r="H416" s="185">
        <v>22.8</v>
      </c>
      <c r="I416" s="186"/>
      <c r="J416" s="187">
        <f>ROUND(I416*H416,2)</f>
        <v>0</v>
      </c>
      <c r="K416" s="183" t="s">
        <v>185</v>
      </c>
      <c r="L416" s="42"/>
      <c r="M416" s="188" t="s">
        <v>19</v>
      </c>
      <c r="N416" s="189" t="s">
        <v>48</v>
      </c>
      <c r="O416" s="67"/>
      <c r="P416" s="190">
        <f>O416*H416</f>
        <v>0</v>
      </c>
      <c r="Q416" s="190">
        <v>0</v>
      </c>
      <c r="R416" s="190">
        <f>Q416*H416</f>
        <v>0</v>
      </c>
      <c r="S416" s="190">
        <v>0</v>
      </c>
      <c r="T416" s="191">
        <f>S416*H416</f>
        <v>0</v>
      </c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R416" s="192" t="s">
        <v>572</v>
      </c>
      <c r="AT416" s="192" t="s">
        <v>181</v>
      </c>
      <c r="AU416" s="192" t="s">
        <v>86</v>
      </c>
      <c r="AY416" s="20" t="s">
        <v>179</v>
      </c>
      <c r="BE416" s="193">
        <f>IF(N416="základní",J416,0)</f>
        <v>0</v>
      </c>
      <c r="BF416" s="193">
        <f>IF(N416="snížená",J416,0)</f>
        <v>0</v>
      </c>
      <c r="BG416" s="193">
        <f>IF(N416="zákl. přenesená",J416,0)</f>
        <v>0</v>
      </c>
      <c r="BH416" s="193">
        <f>IF(N416="sníž. přenesená",J416,0)</f>
        <v>0</v>
      </c>
      <c r="BI416" s="193">
        <f>IF(N416="nulová",J416,0)</f>
        <v>0</v>
      </c>
      <c r="BJ416" s="20" t="s">
        <v>84</v>
      </c>
      <c r="BK416" s="193">
        <f>ROUND(I416*H416,2)</f>
        <v>0</v>
      </c>
      <c r="BL416" s="20" t="s">
        <v>572</v>
      </c>
      <c r="BM416" s="192" t="s">
        <v>581</v>
      </c>
    </row>
    <row r="417" spans="1:65" s="2" customFormat="1" ht="29.25">
      <c r="A417" s="37"/>
      <c r="B417" s="38"/>
      <c r="C417" s="39"/>
      <c r="D417" s="194" t="s">
        <v>188</v>
      </c>
      <c r="E417" s="39"/>
      <c r="F417" s="195" t="s">
        <v>582</v>
      </c>
      <c r="G417" s="39"/>
      <c r="H417" s="39"/>
      <c r="I417" s="196"/>
      <c r="J417" s="39"/>
      <c r="K417" s="39"/>
      <c r="L417" s="42"/>
      <c r="M417" s="197"/>
      <c r="N417" s="198"/>
      <c r="O417" s="67"/>
      <c r="P417" s="67"/>
      <c r="Q417" s="67"/>
      <c r="R417" s="67"/>
      <c r="S417" s="67"/>
      <c r="T417" s="68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T417" s="20" t="s">
        <v>188</v>
      </c>
      <c r="AU417" s="20" t="s">
        <v>86</v>
      </c>
    </row>
    <row r="418" spans="1:65" s="2" customFormat="1" ht="11.25">
      <c r="A418" s="37"/>
      <c r="B418" s="38"/>
      <c r="C418" s="39"/>
      <c r="D418" s="199" t="s">
        <v>190</v>
      </c>
      <c r="E418" s="39"/>
      <c r="F418" s="200" t="s">
        <v>583</v>
      </c>
      <c r="G418" s="39"/>
      <c r="H418" s="39"/>
      <c r="I418" s="196"/>
      <c r="J418" s="39"/>
      <c r="K418" s="39"/>
      <c r="L418" s="42"/>
      <c r="M418" s="197"/>
      <c r="N418" s="198"/>
      <c r="O418" s="67"/>
      <c r="P418" s="67"/>
      <c r="Q418" s="67"/>
      <c r="R418" s="67"/>
      <c r="S418" s="67"/>
      <c r="T418" s="68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T418" s="20" t="s">
        <v>190</v>
      </c>
      <c r="AU418" s="20" t="s">
        <v>86</v>
      </c>
    </row>
    <row r="419" spans="1:65" s="13" customFormat="1" ht="22.5">
      <c r="B419" s="201"/>
      <c r="C419" s="202"/>
      <c r="D419" s="194" t="s">
        <v>192</v>
      </c>
      <c r="E419" s="203" t="s">
        <v>19</v>
      </c>
      <c r="F419" s="204" t="s">
        <v>584</v>
      </c>
      <c r="G419" s="202"/>
      <c r="H419" s="203" t="s">
        <v>19</v>
      </c>
      <c r="I419" s="205"/>
      <c r="J419" s="202"/>
      <c r="K419" s="202"/>
      <c r="L419" s="206"/>
      <c r="M419" s="207"/>
      <c r="N419" s="208"/>
      <c r="O419" s="208"/>
      <c r="P419" s="208"/>
      <c r="Q419" s="208"/>
      <c r="R419" s="208"/>
      <c r="S419" s="208"/>
      <c r="T419" s="209"/>
      <c r="AT419" s="210" t="s">
        <v>192</v>
      </c>
      <c r="AU419" s="210" t="s">
        <v>86</v>
      </c>
      <c r="AV419" s="13" t="s">
        <v>84</v>
      </c>
      <c r="AW419" s="13" t="s">
        <v>37</v>
      </c>
      <c r="AX419" s="13" t="s">
        <v>77</v>
      </c>
      <c r="AY419" s="210" t="s">
        <v>179</v>
      </c>
    </row>
    <row r="420" spans="1:65" s="14" customFormat="1" ht="11.25">
      <c r="B420" s="211"/>
      <c r="C420" s="212"/>
      <c r="D420" s="194" t="s">
        <v>192</v>
      </c>
      <c r="E420" s="213" t="s">
        <v>19</v>
      </c>
      <c r="F420" s="214" t="s">
        <v>585</v>
      </c>
      <c r="G420" s="212"/>
      <c r="H420" s="215">
        <v>22.8</v>
      </c>
      <c r="I420" s="216"/>
      <c r="J420" s="212"/>
      <c r="K420" s="212"/>
      <c r="L420" s="217"/>
      <c r="M420" s="218"/>
      <c r="N420" s="219"/>
      <c r="O420" s="219"/>
      <c r="P420" s="219"/>
      <c r="Q420" s="219"/>
      <c r="R420" s="219"/>
      <c r="S420" s="219"/>
      <c r="T420" s="220"/>
      <c r="AT420" s="221" t="s">
        <v>192</v>
      </c>
      <c r="AU420" s="221" t="s">
        <v>86</v>
      </c>
      <c r="AV420" s="14" t="s">
        <v>86</v>
      </c>
      <c r="AW420" s="14" t="s">
        <v>37</v>
      </c>
      <c r="AX420" s="14" t="s">
        <v>84</v>
      </c>
      <c r="AY420" s="221" t="s">
        <v>179</v>
      </c>
    </row>
    <row r="421" spans="1:65" s="2" customFormat="1" ht="37.9" customHeight="1">
      <c r="A421" s="37"/>
      <c r="B421" s="38"/>
      <c r="C421" s="181" t="s">
        <v>586</v>
      </c>
      <c r="D421" s="181" t="s">
        <v>181</v>
      </c>
      <c r="E421" s="182" t="s">
        <v>587</v>
      </c>
      <c r="F421" s="183" t="s">
        <v>588</v>
      </c>
      <c r="G421" s="184" t="s">
        <v>216</v>
      </c>
      <c r="H421" s="185">
        <v>72.599999999999994</v>
      </c>
      <c r="I421" s="186"/>
      <c r="J421" s="187">
        <f>ROUND(I421*H421,2)</f>
        <v>0</v>
      </c>
      <c r="K421" s="183" t="s">
        <v>185</v>
      </c>
      <c r="L421" s="42"/>
      <c r="M421" s="188" t="s">
        <v>19</v>
      </c>
      <c r="N421" s="189" t="s">
        <v>48</v>
      </c>
      <c r="O421" s="67"/>
      <c r="P421" s="190">
        <f>O421*H421</f>
        <v>0</v>
      </c>
      <c r="Q421" s="190">
        <v>1.4999999999999999E-4</v>
      </c>
      <c r="R421" s="190">
        <f>Q421*H421</f>
        <v>1.0889999999999999E-2</v>
      </c>
      <c r="S421" s="190">
        <v>0</v>
      </c>
      <c r="T421" s="191">
        <f>S421*H421</f>
        <v>0</v>
      </c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R421" s="192" t="s">
        <v>572</v>
      </c>
      <c r="AT421" s="192" t="s">
        <v>181</v>
      </c>
      <c r="AU421" s="192" t="s">
        <v>86</v>
      </c>
      <c r="AY421" s="20" t="s">
        <v>179</v>
      </c>
      <c r="BE421" s="193">
        <f>IF(N421="základní",J421,0)</f>
        <v>0</v>
      </c>
      <c r="BF421" s="193">
        <f>IF(N421="snížená",J421,0)</f>
        <v>0</v>
      </c>
      <c r="BG421" s="193">
        <f>IF(N421="zákl. přenesená",J421,0)</f>
        <v>0</v>
      </c>
      <c r="BH421" s="193">
        <f>IF(N421="sníž. přenesená",J421,0)</f>
        <v>0</v>
      </c>
      <c r="BI421" s="193">
        <f>IF(N421="nulová",J421,0)</f>
        <v>0</v>
      </c>
      <c r="BJ421" s="20" t="s">
        <v>84</v>
      </c>
      <c r="BK421" s="193">
        <f>ROUND(I421*H421,2)</f>
        <v>0</v>
      </c>
      <c r="BL421" s="20" t="s">
        <v>572</v>
      </c>
      <c r="BM421" s="192" t="s">
        <v>589</v>
      </c>
    </row>
    <row r="422" spans="1:65" s="2" customFormat="1" ht="19.5">
      <c r="A422" s="37"/>
      <c r="B422" s="38"/>
      <c r="C422" s="39"/>
      <c r="D422" s="194" t="s">
        <v>188</v>
      </c>
      <c r="E422" s="39"/>
      <c r="F422" s="195" t="s">
        <v>590</v>
      </c>
      <c r="G422" s="39"/>
      <c r="H422" s="39"/>
      <c r="I422" s="196"/>
      <c r="J422" s="39"/>
      <c r="K422" s="39"/>
      <c r="L422" s="42"/>
      <c r="M422" s="197"/>
      <c r="N422" s="198"/>
      <c r="O422" s="67"/>
      <c r="P422" s="67"/>
      <c r="Q422" s="67"/>
      <c r="R422" s="67"/>
      <c r="S422" s="67"/>
      <c r="T422" s="68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T422" s="20" t="s">
        <v>188</v>
      </c>
      <c r="AU422" s="20" t="s">
        <v>86</v>
      </c>
    </row>
    <row r="423" spans="1:65" s="2" customFormat="1" ht="11.25">
      <c r="A423" s="37"/>
      <c r="B423" s="38"/>
      <c r="C423" s="39"/>
      <c r="D423" s="199" t="s">
        <v>190</v>
      </c>
      <c r="E423" s="39"/>
      <c r="F423" s="200" t="s">
        <v>591</v>
      </c>
      <c r="G423" s="39"/>
      <c r="H423" s="39"/>
      <c r="I423" s="196"/>
      <c r="J423" s="39"/>
      <c r="K423" s="39"/>
      <c r="L423" s="42"/>
      <c r="M423" s="197"/>
      <c r="N423" s="198"/>
      <c r="O423" s="67"/>
      <c r="P423" s="67"/>
      <c r="Q423" s="67"/>
      <c r="R423" s="67"/>
      <c r="S423" s="67"/>
      <c r="T423" s="68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T423" s="20" t="s">
        <v>190</v>
      </c>
      <c r="AU423" s="20" t="s">
        <v>86</v>
      </c>
    </row>
    <row r="424" spans="1:65" s="13" customFormat="1" ht="22.5">
      <c r="B424" s="201"/>
      <c r="C424" s="202"/>
      <c r="D424" s="194" t="s">
        <v>192</v>
      </c>
      <c r="E424" s="203" t="s">
        <v>19</v>
      </c>
      <c r="F424" s="204" t="s">
        <v>592</v>
      </c>
      <c r="G424" s="202"/>
      <c r="H424" s="203" t="s">
        <v>19</v>
      </c>
      <c r="I424" s="205"/>
      <c r="J424" s="202"/>
      <c r="K424" s="202"/>
      <c r="L424" s="206"/>
      <c r="M424" s="207"/>
      <c r="N424" s="208"/>
      <c r="O424" s="208"/>
      <c r="P424" s="208"/>
      <c r="Q424" s="208"/>
      <c r="R424" s="208"/>
      <c r="S424" s="208"/>
      <c r="T424" s="209"/>
      <c r="AT424" s="210" t="s">
        <v>192</v>
      </c>
      <c r="AU424" s="210" t="s">
        <v>86</v>
      </c>
      <c r="AV424" s="13" t="s">
        <v>84</v>
      </c>
      <c r="AW424" s="13" t="s">
        <v>37</v>
      </c>
      <c r="AX424" s="13" t="s">
        <v>77</v>
      </c>
      <c r="AY424" s="210" t="s">
        <v>179</v>
      </c>
    </row>
    <row r="425" spans="1:65" s="14" customFormat="1" ht="11.25">
      <c r="B425" s="211"/>
      <c r="C425" s="212"/>
      <c r="D425" s="194" t="s">
        <v>192</v>
      </c>
      <c r="E425" s="213" t="s">
        <v>19</v>
      </c>
      <c r="F425" s="214" t="s">
        <v>593</v>
      </c>
      <c r="G425" s="212"/>
      <c r="H425" s="215">
        <v>72.599999999999994</v>
      </c>
      <c r="I425" s="216"/>
      <c r="J425" s="212"/>
      <c r="K425" s="212"/>
      <c r="L425" s="217"/>
      <c r="M425" s="218"/>
      <c r="N425" s="219"/>
      <c r="O425" s="219"/>
      <c r="P425" s="219"/>
      <c r="Q425" s="219"/>
      <c r="R425" s="219"/>
      <c r="S425" s="219"/>
      <c r="T425" s="220"/>
      <c r="AT425" s="221" t="s">
        <v>192</v>
      </c>
      <c r="AU425" s="221" t="s">
        <v>86</v>
      </c>
      <c r="AV425" s="14" t="s">
        <v>86</v>
      </c>
      <c r="AW425" s="14" t="s">
        <v>37</v>
      </c>
      <c r="AX425" s="14" t="s">
        <v>84</v>
      </c>
      <c r="AY425" s="221" t="s">
        <v>179</v>
      </c>
    </row>
    <row r="426" spans="1:65" s="2" customFormat="1" ht="37.9" customHeight="1">
      <c r="A426" s="37"/>
      <c r="B426" s="38"/>
      <c r="C426" s="181" t="s">
        <v>594</v>
      </c>
      <c r="D426" s="181" t="s">
        <v>181</v>
      </c>
      <c r="E426" s="182" t="s">
        <v>595</v>
      </c>
      <c r="F426" s="183" t="s">
        <v>596</v>
      </c>
      <c r="G426" s="184" t="s">
        <v>216</v>
      </c>
      <c r="H426" s="185">
        <v>72.599999999999994</v>
      </c>
      <c r="I426" s="186"/>
      <c r="J426" s="187">
        <f>ROUND(I426*H426,2)</f>
        <v>0</v>
      </c>
      <c r="K426" s="183" t="s">
        <v>185</v>
      </c>
      <c r="L426" s="42"/>
      <c r="M426" s="188" t="s">
        <v>19</v>
      </c>
      <c r="N426" s="189" t="s">
        <v>48</v>
      </c>
      <c r="O426" s="67"/>
      <c r="P426" s="190">
        <f>O426*H426</f>
        <v>0</v>
      </c>
      <c r="Q426" s="190">
        <v>0</v>
      </c>
      <c r="R426" s="190">
        <f>Q426*H426</f>
        <v>0</v>
      </c>
      <c r="S426" s="190">
        <v>0</v>
      </c>
      <c r="T426" s="191">
        <f>S426*H426</f>
        <v>0</v>
      </c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R426" s="192" t="s">
        <v>572</v>
      </c>
      <c r="AT426" s="192" t="s">
        <v>181</v>
      </c>
      <c r="AU426" s="192" t="s">
        <v>86</v>
      </c>
      <c r="AY426" s="20" t="s">
        <v>179</v>
      </c>
      <c r="BE426" s="193">
        <f>IF(N426="základní",J426,0)</f>
        <v>0</v>
      </c>
      <c r="BF426" s="193">
        <f>IF(N426="snížená",J426,0)</f>
        <v>0</v>
      </c>
      <c r="BG426" s="193">
        <f>IF(N426="zákl. přenesená",J426,0)</f>
        <v>0</v>
      </c>
      <c r="BH426" s="193">
        <f>IF(N426="sníž. přenesená",J426,0)</f>
        <v>0</v>
      </c>
      <c r="BI426" s="193">
        <f>IF(N426="nulová",J426,0)</f>
        <v>0</v>
      </c>
      <c r="BJ426" s="20" t="s">
        <v>84</v>
      </c>
      <c r="BK426" s="193">
        <f>ROUND(I426*H426,2)</f>
        <v>0</v>
      </c>
      <c r="BL426" s="20" t="s">
        <v>572</v>
      </c>
      <c r="BM426" s="192" t="s">
        <v>597</v>
      </c>
    </row>
    <row r="427" spans="1:65" s="2" customFormat="1" ht="19.5">
      <c r="A427" s="37"/>
      <c r="B427" s="38"/>
      <c r="C427" s="39"/>
      <c r="D427" s="194" t="s">
        <v>188</v>
      </c>
      <c r="E427" s="39"/>
      <c r="F427" s="195" t="s">
        <v>598</v>
      </c>
      <c r="G427" s="39"/>
      <c r="H427" s="39"/>
      <c r="I427" s="196"/>
      <c r="J427" s="39"/>
      <c r="K427" s="39"/>
      <c r="L427" s="42"/>
      <c r="M427" s="197"/>
      <c r="N427" s="198"/>
      <c r="O427" s="67"/>
      <c r="P427" s="67"/>
      <c r="Q427" s="67"/>
      <c r="R427" s="67"/>
      <c r="S427" s="67"/>
      <c r="T427" s="68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T427" s="20" t="s">
        <v>188</v>
      </c>
      <c r="AU427" s="20" t="s">
        <v>86</v>
      </c>
    </row>
    <row r="428" spans="1:65" s="2" customFormat="1" ht="11.25">
      <c r="A428" s="37"/>
      <c r="B428" s="38"/>
      <c r="C428" s="39"/>
      <c r="D428" s="199" t="s">
        <v>190</v>
      </c>
      <c r="E428" s="39"/>
      <c r="F428" s="200" t="s">
        <v>599</v>
      </c>
      <c r="G428" s="39"/>
      <c r="H428" s="39"/>
      <c r="I428" s="196"/>
      <c r="J428" s="39"/>
      <c r="K428" s="39"/>
      <c r="L428" s="42"/>
      <c r="M428" s="197"/>
      <c r="N428" s="198"/>
      <c r="O428" s="67"/>
      <c r="P428" s="67"/>
      <c r="Q428" s="67"/>
      <c r="R428" s="67"/>
      <c r="S428" s="67"/>
      <c r="T428" s="68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T428" s="20" t="s">
        <v>190</v>
      </c>
      <c r="AU428" s="20" t="s">
        <v>86</v>
      </c>
    </row>
    <row r="429" spans="1:65" s="13" customFormat="1" ht="22.5">
      <c r="B429" s="201"/>
      <c r="C429" s="202"/>
      <c r="D429" s="194" t="s">
        <v>192</v>
      </c>
      <c r="E429" s="203" t="s">
        <v>19</v>
      </c>
      <c r="F429" s="204" t="s">
        <v>600</v>
      </c>
      <c r="G429" s="202"/>
      <c r="H429" s="203" t="s">
        <v>19</v>
      </c>
      <c r="I429" s="205"/>
      <c r="J429" s="202"/>
      <c r="K429" s="202"/>
      <c r="L429" s="206"/>
      <c r="M429" s="207"/>
      <c r="N429" s="208"/>
      <c r="O429" s="208"/>
      <c r="P429" s="208"/>
      <c r="Q429" s="208"/>
      <c r="R429" s="208"/>
      <c r="S429" s="208"/>
      <c r="T429" s="209"/>
      <c r="AT429" s="210" t="s">
        <v>192</v>
      </c>
      <c r="AU429" s="210" t="s">
        <v>86</v>
      </c>
      <c r="AV429" s="13" t="s">
        <v>84</v>
      </c>
      <c r="AW429" s="13" t="s">
        <v>37</v>
      </c>
      <c r="AX429" s="13" t="s">
        <v>77</v>
      </c>
      <c r="AY429" s="210" t="s">
        <v>179</v>
      </c>
    </row>
    <row r="430" spans="1:65" s="14" customFormat="1" ht="11.25">
      <c r="B430" s="211"/>
      <c r="C430" s="212"/>
      <c r="D430" s="194" t="s">
        <v>192</v>
      </c>
      <c r="E430" s="213" t="s">
        <v>19</v>
      </c>
      <c r="F430" s="214" t="s">
        <v>593</v>
      </c>
      <c r="G430" s="212"/>
      <c r="H430" s="215">
        <v>72.599999999999994</v>
      </c>
      <c r="I430" s="216"/>
      <c r="J430" s="212"/>
      <c r="K430" s="212"/>
      <c r="L430" s="217"/>
      <c r="M430" s="218"/>
      <c r="N430" s="219"/>
      <c r="O430" s="219"/>
      <c r="P430" s="219"/>
      <c r="Q430" s="219"/>
      <c r="R430" s="219"/>
      <c r="S430" s="219"/>
      <c r="T430" s="220"/>
      <c r="AT430" s="221" t="s">
        <v>192</v>
      </c>
      <c r="AU430" s="221" t="s">
        <v>86</v>
      </c>
      <c r="AV430" s="14" t="s">
        <v>86</v>
      </c>
      <c r="AW430" s="14" t="s">
        <v>37</v>
      </c>
      <c r="AX430" s="14" t="s">
        <v>84</v>
      </c>
      <c r="AY430" s="221" t="s">
        <v>179</v>
      </c>
    </row>
    <row r="431" spans="1:65" s="2" customFormat="1" ht="24.2" customHeight="1">
      <c r="A431" s="37"/>
      <c r="B431" s="38"/>
      <c r="C431" s="181" t="s">
        <v>601</v>
      </c>
      <c r="D431" s="181" t="s">
        <v>181</v>
      </c>
      <c r="E431" s="182" t="s">
        <v>602</v>
      </c>
      <c r="F431" s="183" t="s">
        <v>603</v>
      </c>
      <c r="G431" s="184" t="s">
        <v>216</v>
      </c>
      <c r="H431" s="185">
        <v>72.599999999999994</v>
      </c>
      <c r="I431" s="186"/>
      <c r="J431" s="187">
        <f>ROUND(I431*H431,2)</f>
        <v>0</v>
      </c>
      <c r="K431" s="183" t="s">
        <v>185</v>
      </c>
      <c r="L431" s="42"/>
      <c r="M431" s="188" t="s">
        <v>19</v>
      </c>
      <c r="N431" s="189" t="s">
        <v>48</v>
      </c>
      <c r="O431" s="67"/>
      <c r="P431" s="190">
        <f>O431*H431</f>
        <v>0</v>
      </c>
      <c r="Q431" s="190">
        <v>5.5999999999999995E-4</v>
      </c>
      <c r="R431" s="190">
        <f>Q431*H431</f>
        <v>4.0655999999999991E-2</v>
      </c>
      <c r="S431" s="190">
        <v>0</v>
      </c>
      <c r="T431" s="191">
        <f>S431*H431</f>
        <v>0</v>
      </c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R431" s="192" t="s">
        <v>572</v>
      </c>
      <c r="AT431" s="192" t="s">
        <v>181</v>
      </c>
      <c r="AU431" s="192" t="s">
        <v>86</v>
      </c>
      <c r="AY431" s="20" t="s">
        <v>179</v>
      </c>
      <c r="BE431" s="193">
        <f>IF(N431="základní",J431,0)</f>
        <v>0</v>
      </c>
      <c r="BF431" s="193">
        <f>IF(N431="snížená",J431,0)</f>
        <v>0</v>
      </c>
      <c r="BG431" s="193">
        <f>IF(N431="zákl. přenesená",J431,0)</f>
        <v>0</v>
      </c>
      <c r="BH431" s="193">
        <f>IF(N431="sníž. přenesená",J431,0)</f>
        <v>0</v>
      </c>
      <c r="BI431" s="193">
        <f>IF(N431="nulová",J431,0)</f>
        <v>0</v>
      </c>
      <c r="BJ431" s="20" t="s">
        <v>84</v>
      </c>
      <c r="BK431" s="193">
        <f>ROUND(I431*H431,2)</f>
        <v>0</v>
      </c>
      <c r="BL431" s="20" t="s">
        <v>572</v>
      </c>
      <c r="BM431" s="192" t="s">
        <v>604</v>
      </c>
    </row>
    <row r="432" spans="1:65" s="2" customFormat="1" ht="19.5">
      <c r="A432" s="37"/>
      <c r="B432" s="38"/>
      <c r="C432" s="39"/>
      <c r="D432" s="194" t="s">
        <v>188</v>
      </c>
      <c r="E432" s="39"/>
      <c r="F432" s="195" t="s">
        <v>605</v>
      </c>
      <c r="G432" s="39"/>
      <c r="H432" s="39"/>
      <c r="I432" s="196"/>
      <c r="J432" s="39"/>
      <c r="K432" s="39"/>
      <c r="L432" s="42"/>
      <c r="M432" s="197"/>
      <c r="N432" s="198"/>
      <c r="O432" s="67"/>
      <c r="P432" s="67"/>
      <c r="Q432" s="67"/>
      <c r="R432" s="67"/>
      <c r="S432" s="67"/>
      <c r="T432" s="68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T432" s="20" t="s">
        <v>188</v>
      </c>
      <c r="AU432" s="20" t="s">
        <v>86</v>
      </c>
    </row>
    <row r="433" spans="1:65" s="2" customFormat="1" ht="11.25">
      <c r="A433" s="37"/>
      <c r="B433" s="38"/>
      <c r="C433" s="39"/>
      <c r="D433" s="199" t="s">
        <v>190</v>
      </c>
      <c r="E433" s="39"/>
      <c r="F433" s="200" t="s">
        <v>606</v>
      </c>
      <c r="G433" s="39"/>
      <c r="H433" s="39"/>
      <c r="I433" s="196"/>
      <c r="J433" s="39"/>
      <c r="K433" s="39"/>
      <c r="L433" s="42"/>
      <c r="M433" s="197"/>
      <c r="N433" s="198"/>
      <c r="O433" s="67"/>
      <c r="P433" s="67"/>
      <c r="Q433" s="67"/>
      <c r="R433" s="67"/>
      <c r="S433" s="67"/>
      <c r="T433" s="68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T433" s="20" t="s">
        <v>190</v>
      </c>
      <c r="AU433" s="20" t="s">
        <v>86</v>
      </c>
    </row>
    <row r="434" spans="1:65" s="13" customFormat="1" ht="11.25">
      <c r="B434" s="201"/>
      <c r="C434" s="202"/>
      <c r="D434" s="194" t="s">
        <v>192</v>
      </c>
      <c r="E434" s="203" t="s">
        <v>19</v>
      </c>
      <c r="F434" s="204" t="s">
        <v>607</v>
      </c>
      <c r="G434" s="202"/>
      <c r="H434" s="203" t="s">
        <v>19</v>
      </c>
      <c r="I434" s="205"/>
      <c r="J434" s="202"/>
      <c r="K434" s="202"/>
      <c r="L434" s="206"/>
      <c r="M434" s="207"/>
      <c r="N434" s="208"/>
      <c r="O434" s="208"/>
      <c r="P434" s="208"/>
      <c r="Q434" s="208"/>
      <c r="R434" s="208"/>
      <c r="S434" s="208"/>
      <c r="T434" s="209"/>
      <c r="AT434" s="210" t="s">
        <v>192</v>
      </c>
      <c r="AU434" s="210" t="s">
        <v>86</v>
      </c>
      <c r="AV434" s="13" t="s">
        <v>84</v>
      </c>
      <c r="AW434" s="13" t="s">
        <v>37</v>
      </c>
      <c r="AX434" s="13" t="s">
        <v>77</v>
      </c>
      <c r="AY434" s="210" t="s">
        <v>179</v>
      </c>
    </row>
    <row r="435" spans="1:65" s="14" customFormat="1" ht="11.25">
      <c r="B435" s="211"/>
      <c r="C435" s="212"/>
      <c r="D435" s="194" t="s">
        <v>192</v>
      </c>
      <c r="E435" s="213" t="s">
        <v>19</v>
      </c>
      <c r="F435" s="214" t="s">
        <v>593</v>
      </c>
      <c r="G435" s="212"/>
      <c r="H435" s="215">
        <v>72.599999999999994</v>
      </c>
      <c r="I435" s="216"/>
      <c r="J435" s="212"/>
      <c r="K435" s="212"/>
      <c r="L435" s="217"/>
      <c r="M435" s="218"/>
      <c r="N435" s="219"/>
      <c r="O435" s="219"/>
      <c r="P435" s="219"/>
      <c r="Q435" s="219"/>
      <c r="R435" s="219"/>
      <c r="S435" s="219"/>
      <c r="T435" s="220"/>
      <c r="AT435" s="221" t="s">
        <v>192</v>
      </c>
      <c r="AU435" s="221" t="s">
        <v>86</v>
      </c>
      <c r="AV435" s="14" t="s">
        <v>86</v>
      </c>
      <c r="AW435" s="14" t="s">
        <v>37</v>
      </c>
      <c r="AX435" s="14" t="s">
        <v>84</v>
      </c>
      <c r="AY435" s="221" t="s">
        <v>179</v>
      </c>
    </row>
    <row r="436" spans="1:65" s="2" customFormat="1" ht="24.2" customHeight="1">
      <c r="A436" s="37"/>
      <c r="B436" s="38"/>
      <c r="C436" s="181" t="s">
        <v>608</v>
      </c>
      <c r="D436" s="181" t="s">
        <v>181</v>
      </c>
      <c r="E436" s="182" t="s">
        <v>609</v>
      </c>
      <c r="F436" s="183" t="s">
        <v>610</v>
      </c>
      <c r="G436" s="184" t="s">
        <v>184</v>
      </c>
      <c r="H436" s="185">
        <v>22.8</v>
      </c>
      <c r="I436" s="186"/>
      <c r="J436" s="187">
        <f>ROUND(I436*H436,2)</f>
        <v>0</v>
      </c>
      <c r="K436" s="183" t="s">
        <v>185</v>
      </c>
      <c r="L436" s="42"/>
      <c r="M436" s="188" t="s">
        <v>19</v>
      </c>
      <c r="N436" s="189" t="s">
        <v>48</v>
      </c>
      <c r="O436" s="67"/>
      <c r="P436" s="190">
        <f>O436*H436</f>
        <v>0</v>
      </c>
      <c r="Q436" s="190">
        <v>0</v>
      </c>
      <c r="R436" s="190">
        <f>Q436*H436</f>
        <v>0</v>
      </c>
      <c r="S436" s="190">
        <v>0</v>
      </c>
      <c r="T436" s="191">
        <f>S436*H436</f>
        <v>0</v>
      </c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R436" s="192" t="s">
        <v>572</v>
      </c>
      <c r="AT436" s="192" t="s">
        <v>181</v>
      </c>
      <c r="AU436" s="192" t="s">
        <v>86</v>
      </c>
      <c r="AY436" s="20" t="s">
        <v>179</v>
      </c>
      <c r="BE436" s="193">
        <f>IF(N436="základní",J436,0)</f>
        <v>0</v>
      </c>
      <c r="BF436" s="193">
        <f>IF(N436="snížená",J436,0)</f>
        <v>0</v>
      </c>
      <c r="BG436" s="193">
        <f>IF(N436="zákl. přenesená",J436,0)</f>
        <v>0</v>
      </c>
      <c r="BH436" s="193">
        <f>IF(N436="sníž. přenesená",J436,0)</f>
        <v>0</v>
      </c>
      <c r="BI436" s="193">
        <f>IF(N436="nulová",J436,0)</f>
        <v>0</v>
      </c>
      <c r="BJ436" s="20" t="s">
        <v>84</v>
      </c>
      <c r="BK436" s="193">
        <f>ROUND(I436*H436,2)</f>
        <v>0</v>
      </c>
      <c r="BL436" s="20" t="s">
        <v>572</v>
      </c>
      <c r="BM436" s="192" t="s">
        <v>611</v>
      </c>
    </row>
    <row r="437" spans="1:65" s="2" customFormat="1" ht="29.25">
      <c r="A437" s="37"/>
      <c r="B437" s="38"/>
      <c r="C437" s="39"/>
      <c r="D437" s="194" t="s">
        <v>188</v>
      </c>
      <c r="E437" s="39"/>
      <c r="F437" s="195" t="s">
        <v>612</v>
      </c>
      <c r="G437" s="39"/>
      <c r="H437" s="39"/>
      <c r="I437" s="196"/>
      <c r="J437" s="39"/>
      <c r="K437" s="39"/>
      <c r="L437" s="42"/>
      <c r="M437" s="197"/>
      <c r="N437" s="198"/>
      <c r="O437" s="67"/>
      <c r="P437" s="67"/>
      <c r="Q437" s="67"/>
      <c r="R437" s="67"/>
      <c r="S437" s="67"/>
      <c r="T437" s="68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T437" s="20" t="s">
        <v>188</v>
      </c>
      <c r="AU437" s="20" t="s">
        <v>86</v>
      </c>
    </row>
    <row r="438" spans="1:65" s="2" customFormat="1" ht="11.25">
      <c r="A438" s="37"/>
      <c r="B438" s="38"/>
      <c r="C438" s="39"/>
      <c r="D438" s="199" t="s">
        <v>190</v>
      </c>
      <c r="E438" s="39"/>
      <c r="F438" s="200" t="s">
        <v>613</v>
      </c>
      <c r="G438" s="39"/>
      <c r="H438" s="39"/>
      <c r="I438" s="196"/>
      <c r="J438" s="39"/>
      <c r="K438" s="39"/>
      <c r="L438" s="42"/>
      <c r="M438" s="197"/>
      <c r="N438" s="198"/>
      <c r="O438" s="67"/>
      <c r="P438" s="67"/>
      <c r="Q438" s="67"/>
      <c r="R438" s="67"/>
      <c r="S438" s="67"/>
      <c r="T438" s="68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T438" s="20" t="s">
        <v>190</v>
      </c>
      <c r="AU438" s="20" t="s">
        <v>86</v>
      </c>
    </row>
    <row r="439" spans="1:65" s="13" customFormat="1" ht="22.5">
      <c r="B439" s="201"/>
      <c r="C439" s="202"/>
      <c r="D439" s="194" t="s">
        <v>192</v>
      </c>
      <c r="E439" s="203" t="s">
        <v>19</v>
      </c>
      <c r="F439" s="204" t="s">
        <v>614</v>
      </c>
      <c r="G439" s="202"/>
      <c r="H439" s="203" t="s">
        <v>19</v>
      </c>
      <c r="I439" s="205"/>
      <c r="J439" s="202"/>
      <c r="K439" s="202"/>
      <c r="L439" s="206"/>
      <c r="M439" s="207"/>
      <c r="N439" s="208"/>
      <c r="O439" s="208"/>
      <c r="P439" s="208"/>
      <c r="Q439" s="208"/>
      <c r="R439" s="208"/>
      <c r="S439" s="208"/>
      <c r="T439" s="209"/>
      <c r="AT439" s="210" t="s">
        <v>192</v>
      </c>
      <c r="AU439" s="210" t="s">
        <v>86</v>
      </c>
      <c r="AV439" s="13" t="s">
        <v>84</v>
      </c>
      <c r="AW439" s="13" t="s">
        <v>37</v>
      </c>
      <c r="AX439" s="13" t="s">
        <v>77</v>
      </c>
      <c r="AY439" s="210" t="s">
        <v>179</v>
      </c>
    </row>
    <row r="440" spans="1:65" s="14" customFormat="1" ht="11.25">
      <c r="B440" s="211"/>
      <c r="C440" s="212"/>
      <c r="D440" s="194" t="s">
        <v>192</v>
      </c>
      <c r="E440" s="213" t="s">
        <v>19</v>
      </c>
      <c r="F440" s="214" t="s">
        <v>391</v>
      </c>
      <c r="G440" s="212"/>
      <c r="H440" s="215">
        <v>22.8</v>
      </c>
      <c r="I440" s="216"/>
      <c r="J440" s="212"/>
      <c r="K440" s="212"/>
      <c r="L440" s="217"/>
      <c r="M440" s="218"/>
      <c r="N440" s="219"/>
      <c r="O440" s="219"/>
      <c r="P440" s="219"/>
      <c r="Q440" s="219"/>
      <c r="R440" s="219"/>
      <c r="S440" s="219"/>
      <c r="T440" s="220"/>
      <c r="AT440" s="221" t="s">
        <v>192</v>
      </c>
      <c r="AU440" s="221" t="s">
        <v>86</v>
      </c>
      <c r="AV440" s="14" t="s">
        <v>86</v>
      </c>
      <c r="AW440" s="14" t="s">
        <v>37</v>
      </c>
      <c r="AX440" s="14" t="s">
        <v>84</v>
      </c>
      <c r="AY440" s="221" t="s">
        <v>179</v>
      </c>
    </row>
    <row r="441" spans="1:65" s="2" customFormat="1" ht="16.5" customHeight="1">
      <c r="A441" s="37"/>
      <c r="B441" s="38"/>
      <c r="C441" s="181" t="s">
        <v>615</v>
      </c>
      <c r="D441" s="181" t="s">
        <v>181</v>
      </c>
      <c r="E441" s="182" t="s">
        <v>616</v>
      </c>
      <c r="F441" s="183" t="s">
        <v>617</v>
      </c>
      <c r="G441" s="184" t="s">
        <v>184</v>
      </c>
      <c r="H441" s="185">
        <v>22.8</v>
      </c>
      <c r="I441" s="186"/>
      <c r="J441" s="187">
        <f>ROUND(I441*H441,2)</f>
        <v>0</v>
      </c>
      <c r="K441" s="183" t="s">
        <v>185</v>
      </c>
      <c r="L441" s="42"/>
      <c r="M441" s="188" t="s">
        <v>19</v>
      </c>
      <c r="N441" s="189" t="s">
        <v>48</v>
      </c>
      <c r="O441" s="67"/>
      <c r="P441" s="190">
        <f>O441*H441</f>
        <v>0</v>
      </c>
      <c r="Q441" s="190">
        <v>3.0000000000000001E-5</v>
      </c>
      <c r="R441" s="190">
        <f>Q441*H441</f>
        <v>6.8400000000000004E-4</v>
      </c>
      <c r="S441" s="190">
        <v>0</v>
      </c>
      <c r="T441" s="191">
        <f>S441*H441</f>
        <v>0</v>
      </c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R441" s="192" t="s">
        <v>572</v>
      </c>
      <c r="AT441" s="192" t="s">
        <v>181</v>
      </c>
      <c r="AU441" s="192" t="s">
        <v>86</v>
      </c>
      <c r="AY441" s="20" t="s">
        <v>179</v>
      </c>
      <c r="BE441" s="193">
        <f>IF(N441="základní",J441,0)</f>
        <v>0</v>
      </c>
      <c r="BF441" s="193">
        <f>IF(N441="snížená",J441,0)</f>
        <v>0</v>
      </c>
      <c r="BG441" s="193">
        <f>IF(N441="zákl. přenesená",J441,0)</f>
        <v>0</v>
      </c>
      <c r="BH441" s="193">
        <f>IF(N441="sníž. přenesená",J441,0)</f>
        <v>0</v>
      </c>
      <c r="BI441" s="193">
        <f>IF(N441="nulová",J441,0)</f>
        <v>0</v>
      </c>
      <c r="BJ441" s="20" t="s">
        <v>84</v>
      </c>
      <c r="BK441" s="193">
        <f>ROUND(I441*H441,2)</f>
        <v>0</v>
      </c>
      <c r="BL441" s="20" t="s">
        <v>572</v>
      </c>
      <c r="BM441" s="192" t="s">
        <v>618</v>
      </c>
    </row>
    <row r="442" spans="1:65" s="2" customFormat="1" ht="19.5">
      <c r="A442" s="37"/>
      <c r="B442" s="38"/>
      <c r="C442" s="39"/>
      <c r="D442" s="194" t="s">
        <v>188</v>
      </c>
      <c r="E442" s="39"/>
      <c r="F442" s="195" t="s">
        <v>619</v>
      </c>
      <c r="G442" s="39"/>
      <c r="H442" s="39"/>
      <c r="I442" s="196"/>
      <c r="J442" s="39"/>
      <c r="K442" s="39"/>
      <c r="L442" s="42"/>
      <c r="M442" s="197"/>
      <c r="N442" s="198"/>
      <c r="O442" s="67"/>
      <c r="P442" s="67"/>
      <c r="Q442" s="67"/>
      <c r="R442" s="67"/>
      <c r="S442" s="67"/>
      <c r="T442" s="68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T442" s="20" t="s">
        <v>188</v>
      </c>
      <c r="AU442" s="20" t="s">
        <v>86</v>
      </c>
    </row>
    <row r="443" spans="1:65" s="2" customFormat="1" ht="11.25">
      <c r="A443" s="37"/>
      <c r="B443" s="38"/>
      <c r="C443" s="39"/>
      <c r="D443" s="199" t="s">
        <v>190</v>
      </c>
      <c r="E443" s="39"/>
      <c r="F443" s="200" t="s">
        <v>620</v>
      </c>
      <c r="G443" s="39"/>
      <c r="H443" s="39"/>
      <c r="I443" s="196"/>
      <c r="J443" s="39"/>
      <c r="K443" s="39"/>
      <c r="L443" s="42"/>
      <c r="M443" s="197"/>
      <c r="N443" s="198"/>
      <c r="O443" s="67"/>
      <c r="P443" s="67"/>
      <c r="Q443" s="67"/>
      <c r="R443" s="67"/>
      <c r="S443" s="67"/>
      <c r="T443" s="68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T443" s="20" t="s">
        <v>190</v>
      </c>
      <c r="AU443" s="20" t="s">
        <v>86</v>
      </c>
    </row>
    <row r="444" spans="1:65" s="13" customFormat="1" ht="33.75">
      <c r="B444" s="201"/>
      <c r="C444" s="202"/>
      <c r="D444" s="194" t="s">
        <v>192</v>
      </c>
      <c r="E444" s="203" t="s">
        <v>19</v>
      </c>
      <c r="F444" s="204" t="s">
        <v>621</v>
      </c>
      <c r="G444" s="202"/>
      <c r="H444" s="203" t="s">
        <v>19</v>
      </c>
      <c r="I444" s="205"/>
      <c r="J444" s="202"/>
      <c r="K444" s="202"/>
      <c r="L444" s="206"/>
      <c r="M444" s="207"/>
      <c r="N444" s="208"/>
      <c r="O444" s="208"/>
      <c r="P444" s="208"/>
      <c r="Q444" s="208"/>
      <c r="R444" s="208"/>
      <c r="S444" s="208"/>
      <c r="T444" s="209"/>
      <c r="AT444" s="210" t="s">
        <v>192</v>
      </c>
      <c r="AU444" s="210" t="s">
        <v>86</v>
      </c>
      <c r="AV444" s="13" t="s">
        <v>84</v>
      </c>
      <c r="AW444" s="13" t="s">
        <v>37</v>
      </c>
      <c r="AX444" s="13" t="s">
        <v>77</v>
      </c>
      <c r="AY444" s="210" t="s">
        <v>179</v>
      </c>
    </row>
    <row r="445" spans="1:65" s="14" customFormat="1" ht="11.25">
      <c r="B445" s="211"/>
      <c r="C445" s="212"/>
      <c r="D445" s="194" t="s">
        <v>192</v>
      </c>
      <c r="E445" s="213" t="s">
        <v>19</v>
      </c>
      <c r="F445" s="214" t="s">
        <v>391</v>
      </c>
      <c r="G445" s="212"/>
      <c r="H445" s="215">
        <v>22.8</v>
      </c>
      <c r="I445" s="216"/>
      <c r="J445" s="212"/>
      <c r="K445" s="212"/>
      <c r="L445" s="217"/>
      <c r="M445" s="218"/>
      <c r="N445" s="219"/>
      <c r="O445" s="219"/>
      <c r="P445" s="219"/>
      <c r="Q445" s="219"/>
      <c r="R445" s="219"/>
      <c r="S445" s="219"/>
      <c r="T445" s="220"/>
      <c r="AT445" s="221" t="s">
        <v>192</v>
      </c>
      <c r="AU445" s="221" t="s">
        <v>86</v>
      </c>
      <c r="AV445" s="14" t="s">
        <v>86</v>
      </c>
      <c r="AW445" s="14" t="s">
        <v>37</v>
      </c>
      <c r="AX445" s="14" t="s">
        <v>84</v>
      </c>
      <c r="AY445" s="221" t="s">
        <v>179</v>
      </c>
    </row>
    <row r="446" spans="1:65" s="2" customFormat="1" ht="44.25" customHeight="1">
      <c r="A446" s="37"/>
      <c r="B446" s="38"/>
      <c r="C446" s="181" t="s">
        <v>622</v>
      </c>
      <c r="D446" s="181" t="s">
        <v>181</v>
      </c>
      <c r="E446" s="182" t="s">
        <v>623</v>
      </c>
      <c r="F446" s="183" t="s">
        <v>624</v>
      </c>
      <c r="G446" s="184" t="s">
        <v>184</v>
      </c>
      <c r="H446" s="185">
        <v>57</v>
      </c>
      <c r="I446" s="186"/>
      <c r="J446" s="187">
        <f>ROUND(I446*H446,2)</f>
        <v>0</v>
      </c>
      <c r="K446" s="183" t="s">
        <v>185</v>
      </c>
      <c r="L446" s="42"/>
      <c r="M446" s="188" t="s">
        <v>19</v>
      </c>
      <c r="N446" s="189" t="s">
        <v>48</v>
      </c>
      <c r="O446" s="67"/>
      <c r="P446" s="190">
        <f>O446*H446</f>
        <v>0</v>
      </c>
      <c r="Q446" s="190">
        <v>2.0000000000000002E-5</v>
      </c>
      <c r="R446" s="190">
        <f>Q446*H446</f>
        <v>1.1400000000000002E-3</v>
      </c>
      <c r="S446" s="190">
        <v>0</v>
      </c>
      <c r="T446" s="191">
        <f>S446*H446</f>
        <v>0</v>
      </c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R446" s="192" t="s">
        <v>572</v>
      </c>
      <c r="AT446" s="192" t="s">
        <v>181</v>
      </c>
      <c r="AU446" s="192" t="s">
        <v>86</v>
      </c>
      <c r="AY446" s="20" t="s">
        <v>179</v>
      </c>
      <c r="BE446" s="193">
        <f>IF(N446="základní",J446,0)</f>
        <v>0</v>
      </c>
      <c r="BF446" s="193">
        <f>IF(N446="snížená",J446,0)</f>
        <v>0</v>
      </c>
      <c r="BG446" s="193">
        <f>IF(N446="zákl. přenesená",J446,0)</f>
        <v>0</v>
      </c>
      <c r="BH446" s="193">
        <f>IF(N446="sníž. přenesená",J446,0)</f>
        <v>0</v>
      </c>
      <c r="BI446" s="193">
        <f>IF(N446="nulová",J446,0)</f>
        <v>0</v>
      </c>
      <c r="BJ446" s="20" t="s">
        <v>84</v>
      </c>
      <c r="BK446" s="193">
        <f>ROUND(I446*H446,2)</f>
        <v>0</v>
      </c>
      <c r="BL446" s="20" t="s">
        <v>572</v>
      </c>
      <c r="BM446" s="192" t="s">
        <v>625</v>
      </c>
    </row>
    <row r="447" spans="1:65" s="2" customFormat="1" ht="29.25">
      <c r="A447" s="37"/>
      <c r="B447" s="38"/>
      <c r="C447" s="39"/>
      <c r="D447" s="194" t="s">
        <v>188</v>
      </c>
      <c r="E447" s="39"/>
      <c r="F447" s="195" t="s">
        <v>626</v>
      </c>
      <c r="G447" s="39"/>
      <c r="H447" s="39"/>
      <c r="I447" s="196"/>
      <c r="J447" s="39"/>
      <c r="K447" s="39"/>
      <c r="L447" s="42"/>
      <c r="M447" s="197"/>
      <c r="N447" s="198"/>
      <c r="O447" s="67"/>
      <c r="P447" s="67"/>
      <c r="Q447" s="67"/>
      <c r="R447" s="67"/>
      <c r="S447" s="67"/>
      <c r="T447" s="68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T447" s="20" t="s">
        <v>188</v>
      </c>
      <c r="AU447" s="20" t="s">
        <v>86</v>
      </c>
    </row>
    <row r="448" spans="1:65" s="2" customFormat="1" ht="11.25">
      <c r="A448" s="37"/>
      <c r="B448" s="38"/>
      <c r="C448" s="39"/>
      <c r="D448" s="199" t="s">
        <v>190</v>
      </c>
      <c r="E448" s="39"/>
      <c r="F448" s="200" t="s">
        <v>627</v>
      </c>
      <c r="G448" s="39"/>
      <c r="H448" s="39"/>
      <c r="I448" s="196"/>
      <c r="J448" s="39"/>
      <c r="K448" s="39"/>
      <c r="L448" s="42"/>
      <c r="M448" s="197"/>
      <c r="N448" s="198"/>
      <c r="O448" s="67"/>
      <c r="P448" s="67"/>
      <c r="Q448" s="67"/>
      <c r="R448" s="67"/>
      <c r="S448" s="67"/>
      <c r="T448" s="68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T448" s="20" t="s">
        <v>190</v>
      </c>
      <c r="AU448" s="20" t="s">
        <v>86</v>
      </c>
    </row>
    <row r="449" spans="1:65" s="13" customFormat="1" ht="22.5">
      <c r="B449" s="201"/>
      <c r="C449" s="202"/>
      <c r="D449" s="194" t="s">
        <v>192</v>
      </c>
      <c r="E449" s="203" t="s">
        <v>19</v>
      </c>
      <c r="F449" s="204" t="s">
        <v>628</v>
      </c>
      <c r="G449" s="202"/>
      <c r="H449" s="203" t="s">
        <v>19</v>
      </c>
      <c r="I449" s="205"/>
      <c r="J449" s="202"/>
      <c r="K449" s="202"/>
      <c r="L449" s="206"/>
      <c r="M449" s="207"/>
      <c r="N449" s="208"/>
      <c r="O449" s="208"/>
      <c r="P449" s="208"/>
      <c r="Q449" s="208"/>
      <c r="R449" s="208"/>
      <c r="S449" s="208"/>
      <c r="T449" s="209"/>
      <c r="AT449" s="210" t="s">
        <v>192</v>
      </c>
      <c r="AU449" s="210" t="s">
        <v>86</v>
      </c>
      <c r="AV449" s="13" t="s">
        <v>84</v>
      </c>
      <c r="AW449" s="13" t="s">
        <v>37</v>
      </c>
      <c r="AX449" s="13" t="s">
        <v>77</v>
      </c>
      <c r="AY449" s="210" t="s">
        <v>179</v>
      </c>
    </row>
    <row r="450" spans="1:65" s="14" customFormat="1" ht="11.25">
      <c r="B450" s="211"/>
      <c r="C450" s="212"/>
      <c r="D450" s="194" t="s">
        <v>192</v>
      </c>
      <c r="E450" s="213" t="s">
        <v>19</v>
      </c>
      <c r="F450" s="214" t="s">
        <v>629</v>
      </c>
      <c r="G450" s="212"/>
      <c r="H450" s="215">
        <v>57</v>
      </c>
      <c r="I450" s="216"/>
      <c r="J450" s="212"/>
      <c r="K450" s="212"/>
      <c r="L450" s="217"/>
      <c r="M450" s="218"/>
      <c r="N450" s="219"/>
      <c r="O450" s="219"/>
      <c r="P450" s="219"/>
      <c r="Q450" s="219"/>
      <c r="R450" s="219"/>
      <c r="S450" s="219"/>
      <c r="T450" s="220"/>
      <c r="AT450" s="221" t="s">
        <v>192</v>
      </c>
      <c r="AU450" s="221" t="s">
        <v>86</v>
      </c>
      <c r="AV450" s="14" t="s">
        <v>86</v>
      </c>
      <c r="AW450" s="14" t="s">
        <v>37</v>
      </c>
      <c r="AX450" s="14" t="s">
        <v>84</v>
      </c>
      <c r="AY450" s="221" t="s">
        <v>179</v>
      </c>
    </row>
    <row r="451" spans="1:65" s="2" customFormat="1" ht="21.75" customHeight="1">
      <c r="A451" s="37"/>
      <c r="B451" s="38"/>
      <c r="C451" s="181" t="s">
        <v>630</v>
      </c>
      <c r="D451" s="181" t="s">
        <v>181</v>
      </c>
      <c r="E451" s="182" t="s">
        <v>631</v>
      </c>
      <c r="F451" s="183" t="s">
        <v>632</v>
      </c>
      <c r="G451" s="184" t="s">
        <v>216</v>
      </c>
      <c r="H451" s="185">
        <v>66</v>
      </c>
      <c r="I451" s="186"/>
      <c r="J451" s="187">
        <f>ROUND(I451*H451,2)</f>
        <v>0</v>
      </c>
      <c r="K451" s="183" t="s">
        <v>185</v>
      </c>
      <c r="L451" s="42"/>
      <c r="M451" s="188" t="s">
        <v>19</v>
      </c>
      <c r="N451" s="189" t="s">
        <v>48</v>
      </c>
      <c r="O451" s="67"/>
      <c r="P451" s="190">
        <f>O451*H451</f>
        <v>0</v>
      </c>
      <c r="Q451" s="190">
        <v>6.9999999999999994E-5</v>
      </c>
      <c r="R451" s="190">
        <f>Q451*H451</f>
        <v>4.62E-3</v>
      </c>
      <c r="S451" s="190">
        <v>0</v>
      </c>
      <c r="T451" s="191">
        <f>S451*H451</f>
        <v>0</v>
      </c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R451" s="192" t="s">
        <v>572</v>
      </c>
      <c r="AT451" s="192" t="s">
        <v>181</v>
      </c>
      <c r="AU451" s="192" t="s">
        <v>86</v>
      </c>
      <c r="AY451" s="20" t="s">
        <v>179</v>
      </c>
      <c r="BE451" s="193">
        <f>IF(N451="základní",J451,0)</f>
        <v>0</v>
      </c>
      <c r="BF451" s="193">
        <f>IF(N451="snížená",J451,0)</f>
        <v>0</v>
      </c>
      <c r="BG451" s="193">
        <f>IF(N451="zákl. přenesená",J451,0)</f>
        <v>0</v>
      </c>
      <c r="BH451" s="193">
        <f>IF(N451="sníž. přenesená",J451,0)</f>
        <v>0</v>
      </c>
      <c r="BI451" s="193">
        <f>IF(N451="nulová",J451,0)</f>
        <v>0</v>
      </c>
      <c r="BJ451" s="20" t="s">
        <v>84</v>
      </c>
      <c r="BK451" s="193">
        <f>ROUND(I451*H451,2)</f>
        <v>0</v>
      </c>
      <c r="BL451" s="20" t="s">
        <v>572</v>
      </c>
      <c r="BM451" s="192" t="s">
        <v>633</v>
      </c>
    </row>
    <row r="452" spans="1:65" s="2" customFormat="1" ht="19.5">
      <c r="A452" s="37"/>
      <c r="B452" s="38"/>
      <c r="C452" s="39"/>
      <c r="D452" s="194" t="s">
        <v>188</v>
      </c>
      <c r="E452" s="39"/>
      <c r="F452" s="195" t="s">
        <v>634</v>
      </c>
      <c r="G452" s="39"/>
      <c r="H452" s="39"/>
      <c r="I452" s="196"/>
      <c r="J452" s="39"/>
      <c r="K452" s="39"/>
      <c r="L452" s="42"/>
      <c r="M452" s="197"/>
      <c r="N452" s="198"/>
      <c r="O452" s="67"/>
      <c r="P452" s="67"/>
      <c r="Q452" s="67"/>
      <c r="R452" s="67"/>
      <c r="S452" s="67"/>
      <c r="T452" s="68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T452" s="20" t="s">
        <v>188</v>
      </c>
      <c r="AU452" s="20" t="s">
        <v>86</v>
      </c>
    </row>
    <row r="453" spans="1:65" s="2" customFormat="1" ht="11.25">
      <c r="A453" s="37"/>
      <c r="B453" s="38"/>
      <c r="C453" s="39"/>
      <c r="D453" s="199" t="s">
        <v>190</v>
      </c>
      <c r="E453" s="39"/>
      <c r="F453" s="200" t="s">
        <v>635</v>
      </c>
      <c r="G453" s="39"/>
      <c r="H453" s="39"/>
      <c r="I453" s="196"/>
      <c r="J453" s="39"/>
      <c r="K453" s="39"/>
      <c r="L453" s="42"/>
      <c r="M453" s="197"/>
      <c r="N453" s="198"/>
      <c r="O453" s="67"/>
      <c r="P453" s="67"/>
      <c r="Q453" s="67"/>
      <c r="R453" s="67"/>
      <c r="S453" s="67"/>
      <c r="T453" s="68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T453" s="20" t="s">
        <v>190</v>
      </c>
      <c r="AU453" s="20" t="s">
        <v>86</v>
      </c>
    </row>
    <row r="454" spans="1:65" s="13" customFormat="1" ht="11.25">
      <c r="B454" s="201"/>
      <c r="C454" s="202"/>
      <c r="D454" s="194" t="s">
        <v>192</v>
      </c>
      <c r="E454" s="203" t="s">
        <v>19</v>
      </c>
      <c r="F454" s="204" t="s">
        <v>576</v>
      </c>
      <c r="G454" s="202"/>
      <c r="H454" s="203" t="s">
        <v>19</v>
      </c>
      <c r="I454" s="205"/>
      <c r="J454" s="202"/>
      <c r="K454" s="202"/>
      <c r="L454" s="206"/>
      <c r="M454" s="207"/>
      <c r="N454" s="208"/>
      <c r="O454" s="208"/>
      <c r="P454" s="208"/>
      <c r="Q454" s="208"/>
      <c r="R454" s="208"/>
      <c r="S454" s="208"/>
      <c r="T454" s="209"/>
      <c r="AT454" s="210" t="s">
        <v>192</v>
      </c>
      <c r="AU454" s="210" t="s">
        <v>86</v>
      </c>
      <c r="AV454" s="13" t="s">
        <v>84</v>
      </c>
      <c r="AW454" s="13" t="s">
        <v>37</v>
      </c>
      <c r="AX454" s="13" t="s">
        <v>77</v>
      </c>
      <c r="AY454" s="210" t="s">
        <v>179</v>
      </c>
    </row>
    <row r="455" spans="1:65" s="14" customFormat="1" ht="11.25">
      <c r="B455" s="211"/>
      <c r="C455" s="212"/>
      <c r="D455" s="194" t="s">
        <v>192</v>
      </c>
      <c r="E455" s="213" t="s">
        <v>19</v>
      </c>
      <c r="F455" s="214" t="s">
        <v>636</v>
      </c>
      <c r="G455" s="212"/>
      <c r="H455" s="215">
        <v>66</v>
      </c>
      <c r="I455" s="216"/>
      <c r="J455" s="212"/>
      <c r="K455" s="212"/>
      <c r="L455" s="217"/>
      <c r="M455" s="218"/>
      <c r="N455" s="219"/>
      <c r="O455" s="219"/>
      <c r="P455" s="219"/>
      <c r="Q455" s="219"/>
      <c r="R455" s="219"/>
      <c r="S455" s="219"/>
      <c r="T455" s="220"/>
      <c r="AT455" s="221" t="s">
        <v>192</v>
      </c>
      <c r="AU455" s="221" t="s">
        <v>86</v>
      </c>
      <c r="AV455" s="14" t="s">
        <v>86</v>
      </c>
      <c r="AW455" s="14" t="s">
        <v>37</v>
      </c>
      <c r="AX455" s="14" t="s">
        <v>84</v>
      </c>
      <c r="AY455" s="221" t="s">
        <v>179</v>
      </c>
    </row>
    <row r="456" spans="1:65" s="2" customFormat="1" ht="24.2" customHeight="1">
      <c r="A456" s="37"/>
      <c r="B456" s="38"/>
      <c r="C456" s="181" t="s">
        <v>637</v>
      </c>
      <c r="D456" s="181" t="s">
        <v>181</v>
      </c>
      <c r="E456" s="182" t="s">
        <v>638</v>
      </c>
      <c r="F456" s="183" t="s">
        <v>639</v>
      </c>
      <c r="G456" s="184" t="s">
        <v>332</v>
      </c>
      <c r="H456" s="185">
        <v>5.8999999999999997E-2</v>
      </c>
      <c r="I456" s="186"/>
      <c r="J456" s="187">
        <f>ROUND(I456*H456,2)</f>
        <v>0</v>
      </c>
      <c r="K456" s="183" t="s">
        <v>185</v>
      </c>
      <c r="L456" s="42"/>
      <c r="M456" s="188" t="s">
        <v>19</v>
      </c>
      <c r="N456" s="189" t="s">
        <v>48</v>
      </c>
      <c r="O456" s="67"/>
      <c r="P456" s="190">
        <f>O456*H456</f>
        <v>0</v>
      </c>
      <c r="Q456" s="190">
        <v>0</v>
      </c>
      <c r="R456" s="190">
        <f>Q456*H456</f>
        <v>0</v>
      </c>
      <c r="S456" s="190">
        <v>0</v>
      </c>
      <c r="T456" s="191">
        <f>S456*H456</f>
        <v>0</v>
      </c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R456" s="192" t="s">
        <v>572</v>
      </c>
      <c r="AT456" s="192" t="s">
        <v>181</v>
      </c>
      <c r="AU456" s="192" t="s">
        <v>86</v>
      </c>
      <c r="AY456" s="20" t="s">
        <v>179</v>
      </c>
      <c r="BE456" s="193">
        <f>IF(N456="základní",J456,0)</f>
        <v>0</v>
      </c>
      <c r="BF456" s="193">
        <f>IF(N456="snížená",J456,0)</f>
        <v>0</v>
      </c>
      <c r="BG456" s="193">
        <f>IF(N456="zákl. přenesená",J456,0)</f>
        <v>0</v>
      </c>
      <c r="BH456" s="193">
        <f>IF(N456="sníž. přenesená",J456,0)</f>
        <v>0</v>
      </c>
      <c r="BI456" s="193">
        <f>IF(N456="nulová",J456,0)</f>
        <v>0</v>
      </c>
      <c r="BJ456" s="20" t="s">
        <v>84</v>
      </c>
      <c r="BK456" s="193">
        <f>ROUND(I456*H456,2)</f>
        <v>0</v>
      </c>
      <c r="BL456" s="20" t="s">
        <v>572</v>
      </c>
      <c r="BM456" s="192" t="s">
        <v>640</v>
      </c>
    </row>
    <row r="457" spans="1:65" s="2" customFormat="1" ht="19.5">
      <c r="A457" s="37"/>
      <c r="B457" s="38"/>
      <c r="C457" s="39"/>
      <c r="D457" s="194" t="s">
        <v>188</v>
      </c>
      <c r="E457" s="39"/>
      <c r="F457" s="195" t="s">
        <v>641</v>
      </c>
      <c r="G457" s="39"/>
      <c r="H457" s="39"/>
      <c r="I457" s="196"/>
      <c r="J457" s="39"/>
      <c r="K457" s="39"/>
      <c r="L457" s="42"/>
      <c r="M457" s="197"/>
      <c r="N457" s="198"/>
      <c r="O457" s="67"/>
      <c r="P457" s="67"/>
      <c r="Q457" s="67"/>
      <c r="R457" s="67"/>
      <c r="S457" s="67"/>
      <c r="T457" s="68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T457" s="20" t="s">
        <v>188</v>
      </c>
      <c r="AU457" s="20" t="s">
        <v>86</v>
      </c>
    </row>
    <row r="458" spans="1:65" s="2" customFormat="1" ht="11.25">
      <c r="A458" s="37"/>
      <c r="B458" s="38"/>
      <c r="C458" s="39"/>
      <c r="D458" s="199" t="s">
        <v>190</v>
      </c>
      <c r="E458" s="39"/>
      <c r="F458" s="200" t="s">
        <v>642</v>
      </c>
      <c r="G458" s="39"/>
      <c r="H458" s="39"/>
      <c r="I458" s="196"/>
      <c r="J458" s="39"/>
      <c r="K458" s="39"/>
      <c r="L458" s="42"/>
      <c r="M458" s="255"/>
      <c r="N458" s="256"/>
      <c r="O458" s="257"/>
      <c r="P458" s="257"/>
      <c r="Q458" s="257"/>
      <c r="R458" s="257"/>
      <c r="S458" s="257"/>
      <c r="T458" s="258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T458" s="20" t="s">
        <v>190</v>
      </c>
      <c r="AU458" s="20" t="s">
        <v>86</v>
      </c>
    </row>
    <row r="459" spans="1:65" s="2" customFormat="1" ht="6.95" customHeight="1">
      <c r="A459" s="37"/>
      <c r="B459" s="50"/>
      <c r="C459" s="51"/>
      <c r="D459" s="51"/>
      <c r="E459" s="51"/>
      <c r="F459" s="51"/>
      <c r="G459" s="51"/>
      <c r="H459" s="51"/>
      <c r="I459" s="51"/>
      <c r="J459" s="51"/>
      <c r="K459" s="51"/>
      <c r="L459" s="42"/>
      <c r="M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</row>
  </sheetData>
  <sheetProtection algorithmName="SHA-512" hashValue="7inElRIqiienFdzfmtMLGAiwKnQQYI4f8OBMCkwhcfN4t6PRsrAgWjLnLaHyVXtzb9WZrkKwvk9u+p8YVVW8rQ==" saltValue="NDsk32JzJIYpdp5aJc2QtYZyDktpR2MdOq75Yg6Lg29bW9YxdBbbNPZPvwdCan4tIxutNrKwzfNO3R858ncfOQ==" spinCount="100000" sheet="1" objects="1" scenarios="1" formatColumns="0" formatRows="0" autoFilter="0"/>
  <autoFilter ref="C99:K458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0" r:id="rId2"/>
    <hyperlink ref="F119" r:id="rId3"/>
    <hyperlink ref="F130" r:id="rId4"/>
    <hyperlink ref="F142" r:id="rId5"/>
    <hyperlink ref="F150" r:id="rId6"/>
    <hyperlink ref="F156" r:id="rId7"/>
    <hyperlink ref="F162" r:id="rId8"/>
    <hyperlink ref="F170" r:id="rId9"/>
    <hyperlink ref="F181" r:id="rId10"/>
    <hyperlink ref="F186" r:id="rId11"/>
    <hyperlink ref="F191" r:id="rId12"/>
    <hyperlink ref="F197" r:id="rId13"/>
    <hyperlink ref="F202" r:id="rId14"/>
    <hyperlink ref="F208" r:id="rId15"/>
    <hyperlink ref="F213" r:id="rId16"/>
    <hyperlink ref="F218" r:id="rId17"/>
    <hyperlink ref="F225" r:id="rId18"/>
    <hyperlink ref="F231" r:id="rId19"/>
    <hyperlink ref="F241" r:id="rId20"/>
    <hyperlink ref="F246" r:id="rId21"/>
    <hyperlink ref="F254" r:id="rId22"/>
    <hyperlink ref="F263" r:id="rId23"/>
    <hyperlink ref="F269" r:id="rId24"/>
    <hyperlink ref="F276" r:id="rId25"/>
    <hyperlink ref="F286" r:id="rId26"/>
    <hyperlink ref="F299" r:id="rId27"/>
    <hyperlink ref="F320" r:id="rId28"/>
    <hyperlink ref="F342" r:id="rId29"/>
    <hyperlink ref="F358" r:id="rId30"/>
    <hyperlink ref="F364" r:id="rId31"/>
    <hyperlink ref="F374" r:id="rId32"/>
    <hyperlink ref="F378" r:id="rId33"/>
    <hyperlink ref="F384" r:id="rId34"/>
    <hyperlink ref="F390" r:id="rId35"/>
    <hyperlink ref="F396" r:id="rId36"/>
    <hyperlink ref="F399" r:id="rId37"/>
    <hyperlink ref="F403" r:id="rId38"/>
    <hyperlink ref="F408" r:id="rId39"/>
    <hyperlink ref="F413" r:id="rId40"/>
    <hyperlink ref="F418" r:id="rId41"/>
    <hyperlink ref="F423" r:id="rId42"/>
    <hyperlink ref="F428" r:id="rId43"/>
    <hyperlink ref="F433" r:id="rId44"/>
    <hyperlink ref="F438" r:id="rId45"/>
    <hyperlink ref="F443" r:id="rId46"/>
    <hyperlink ref="F448" r:id="rId47"/>
    <hyperlink ref="F453" r:id="rId48"/>
    <hyperlink ref="F458" r:id="rId49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64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98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30" customHeight="1">
      <c r="A13" s="37"/>
      <c r="B13" s="42"/>
      <c r="C13" s="37"/>
      <c r="D13" s="37"/>
      <c r="E13" s="399" t="s">
        <v>643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ROUND((SUM(BE100:BE463)),  2)</f>
        <v>0</v>
      </c>
      <c r="G37" s="37"/>
      <c r="H37" s="37"/>
      <c r="I37" s="127">
        <v>0.21</v>
      </c>
      <c r="J37" s="126">
        <f>ROUND(((SUM(BE100:BE463))*I37),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ROUND((SUM(BF100:BF463)),  2)</f>
        <v>0</v>
      </c>
      <c r="G38" s="37"/>
      <c r="H38" s="37"/>
      <c r="I38" s="127">
        <v>0.12</v>
      </c>
      <c r="J38" s="126">
        <f>ROUND(((SUM(BF100:BF463))*I38),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ROUND((SUM(BG100:BG463)),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ROUND((SUM(BH100:BH463)),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ROUND((SUM(BI100:BI463)),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30" customHeight="1">
      <c r="A58" s="37"/>
      <c r="B58" s="38"/>
      <c r="C58" s="39"/>
      <c r="D58" s="39"/>
      <c r="E58" s="355" t="str">
        <f>E13</f>
        <v>102a - SO 02 - Písecké rozcestí - zastávka MHD směr SNL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J276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J293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J334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J371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J410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J414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J415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30" customHeight="1">
      <c r="A92" s="37"/>
      <c r="B92" s="38"/>
      <c r="C92" s="39"/>
      <c r="D92" s="39"/>
      <c r="E92" s="355" t="str">
        <f>E13</f>
        <v>102a - SO 02 - Písecké rozcestí - zastávka MHD směr SNL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P101+P414</f>
        <v>0</v>
      </c>
      <c r="Q100" s="75"/>
      <c r="R100" s="162">
        <f>R101+R414</f>
        <v>16.3382644</v>
      </c>
      <c r="S100" s="75"/>
      <c r="T100" s="163">
        <f>T101+T414</f>
        <v>5.8010000000000002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BK101+BK414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P102+P276+P293+P334+P371+P410</f>
        <v>0</v>
      </c>
      <c r="Q101" s="173"/>
      <c r="R101" s="174">
        <f>R102+R276+R293+R334+R371+R410</f>
        <v>16.297462400000001</v>
      </c>
      <c r="S101" s="173"/>
      <c r="T101" s="175">
        <f>T102+T276+T293+T334+T371+T410</f>
        <v>5.8010000000000002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BK102+BK276+BK293+BK334+BK371+BK410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SUM(P103:P275)</f>
        <v>0</v>
      </c>
      <c r="Q102" s="173"/>
      <c r="R102" s="174">
        <f>SUM(R103:R275)</f>
        <v>6.44</v>
      </c>
      <c r="S102" s="173"/>
      <c r="T102" s="175">
        <f>SUM(T103:T275)</f>
        <v>5.8010000000000002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SUM(BK103:BK275)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195</v>
      </c>
      <c r="F103" s="183" t="s">
        <v>196</v>
      </c>
      <c r="G103" s="184" t="s">
        <v>184</v>
      </c>
      <c r="H103" s="185">
        <v>5.52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0.26</v>
      </c>
      <c r="T103" s="191">
        <f>S103*H103</f>
        <v>1.4352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197</v>
      </c>
    </row>
    <row r="104" spans="1:65" s="2" customFormat="1" ht="39">
      <c r="A104" s="37"/>
      <c r="B104" s="38"/>
      <c r="C104" s="39"/>
      <c r="D104" s="194" t="s">
        <v>188</v>
      </c>
      <c r="E104" s="39"/>
      <c r="F104" s="195" t="s">
        <v>198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199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22.5">
      <c r="B106" s="201"/>
      <c r="C106" s="202"/>
      <c r="D106" s="194" t="s">
        <v>192</v>
      </c>
      <c r="E106" s="203" t="s">
        <v>19</v>
      </c>
      <c r="F106" s="204" t="s">
        <v>644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3" customFormat="1" ht="22.5">
      <c r="B107" s="201"/>
      <c r="C107" s="202"/>
      <c r="D107" s="194" t="s">
        <v>192</v>
      </c>
      <c r="E107" s="203" t="s">
        <v>19</v>
      </c>
      <c r="F107" s="204" t="s">
        <v>645</v>
      </c>
      <c r="G107" s="202"/>
      <c r="H107" s="203" t="s">
        <v>19</v>
      </c>
      <c r="I107" s="205"/>
      <c r="J107" s="202"/>
      <c r="K107" s="202"/>
      <c r="L107" s="206"/>
      <c r="M107" s="207"/>
      <c r="N107" s="208"/>
      <c r="O107" s="208"/>
      <c r="P107" s="208"/>
      <c r="Q107" s="208"/>
      <c r="R107" s="208"/>
      <c r="S107" s="208"/>
      <c r="T107" s="209"/>
      <c r="AT107" s="210" t="s">
        <v>192</v>
      </c>
      <c r="AU107" s="210" t="s">
        <v>86</v>
      </c>
      <c r="AV107" s="13" t="s">
        <v>84</v>
      </c>
      <c r="AW107" s="13" t="s">
        <v>37</v>
      </c>
      <c r="AX107" s="13" t="s">
        <v>77</v>
      </c>
      <c r="AY107" s="210" t="s">
        <v>179</v>
      </c>
    </row>
    <row r="108" spans="1:65" s="14" customFormat="1" ht="11.25">
      <c r="B108" s="211"/>
      <c r="C108" s="212"/>
      <c r="D108" s="194" t="s">
        <v>192</v>
      </c>
      <c r="E108" s="213" t="s">
        <v>19</v>
      </c>
      <c r="F108" s="214" t="s">
        <v>646</v>
      </c>
      <c r="G108" s="212"/>
      <c r="H108" s="215">
        <v>3.44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77</v>
      </c>
      <c r="AY108" s="221" t="s">
        <v>179</v>
      </c>
    </row>
    <row r="109" spans="1:65" s="13" customFormat="1" ht="22.5">
      <c r="B109" s="201"/>
      <c r="C109" s="202"/>
      <c r="D109" s="194" t="s">
        <v>192</v>
      </c>
      <c r="E109" s="203" t="s">
        <v>19</v>
      </c>
      <c r="F109" s="204" t="s">
        <v>647</v>
      </c>
      <c r="G109" s="202"/>
      <c r="H109" s="203" t="s">
        <v>19</v>
      </c>
      <c r="I109" s="205"/>
      <c r="J109" s="202"/>
      <c r="K109" s="202"/>
      <c r="L109" s="206"/>
      <c r="M109" s="207"/>
      <c r="N109" s="208"/>
      <c r="O109" s="208"/>
      <c r="P109" s="208"/>
      <c r="Q109" s="208"/>
      <c r="R109" s="208"/>
      <c r="S109" s="208"/>
      <c r="T109" s="209"/>
      <c r="AT109" s="210" t="s">
        <v>192</v>
      </c>
      <c r="AU109" s="210" t="s">
        <v>86</v>
      </c>
      <c r="AV109" s="13" t="s">
        <v>84</v>
      </c>
      <c r="AW109" s="13" t="s">
        <v>37</v>
      </c>
      <c r="AX109" s="13" t="s">
        <v>77</v>
      </c>
      <c r="AY109" s="210" t="s">
        <v>179</v>
      </c>
    </row>
    <row r="110" spans="1:65" s="14" customFormat="1" ht="11.25">
      <c r="B110" s="211"/>
      <c r="C110" s="212"/>
      <c r="D110" s="194" t="s">
        <v>192</v>
      </c>
      <c r="E110" s="213" t="s">
        <v>19</v>
      </c>
      <c r="F110" s="214" t="s">
        <v>648</v>
      </c>
      <c r="G110" s="212"/>
      <c r="H110" s="215">
        <v>2.08</v>
      </c>
      <c r="I110" s="216"/>
      <c r="J110" s="212"/>
      <c r="K110" s="212"/>
      <c r="L110" s="217"/>
      <c r="M110" s="218"/>
      <c r="N110" s="219"/>
      <c r="O110" s="219"/>
      <c r="P110" s="219"/>
      <c r="Q110" s="219"/>
      <c r="R110" s="219"/>
      <c r="S110" s="219"/>
      <c r="T110" s="220"/>
      <c r="AT110" s="221" t="s">
        <v>192</v>
      </c>
      <c r="AU110" s="221" t="s">
        <v>86</v>
      </c>
      <c r="AV110" s="14" t="s">
        <v>86</v>
      </c>
      <c r="AW110" s="14" t="s">
        <v>37</v>
      </c>
      <c r="AX110" s="14" t="s">
        <v>77</v>
      </c>
      <c r="AY110" s="221" t="s">
        <v>179</v>
      </c>
    </row>
    <row r="111" spans="1:65" s="15" customFormat="1" ht="11.25">
      <c r="B111" s="222"/>
      <c r="C111" s="223"/>
      <c r="D111" s="194" t="s">
        <v>192</v>
      </c>
      <c r="E111" s="224" t="s">
        <v>19</v>
      </c>
      <c r="F111" s="225" t="s">
        <v>205</v>
      </c>
      <c r="G111" s="223"/>
      <c r="H111" s="226">
        <v>5.52</v>
      </c>
      <c r="I111" s="227"/>
      <c r="J111" s="223"/>
      <c r="K111" s="223"/>
      <c r="L111" s="228"/>
      <c r="M111" s="229"/>
      <c r="N111" s="230"/>
      <c r="O111" s="230"/>
      <c r="P111" s="230"/>
      <c r="Q111" s="230"/>
      <c r="R111" s="230"/>
      <c r="S111" s="230"/>
      <c r="T111" s="231"/>
      <c r="AT111" s="232" t="s">
        <v>192</v>
      </c>
      <c r="AU111" s="232" t="s">
        <v>86</v>
      </c>
      <c r="AV111" s="15" t="s">
        <v>186</v>
      </c>
      <c r="AW111" s="15" t="s">
        <v>37</v>
      </c>
      <c r="AX111" s="15" t="s">
        <v>84</v>
      </c>
      <c r="AY111" s="232" t="s">
        <v>179</v>
      </c>
    </row>
    <row r="112" spans="1:65" s="2" customFormat="1" ht="24.2" customHeight="1">
      <c r="A112" s="37"/>
      <c r="B112" s="38"/>
      <c r="C112" s="181" t="s">
        <v>86</v>
      </c>
      <c r="D112" s="181" t="s">
        <v>181</v>
      </c>
      <c r="E112" s="182" t="s">
        <v>206</v>
      </c>
      <c r="F112" s="183" t="s">
        <v>207</v>
      </c>
      <c r="G112" s="184" t="s">
        <v>184</v>
      </c>
      <c r="H112" s="185">
        <v>6.52</v>
      </c>
      <c r="I112" s="186"/>
      <c r="J112" s="187">
        <f>ROUND(I112*H112,2)</f>
        <v>0</v>
      </c>
      <c r="K112" s="183" t="s">
        <v>185</v>
      </c>
      <c r="L112" s="42"/>
      <c r="M112" s="188" t="s">
        <v>19</v>
      </c>
      <c r="N112" s="189" t="s">
        <v>48</v>
      </c>
      <c r="O112" s="67"/>
      <c r="P112" s="190">
        <f>O112*H112</f>
        <v>0</v>
      </c>
      <c r="Q112" s="190">
        <v>0</v>
      </c>
      <c r="R112" s="190">
        <f>Q112*H112</f>
        <v>0</v>
      </c>
      <c r="S112" s="190">
        <v>0.28999999999999998</v>
      </c>
      <c r="T112" s="191">
        <f>S112*H112</f>
        <v>1.8907999999999998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92" t="s">
        <v>186</v>
      </c>
      <c r="AT112" s="192" t="s">
        <v>181</v>
      </c>
      <c r="AU112" s="192" t="s">
        <v>86</v>
      </c>
      <c r="AY112" s="20" t="s">
        <v>179</v>
      </c>
      <c r="BE112" s="193">
        <f>IF(N112="základní",J112,0)</f>
        <v>0</v>
      </c>
      <c r="BF112" s="193">
        <f>IF(N112="snížená",J112,0)</f>
        <v>0</v>
      </c>
      <c r="BG112" s="193">
        <f>IF(N112="zákl. přenesená",J112,0)</f>
        <v>0</v>
      </c>
      <c r="BH112" s="193">
        <f>IF(N112="sníž. přenesená",J112,0)</f>
        <v>0</v>
      </c>
      <c r="BI112" s="193">
        <f>IF(N112="nulová",J112,0)</f>
        <v>0</v>
      </c>
      <c r="BJ112" s="20" t="s">
        <v>84</v>
      </c>
      <c r="BK112" s="193">
        <f>ROUND(I112*H112,2)</f>
        <v>0</v>
      </c>
      <c r="BL112" s="20" t="s">
        <v>186</v>
      </c>
      <c r="BM112" s="192" t="s">
        <v>208</v>
      </c>
    </row>
    <row r="113" spans="1:65" s="2" customFormat="1" ht="39">
      <c r="A113" s="37"/>
      <c r="B113" s="38"/>
      <c r="C113" s="39"/>
      <c r="D113" s="194" t="s">
        <v>188</v>
      </c>
      <c r="E113" s="39"/>
      <c r="F113" s="195" t="s">
        <v>209</v>
      </c>
      <c r="G113" s="39"/>
      <c r="H113" s="39"/>
      <c r="I113" s="196"/>
      <c r="J113" s="39"/>
      <c r="K113" s="39"/>
      <c r="L113" s="42"/>
      <c r="M113" s="197"/>
      <c r="N113" s="198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188</v>
      </c>
      <c r="AU113" s="20" t="s">
        <v>86</v>
      </c>
    </row>
    <row r="114" spans="1:65" s="2" customFormat="1" ht="11.25">
      <c r="A114" s="37"/>
      <c r="B114" s="38"/>
      <c r="C114" s="39"/>
      <c r="D114" s="199" t="s">
        <v>190</v>
      </c>
      <c r="E114" s="39"/>
      <c r="F114" s="200" t="s">
        <v>210</v>
      </c>
      <c r="G114" s="39"/>
      <c r="H114" s="39"/>
      <c r="I114" s="196"/>
      <c r="J114" s="39"/>
      <c r="K114" s="39"/>
      <c r="L114" s="42"/>
      <c r="M114" s="197"/>
      <c r="N114" s="198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190</v>
      </c>
      <c r="AU114" s="20" t="s">
        <v>86</v>
      </c>
    </row>
    <row r="115" spans="1:65" s="13" customFormat="1" ht="22.5">
      <c r="B115" s="201"/>
      <c r="C115" s="202"/>
      <c r="D115" s="194" t="s">
        <v>192</v>
      </c>
      <c r="E115" s="203" t="s">
        <v>19</v>
      </c>
      <c r="F115" s="204" t="s">
        <v>649</v>
      </c>
      <c r="G115" s="202"/>
      <c r="H115" s="203" t="s">
        <v>19</v>
      </c>
      <c r="I115" s="205"/>
      <c r="J115" s="202"/>
      <c r="K115" s="202"/>
      <c r="L115" s="206"/>
      <c r="M115" s="207"/>
      <c r="N115" s="208"/>
      <c r="O115" s="208"/>
      <c r="P115" s="208"/>
      <c r="Q115" s="208"/>
      <c r="R115" s="208"/>
      <c r="S115" s="208"/>
      <c r="T115" s="209"/>
      <c r="AT115" s="210" t="s">
        <v>192</v>
      </c>
      <c r="AU115" s="210" t="s">
        <v>86</v>
      </c>
      <c r="AV115" s="13" t="s">
        <v>84</v>
      </c>
      <c r="AW115" s="13" t="s">
        <v>37</v>
      </c>
      <c r="AX115" s="13" t="s">
        <v>77</v>
      </c>
      <c r="AY115" s="210" t="s">
        <v>179</v>
      </c>
    </row>
    <row r="116" spans="1:65" s="13" customFormat="1" ht="22.5">
      <c r="B116" s="201"/>
      <c r="C116" s="202"/>
      <c r="D116" s="194" t="s">
        <v>192</v>
      </c>
      <c r="E116" s="203" t="s">
        <v>19</v>
      </c>
      <c r="F116" s="204" t="s">
        <v>650</v>
      </c>
      <c r="G116" s="202"/>
      <c r="H116" s="203" t="s">
        <v>19</v>
      </c>
      <c r="I116" s="205"/>
      <c r="J116" s="202"/>
      <c r="K116" s="202"/>
      <c r="L116" s="206"/>
      <c r="M116" s="207"/>
      <c r="N116" s="208"/>
      <c r="O116" s="208"/>
      <c r="P116" s="208"/>
      <c r="Q116" s="208"/>
      <c r="R116" s="208"/>
      <c r="S116" s="208"/>
      <c r="T116" s="209"/>
      <c r="AT116" s="210" t="s">
        <v>192</v>
      </c>
      <c r="AU116" s="210" t="s">
        <v>86</v>
      </c>
      <c r="AV116" s="13" t="s">
        <v>84</v>
      </c>
      <c r="AW116" s="13" t="s">
        <v>37</v>
      </c>
      <c r="AX116" s="13" t="s">
        <v>77</v>
      </c>
      <c r="AY116" s="210" t="s">
        <v>179</v>
      </c>
    </row>
    <row r="117" spans="1:65" s="14" customFormat="1" ht="11.25">
      <c r="B117" s="211"/>
      <c r="C117" s="212"/>
      <c r="D117" s="194" t="s">
        <v>192</v>
      </c>
      <c r="E117" s="213" t="s">
        <v>19</v>
      </c>
      <c r="F117" s="214" t="s">
        <v>646</v>
      </c>
      <c r="G117" s="212"/>
      <c r="H117" s="215">
        <v>3.44</v>
      </c>
      <c r="I117" s="216"/>
      <c r="J117" s="212"/>
      <c r="K117" s="212"/>
      <c r="L117" s="217"/>
      <c r="M117" s="218"/>
      <c r="N117" s="219"/>
      <c r="O117" s="219"/>
      <c r="P117" s="219"/>
      <c r="Q117" s="219"/>
      <c r="R117" s="219"/>
      <c r="S117" s="219"/>
      <c r="T117" s="220"/>
      <c r="AT117" s="221" t="s">
        <v>192</v>
      </c>
      <c r="AU117" s="221" t="s">
        <v>86</v>
      </c>
      <c r="AV117" s="14" t="s">
        <v>86</v>
      </c>
      <c r="AW117" s="14" t="s">
        <v>37</v>
      </c>
      <c r="AX117" s="14" t="s">
        <v>77</v>
      </c>
      <c r="AY117" s="221" t="s">
        <v>179</v>
      </c>
    </row>
    <row r="118" spans="1:65" s="13" customFormat="1" ht="22.5">
      <c r="B118" s="201"/>
      <c r="C118" s="202"/>
      <c r="D118" s="194" t="s">
        <v>192</v>
      </c>
      <c r="E118" s="203" t="s">
        <v>19</v>
      </c>
      <c r="F118" s="204" t="s">
        <v>651</v>
      </c>
      <c r="G118" s="202"/>
      <c r="H118" s="203" t="s">
        <v>19</v>
      </c>
      <c r="I118" s="205"/>
      <c r="J118" s="202"/>
      <c r="K118" s="202"/>
      <c r="L118" s="206"/>
      <c r="M118" s="207"/>
      <c r="N118" s="208"/>
      <c r="O118" s="208"/>
      <c r="P118" s="208"/>
      <c r="Q118" s="208"/>
      <c r="R118" s="208"/>
      <c r="S118" s="208"/>
      <c r="T118" s="209"/>
      <c r="AT118" s="210" t="s">
        <v>192</v>
      </c>
      <c r="AU118" s="210" t="s">
        <v>86</v>
      </c>
      <c r="AV118" s="13" t="s">
        <v>84</v>
      </c>
      <c r="AW118" s="13" t="s">
        <v>37</v>
      </c>
      <c r="AX118" s="13" t="s">
        <v>77</v>
      </c>
      <c r="AY118" s="210" t="s">
        <v>179</v>
      </c>
    </row>
    <row r="119" spans="1:65" s="14" customFormat="1" ht="11.25">
      <c r="B119" s="211"/>
      <c r="C119" s="212"/>
      <c r="D119" s="194" t="s">
        <v>192</v>
      </c>
      <c r="E119" s="213" t="s">
        <v>19</v>
      </c>
      <c r="F119" s="214" t="s">
        <v>648</v>
      </c>
      <c r="G119" s="212"/>
      <c r="H119" s="215">
        <v>2.08</v>
      </c>
      <c r="I119" s="216"/>
      <c r="J119" s="212"/>
      <c r="K119" s="212"/>
      <c r="L119" s="217"/>
      <c r="M119" s="218"/>
      <c r="N119" s="219"/>
      <c r="O119" s="219"/>
      <c r="P119" s="219"/>
      <c r="Q119" s="219"/>
      <c r="R119" s="219"/>
      <c r="S119" s="219"/>
      <c r="T119" s="220"/>
      <c r="AT119" s="221" t="s">
        <v>192</v>
      </c>
      <c r="AU119" s="221" t="s">
        <v>86</v>
      </c>
      <c r="AV119" s="14" t="s">
        <v>86</v>
      </c>
      <c r="AW119" s="14" t="s">
        <v>37</v>
      </c>
      <c r="AX119" s="14" t="s">
        <v>77</v>
      </c>
      <c r="AY119" s="221" t="s">
        <v>179</v>
      </c>
    </row>
    <row r="120" spans="1:65" s="16" customFormat="1" ht="11.25">
      <c r="B120" s="233"/>
      <c r="C120" s="234"/>
      <c r="D120" s="194" t="s">
        <v>192</v>
      </c>
      <c r="E120" s="235" t="s">
        <v>19</v>
      </c>
      <c r="F120" s="236" t="s">
        <v>273</v>
      </c>
      <c r="G120" s="234"/>
      <c r="H120" s="237">
        <v>5.52</v>
      </c>
      <c r="I120" s="238"/>
      <c r="J120" s="234"/>
      <c r="K120" s="234"/>
      <c r="L120" s="239"/>
      <c r="M120" s="240"/>
      <c r="N120" s="241"/>
      <c r="O120" s="241"/>
      <c r="P120" s="241"/>
      <c r="Q120" s="241"/>
      <c r="R120" s="241"/>
      <c r="S120" s="241"/>
      <c r="T120" s="242"/>
      <c r="AT120" s="243" t="s">
        <v>192</v>
      </c>
      <c r="AU120" s="243" t="s">
        <v>86</v>
      </c>
      <c r="AV120" s="16" t="s">
        <v>94</v>
      </c>
      <c r="AW120" s="16" t="s">
        <v>37</v>
      </c>
      <c r="AX120" s="16" t="s">
        <v>77</v>
      </c>
      <c r="AY120" s="243" t="s">
        <v>179</v>
      </c>
    </row>
    <row r="121" spans="1:65" s="13" customFormat="1" ht="22.5">
      <c r="B121" s="201"/>
      <c r="C121" s="202"/>
      <c r="D121" s="194" t="s">
        <v>192</v>
      </c>
      <c r="E121" s="203" t="s">
        <v>19</v>
      </c>
      <c r="F121" s="204" t="s">
        <v>224</v>
      </c>
      <c r="G121" s="202"/>
      <c r="H121" s="203" t="s">
        <v>19</v>
      </c>
      <c r="I121" s="205"/>
      <c r="J121" s="202"/>
      <c r="K121" s="202"/>
      <c r="L121" s="206"/>
      <c r="M121" s="207"/>
      <c r="N121" s="208"/>
      <c r="O121" s="208"/>
      <c r="P121" s="208"/>
      <c r="Q121" s="208"/>
      <c r="R121" s="208"/>
      <c r="S121" s="208"/>
      <c r="T121" s="209"/>
      <c r="AT121" s="210" t="s">
        <v>192</v>
      </c>
      <c r="AU121" s="210" t="s">
        <v>86</v>
      </c>
      <c r="AV121" s="13" t="s">
        <v>84</v>
      </c>
      <c r="AW121" s="13" t="s">
        <v>37</v>
      </c>
      <c r="AX121" s="13" t="s">
        <v>77</v>
      </c>
      <c r="AY121" s="210" t="s">
        <v>179</v>
      </c>
    </row>
    <row r="122" spans="1:65" s="13" customFormat="1" ht="22.5">
      <c r="B122" s="201"/>
      <c r="C122" s="202"/>
      <c r="D122" s="194" t="s">
        <v>192</v>
      </c>
      <c r="E122" s="203" t="s">
        <v>19</v>
      </c>
      <c r="F122" s="204" t="s">
        <v>652</v>
      </c>
      <c r="G122" s="202"/>
      <c r="H122" s="203" t="s">
        <v>19</v>
      </c>
      <c r="I122" s="205"/>
      <c r="J122" s="202"/>
      <c r="K122" s="202"/>
      <c r="L122" s="206"/>
      <c r="M122" s="207"/>
      <c r="N122" s="208"/>
      <c r="O122" s="208"/>
      <c r="P122" s="208"/>
      <c r="Q122" s="208"/>
      <c r="R122" s="208"/>
      <c r="S122" s="208"/>
      <c r="T122" s="209"/>
      <c r="AT122" s="210" t="s">
        <v>192</v>
      </c>
      <c r="AU122" s="210" t="s">
        <v>86</v>
      </c>
      <c r="AV122" s="13" t="s">
        <v>84</v>
      </c>
      <c r="AW122" s="13" t="s">
        <v>37</v>
      </c>
      <c r="AX122" s="13" t="s">
        <v>77</v>
      </c>
      <c r="AY122" s="210" t="s">
        <v>179</v>
      </c>
    </row>
    <row r="123" spans="1:65" s="14" customFormat="1" ht="11.25">
      <c r="B123" s="211"/>
      <c r="C123" s="212"/>
      <c r="D123" s="194" t="s">
        <v>192</v>
      </c>
      <c r="E123" s="213" t="s">
        <v>19</v>
      </c>
      <c r="F123" s="214" t="s">
        <v>204</v>
      </c>
      <c r="G123" s="212"/>
      <c r="H123" s="215">
        <v>1</v>
      </c>
      <c r="I123" s="216"/>
      <c r="J123" s="212"/>
      <c r="K123" s="212"/>
      <c r="L123" s="217"/>
      <c r="M123" s="218"/>
      <c r="N123" s="219"/>
      <c r="O123" s="219"/>
      <c r="P123" s="219"/>
      <c r="Q123" s="219"/>
      <c r="R123" s="219"/>
      <c r="S123" s="219"/>
      <c r="T123" s="220"/>
      <c r="AT123" s="221" t="s">
        <v>192</v>
      </c>
      <c r="AU123" s="221" t="s">
        <v>86</v>
      </c>
      <c r="AV123" s="14" t="s">
        <v>86</v>
      </c>
      <c r="AW123" s="14" t="s">
        <v>37</v>
      </c>
      <c r="AX123" s="14" t="s">
        <v>77</v>
      </c>
      <c r="AY123" s="221" t="s">
        <v>179</v>
      </c>
    </row>
    <row r="124" spans="1:65" s="15" customFormat="1" ht="11.25">
      <c r="B124" s="222"/>
      <c r="C124" s="223"/>
      <c r="D124" s="194" t="s">
        <v>192</v>
      </c>
      <c r="E124" s="224" t="s">
        <v>19</v>
      </c>
      <c r="F124" s="225" t="s">
        <v>205</v>
      </c>
      <c r="G124" s="223"/>
      <c r="H124" s="226">
        <v>6.52</v>
      </c>
      <c r="I124" s="227"/>
      <c r="J124" s="223"/>
      <c r="K124" s="223"/>
      <c r="L124" s="228"/>
      <c r="M124" s="229"/>
      <c r="N124" s="230"/>
      <c r="O124" s="230"/>
      <c r="P124" s="230"/>
      <c r="Q124" s="230"/>
      <c r="R124" s="230"/>
      <c r="S124" s="230"/>
      <c r="T124" s="231"/>
      <c r="AT124" s="232" t="s">
        <v>192</v>
      </c>
      <c r="AU124" s="232" t="s">
        <v>86</v>
      </c>
      <c r="AV124" s="15" t="s">
        <v>186</v>
      </c>
      <c r="AW124" s="15" t="s">
        <v>37</v>
      </c>
      <c r="AX124" s="15" t="s">
        <v>84</v>
      </c>
      <c r="AY124" s="232" t="s">
        <v>179</v>
      </c>
    </row>
    <row r="125" spans="1:65" s="2" customFormat="1" ht="24.2" customHeight="1">
      <c r="A125" s="37"/>
      <c r="B125" s="38"/>
      <c r="C125" s="181" t="s">
        <v>94</v>
      </c>
      <c r="D125" s="181" t="s">
        <v>181</v>
      </c>
      <c r="E125" s="182" t="s">
        <v>653</v>
      </c>
      <c r="F125" s="183" t="s">
        <v>654</v>
      </c>
      <c r="G125" s="184" t="s">
        <v>184</v>
      </c>
      <c r="H125" s="185">
        <v>1</v>
      </c>
      <c r="I125" s="186"/>
      <c r="J125" s="187">
        <f>ROUND(I125*H125,2)</f>
        <v>0</v>
      </c>
      <c r="K125" s="183" t="s">
        <v>185</v>
      </c>
      <c r="L125" s="42"/>
      <c r="M125" s="188" t="s">
        <v>19</v>
      </c>
      <c r="N125" s="189" t="s">
        <v>48</v>
      </c>
      <c r="O125" s="67"/>
      <c r="P125" s="190">
        <f>O125*H125</f>
        <v>0</v>
      </c>
      <c r="Q125" s="190">
        <v>0</v>
      </c>
      <c r="R125" s="190">
        <f>Q125*H125</f>
        <v>0</v>
      </c>
      <c r="S125" s="190">
        <v>0.22</v>
      </c>
      <c r="T125" s="191">
        <f>S125*H125</f>
        <v>0.22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192" t="s">
        <v>186</v>
      </c>
      <c r="AT125" s="192" t="s">
        <v>181</v>
      </c>
      <c r="AU125" s="192" t="s">
        <v>86</v>
      </c>
      <c r="AY125" s="20" t="s">
        <v>179</v>
      </c>
      <c r="BE125" s="193">
        <f>IF(N125="základní",J125,0)</f>
        <v>0</v>
      </c>
      <c r="BF125" s="193">
        <f>IF(N125="snížená",J125,0)</f>
        <v>0</v>
      </c>
      <c r="BG125" s="193">
        <f>IF(N125="zákl. přenesená",J125,0)</f>
        <v>0</v>
      </c>
      <c r="BH125" s="193">
        <f>IF(N125="sníž. přenesená",J125,0)</f>
        <v>0</v>
      </c>
      <c r="BI125" s="193">
        <f>IF(N125="nulová",J125,0)</f>
        <v>0</v>
      </c>
      <c r="BJ125" s="20" t="s">
        <v>84</v>
      </c>
      <c r="BK125" s="193">
        <f>ROUND(I125*H125,2)</f>
        <v>0</v>
      </c>
      <c r="BL125" s="20" t="s">
        <v>186</v>
      </c>
      <c r="BM125" s="192" t="s">
        <v>655</v>
      </c>
    </row>
    <row r="126" spans="1:65" s="2" customFormat="1" ht="39">
      <c r="A126" s="37"/>
      <c r="B126" s="38"/>
      <c r="C126" s="39"/>
      <c r="D126" s="194" t="s">
        <v>188</v>
      </c>
      <c r="E126" s="39"/>
      <c r="F126" s="195" t="s">
        <v>656</v>
      </c>
      <c r="G126" s="39"/>
      <c r="H126" s="39"/>
      <c r="I126" s="196"/>
      <c r="J126" s="39"/>
      <c r="K126" s="39"/>
      <c r="L126" s="42"/>
      <c r="M126" s="197"/>
      <c r="N126" s="198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188</v>
      </c>
      <c r="AU126" s="20" t="s">
        <v>86</v>
      </c>
    </row>
    <row r="127" spans="1:65" s="2" customFormat="1" ht="11.25">
      <c r="A127" s="37"/>
      <c r="B127" s="38"/>
      <c r="C127" s="39"/>
      <c r="D127" s="199" t="s">
        <v>190</v>
      </c>
      <c r="E127" s="39"/>
      <c r="F127" s="200" t="s">
        <v>657</v>
      </c>
      <c r="G127" s="39"/>
      <c r="H127" s="39"/>
      <c r="I127" s="196"/>
      <c r="J127" s="39"/>
      <c r="K127" s="39"/>
      <c r="L127" s="42"/>
      <c r="M127" s="197"/>
      <c r="N127" s="198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190</v>
      </c>
      <c r="AU127" s="20" t="s">
        <v>86</v>
      </c>
    </row>
    <row r="128" spans="1:65" s="13" customFormat="1" ht="22.5">
      <c r="B128" s="201"/>
      <c r="C128" s="202"/>
      <c r="D128" s="194" t="s">
        <v>192</v>
      </c>
      <c r="E128" s="203" t="s">
        <v>19</v>
      </c>
      <c r="F128" s="204" t="s">
        <v>224</v>
      </c>
      <c r="G128" s="202"/>
      <c r="H128" s="203" t="s">
        <v>19</v>
      </c>
      <c r="I128" s="205"/>
      <c r="J128" s="202"/>
      <c r="K128" s="202"/>
      <c r="L128" s="206"/>
      <c r="M128" s="207"/>
      <c r="N128" s="208"/>
      <c r="O128" s="208"/>
      <c r="P128" s="208"/>
      <c r="Q128" s="208"/>
      <c r="R128" s="208"/>
      <c r="S128" s="208"/>
      <c r="T128" s="209"/>
      <c r="AT128" s="210" t="s">
        <v>192</v>
      </c>
      <c r="AU128" s="210" t="s">
        <v>86</v>
      </c>
      <c r="AV128" s="13" t="s">
        <v>84</v>
      </c>
      <c r="AW128" s="13" t="s">
        <v>37</v>
      </c>
      <c r="AX128" s="13" t="s">
        <v>77</v>
      </c>
      <c r="AY128" s="210" t="s">
        <v>179</v>
      </c>
    </row>
    <row r="129" spans="1:65" s="13" customFormat="1" ht="22.5">
      <c r="B129" s="201"/>
      <c r="C129" s="202"/>
      <c r="D129" s="194" t="s">
        <v>192</v>
      </c>
      <c r="E129" s="203" t="s">
        <v>19</v>
      </c>
      <c r="F129" s="204" t="s">
        <v>658</v>
      </c>
      <c r="G129" s="202"/>
      <c r="H129" s="203" t="s">
        <v>19</v>
      </c>
      <c r="I129" s="205"/>
      <c r="J129" s="202"/>
      <c r="K129" s="202"/>
      <c r="L129" s="206"/>
      <c r="M129" s="207"/>
      <c r="N129" s="208"/>
      <c r="O129" s="208"/>
      <c r="P129" s="208"/>
      <c r="Q129" s="208"/>
      <c r="R129" s="208"/>
      <c r="S129" s="208"/>
      <c r="T129" s="209"/>
      <c r="AT129" s="210" t="s">
        <v>192</v>
      </c>
      <c r="AU129" s="210" t="s">
        <v>86</v>
      </c>
      <c r="AV129" s="13" t="s">
        <v>84</v>
      </c>
      <c r="AW129" s="13" t="s">
        <v>37</v>
      </c>
      <c r="AX129" s="13" t="s">
        <v>77</v>
      </c>
      <c r="AY129" s="210" t="s">
        <v>179</v>
      </c>
    </row>
    <row r="130" spans="1:65" s="14" customFormat="1" ht="11.25">
      <c r="B130" s="211"/>
      <c r="C130" s="212"/>
      <c r="D130" s="194" t="s">
        <v>192</v>
      </c>
      <c r="E130" s="213" t="s">
        <v>19</v>
      </c>
      <c r="F130" s="214" t="s">
        <v>204</v>
      </c>
      <c r="G130" s="212"/>
      <c r="H130" s="215">
        <v>1</v>
      </c>
      <c r="I130" s="216"/>
      <c r="J130" s="212"/>
      <c r="K130" s="212"/>
      <c r="L130" s="217"/>
      <c r="M130" s="218"/>
      <c r="N130" s="219"/>
      <c r="O130" s="219"/>
      <c r="P130" s="219"/>
      <c r="Q130" s="219"/>
      <c r="R130" s="219"/>
      <c r="S130" s="219"/>
      <c r="T130" s="220"/>
      <c r="AT130" s="221" t="s">
        <v>192</v>
      </c>
      <c r="AU130" s="221" t="s">
        <v>86</v>
      </c>
      <c r="AV130" s="14" t="s">
        <v>86</v>
      </c>
      <c r="AW130" s="14" t="s">
        <v>37</v>
      </c>
      <c r="AX130" s="14" t="s">
        <v>84</v>
      </c>
      <c r="AY130" s="221" t="s">
        <v>179</v>
      </c>
    </row>
    <row r="131" spans="1:65" s="2" customFormat="1" ht="16.5" customHeight="1">
      <c r="A131" s="37"/>
      <c r="B131" s="38"/>
      <c r="C131" s="181" t="s">
        <v>186</v>
      </c>
      <c r="D131" s="181" t="s">
        <v>181</v>
      </c>
      <c r="E131" s="182" t="s">
        <v>214</v>
      </c>
      <c r="F131" s="183" t="s">
        <v>215</v>
      </c>
      <c r="G131" s="184" t="s">
        <v>216</v>
      </c>
      <c r="H131" s="185">
        <v>11</v>
      </c>
      <c r="I131" s="186"/>
      <c r="J131" s="187">
        <f>ROUND(I131*H131,2)</f>
        <v>0</v>
      </c>
      <c r="K131" s="183" t="s">
        <v>185</v>
      </c>
      <c r="L131" s="42"/>
      <c r="M131" s="188" t="s">
        <v>19</v>
      </c>
      <c r="N131" s="189" t="s">
        <v>48</v>
      </c>
      <c r="O131" s="67"/>
      <c r="P131" s="190">
        <f>O131*H131</f>
        <v>0</v>
      </c>
      <c r="Q131" s="190">
        <v>0</v>
      </c>
      <c r="R131" s="190">
        <f>Q131*H131</f>
        <v>0</v>
      </c>
      <c r="S131" s="190">
        <v>0.20499999999999999</v>
      </c>
      <c r="T131" s="191">
        <f>S131*H131</f>
        <v>2.2549999999999999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192" t="s">
        <v>186</v>
      </c>
      <c r="AT131" s="192" t="s">
        <v>181</v>
      </c>
      <c r="AU131" s="192" t="s">
        <v>86</v>
      </c>
      <c r="AY131" s="20" t="s">
        <v>179</v>
      </c>
      <c r="BE131" s="193">
        <f>IF(N131="základní",J131,0)</f>
        <v>0</v>
      </c>
      <c r="BF131" s="193">
        <f>IF(N131="snížená",J131,0)</f>
        <v>0</v>
      </c>
      <c r="BG131" s="193">
        <f>IF(N131="zákl. přenesená",J131,0)</f>
        <v>0</v>
      </c>
      <c r="BH131" s="193">
        <f>IF(N131="sníž. přenesená",J131,0)</f>
        <v>0</v>
      </c>
      <c r="BI131" s="193">
        <f>IF(N131="nulová",J131,0)</f>
        <v>0</v>
      </c>
      <c r="BJ131" s="20" t="s">
        <v>84</v>
      </c>
      <c r="BK131" s="193">
        <f>ROUND(I131*H131,2)</f>
        <v>0</v>
      </c>
      <c r="BL131" s="20" t="s">
        <v>186</v>
      </c>
      <c r="BM131" s="192" t="s">
        <v>217</v>
      </c>
    </row>
    <row r="132" spans="1:65" s="2" customFormat="1" ht="29.25">
      <c r="A132" s="37"/>
      <c r="B132" s="38"/>
      <c r="C132" s="39"/>
      <c r="D132" s="194" t="s">
        <v>188</v>
      </c>
      <c r="E132" s="39"/>
      <c r="F132" s="195" t="s">
        <v>218</v>
      </c>
      <c r="G132" s="39"/>
      <c r="H132" s="39"/>
      <c r="I132" s="196"/>
      <c r="J132" s="39"/>
      <c r="K132" s="39"/>
      <c r="L132" s="42"/>
      <c r="M132" s="197"/>
      <c r="N132" s="198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188</v>
      </c>
      <c r="AU132" s="20" t="s">
        <v>86</v>
      </c>
    </row>
    <row r="133" spans="1:65" s="2" customFormat="1" ht="11.25">
      <c r="A133" s="37"/>
      <c r="B133" s="38"/>
      <c r="C133" s="39"/>
      <c r="D133" s="199" t="s">
        <v>190</v>
      </c>
      <c r="E133" s="39"/>
      <c r="F133" s="200" t="s">
        <v>219</v>
      </c>
      <c r="G133" s="39"/>
      <c r="H133" s="39"/>
      <c r="I133" s="196"/>
      <c r="J133" s="39"/>
      <c r="K133" s="39"/>
      <c r="L133" s="42"/>
      <c r="M133" s="197"/>
      <c r="N133" s="198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190</v>
      </c>
      <c r="AU133" s="20" t="s">
        <v>86</v>
      </c>
    </row>
    <row r="134" spans="1:65" s="13" customFormat="1" ht="22.5">
      <c r="B134" s="201"/>
      <c r="C134" s="202"/>
      <c r="D134" s="194" t="s">
        <v>192</v>
      </c>
      <c r="E134" s="203" t="s">
        <v>19</v>
      </c>
      <c r="F134" s="204" t="s">
        <v>659</v>
      </c>
      <c r="G134" s="202"/>
      <c r="H134" s="203" t="s">
        <v>19</v>
      </c>
      <c r="I134" s="205"/>
      <c r="J134" s="202"/>
      <c r="K134" s="202"/>
      <c r="L134" s="206"/>
      <c r="M134" s="207"/>
      <c r="N134" s="208"/>
      <c r="O134" s="208"/>
      <c r="P134" s="208"/>
      <c r="Q134" s="208"/>
      <c r="R134" s="208"/>
      <c r="S134" s="208"/>
      <c r="T134" s="209"/>
      <c r="AT134" s="210" t="s">
        <v>192</v>
      </c>
      <c r="AU134" s="210" t="s">
        <v>86</v>
      </c>
      <c r="AV134" s="13" t="s">
        <v>84</v>
      </c>
      <c r="AW134" s="13" t="s">
        <v>37</v>
      </c>
      <c r="AX134" s="13" t="s">
        <v>77</v>
      </c>
      <c r="AY134" s="210" t="s">
        <v>179</v>
      </c>
    </row>
    <row r="135" spans="1:65" s="13" customFormat="1" ht="11.25">
      <c r="B135" s="201"/>
      <c r="C135" s="202"/>
      <c r="D135" s="194" t="s">
        <v>192</v>
      </c>
      <c r="E135" s="203" t="s">
        <v>19</v>
      </c>
      <c r="F135" s="204" t="s">
        <v>660</v>
      </c>
      <c r="G135" s="202"/>
      <c r="H135" s="203" t="s">
        <v>19</v>
      </c>
      <c r="I135" s="205"/>
      <c r="J135" s="202"/>
      <c r="K135" s="202"/>
      <c r="L135" s="206"/>
      <c r="M135" s="207"/>
      <c r="N135" s="208"/>
      <c r="O135" s="208"/>
      <c r="P135" s="208"/>
      <c r="Q135" s="208"/>
      <c r="R135" s="208"/>
      <c r="S135" s="208"/>
      <c r="T135" s="209"/>
      <c r="AT135" s="210" t="s">
        <v>192</v>
      </c>
      <c r="AU135" s="210" t="s">
        <v>86</v>
      </c>
      <c r="AV135" s="13" t="s">
        <v>84</v>
      </c>
      <c r="AW135" s="13" t="s">
        <v>37</v>
      </c>
      <c r="AX135" s="13" t="s">
        <v>77</v>
      </c>
      <c r="AY135" s="210" t="s">
        <v>179</v>
      </c>
    </row>
    <row r="136" spans="1:65" s="14" customFormat="1" ht="11.25">
      <c r="B136" s="211"/>
      <c r="C136" s="212"/>
      <c r="D136" s="194" t="s">
        <v>192</v>
      </c>
      <c r="E136" s="213" t="s">
        <v>19</v>
      </c>
      <c r="F136" s="214" t="s">
        <v>661</v>
      </c>
      <c r="G136" s="212"/>
      <c r="H136" s="215">
        <v>4</v>
      </c>
      <c r="I136" s="216"/>
      <c r="J136" s="212"/>
      <c r="K136" s="212"/>
      <c r="L136" s="217"/>
      <c r="M136" s="218"/>
      <c r="N136" s="219"/>
      <c r="O136" s="219"/>
      <c r="P136" s="219"/>
      <c r="Q136" s="219"/>
      <c r="R136" s="219"/>
      <c r="S136" s="219"/>
      <c r="T136" s="220"/>
      <c r="AT136" s="221" t="s">
        <v>192</v>
      </c>
      <c r="AU136" s="221" t="s">
        <v>86</v>
      </c>
      <c r="AV136" s="14" t="s">
        <v>86</v>
      </c>
      <c r="AW136" s="14" t="s">
        <v>37</v>
      </c>
      <c r="AX136" s="14" t="s">
        <v>77</v>
      </c>
      <c r="AY136" s="221" t="s">
        <v>179</v>
      </c>
    </row>
    <row r="137" spans="1:65" s="13" customFormat="1" ht="22.5">
      <c r="B137" s="201"/>
      <c r="C137" s="202"/>
      <c r="D137" s="194" t="s">
        <v>192</v>
      </c>
      <c r="E137" s="203" t="s">
        <v>19</v>
      </c>
      <c r="F137" s="204" t="s">
        <v>662</v>
      </c>
      <c r="G137" s="202"/>
      <c r="H137" s="203" t="s">
        <v>19</v>
      </c>
      <c r="I137" s="205"/>
      <c r="J137" s="202"/>
      <c r="K137" s="202"/>
      <c r="L137" s="206"/>
      <c r="M137" s="207"/>
      <c r="N137" s="208"/>
      <c r="O137" s="208"/>
      <c r="P137" s="208"/>
      <c r="Q137" s="208"/>
      <c r="R137" s="208"/>
      <c r="S137" s="208"/>
      <c r="T137" s="209"/>
      <c r="AT137" s="210" t="s">
        <v>192</v>
      </c>
      <c r="AU137" s="210" t="s">
        <v>86</v>
      </c>
      <c r="AV137" s="13" t="s">
        <v>84</v>
      </c>
      <c r="AW137" s="13" t="s">
        <v>37</v>
      </c>
      <c r="AX137" s="13" t="s">
        <v>77</v>
      </c>
      <c r="AY137" s="210" t="s">
        <v>179</v>
      </c>
    </row>
    <row r="138" spans="1:65" s="14" customFormat="1" ht="11.25">
      <c r="B138" s="211"/>
      <c r="C138" s="212"/>
      <c r="D138" s="194" t="s">
        <v>192</v>
      </c>
      <c r="E138" s="213" t="s">
        <v>19</v>
      </c>
      <c r="F138" s="214" t="s">
        <v>663</v>
      </c>
      <c r="G138" s="212"/>
      <c r="H138" s="215">
        <v>5</v>
      </c>
      <c r="I138" s="216"/>
      <c r="J138" s="212"/>
      <c r="K138" s="212"/>
      <c r="L138" s="217"/>
      <c r="M138" s="218"/>
      <c r="N138" s="219"/>
      <c r="O138" s="219"/>
      <c r="P138" s="219"/>
      <c r="Q138" s="219"/>
      <c r="R138" s="219"/>
      <c r="S138" s="219"/>
      <c r="T138" s="220"/>
      <c r="AT138" s="221" t="s">
        <v>192</v>
      </c>
      <c r="AU138" s="221" t="s">
        <v>86</v>
      </c>
      <c r="AV138" s="14" t="s">
        <v>86</v>
      </c>
      <c r="AW138" s="14" t="s">
        <v>37</v>
      </c>
      <c r="AX138" s="14" t="s">
        <v>77</v>
      </c>
      <c r="AY138" s="221" t="s">
        <v>179</v>
      </c>
    </row>
    <row r="139" spans="1:65" s="16" customFormat="1" ht="11.25">
      <c r="B139" s="233"/>
      <c r="C139" s="234"/>
      <c r="D139" s="194" t="s">
        <v>192</v>
      </c>
      <c r="E139" s="235" t="s">
        <v>19</v>
      </c>
      <c r="F139" s="236" t="s">
        <v>273</v>
      </c>
      <c r="G139" s="234"/>
      <c r="H139" s="237">
        <v>9</v>
      </c>
      <c r="I139" s="238"/>
      <c r="J139" s="234"/>
      <c r="K139" s="234"/>
      <c r="L139" s="239"/>
      <c r="M139" s="240"/>
      <c r="N139" s="241"/>
      <c r="O139" s="241"/>
      <c r="P139" s="241"/>
      <c r="Q139" s="241"/>
      <c r="R139" s="241"/>
      <c r="S139" s="241"/>
      <c r="T139" s="242"/>
      <c r="AT139" s="243" t="s">
        <v>192</v>
      </c>
      <c r="AU139" s="243" t="s">
        <v>86</v>
      </c>
      <c r="AV139" s="16" t="s">
        <v>94</v>
      </c>
      <c r="AW139" s="16" t="s">
        <v>37</v>
      </c>
      <c r="AX139" s="16" t="s">
        <v>77</v>
      </c>
      <c r="AY139" s="243" t="s">
        <v>179</v>
      </c>
    </row>
    <row r="140" spans="1:65" s="13" customFormat="1" ht="22.5">
      <c r="B140" s="201"/>
      <c r="C140" s="202"/>
      <c r="D140" s="194" t="s">
        <v>192</v>
      </c>
      <c r="E140" s="203" t="s">
        <v>19</v>
      </c>
      <c r="F140" s="204" t="s">
        <v>224</v>
      </c>
      <c r="G140" s="202"/>
      <c r="H140" s="203" t="s">
        <v>19</v>
      </c>
      <c r="I140" s="205"/>
      <c r="J140" s="202"/>
      <c r="K140" s="202"/>
      <c r="L140" s="206"/>
      <c r="M140" s="207"/>
      <c r="N140" s="208"/>
      <c r="O140" s="208"/>
      <c r="P140" s="208"/>
      <c r="Q140" s="208"/>
      <c r="R140" s="208"/>
      <c r="S140" s="208"/>
      <c r="T140" s="209"/>
      <c r="AT140" s="210" t="s">
        <v>192</v>
      </c>
      <c r="AU140" s="210" t="s">
        <v>86</v>
      </c>
      <c r="AV140" s="13" t="s">
        <v>84</v>
      </c>
      <c r="AW140" s="13" t="s">
        <v>37</v>
      </c>
      <c r="AX140" s="13" t="s">
        <v>77</v>
      </c>
      <c r="AY140" s="210" t="s">
        <v>179</v>
      </c>
    </row>
    <row r="141" spans="1:65" s="13" customFormat="1" ht="22.5">
      <c r="B141" s="201"/>
      <c r="C141" s="202"/>
      <c r="D141" s="194" t="s">
        <v>192</v>
      </c>
      <c r="E141" s="203" t="s">
        <v>19</v>
      </c>
      <c r="F141" s="204" t="s">
        <v>664</v>
      </c>
      <c r="G141" s="202"/>
      <c r="H141" s="203" t="s">
        <v>19</v>
      </c>
      <c r="I141" s="205"/>
      <c r="J141" s="202"/>
      <c r="K141" s="202"/>
      <c r="L141" s="206"/>
      <c r="M141" s="207"/>
      <c r="N141" s="208"/>
      <c r="O141" s="208"/>
      <c r="P141" s="208"/>
      <c r="Q141" s="208"/>
      <c r="R141" s="208"/>
      <c r="S141" s="208"/>
      <c r="T141" s="209"/>
      <c r="AT141" s="210" t="s">
        <v>192</v>
      </c>
      <c r="AU141" s="210" t="s">
        <v>86</v>
      </c>
      <c r="AV141" s="13" t="s">
        <v>84</v>
      </c>
      <c r="AW141" s="13" t="s">
        <v>37</v>
      </c>
      <c r="AX141" s="13" t="s">
        <v>77</v>
      </c>
      <c r="AY141" s="210" t="s">
        <v>179</v>
      </c>
    </row>
    <row r="142" spans="1:65" s="14" customFormat="1" ht="11.25">
      <c r="B142" s="211"/>
      <c r="C142" s="212"/>
      <c r="D142" s="194" t="s">
        <v>192</v>
      </c>
      <c r="E142" s="213" t="s">
        <v>19</v>
      </c>
      <c r="F142" s="214" t="s">
        <v>222</v>
      </c>
      <c r="G142" s="212"/>
      <c r="H142" s="215">
        <v>2</v>
      </c>
      <c r="I142" s="216"/>
      <c r="J142" s="212"/>
      <c r="K142" s="212"/>
      <c r="L142" s="217"/>
      <c r="M142" s="218"/>
      <c r="N142" s="219"/>
      <c r="O142" s="219"/>
      <c r="P142" s="219"/>
      <c r="Q142" s="219"/>
      <c r="R142" s="219"/>
      <c r="S142" s="219"/>
      <c r="T142" s="220"/>
      <c r="AT142" s="221" t="s">
        <v>192</v>
      </c>
      <c r="AU142" s="221" t="s">
        <v>86</v>
      </c>
      <c r="AV142" s="14" t="s">
        <v>86</v>
      </c>
      <c r="AW142" s="14" t="s">
        <v>37</v>
      </c>
      <c r="AX142" s="14" t="s">
        <v>77</v>
      </c>
      <c r="AY142" s="221" t="s">
        <v>179</v>
      </c>
    </row>
    <row r="143" spans="1:65" s="15" customFormat="1" ht="11.25">
      <c r="B143" s="222"/>
      <c r="C143" s="223"/>
      <c r="D143" s="194" t="s">
        <v>192</v>
      </c>
      <c r="E143" s="224" t="s">
        <v>19</v>
      </c>
      <c r="F143" s="225" t="s">
        <v>205</v>
      </c>
      <c r="G143" s="223"/>
      <c r="H143" s="226">
        <v>11</v>
      </c>
      <c r="I143" s="227"/>
      <c r="J143" s="223"/>
      <c r="K143" s="223"/>
      <c r="L143" s="228"/>
      <c r="M143" s="229"/>
      <c r="N143" s="230"/>
      <c r="O143" s="230"/>
      <c r="P143" s="230"/>
      <c r="Q143" s="230"/>
      <c r="R143" s="230"/>
      <c r="S143" s="230"/>
      <c r="T143" s="231"/>
      <c r="AT143" s="232" t="s">
        <v>192</v>
      </c>
      <c r="AU143" s="232" t="s">
        <v>86</v>
      </c>
      <c r="AV143" s="15" t="s">
        <v>186</v>
      </c>
      <c r="AW143" s="15" t="s">
        <v>37</v>
      </c>
      <c r="AX143" s="15" t="s">
        <v>84</v>
      </c>
      <c r="AY143" s="232" t="s">
        <v>179</v>
      </c>
    </row>
    <row r="144" spans="1:65" s="2" customFormat="1" ht="33" customHeight="1">
      <c r="A144" s="37"/>
      <c r="B144" s="38"/>
      <c r="C144" s="181" t="s">
        <v>225</v>
      </c>
      <c r="D144" s="181" t="s">
        <v>181</v>
      </c>
      <c r="E144" s="182" t="s">
        <v>226</v>
      </c>
      <c r="F144" s="183" t="s">
        <v>227</v>
      </c>
      <c r="G144" s="184" t="s">
        <v>228</v>
      </c>
      <c r="H144" s="185">
        <v>14.444000000000001</v>
      </c>
      <c r="I144" s="186"/>
      <c r="J144" s="187">
        <f>ROUND(I144*H144,2)</f>
        <v>0</v>
      </c>
      <c r="K144" s="183" t="s">
        <v>185</v>
      </c>
      <c r="L144" s="42"/>
      <c r="M144" s="188" t="s">
        <v>19</v>
      </c>
      <c r="N144" s="189" t="s">
        <v>48</v>
      </c>
      <c r="O144" s="67"/>
      <c r="P144" s="190">
        <f>O144*H144</f>
        <v>0</v>
      </c>
      <c r="Q144" s="190">
        <v>0</v>
      </c>
      <c r="R144" s="190">
        <f>Q144*H144</f>
        <v>0</v>
      </c>
      <c r="S144" s="190">
        <v>0</v>
      </c>
      <c r="T144" s="191">
        <f>S144*H144</f>
        <v>0</v>
      </c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R144" s="192" t="s">
        <v>186</v>
      </c>
      <c r="AT144" s="192" t="s">
        <v>181</v>
      </c>
      <c r="AU144" s="192" t="s">
        <v>86</v>
      </c>
      <c r="AY144" s="20" t="s">
        <v>179</v>
      </c>
      <c r="BE144" s="193">
        <f>IF(N144="základní",J144,0)</f>
        <v>0</v>
      </c>
      <c r="BF144" s="193">
        <f>IF(N144="snížená",J144,0)</f>
        <v>0</v>
      </c>
      <c r="BG144" s="193">
        <f>IF(N144="zákl. přenesená",J144,0)</f>
        <v>0</v>
      </c>
      <c r="BH144" s="193">
        <f>IF(N144="sníž. přenesená",J144,0)</f>
        <v>0</v>
      </c>
      <c r="BI144" s="193">
        <f>IF(N144="nulová",J144,0)</f>
        <v>0</v>
      </c>
      <c r="BJ144" s="20" t="s">
        <v>84</v>
      </c>
      <c r="BK144" s="193">
        <f>ROUND(I144*H144,2)</f>
        <v>0</v>
      </c>
      <c r="BL144" s="20" t="s">
        <v>186</v>
      </c>
      <c r="BM144" s="192" t="s">
        <v>229</v>
      </c>
    </row>
    <row r="145" spans="1:65" s="2" customFormat="1" ht="29.25">
      <c r="A145" s="37"/>
      <c r="B145" s="38"/>
      <c r="C145" s="39"/>
      <c r="D145" s="194" t="s">
        <v>188</v>
      </c>
      <c r="E145" s="39"/>
      <c r="F145" s="195" t="s">
        <v>230</v>
      </c>
      <c r="G145" s="39"/>
      <c r="H145" s="39"/>
      <c r="I145" s="196"/>
      <c r="J145" s="39"/>
      <c r="K145" s="39"/>
      <c r="L145" s="42"/>
      <c r="M145" s="197"/>
      <c r="N145" s="198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188</v>
      </c>
      <c r="AU145" s="20" t="s">
        <v>86</v>
      </c>
    </row>
    <row r="146" spans="1:65" s="2" customFormat="1" ht="11.25">
      <c r="A146" s="37"/>
      <c r="B146" s="38"/>
      <c r="C146" s="39"/>
      <c r="D146" s="199" t="s">
        <v>190</v>
      </c>
      <c r="E146" s="39"/>
      <c r="F146" s="200" t="s">
        <v>231</v>
      </c>
      <c r="G146" s="39"/>
      <c r="H146" s="39"/>
      <c r="I146" s="196"/>
      <c r="J146" s="39"/>
      <c r="K146" s="39"/>
      <c r="L146" s="42"/>
      <c r="M146" s="197"/>
      <c r="N146" s="198"/>
      <c r="O146" s="67"/>
      <c r="P146" s="67"/>
      <c r="Q146" s="67"/>
      <c r="R146" s="67"/>
      <c r="S146" s="67"/>
      <c r="T146" s="68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T146" s="20" t="s">
        <v>190</v>
      </c>
      <c r="AU146" s="20" t="s">
        <v>86</v>
      </c>
    </row>
    <row r="147" spans="1:65" s="13" customFormat="1" ht="33.75">
      <c r="B147" s="201"/>
      <c r="C147" s="202"/>
      <c r="D147" s="194" t="s">
        <v>192</v>
      </c>
      <c r="E147" s="203" t="s">
        <v>19</v>
      </c>
      <c r="F147" s="204" t="s">
        <v>665</v>
      </c>
      <c r="G147" s="202"/>
      <c r="H147" s="203" t="s">
        <v>19</v>
      </c>
      <c r="I147" s="205"/>
      <c r="J147" s="202"/>
      <c r="K147" s="202"/>
      <c r="L147" s="206"/>
      <c r="M147" s="207"/>
      <c r="N147" s="208"/>
      <c r="O147" s="208"/>
      <c r="P147" s="208"/>
      <c r="Q147" s="208"/>
      <c r="R147" s="208"/>
      <c r="S147" s="208"/>
      <c r="T147" s="209"/>
      <c r="AT147" s="210" t="s">
        <v>192</v>
      </c>
      <c r="AU147" s="210" t="s">
        <v>86</v>
      </c>
      <c r="AV147" s="13" t="s">
        <v>84</v>
      </c>
      <c r="AW147" s="13" t="s">
        <v>37</v>
      </c>
      <c r="AX147" s="13" t="s">
        <v>77</v>
      </c>
      <c r="AY147" s="210" t="s">
        <v>179</v>
      </c>
    </row>
    <row r="148" spans="1:65" s="14" customFormat="1" ht="11.25">
      <c r="B148" s="211"/>
      <c r="C148" s="212"/>
      <c r="D148" s="194" t="s">
        <v>192</v>
      </c>
      <c r="E148" s="213" t="s">
        <v>19</v>
      </c>
      <c r="F148" s="214" t="s">
        <v>666</v>
      </c>
      <c r="G148" s="212"/>
      <c r="H148" s="215">
        <v>1.9319999999999999</v>
      </c>
      <c r="I148" s="216"/>
      <c r="J148" s="212"/>
      <c r="K148" s="212"/>
      <c r="L148" s="217"/>
      <c r="M148" s="218"/>
      <c r="N148" s="219"/>
      <c r="O148" s="219"/>
      <c r="P148" s="219"/>
      <c r="Q148" s="219"/>
      <c r="R148" s="219"/>
      <c r="S148" s="219"/>
      <c r="T148" s="220"/>
      <c r="AT148" s="221" t="s">
        <v>192</v>
      </c>
      <c r="AU148" s="221" t="s">
        <v>86</v>
      </c>
      <c r="AV148" s="14" t="s">
        <v>86</v>
      </c>
      <c r="AW148" s="14" t="s">
        <v>37</v>
      </c>
      <c r="AX148" s="14" t="s">
        <v>77</v>
      </c>
      <c r="AY148" s="221" t="s">
        <v>179</v>
      </c>
    </row>
    <row r="149" spans="1:65" s="13" customFormat="1" ht="22.5">
      <c r="B149" s="201"/>
      <c r="C149" s="202"/>
      <c r="D149" s="194" t="s">
        <v>192</v>
      </c>
      <c r="E149" s="203" t="s">
        <v>19</v>
      </c>
      <c r="F149" s="204" t="s">
        <v>667</v>
      </c>
      <c r="G149" s="202"/>
      <c r="H149" s="203" t="s">
        <v>19</v>
      </c>
      <c r="I149" s="205"/>
      <c r="J149" s="202"/>
      <c r="K149" s="202"/>
      <c r="L149" s="206"/>
      <c r="M149" s="207"/>
      <c r="N149" s="208"/>
      <c r="O149" s="208"/>
      <c r="P149" s="208"/>
      <c r="Q149" s="208"/>
      <c r="R149" s="208"/>
      <c r="S149" s="208"/>
      <c r="T149" s="209"/>
      <c r="AT149" s="210" t="s">
        <v>192</v>
      </c>
      <c r="AU149" s="210" t="s">
        <v>86</v>
      </c>
      <c r="AV149" s="13" t="s">
        <v>84</v>
      </c>
      <c r="AW149" s="13" t="s">
        <v>37</v>
      </c>
      <c r="AX149" s="13" t="s">
        <v>77</v>
      </c>
      <c r="AY149" s="210" t="s">
        <v>179</v>
      </c>
    </row>
    <row r="150" spans="1:65" s="14" customFormat="1" ht="11.25">
      <c r="B150" s="211"/>
      <c r="C150" s="212"/>
      <c r="D150" s="194" t="s">
        <v>192</v>
      </c>
      <c r="E150" s="213" t="s">
        <v>19</v>
      </c>
      <c r="F150" s="214" t="s">
        <v>668</v>
      </c>
      <c r="G150" s="212"/>
      <c r="H150" s="215">
        <v>12.512</v>
      </c>
      <c r="I150" s="216"/>
      <c r="J150" s="212"/>
      <c r="K150" s="212"/>
      <c r="L150" s="217"/>
      <c r="M150" s="218"/>
      <c r="N150" s="219"/>
      <c r="O150" s="219"/>
      <c r="P150" s="219"/>
      <c r="Q150" s="219"/>
      <c r="R150" s="219"/>
      <c r="S150" s="219"/>
      <c r="T150" s="220"/>
      <c r="AT150" s="221" t="s">
        <v>192</v>
      </c>
      <c r="AU150" s="221" t="s">
        <v>86</v>
      </c>
      <c r="AV150" s="14" t="s">
        <v>86</v>
      </c>
      <c r="AW150" s="14" t="s">
        <v>37</v>
      </c>
      <c r="AX150" s="14" t="s">
        <v>77</v>
      </c>
      <c r="AY150" s="221" t="s">
        <v>179</v>
      </c>
    </row>
    <row r="151" spans="1:65" s="15" customFormat="1" ht="11.25">
      <c r="B151" s="222"/>
      <c r="C151" s="223"/>
      <c r="D151" s="194" t="s">
        <v>192</v>
      </c>
      <c r="E151" s="224" t="s">
        <v>19</v>
      </c>
      <c r="F151" s="225" t="s">
        <v>205</v>
      </c>
      <c r="G151" s="223"/>
      <c r="H151" s="226">
        <v>14.444000000000001</v>
      </c>
      <c r="I151" s="227"/>
      <c r="J151" s="223"/>
      <c r="K151" s="223"/>
      <c r="L151" s="228"/>
      <c r="M151" s="229"/>
      <c r="N151" s="230"/>
      <c r="O151" s="230"/>
      <c r="P151" s="230"/>
      <c r="Q151" s="230"/>
      <c r="R151" s="230"/>
      <c r="S151" s="230"/>
      <c r="T151" s="231"/>
      <c r="AT151" s="232" t="s">
        <v>192</v>
      </c>
      <c r="AU151" s="232" t="s">
        <v>86</v>
      </c>
      <c r="AV151" s="15" t="s">
        <v>186</v>
      </c>
      <c r="AW151" s="15" t="s">
        <v>37</v>
      </c>
      <c r="AX151" s="15" t="s">
        <v>84</v>
      </c>
      <c r="AY151" s="232" t="s">
        <v>179</v>
      </c>
    </row>
    <row r="152" spans="1:65" s="2" customFormat="1" ht="33" customHeight="1">
      <c r="A152" s="37"/>
      <c r="B152" s="38"/>
      <c r="C152" s="181" t="s">
        <v>236</v>
      </c>
      <c r="D152" s="181" t="s">
        <v>181</v>
      </c>
      <c r="E152" s="182" t="s">
        <v>237</v>
      </c>
      <c r="F152" s="183" t="s">
        <v>238</v>
      </c>
      <c r="G152" s="184" t="s">
        <v>228</v>
      </c>
      <c r="H152" s="185">
        <v>0.65300000000000002</v>
      </c>
      <c r="I152" s="186"/>
      <c r="J152" s="187">
        <f>ROUND(I152*H152,2)</f>
        <v>0</v>
      </c>
      <c r="K152" s="183" t="s">
        <v>185</v>
      </c>
      <c r="L152" s="42"/>
      <c r="M152" s="188" t="s">
        <v>19</v>
      </c>
      <c r="N152" s="189" t="s">
        <v>48</v>
      </c>
      <c r="O152" s="67"/>
      <c r="P152" s="190">
        <f>O152*H152</f>
        <v>0</v>
      </c>
      <c r="Q152" s="190">
        <v>0</v>
      </c>
      <c r="R152" s="190">
        <f>Q152*H152</f>
        <v>0</v>
      </c>
      <c r="S152" s="190">
        <v>0</v>
      </c>
      <c r="T152" s="191">
        <f>S152*H152</f>
        <v>0</v>
      </c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R152" s="192" t="s">
        <v>186</v>
      </c>
      <c r="AT152" s="192" t="s">
        <v>181</v>
      </c>
      <c r="AU152" s="192" t="s">
        <v>86</v>
      </c>
      <c r="AY152" s="20" t="s">
        <v>179</v>
      </c>
      <c r="BE152" s="193">
        <f>IF(N152="základní",J152,0)</f>
        <v>0</v>
      </c>
      <c r="BF152" s="193">
        <f>IF(N152="snížená",J152,0)</f>
        <v>0</v>
      </c>
      <c r="BG152" s="193">
        <f>IF(N152="zákl. přenesená",J152,0)</f>
        <v>0</v>
      </c>
      <c r="BH152" s="193">
        <f>IF(N152="sníž. přenesená",J152,0)</f>
        <v>0</v>
      </c>
      <c r="BI152" s="193">
        <f>IF(N152="nulová",J152,0)</f>
        <v>0</v>
      </c>
      <c r="BJ152" s="20" t="s">
        <v>84</v>
      </c>
      <c r="BK152" s="193">
        <f>ROUND(I152*H152,2)</f>
        <v>0</v>
      </c>
      <c r="BL152" s="20" t="s">
        <v>186</v>
      </c>
      <c r="BM152" s="192" t="s">
        <v>239</v>
      </c>
    </row>
    <row r="153" spans="1:65" s="2" customFormat="1" ht="19.5">
      <c r="A153" s="37"/>
      <c r="B153" s="38"/>
      <c r="C153" s="39"/>
      <c r="D153" s="194" t="s">
        <v>188</v>
      </c>
      <c r="E153" s="39"/>
      <c r="F153" s="195" t="s">
        <v>240</v>
      </c>
      <c r="G153" s="39"/>
      <c r="H153" s="39"/>
      <c r="I153" s="196"/>
      <c r="J153" s="39"/>
      <c r="K153" s="39"/>
      <c r="L153" s="42"/>
      <c r="M153" s="197"/>
      <c r="N153" s="198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188</v>
      </c>
      <c r="AU153" s="20" t="s">
        <v>86</v>
      </c>
    </row>
    <row r="154" spans="1:65" s="2" customFormat="1" ht="11.25">
      <c r="A154" s="37"/>
      <c r="B154" s="38"/>
      <c r="C154" s="39"/>
      <c r="D154" s="199" t="s">
        <v>190</v>
      </c>
      <c r="E154" s="39"/>
      <c r="F154" s="200" t="s">
        <v>241</v>
      </c>
      <c r="G154" s="39"/>
      <c r="H154" s="39"/>
      <c r="I154" s="196"/>
      <c r="J154" s="39"/>
      <c r="K154" s="39"/>
      <c r="L154" s="42"/>
      <c r="M154" s="197"/>
      <c r="N154" s="198"/>
      <c r="O154" s="67"/>
      <c r="P154" s="67"/>
      <c r="Q154" s="67"/>
      <c r="R154" s="67"/>
      <c r="S154" s="67"/>
      <c r="T154" s="68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T154" s="20" t="s">
        <v>190</v>
      </c>
      <c r="AU154" s="20" t="s">
        <v>86</v>
      </c>
    </row>
    <row r="155" spans="1:65" s="13" customFormat="1" ht="22.5">
      <c r="B155" s="201"/>
      <c r="C155" s="202"/>
      <c r="D155" s="194" t="s">
        <v>192</v>
      </c>
      <c r="E155" s="203" t="s">
        <v>19</v>
      </c>
      <c r="F155" s="204" t="s">
        <v>242</v>
      </c>
      <c r="G155" s="202"/>
      <c r="H155" s="203" t="s">
        <v>19</v>
      </c>
      <c r="I155" s="205"/>
      <c r="J155" s="202"/>
      <c r="K155" s="202"/>
      <c r="L155" s="206"/>
      <c r="M155" s="207"/>
      <c r="N155" s="208"/>
      <c r="O155" s="208"/>
      <c r="P155" s="208"/>
      <c r="Q155" s="208"/>
      <c r="R155" s="208"/>
      <c r="S155" s="208"/>
      <c r="T155" s="209"/>
      <c r="AT155" s="210" t="s">
        <v>192</v>
      </c>
      <c r="AU155" s="210" t="s">
        <v>86</v>
      </c>
      <c r="AV155" s="13" t="s">
        <v>84</v>
      </c>
      <c r="AW155" s="13" t="s">
        <v>37</v>
      </c>
      <c r="AX155" s="13" t="s">
        <v>77</v>
      </c>
      <c r="AY155" s="210" t="s">
        <v>179</v>
      </c>
    </row>
    <row r="156" spans="1:65" s="13" customFormat="1" ht="11.25">
      <c r="B156" s="201"/>
      <c r="C156" s="202"/>
      <c r="D156" s="194" t="s">
        <v>192</v>
      </c>
      <c r="E156" s="203" t="s">
        <v>19</v>
      </c>
      <c r="F156" s="204" t="s">
        <v>243</v>
      </c>
      <c r="G156" s="202"/>
      <c r="H156" s="203" t="s">
        <v>19</v>
      </c>
      <c r="I156" s="205"/>
      <c r="J156" s="202"/>
      <c r="K156" s="202"/>
      <c r="L156" s="206"/>
      <c r="M156" s="207"/>
      <c r="N156" s="208"/>
      <c r="O156" s="208"/>
      <c r="P156" s="208"/>
      <c r="Q156" s="208"/>
      <c r="R156" s="208"/>
      <c r="S156" s="208"/>
      <c r="T156" s="209"/>
      <c r="AT156" s="210" t="s">
        <v>192</v>
      </c>
      <c r="AU156" s="210" t="s">
        <v>86</v>
      </c>
      <c r="AV156" s="13" t="s">
        <v>84</v>
      </c>
      <c r="AW156" s="13" t="s">
        <v>37</v>
      </c>
      <c r="AX156" s="13" t="s">
        <v>77</v>
      </c>
      <c r="AY156" s="210" t="s">
        <v>179</v>
      </c>
    </row>
    <row r="157" spans="1:65" s="14" customFormat="1" ht="11.25">
      <c r="B157" s="211"/>
      <c r="C157" s="212"/>
      <c r="D157" s="194" t="s">
        <v>192</v>
      </c>
      <c r="E157" s="213" t="s">
        <v>19</v>
      </c>
      <c r="F157" s="214" t="s">
        <v>244</v>
      </c>
      <c r="G157" s="212"/>
      <c r="H157" s="215">
        <v>0.65300000000000002</v>
      </c>
      <c r="I157" s="216"/>
      <c r="J157" s="212"/>
      <c r="K157" s="212"/>
      <c r="L157" s="217"/>
      <c r="M157" s="218"/>
      <c r="N157" s="219"/>
      <c r="O157" s="219"/>
      <c r="P157" s="219"/>
      <c r="Q157" s="219"/>
      <c r="R157" s="219"/>
      <c r="S157" s="219"/>
      <c r="T157" s="220"/>
      <c r="AT157" s="221" t="s">
        <v>192</v>
      </c>
      <c r="AU157" s="221" t="s">
        <v>86</v>
      </c>
      <c r="AV157" s="14" t="s">
        <v>86</v>
      </c>
      <c r="AW157" s="14" t="s">
        <v>37</v>
      </c>
      <c r="AX157" s="14" t="s">
        <v>84</v>
      </c>
      <c r="AY157" s="221" t="s">
        <v>179</v>
      </c>
    </row>
    <row r="158" spans="1:65" s="2" customFormat="1" ht="33" customHeight="1">
      <c r="A158" s="37"/>
      <c r="B158" s="38"/>
      <c r="C158" s="181" t="s">
        <v>245</v>
      </c>
      <c r="D158" s="181" t="s">
        <v>181</v>
      </c>
      <c r="E158" s="182" t="s">
        <v>246</v>
      </c>
      <c r="F158" s="183" t="s">
        <v>247</v>
      </c>
      <c r="G158" s="184" t="s">
        <v>228</v>
      </c>
      <c r="H158" s="185">
        <v>0.435</v>
      </c>
      <c r="I158" s="186"/>
      <c r="J158" s="187">
        <f>ROUND(I158*H158,2)</f>
        <v>0</v>
      </c>
      <c r="K158" s="183" t="s">
        <v>185</v>
      </c>
      <c r="L158" s="42"/>
      <c r="M158" s="188" t="s">
        <v>19</v>
      </c>
      <c r="N158" s="189" t="s">
        <v>48</v>
      </c>
      <c r="O158" s="67"/>
      <c r="P158" s="190">
        <f>O158*H158</f>
        <v>0</v>
      </c>
      <c r="Q158" s="190">
        <v>0</v>
      </c>
      <c r="R158" s="190">
        <f>Q158*H158</f>
        <v>0</v>
      </c>
      <c r="S158" s="190">
        <v>0</v>
      </c>
      <c r="T158" s="191">
        <f>S158*H158</f>
        <v>0</v>
      </c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R158" s="192" t="s">
        <v>186</v>
      </c>
      <c r="AT158" s="192" t="s">
        <v>181</v>
      </c>
      <c r="AU158" s="192" t="s">
        <v>86</v>
      </c>
      <c r="AY158" s="20" t="s">
        <v>179</v>
      </c>
      <c r="BE158" s="193">
        <f>IF(N158="základní",J158,0)</f>
        <v>0</v>
      </c>
      <c r="BF158" s="193">
        <f>IF(N158="snížená",J158,0)</f>
        <v>0</v>
      </c>
      <c r="BG158" s="193">
        <f>IF(N158="zákl. přenesená",J158,0)</f>
        <v>0</v>
      </c>
      <c r="BH158" s="193">
        <f>IF(N158="sníž. přenesená",J158,0)</f>
        <v>0</v>
      </c>
      <c r="BI158" s="193">
        <f>IF(N158="nulová",J158,0)</f>
        <v>0</v>
      </c>
      <c r="BJ158" s="20" t="s">
        <v>84</v>
      </c>
      <c r="BK158" s="193">
        <f>ROUND(I158*H158,2)</f>
        <v>0</v>
      </c>
      <c r="BL158" s="20" t="s">
        <v>186</v>
      </c>
      <c r="BM158" s="192" t="s">
        <v>248</v>
      </c>
    </row>
    <row r="159" spans="1:65" s="2" customFormat="1" ht="19.5">
      <c r="A159" s="37"/>
      <c r="B159" s="38"/>
      <c r="C159" s="39"/>
      <c r="D159" s="194" t="s">
        <v>188</v>
      </c>
      <c r="E159" s="39"/>
      <c r="F159" s="195" t="s">
        <v>249</v>
      </c>
      <c r="G159" s="39"/>
      <c r="H159" s="39"/>
      <c r="I159" s="196"/>
      <c r="J159" s="39"/>
      <c r="K159" s="39"/>
      <c r="L159" s="42"/>
      <c r="M159" s="197"/>
      <c r="N159" s="198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188</v>
      </c>
      <c r="AU159" s="20" t="s">
        <v>86</v>
      </c>
    </row>
    <row r="160" spans="1:65" s="2" customFormat="1" ht="11.25">
      <c r="A160" s="37"/>
      <c r="B160" s="38"/>
      <c r="C160" s="39"/>
      <c r="D160" s="199" t="s">
        <v>190</v>
      </c>
      <c r="E160" s="39"/>
      <c r="F160" s="200" t="s">
        <v>250</v>
      </c>
      <c r="G160" s="39"/>
      <c r="H160" s="39"/>
      <c r="I160" s="196"/>
      <c r="J160" s="39"/>
      <c r="K160" s="39"/>
      <c r="L160" s="42"/>
      <c r="M160" s="197"/>
      <c r="N160" s="198"/>
      <c r="O160" s="67"/>
      <c r="P160" s="67"/>
      <c r="Q160" s="67"/>
      <c r="R160" s="67"/>
      <c r="S160" s="67"/>
      <c r="T160" s="68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T160" s="20" t="s">
        <v>190</v>
      </c>
      <c r="AU160" s="20" t="s">
        <v>86</v>
      </c>
    </row>
    <row r="161" spans="1:65" s="13" customFormat="1" ht="22.5">
      <c r="B161" s="201"/>
      <c r="C161" s="202"/>
      <c r="D161" s="194" t="s">
        <v>192</v>
      </c>
      <c r="E161" s="203" t="s">
        <v>19</v>
      </c>
      <c r="F161" s="204" t="s">
        <v>251</v>
      </c>
      <c r="G161" s="202"/>
      <c r="H161" s="203" t="s">
        <v>19</v>
      </c>
      <c r="I161" s="205"/>
      <c r="J161" s="202"/>
      <c r="K161" s="202"/>
      <c r="L161" s="206"/>
      <c r="M161" s="207"/>
      <c r="N161" s="208"/>
      <c r="O161" s="208"/>
      <c r="P161" s="208"/>
      <c r="Q161" s="208"/>
      <c r="R161" s="208"/>
      <c r="S161" s="208"/>
      <c r="T161" s="209"/>
      <c r="AT161" s="210" t="s">
        <v>192</v>
      </c>
      <c r="AU161" s="210" t="s">
        <v>86</v>
      </c>
      <c r="AV161" s="13" t="s">
        <v>84</v>
      </c>
      <c r="AW161" s="13" t="s">
        <v>37</v>
      </c>
      <c r="AX161" s="13" t="s">
        <v>77</v>
      </c>
      <c r="AY161" s="210" t="s">
        <v>179</v>
      </c>
    </row>
    <row r="162" spans="1:65" s="13" customFormat="1" ht="11.25">
      <c r="B162" s="201"/>
      <c r="C162" s="202"/>
      <c r="D162" s="194" t="s">
        <v>192</v>
      </c>
      <c r="E162" s="203" t="s">
        <v>19</v>
      </c>
      <c r="F162" s="204" t="s">
        <v>243</v>
      </c>
      <c r="G162" s="202"/>
      <c r="H162" s="203" t="s">
        <v>19</v>
      </c>
      <c r="I162" s="205"/>
      <c r="J162" s="202"/>
      <c r="K162" s="202"/>
      <c r="L162" s="206"/>
      <c r="M162" s="207"/>
      <c r="N162" s="208"/>
      <c r="O162" s="208"/>
      <c r="P162" s="208"/>
      <c r="Q162" s="208"/>
      <c r="R162" s="208"/>
      <c r="S162" s="208"/>
      <c r="T162" s="209"/>
      <c r="AT162" s="210" t="s">
        <v>192</v>
      </c>
      <c r="AU162" s="210" t="s">
        <v>86</v>
      </c>
      <c r="AV162" s="13" t="s">
        <v>84</v>
      </c>
      <c r="AW162" s="13" t="s">
        <v>37</v>
      </c>
      <c r="AX162" s="13" t="s">
        <v>77</v>
      </c>
      <c r="AY162" s="210" t="s">
        <v>179</v>
      </c>
    </row>
    <row r="163" spans="1:65" s="14" customFormat="1" ht="11.25">
      <c r="B163" s="211"/>
      <c r="C163" s="212"/>
      <c r="D163" s="194" t="s">
        <v>192</v>
      </c>
      <c r="E163" s="213" t="s">
        <v>19</v>
      </c>
      <c r="F163" s="214" t="s">
        <v>252</v>
      </c>
      <c r="G163" s="212"/>
      <c r="H163" s="215">
        <v>0.435</v>
      </c>
      <c r="I163" s="216"/>
      <c r="J163" s="212"/>
      <c r="K163" s="212"/>
      <c r="L163" s="217"/>
      <c r="M163" s="218"/>
      <c r="N163" s="219"/>
      <c r="O163" s="219"/>
      <c r="P163" s="219"/>
      <c r="Q163" s="219"/>
      <c r="R163" s="219"/>
      <c r="S163" s="219"/>
      <c r="T163" s="220"/>
      <c r="AT163" s="221" t="s">
        <v>192</v>
      </c>
      <c r="AU163" s="221" t="s">
        <v>86</v>
      </c>
      <c r="AV163" s="14" t="s">
        <v>86</v>
      </c>
      <c r="AW163" s="14" t="s">
        <v>37</v>
      </c>
      <c r="AX163" s="14" t="s">
        <v>84</v>
      </c>
      <c r="AY163" s="221" t="s">
        <v>179</v>
      </c>
    </row>
    <row r="164" spans="1:65" s="2" customFormat="1" ht="24.2" customHeight="1">
      <c r="A164" s="37"/>
      <c r="B164" s="38"/>
      <c r="C164" s="181" t="s">
        <v>253</v>
      </c>
      <c r="D164" s="181" t="s">
        <v>181</v>
      </c>
      <c r="E164" s="182" t="s">
        <v>254</v>
      </c>
      <c r="F164" s="183" t="s">
        <v>255</v>
      </c>
      <c r="G164" s="184" t="s">
        <v>228</v>
      </c>
      <c r="H164" s="185">
        <v>5.069</v>
      </c>
      <c r="I164" s="186"/>
      <c r="J164" s="187">
        <f>ROUND(I164*H164,2)</f>
        <v>0</v>
      </c>
      <c r="K164" s="183" t="s">
        <v>185</v>
      </c>
      <c r="L164" s="42"/>
      <c r="M164" s="188" t="s">
        <v>19</v>
      </c>
      <c r="N164" s="189" t="s">
        <v>48</v>
      </c>
      <c r="O164" s="67"/>
      <c r="P164" s="190">
        <f>O164*H164</f>
        <v>0</v>
      </c>
      <c r="Q164" s="190">
        <v>0</v>
      </c>
      <c r="R164" s="190">
        <f>Q164*H164</f>
        <v>0</v>
      </c>
      <c r="S164" s="190">
        <v>0</v>
      </c>
      <c r="T164" s="191">
        <f>S164*H164</f>
        <v>0</v>
      </c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R164" s="192" t="s">
        <v>186</v>
      </c>
      <c r="AT164" s="192" t="s">
        <v>181</v>
      </c>
      <c r="AU164" s="192" t="s">
        <v>86</v>
      </c>
      <c r="AY164" s="20" t="s">
        <v>179</v>
      </c>
      <c r="BE164" s="193">
        <f>IF(N164="základní",J164,0)</f>
        <v>0</v>
      </c>
      <c r="BF164" s="193">
        <f>IF(N164="snížená",J164,0)</f>
        <v>0</v>
      </c>
      <c r="BG164" s="193">
        <f>IF(N164="zákl. přenesená",J164,0)</f>
        <v>0</v>
      </c>
      <c r="BH164" s="193">
        <f>IF(N164="sníž. přenesená",J164,0)</f>
        <v>0</v>
      </c>
      <c r="BI164" s="193">
        <f>IF(N164="nulová",J164,0)</f>
        <v>0</v>
      </c>
      <c r="BJ164" s="20" t="s">
        <v>84</v>
      </c>
      <c r="BK164" s="193">
        <f>ROUND(I164*H164,2)</f>
        <v>0</v>
      </c>
      <c r="BL164" s="20" t="s">
        <v>186</v>
      </c>
      <c r="BM164" s="192" t="s">
        <v>256</v>
      </c>
    </row>
    <row r="165" spans="1:65" s="2" customFormat="1" ht="29.25">
      <c r="A165" s="37"/>
      <c r="B165" s="38"/>
      <c r="C165" s="39"/>
      <c r="D165" s="194" t="s">
        <v>188</v>
      </c>
      <c r="E165" s="39"/>
      <c r="F165" s="195" t="s">
        <v>257</v>
      </c>
      <c r="G165" s="39"/>
      <c r="H165" s="39"/>
      <c r="I165" s="196"/>
      <c r="J165" s="39"/>
      <c r="K165" s="39"/>
      <c r="L165" s="42"/>
      <c r="M165" s="197"/>
      <c r="N165" s="198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188</v>
      </c>
      <c r="AU165" s="20" t="s">
        <v>86</v>
      </c>
    </row>
    <row r="166" spans="1:65" s="2" customFormat="1" ht="11.25">
      <c r="A166" s="37"/>
      <c r="B166" s="38"/>
      <c r="C166" s="39"/>
      <c r="D166" s="199" t="s">
        <v>190</v>
      </c>
      <c r="E166" s="39"/>
      <c r="F166" s="200" t="s">
        <v>258</v>
      </c>
      <c r="G166" s="39"/>
      <c r="H166" s="39"/>
      <c r="I166" s="196"/>
      <c r="J166" s="39"/>
      <c r="K166" s="39"/>
      <c r="L166" s="42"/>
      <c r="M166" s="197"/>
      <c r="N166" s="198"/>
      <c r="O166" s="67"/>
      <c r="P166" s="67"/>
      <c r="Q166" s="67"/>
      <c r="R166" s="67"/>
      <c r="S166" s="67"/>
      <c r="T166" s="68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T166" s="20" t="s">
        <v>190</v>
      </c>
      <c r="AU166" s="20" t="s">
        <v>86</v>
      </c>
    </row>
    <row r="167" spans="1:65" s="13" customFormat="1" ht="22.5">
      <c r="B167" s="201"/>
      <c r="C167" s="202"/>
      <c r="D167" s="194" t="s">
        <v>192</v>
      </c>
      <c r="E167" s="203" t="s">
        <v>19</v>
      </c>
      <c r="F167" s="204" t="s">
        <v>669</v>
      </c>
      <c r="G167" s="202"/>
      <c r="H167" s="203" t="s">
        <v>19</v>
      </c>
      <c r="I167" s="205"/>
      <c r="J167" s="202"/>
      <c r="K167" s="202"/>
      <c r="L167" s="206"/>
      <c r="M167" s="207"/>
      <c r="N167" s="208"/>
      <c r="O167" s="208"/>
      <c r="P167" s="208"/>
      <c r="Q167" s="208"/>
      <c r="R167" s="208"/>
      <c r="S167" s="208"/>
      <c r="T167" s="209"/>
      <c r="AT167" s="210" t="s">
        <v>192</v>
      </c>
      <c r="AU167" s="210" t="s">
        <v>86</v>
      </c>
      <c r="AV167" s="13" t="s">
        <v>84</v>
      </c>
      <c r="AW167" s="13" t="s">
        <v>37</v>
      </c>
      <c r="AX167" s="13" t="s">
        <v>77</v>
      </c>
      <c r="AY167" s="210" t="s">
        <v>179</v>
      </c>
    </row>
    <row r="168" spans="1:65" s="13" customFormat="1" ht="11.25">
      <c r="B168" s="201"/>
      <c r="C168" s="202"/>
      <c r="D168" s="194" t="s">
        <v>192</v>
      </c>
      <c r="E168" s="203" t="s">
        <v>19</v>
      </c>
      <c r="F168" s="204" t="s">
        <v>670</v>
      </c>
      <c r="G168" s="202"/>
      <c r="H168" s="203" t="s">
        <v>19</v>
      </c>
      <c r="I168" s="205"/>
      <c r="J168" s="202"/>
      <c r="K168" s="202"/>
      <c r="L168" s="206"/>
      <c r="M168" s="207"/>
      <c r="N168" s="208"/>
      <c r="O168" s="208"/>
      <c r="P168" s="208"/>
      <c r="Q168" s="208"/>
      <c r="R168" s="208"/>
      <c r="S168" s="208"/>
      <c r="T168" s="209"/>
      <c r="AT168" s="210" t="s">
        <v>192</v>
      </c>
      <c r="AU168" s="210" t="s">
        <v>86</v>
      </c>
      <c r="AV168" s="13" t="s">
        <v>84</v>
      </c>
      <c r="AW168" s="13" t="s">
        <v>37</v>
      </c>
      <c r="AX168" s="13" t="s">
        <v>77</v>
      </c>
      <c r="AY168" s="210" t="s">
        <v>179</v>
      </c>
    </row>
    <row r="169" spans="1:65" s="14" customFormat="1" ht="11.25">
      <c r="B169" s="211"/>
      <c r="C169" s="212"/>
      <c r="D169" s="194" t="s">
        <v>192</v>
      </c>
      <c r="E169" s="213" t="s">
        <v>19</v>
      </c>
      <c r="F169" s="214" t="s">
        <v>671</v>
      </c>
      <c r="G169" s="212"/>
      <c r="H169" s="215">
        <v>4.3330000000000002</v>
      </c>
      <c r="I169" s="216"/>
      <c r="J169" s="212"/>
      <c r="K169" s="212"/>
      <c r="L169" s="217"/>
      <c r="M169" s="218"/>
      <c r="N169" s="219"/>
      <c r="O169" s="219"/>
      <c r="P169" s="219"/>
      <c r="Q169" s="219"/>
      <c r="R169" s="219"/>
      <c r="S169" s="219"/>
      <c r="T169" s="220"/>
      <c r="AT169" s="221" t="s">
        <v>192</v>
      </c>
      <c r="AU169" s="221" t="s">
        <v>86</v>
      </c>
      <c r="AV169" s="14" t="s">
        <v>86</v>
      </c>
      <c r="AW169" s="14" t="s">
        <v>37</v>
      </c>
      <c r="AX169" s="14" t="s">
        <v>77</v>
      </c>
      <c r="AY169" s="221" t="s">
        <v>179</v>
      </c>
    </row>
    <row r="170" spans="1:65" s="13" customFormat="1" ht="22.5">
      <c r="B170" s="201"/>
      <c r="C170" s="202"/>
      <c r="D170" s="194" t="s">
        <v>192</v>
      </c>
      <c r="E170" s="203" t="s">
        <v>19</v>
      </c>
      <c r="F170" s="204" t="s">
        <v>672</v>
      </c>
      <c r="G170" s="202"/>
      <c r="H170" s="203" t="s">
        <v>19</v>
      </c>
      <c r="I170" s="205"/>
      <c r="J170" s="202"/>
      <c r="K170" s="202"/>
      <c r="L170" s="206"/>
      <c r="M170" s="207"/>
      <c r="N170" s="208"/>
      <c r="O170" s="208"/>
      <c r="P170" s="208"/>
      <c r="Q170" s="208"/>
      <c r="R170" s="208"/>
      <c r="S170" s="208"/>
      <c r="T170" s="209"/>
      <c r="AT170" s="210" t="s">
        <v>192</v>
      </c>
      <c r="AU170" s="210" t="s">
        <v>86</v>
      </c>
      <c r="AV170" s="13" t="s">
        <v>84</v>
      </c>
      <c r="AW170" s="13" t="s">
        <v>37</v>
      </c>
      <c r="AX170" s="13" t="s">
        <v>77</v>
      </c>
      <c r="AY170" s="210" t="s">
        <v>179</v>
      </c>
    </row>
    <row r="171" spans="1:65" s="14" customFormat="1" ht="11.25">
      <c r="B171" s="211"/>
      <c r="C171" s="212"/>
      <c r="D171" s="194" t="s">
        <v>192</v>
      </c>
      <c r="E171" s="213" t="s">
        <v>19</v>
      </c>
      <c r="F171" s="214" t="s">
        <v>673</v>
      </c>
      <c r="G171" s="212"/>
      <c r="H171" s="215">
        <v>0.73599999999999999</v>
      </c>
      <c r="I171" s="216"/>
      <c r="J171" s="212"/>
      <c r="K171" s="212"/>
      <c r="L171" s="217"/>
      <c r="M171" s="218"/>
      <c r="N171" s="219"/>
      <c r="O171" s="219"/>
      <c r="P171" s="219"/>
      <c r="Q171" s="219"/>
      <c r="R171" s="219"/>
      <c r="S171" s="219"/>
      <c r="T171" s="220"/>
      <c r="AT171" s="221" t="s">
        <v>192</v>
      </c>
      <c r="AU171" s="221" t="s">
        <v>86</v>
      </c>
      <c r="AV171" s="14" t="s">
        <v>86</v>
      </c>
      <c r="AW171" s="14" t="s">
        <v>37</v>
      </c>
      <c r="AX171" s="14" t="s">
        <v>77</v>
      </c>
      <c r="AY171" s="221" t="s">
        <v>179</v>
      </c>
    </row>
    <row r="172" spans="1:65" s="15" customFormat="1" ht="11.25">
      <c r="B172" s="222"/>
      <c r="C172" s="223"/>
      <c r="D172" s="194" t="s">
        <v>192</v>
      </c>
      <c r="E172" s="224" t="s">
        <v>19</v>
      </c>
      <c r="F172" s="225" t="s">
        <v>205</v>
      </c>
      <c r="G172" s="223"/>
      <c r="H172" s="226">
        <v>5.069</v>
      </c>
      <c r="I172" s="227"/>
      <c r="J172" s="223"/>
      <c r="K172" s="223"/>
      <c r="L172" s="228"/>
      <c r="M172" s="229"/>
      <c r="N172" s="230"/>
      <c r="O172" s="230"/>
      <c r="P172" s="230"/>
      <c r="Q172" s="230"/>
      <c r="R172" s="230"/>
      <c r="S172" s="230"/>
      <c r="T172" s="231"/>
      <c r="AT172" s="232" t="s">
        <v>192</v>
      </c>
      <c r="AU172" s="232" t="s">
        <v>86</v>
      </c>
      <c r="AV172" s="15" t="s">
        <v>186</v>
      </c>
      <c r="AW172" s="15" t="s">
        <v>37</v>
      </c>
      <c r="AX172" s="15" t="s">
        <v>84</v>
      </c>
      <c r="AY172" s="232" t="s">
        <v>179</v>
      </c>
    </row>
    <row r="173" spans="1:65" s="2" customFormat="1" ht="37.9" customHeight="1">
      <c r="A173" s="37"/>
      <c r="B173" s="38"/>
      <c r="C173" s="181" t="s">
        <v>263</v>
      </c>
      <c r="D173" s="181" t="s">
        <v>181</v>
      </c>
      <c r="E173" s="182" t="s">
        <v>264</v>
      </c>
      <c r="F173" s="183" t="s">
        <v>265</v>
      </c>
      <c r="G173" s="184" t="s">
        <v>228</v>
      </c>
      <c r="H173" s="185">
        <v>3.4129999999999998</v>
      </c>
      <c r="I173" s="186"/>
      <c r="J173" s="187">
        <f>ROUND(I173*H173,2)</f>
        <v>0</v>
      </c>
      <c r="K173" s="183" t="s">
        <v>185</v>
      </c>
      <c r="L173" s="42"/>
      <c r="M173" s="188" t="s">
        <v>19</v>
      </c>
      <c r="N173" s="189" t="s">
        <v>48</v>
      </c>
      <c r="O173" s="67"/>
      <c r="P173" s="190">
        <f>O173*H173</f>
        <v>0</v>
      </c>
      <c r="Q173" s="190">
        <v>0</v>
      </c>
      <c r="R173" s="190">
        <f>Q173*H173</f>
        <v>0</v>
      </c>
      <c r="S173" s="190">
        <v>0</v>
      </c>
      <c r="T173" s="191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192" t="s">
        <v>186</v>
      </c>
      <c r="AT173" s="192" t="s">
        <v>181</v>
      </c>
      <c r="AU173" s="192" t="s">
        <v>86</v>
      </c>
      <c r="AY173" s="20" t="s">
        <v>179</v>
      </c>
      <c r="BE173" s="193">
        <f>IF(N173="základní",J173,0)</f>
        <v>0</v>
      </c>
      <c r="BF173" s="193">
        <f>IF(N173="snížená",J173,0)</f>
        <v>0</v>
      </c>
      <c r="BG173" s="193">
        <f>IF(N173="zákl. přenesená",J173,0)</f>
        <v>0</v>
      </c>
      <c r="BH173" s="193">
        <f>IF(N173="sníž. přenesená",J173,0)</f>
        <v>0</v>
      </c>
      <c r="BI173" s="193">
        <f>IF(N173="nulová",J173,0)</f>
        <v>0</v>
      </c>
      <c r="BJ173" s="20" t="s">
        <v>84</v>
      </c>
      <c r="BK173" s="193">
        <f>ROUND(I173*H173,2)</f>
        <v>0</v>
      </c>
      <c r="BL173" s="20" t="s">
        <v>186</v>
      </c>
      <c r="BM173" s="192" t="s">
        <v>266</v>
      </c>
    </row>
    <row r="174" spans="1:65" s="2" customFormat="1" ht="39">
      <c r="A174" s="37"/>
      <c r="B174" s="38"/>
      <c r="C174" s="39"/>
      <c r="D174" s="194" t="s">
        <v>188</v>
      </c>
      <c r="E174" s="39"/>
      <c r="F174" s="195" t="s">
        <v>267</v>
      </c>
      <c r="G174" s="39"/>
      <c r="H174" s="39"/>
      <c r="I174" s="196"/>
      <c r="J174" s="39"/>
      <c r="K174" s="39"/>
      <c r="L174" s="42"/>
      <c r="M174" s="197"/>
      <c r="N174" s="198"/>
      <c r="O174" s="67"/>
      <c r="P174" s="67"/>
      <c r="Q174" s="67"/>
      <c r="R174" s="67"/>
      <c r="S174" s="67"/>
      <c r="T174" s="68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20" t="s">
        <v>188</v>
      </c>
      <c r="AU174" s="20" t="s">
        <v>86</v>
      </c>
    </row>
    <row r="175" spans="1:65" s="2" customFormat="1" ht="11.25">
      <c r="A175" s="37"/>
      <c r="B175" s="38"/>
      <c r="C175" s="39"/>
      <c r="D175" s="199" t="s">
        <v>190</v>
      </c>
      <c r="E175" s="39"/>
      <c r="F175" s="200" t="s">
        <v>268</v>
      </c>
      <c r="G175" s="39"/>
      <c r="H175" s="39"/>
      <c r="I175" s="196"/>
      <c r="J175" s="39"/>
      <c r="K175" s="39"/>
      <c r="L175" s="42"/>
      <c r="M175" s="197"/>
      <c r="N175" s="198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190</v>
      </c>
      <c r="AU175" s="20" t="s">
        <v>86</v>
      </c>
    </row>
    <row r="176" spans="1:65" s="13" customFormat="1" ht="22.5">
      <c r="B176" s="201"/>
      <c r="C176" s="202"/>
      <c r="D176" s="194" t="s">
        <v>192</v>
      </c>
      <c r="E176" s="203" t="s">
        <v>19</v>
      </c>
      <c r="F176" s="204" t="s">
        <v>269</v>
      </c>
      <c r="G176" s="202"/>
      <c r="H176" s="203" t="s">
        <v>19</v>
      </c>
      <c r="I176" s="205"/>
      <c r="J176" s="202"/>
      <c r="K176" s="202"/>
      <c r="L176" s="206"/>
      <c r="M176" s="207"/>
      <c r="N176" s="208"/>
      <c r="O176" s="208"/>
      <c r="P176" s="208"/>
      <c r="Q176" s="208"/>
      <c r="R176" s="208"/>
      <c r="S176" s="208"/>
      <c r="T176" s="209"/>
      <c r="AT176" s="210" t="s">
        <v>192</v>
      </c>
      <c r="AU176" s="210" t="s">
        <v>86</v>
      </c>
      <c r="AV176" s="13" t="s">
        <v>84</v>
      </c>
      <c r="AW176" s="13" t="s">
        <v>37</v>
      </c>
      <c r="AX176" s="13" t="s">
        <v>77</v>
      </c>
      <c r="AY176" s="210" t="s">
        <v>179</v>
      </c>
    </row>
    <row r="177" spans="1:65" s="14" customFormat="1" ht="11.25">
      <c r="B177" s="211"/>
      <c r="C177" s="212"/>
      <c r="D177" s="194" t="s">
        <v>192</v>
      </c>
      <c r="E177" s="213" t="s">
        <v>19</v>
      </c>
      <c r="F177" s="214" t="s">
        <v>674</v>
      </c>
      <c r="G177" s="212"/>
      <c r="H177" s="215">
        <v>12.512</v>
      </c>
      <c r="I177" s="216"/>
      <c r="J177" s="212"/>
      <c r="K177" s="212"/>
      <c r="L177" s="217"/>
      <c r="M177" s="218"/>
      <c r="N177" s="219"/>
      <c r="O177" s="219"/>
      <c r="P177" s="219"/>
      <c r="Q177" s="219"/>
      <c r="R177" s="219"/>
      <c r="S177" s="219"/>
      <c r="T177" s="220"/>
      <c r="AT177" s="221" t="s">
        <v>192</v>
      </c>
      <c r="AU177" s="221" t="s">
        <v>86</v>
      </c>
      <c r="AV177" s="14" t="s">
        <v>86</v>
      </c>
      <c r="AW177" s="14" t="s">
        <v>37</v>
      </c>
      <c r="AX177" s="14" t="s">
        <v>77</v>
      </c>
      <c r="AY177" s="221" t="s">
        <v>179</v>
      </c>
    </row>
    <row r="178" spans="1:65" s="14" customFormat="1" ht="22.5">
      <c r="B178" s="211"/>
      <c r="C178" s="212"/>
      <c r="D178" s="194" t="s">
        <v>192</v>
      </c>
      <c r="E178" s="213" t="s">
        <v>19</v>
      </c>
      <c r="F178" s="214" t="s">
        <v>675</v>
      </c>
      <c r="G178" s="212"/>
      <c r="H178" s="215">
        <v>1.9319999999999999</v>
      </c>
      <c r="I178" s="216"/>
      <c r="J178" s="212"/>
      <c r="K178" s="212"/>
      <c r="L178" s="217"/>
      <c r="M178" s="218"/>
      <c r="N178" s="219"/>
      <c r="O178" s="219"/>
      <c r="P178" s="219"/>
      <c r="Q178" s="219"/>
      <c r="R178" s="219"/>
      <c r="S178" s="219"/>
      <c r="T178" s="220"/>
      <c r="AT178" s="221" t="s">
        <v>192</v>
      </c>
      <c r="AU178" s="221" t="s">
        <v>86</v>
      </c>
      <c r="AV178" s="14" t="s">
        <v>86</v>
      </c>
      <c r="AW178" s="14" t="s">
        <v>37</v>
      </c>
      <c r="AX178" s="14" t="s">
        <v>77</v>
      </c>
      <c r="AY178" s="221" t="s">
        <v>179</v>
      </c>
    </row>
    <row r="179" spans="1:65" s="14" customFormat="1" ht="22.5">
      <c r="B179" s="211"/>
      <c r="C179" s="212"/>
      <c r="D179" s="194" t="s">
        <v>192</v>
      </c>
      <c r="E179" s="213" t="s">
        <v>19</v>
      </c>
      <c r="F179" s="214" t="s">
        <v>272</v>
      </c>
      <c r="G179" s="212"/>
      <c r="H179" s="215">
        <v>0.65300000000000002</v>
      </c>
      <c r="I179" s="216"/>
      <c r="J179" s="212"/>
      <c r="K179" s="212"/>
      <c r="L179" s="217"/>
      <c r="M179" s="218"/>
      <c r="N179" s="219"/>
      <c r="O179" s="219"/>
      <c r="P179" s="219"/>
      <c r="Q179" s="219"/>
      <c r="R179" s="219"/>
      <c r="S179" s="219"/>
      <c r="T179" s="220"/>
      <c r="AT179" s="221" t="s">
        <v>192</v>
      </c>
      <c r="AU179" s="221" t="s">
        <v>86</v>
      </c>
      <c r="AV179" s="14" t="s">
        <v>86</v>
      </c>
      <c r="AW179" s="14" t="s">
        <v>37</v>
      </c>
      <c r="AX179" s="14" t="s">
        <v>77</v>
      </c>
      <c r="AY179" s="221" t="s">
        <v>179</v>
      </c>
    </row>
    <row r="180" spans="1:65" s="16" customFormat="1" ht="11.25">
      <c r="B180" s="233"/>
      <c r="C180" s="234"/>
      <c r="D180" s="194" t="s">
        <v>192</v>
      </c>
      <c r="E180" s="235" t="s">
        <v>19</v>
      </c>
      <c r="F180" s="236" t="s">
        <v>273</v>
      </c>
      <c r="G180" s="234"/>
      <c r="H180" s="237">
        <v>15.097</v>
      </c>
      <c r="I180" s="238"/>
      <c r="J180" s="234"/>
      <c r="K180" s="234"/>
      <c r="L180" s="239"/>
      <c r="M180" s="240"/>
      <c r="N180" s="241"/>
      <c r="O180" s="241"/>
      <c r="P180" s="241"/>
      <c r="Q180" s="241"/>
      <c r="R180" s="241"/>
      <c r="S180" s="241"/>
      <c r="T180" s="242"/>
      <c r="AT180" s="243" t="s">
        <v>192</v>
      </c>
      <c r="AU180" s="243" t="s">
        <v>86</v>
      </c>
      <c r="AV180" s="16" t="s">
        <v>94</v>
      </c>
      <c r="AW180" s="16" t="s">
        <v>37</v>
      </c>
      <c r="AX180" s="16" t="s">
        <v>77</v>
      </c>
      <c r="AY180" s="243" t="s">
        <v>179</v>
      </c>
    </row>
    <row r="181" spans="1:65" s="14" customFormat="1" ht="22.5">
      <c r="B181" s="211"/>
      <c r="C181" s="212"/>
      <c r="D181" s="194" t="s">
        <v>192</v>
      </c>
      <c r="E181" s="213" t="s">
        <v>19</v>
      </c>
      <c r="F181" s="214" t="s">
        <v>676</v>
      </c>
      <c r="G181" s="212"/>
      <c r="H181" s="215">
        <v>-10.166</v>
      </c>
      <c r="I181" s="216"/>
      <c r="J181" s="212"/>
      <c r="K181" s="212"/>
      <c r="L181" s="217"/>
      <c r="M181" s="218"/>
      <c r="N181" s="219"/>
      <c r="O181" s="219"/>
      <c r="P181" s="219"/>
      <c r="Q181" s="219"/>
      <c r="R181" s="219"/>
      <c r="S181" s="219"/>
      <c r="T181" s="220"/>
      <c r="AT181" s="221" t="s">
        <v>192</v>
      </c>
      <c r="AU181" s="221" t="s">
        <v>86</v>
      </c>
      <c r="AV181" s="14" t="s">
        <v>86</v>
      </c>
      <c r="AW181" s="14" t="s">
        <v>37</v>
      </c>
      <c r="AX181" s="14" t="s">
        <v>77</v>
      </c>
      <c r="AY181" s="221" t="s">
        <v>179</v>
      </c>
    </row>
    <row r="182" spans="1:65" s="14" customFormat="1" ht="22.5">
      <c r="B182" s="211"/>
      <c r="C182" s="212"/>
      <c r="D182" s="194" t="s">
        <v>192</v>
      </c>
      <c r="E182" s="213" t="s">
        <v>19</v>
      </c>
      <c r="F182" s="214" t="s">
        <v>677</v>
      </c>
      <c r="G182" s="212"/>
      <c r="H182" s="215">
        <v>-1.518</v>
      </c>
      <c r="I182" s="216"/>
      <c r="J182" s="212"/>
      <c r="K182" s="212"/>
      <c r="L182" s="217"/>
      <c r="M182" s="218"/>
      <c r="N182" s="219"/>
      <c r="O182" s="219"/>
      <c r="P182" s="219"/>
      <c r="Q182" s="219"/>
      <c r="R182" s="219"/>
      <c r="S182" s="219"/>
      <c r="T182" s="220"/>
      <c r="AT182" s="221" t="s">
        <v>192</v>
      </c>
      <c r="AU182" s="221" t="s">
        <v>86</v>
      </c>
      <c r="AV182" s="14" t="s">
        <v>86</v>
      </c>
      <c r="AW182" s="14" t="s">
        <v>37</v>
      </c>
      <c r="AX182" s="14" t="s">
        <v>77</v>
      </c>
      <c r="AY182" s="221" t="s">
        <v>179</v>
      </c>
    </row>
    <row r="183" spans="1:65" s="16" customFormat="1" ht="11.25">
      <c r="B183" s="233"/>
      <c r="C183" s="234"/>
      <c r="D183" s="194" t="s">
        <v>192</v>
      </c>
      <c r="E183" s="235" t="s">
        <v>19</v>
      </c>
      <c r="F183" s="236" t="s">
        <v>273</v>
      </c>
      <c r="G183" s="234"/>
      <c r="H183" s="237">
        <v>-11.683999999999999</v>
      </c>
      <c r="I183" s="238"/>
      <c r="J183" s="234"/>
      <c r="K183" s="234"/>
      <c r="L183" s="239"/>
      <c r="M183" s="240"/>
      <c r="N183" s="241"/>
      <c r="O183" s="241"/>
      <c r="P183" s="241"/>
      <c r="Q183" s="241"/>
      <c r="R183" s="241"/>
      <c r="S183" s="241"/>
      <c r="T183" s="242"/>
      <c r="AT183" s="243" t="s">
        <v>192</v>
      </c>
      <c r="AU183" s="243" t="s">
        <v>86</v>
      </c>
      <c r="AV183" s="16" t="s">
        <v>94</v>
      </c>
      <c r="AW183" s="16" t="s">
        <v>37</v>
      </c>
      <c r="AX183" s="16" t="s">
        <v>77</v>
      </c>
      <c r="AY183" s="243" t="s">
        <v>179</v>
      </c>
    </row>
    <row r="184" spans="1:65" s="15" customFormat="1" ht="11.25">
      <c r="B184" s="222"/>
      <c r="C184" s="223"/>
      <c r="D184" s="194" t="s">
        <v>192</v>
      </c>
      <c r="E184" s="224" t="s">
        <v>19</v>
      </c>
      <c r="F184" s="225" t="s">
        <v>205</v>
      </c>
      <c r="G184" s="223"/>
      <c r="H184" s="226">
        <v>3.4129999999999998</v>
      </c>
      <c r="I184" s="227"/>
      <c r="J184" s="223"/>
      <c r="K184" s="223"/>
      <c r="L184" s="228"/>
      <c r="M184" s="229"/>
      <c r="N184" s="230"/>
      <c r="O184" s="230"/>
      <c r="P184" s="230"/>
      <c r="Q184" s="230"/>
      <c r="R184" s="230"/>
      <c r="S184" s="230"/>
      <c r="T184" s="231"/>
      <c r="AT184" s="232" t="s">
        <v>192</v>
      </c>
      <c r="AU184" s="232" t="s">
        <v>86</v>
      </c>
      <c r="AV184" s="15" t="s">
        <v>186</v>
      </c>
      <c r="AW184" s="15" t="s">
        <v>37</v>
      </c>
      <c r="AX184" s="15" t="s">
        <v>84</v>
      </c>
      <c r="AY184" s="232" t="s">
        <v>179</v>
      </c>
    </row>
    <row r="185" spans="1:65" s="2" customFormat="1" ht="37.9" customHeight="1">
      <c r="A185" s="37"/>
      <c r="B185" s="38"/>
      <c r="C185" s="181" t="s">
        <v>276</v>
      </c>
      <c r="D185" s="181" t="s">
        <v>181</v>
      </c>
      <c r="E185" s="182" t="s">
        <v>277</v>
      </c>
      <c r="F185" s="183" t="s">
        <v>278</v>
      </c>
      <c r="G185" s="184" t="s">
        <v>228</v>
      </c>
      <c r="H185" s="185">
        <v>0.435</v>
      </c>
      <c r="I185" s="186"/>
      <c r="J185" s="187">
        <f>ROUND(I185*H185,2)</f>
        <v>0</v>
      </c>
      <c r="K185" s="183" t="s">
        <v>185</v>
      </c>
      <c r="L185" s="42"/>
      <c r="M185" s="188" t="s">
        <v>19</v>
      </c>
      <c r="N185" s="189" t="s">
        <v>48</v>
      </c>
      <c r="O185" s="67"/>
      <c r="P185" s="190">
        <f>O185*H185</f>
        <v>0</v>
      </c>
      <c r="Q185" s="190">
        <v>0</v>
      </c>
      <c r="R185" s="190">
        <f>Q185*H185</f>
        <v>0</v>
      </c>
      <c r="S185" s="190">
        <v>0</v>
      </c>
      <c r="T185" s="191">
        <f>S185*H185</f>
        <v>0</v>
      </c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R185" s="192" t="s">
        <v>186</v>
      </c>
      <c r="AT185" s="192" t="s">
        <v>181</v>
      </c>
      <c r="AU185" s="192" t="s">
        <v>86</v>
      </c>
      <c r="AY185" s="20" t="s">
        <v>179</v>
      </c>
      <c r="BE185" s="193">
        <f>IF(N185="základní",J185,0)</f>
        <v>0</v>
      </c>
      <c r="BF185" s="193">
        <f>IF(N185="snížená",J185,0)</f>
        <v>0</v>
      </c>
      <c r="BG185" s="193">
        <f>IF(N185="zákl. přenesená",J185,0)</f>
        <v>0</v>
      </c>
      <c r="BH185" s="193">
        <f>IF(N185="sníž. přenesená",J185,0)</f>
        <v>0</v>
      </c>
      <c r="BI185" s="193">
        <f>IF(N185="nulová",J185,0)</f>
        <v>0</v>
      </c>
      <c r="BJ185" s="20" t="s">
        <v>84</v>
      </c>
      <c r="BK185" s="193">
        <f>ROUND(I185*H185,2)</f>
        <v>0</v>
      </c>
      <c r="BL185" s="20" t="s">
        <v>186</v>
      </c>
      <c r="BM185" s="192" t="s">
        <v>678</v>
      </c>
    </row>
    <row r="186" spans="1:65" s="2" customFormat="1" ht="39">
      <c r="A186" s="37"/>
      <c r="B186" s="38"/>
      <c r="C186" s="39"/>
      <c r="D186" s="194" t="s">
        <v>188</v>
      </c>
      <c r="E186" s="39"/>
      <c r="F186" s="195" t="s">
        <v>280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188</v>
      </c>
      <c r="AU186" s="20" t="s">
        <v>86</v>
      </c>
    </row>
    <row r="187" spans="1:65" s="2" customFormat="1" ht="11.25">
      <c r="A187" s="37"/>
      <c r="B187" s="38"/>
      <c r="C187" s="39"/>
      <c r="D187" s="199" t="s">
        <v>190</v>
      </c>
      <c r="E187" s="39"/>
      <c r="F187" s="200" t="s">
        <v>281</v>
      </c>
      <c r="G187" s="39"/>
      <c r="H187" s="39"/>
      <c r="I187" s="196"/>
      <c r="J187" s="39"/>
      <c r="K187" s="39"/>
      <c r="L187" s="42"/>
      <c r="M187" s="197"/>
      <c r="N187" s="198"/>
      <c r="O187" s="67"/>
      <c r="P187" s="67"/>
      <c r="Q187" s="67"/>
      <c r="R187" s="67"/>
      <c r="S187" s="67"/>
      <c r="T187" s="68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T187" s="20" t="s">
        <v>190</v>
      </c>
      <c r="AU187" s="20" t="s">
        <v>86</v>
      </c>
    </row>
    <row r="188" spans="1:65" s="13" customFormat="1" ht="22.5">
      <c r="B188" s="201"/>
      <c r="C188" s="202"/>
      <c r="D188" s="194" t="s">
        <v>192</v>
      </c>
      <c r="E188" s="203" t="s">
        <v>19</v>
      </c>
      <c r="F188" s="204" t="s">
        <v>269</v>
      </c>
      <c r="G188" s="202"/>
      <c r="H188" s="203" t="s">
        <v>19</v>
      </c>
      <c r="I188" s="205"/>
      <c r="J188" s="202"/>
      <c r="K188" s="202"/>
      <c r="L188" s="206"/>
      <c r="M188" s="207"/>
      <c r="N188" s="208"/>
      <c r="O188" s="208"/>
      <c r="P188" s="208"/>
      <c r="Q188" s="208"/>
      <c r="R188" s="208"/>
      <c r="S188" s="208"/>
      <c r="T188" s="209"/>
      <c r="AT188" s="210" t="s">
        <v>192</v>
      </c>
      <c r="AU188" s="210" t="s">
        <v>86</v>
      </c>
      <c r="AV188" s="13" t="s">
        <v>84</v>
      </c>
      <c r="AW188" s="13" t="s">
        <v>37</v>
      </c>
      <c r="AX188" s="13" t="s">
        <v>77</v>
      </c>
      <c r="AY188" s="210" t="s">
        <v>179</v>
      </c>
    </row>
    <row r="189" spans="1:65" s="14" customFormat="1" ht="22.5">
      <c r="B189" s="211"/>
      <c r="C189" s="212"/>
      <c r="D189" s="194" t="s">
        <v>192</v>
      </c>
      <c r="E189" s="213" t="s">
        <v>19</v>
      </c>
      <c r="F189" s="214" t="s">
        <v>282</v>
      </c>
      <c r="G189" s="212"/>
      <c r="H189" s="215">
        <v>0.435</v>
      </c>
      <c r="I189" s="216"/>
      <c r="J189" s="212"/>
      <c r="K189" s="212"/>
      <c r="L189" s="217"/>
      <c r="M189" s="218"/>
      <c r="N189" s="219"/>
      <c r="O189" s="219"/>
      <c r="P189" s="219"/>
      <c r="Q189" s="219"/>
      <c r="R189" s="219"/>
      <c r="S189" s="219"/>
      <c r="T189" s="220"/>
      <c r="AT189" s="221" t="s">
        <v>192</v>
      </c>
      <c r="AU189" s="221" t="s">
        <v>86</v>
      </c>
      <c r="AV189" s="14" t="s">
        <v>86</v>
      </c>
      <c r="AW189" s="14" t="s">
        <v>37</v>
      </c>
      <c r="AX189" s="14" t="s">
        <v>84</v>
      </c>
      <c r="AY189" s="221" t="s">
        <v>179</v>
      </c>
    </row>
    <row r="190" spans="1:65" s="2" customFormat="1" ht="37.9" customHeight="1">
      <c r="A190" s="37"/>
      <c r="B190" s="38"/>
      <c r="C190" s="181" t="s">
        <v>283</v>
      </c>
      <c r="D190" s="181" t="s">
        <v>181</v>
      </c>
      <c r="E190" s="182" t="s">
        <v>284</v>
      </c>
      <c r="F190" s="183" t="s">
        <v>285</v>
      </c>
      <c r="G190" s="184" t="s">
        <v>228</v>
      </c>
      <c r="H190" s="185">
        <v>3.4129999999999998</v>
      </c>
      <c r="I190" s="186"/>
      <c r="J190" s="187">
        <f>ROUND(I190*H190,2)</f>
        <v>0</v>
      </c>
      <c r="K190" s="183" t="s">
        <v>185</v>
      </c>
      <c r="L190" s="42"/>
      <c r="M190" s="188" t="s">
        <v>19</v>
      </c>
      <c r="N190" s="189" t="s">
        <v>48</v>
      </c>
      <c r="O190" s="67"/>
      <c r="P190" s="190">
        <f>O190*H190</f>
        <v>0</v>
      </c>
      <c r="Q190" s="190">
        <v>0</v>
      </c>
      <c r="R190" s="190">
        <f>Q190*H190</f>
        <v>0</v>
      </c>
      <c r="S190" s="190">
        <v>0</v>
      </c>
      <c r="T190" s="191">
        <f>S190*H190</f>
        <v>0</v>
      </c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R190" s="192" t="s">
        <v>186</v>
      </c>
      <c r="AT190" s="192" t="s">
        <v>181</v>
      </c>
      <c r="AU190" s="192" t="s">
        <v>86</v>
      </c>
      <c r="AY190" s="20" t="s">
        <v>179</v>
      </c>
      <c r="BE190" s="193">
        <f>IF(N190="základní",J190,0)</f>
        <v>0</v>
      </c>
      <c r="BF190" s="193">
        <f>IF(N190="snížená",J190,0)</f>
        <v>0</v>
      </c>
      <c r="BG190" s="193">
        <f>IF(N190="zákl. přenesená",J190,0)</f>
        <v>0</v>
      </c>
      <c r="BH190" s="193">
        <f>IF(N190="sníž. přenesená",J190,0)</f>
        <v>0</v>
      </c>
      <c r="BI190" s="193">
        <f>IF(N190="nulová",J190,0)</f>
        <v>0</v>
      </c>
      <c r="BJ190" s="20" t="s">
        <v>84</v>
      </c>
      <c r="BK190" s="193">
        <f>ROUND(I190*H190,2)</f>
        <v>0</v>
      </c>
      <c r="BL190" s="20" t="s">
        <v>186</v>
      </c>
      <c r="BM190" s="192" t="s">
        <v>286</v>
      </c>
    </row>
    <row r="191" spans="1:65" s="2" customFormat="1" ht="39">
      <c r="A191" s="37"/>
      <c r="B191" s="38"/>
      <c r="C191" s="39"/>
      <c r="D191" s="194" t="s">
        <v>188</v>
      </c>
      <c r="E191" s="39"/>
      <c r="F191" s="195" t="s">
        <v>287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188</v>
      </c>
      <c r="AU191" s="20" t="s">
        <v>86</v>
      </c>
    </row>
    <row r="192" spans="1:65" s="2" customFormat="1" ht="11.25">
      <c r="A192" s="37"/>
      <c r="B192" s="38"/>
      <c r="C192" s="39"/>
      <c r="D192" s="199" t="s">
        <v>190</v>
      </c>
      <c r="E192" s="39"/>
      <c r="F192" s="200" t="s">
        <v>288</v>
      </c>
      <c r="G192" s="39"/>
      <c r="H192" s="39"/>
      <c r="I192" s="196"/>
      <c r="J192" s="39"/>
      <c r="K192" s="39"/>
      <c r="L192" s="42"/>
      <c r="M192" s="197"/>
      <c r="N192" s="198"/>
      <c r="O192" s="67"/>
      <c r="P192" s="67"/>
      <c r="Q192" s="67"/>
      <c r="R192" s="67"/>
      <c r="S192" s="67"/>
      <c r="T192" s="68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20" t="s">
        <v>190</v>
      </c>
      <c r="AU192" s="20" t="s">
        <v>86</v>
      </c>
    </row>
    <row r="193" spans="1:65" s="13" customFormat="1" ht="11.25">
      <c r="B193" s="201"/>
      <c r="C193" s="202"/>
      <c r="D193" s="194" t="s">
        <v>192</v>
      </c>
      <c r="E193" s="203" t="s">
        <v>19</v>
      </c>
      <c r="F193" s="204" t="s">
        <v>289</v>
      </c>
      <c r="G193" s="202"/>
      <c r="H193" s="203" t="s">
        <v>19</v>
      </c>
      <c r="I193" s="205"/>
      <c r="J193" s="202"/>
      <c r="K193" s="202"/>
      <c r="L193" s="206"/>
      <c r="M193" s="207"/>
      <c r="N193" s="208"/>
      <c r="O193" s="208"/>
      <c r="P193" s="208"/>
      <c r="Q193" s="208"/>
      <c r="R193" s="208"/>
      <c r="S193" s="208"/>
      <c r="T193" s="209"/>
      <c r="AT193" s="210" t="s">
        <v>192</v>
      </c>
      <c r="AU193" s="210" t="s">
        <v>86</v>
      </c>
      <c r="AV193" s="13" t="s">
        <v>84</v>
      </c>
      <c r="AW193" s="13" t="s">
        <v>37</v>
      </c>
      <c r="AX193" s="13" t="s">
        <v>77</v>
      </c>
      <c r="AY193" s="210" t="s">
        <v>179</v>
      </c>
    </row>
    <row r="194" spans="1:65" s="14" customFormat="1" ht="11.25">
      <c r="B194" s="211"/>
      <c r="C194" s="212"/>
      <c r="D194" s="194" t="s">
        <v>192</v>
      </c>
      <c r="E194" s="213" t="s">
        <v>19</v>
      </c>
      <c r="F194" s="214" t="s">
        <v>679</v>
      </c>
      <c r="G194" s="212"/>
      <c r="H194" s="215">
        <v>3.4129999999999998</v>
      </c>
      <c r="I194" s="216"/>
      <c r="J194" s="212"/>
      <c r="K194" s="212"/>
      <c r="L194" s="217"/>
      <c r="M194" s="218"/>
      <c r="N194" s="219"/>
      <c r="O194" s="219"/>
      <c r="P194" s="219"/>
      <c r="Q194" s="219"/>
      <c r="R194" s="219"/>
      <c r="S194" s="219"/>
      <c r="T194" s="220"/>
      <c r="AT194" s="221" t="s">
        <v>192</v>
      </c>
      <c r="AU194" s="221" t="s">
        <v>86</v>
      </c>
      <c r="AV194" s="14" t="s">
        <v>86</v>
      </c>
      <c r="AW194" s="14" t="s">
        <v>37</v>
      </c>
      <c r="AX194" s="14" t="s">
        <v>84</v>
      </c>
      <c r="AY194" s="221" t="s">
        <v>179</v>
      </c>
    </row>
    <row r="195" spans="1:65" s="2" customFormat="1" ht="37.9" customHeight="1">
      <c r="A195" s="37"/>
      <c r="B195" s="38"/>
      <c r="C195" s="181" t="s">
        <v>8</v>
      </c>
      <c r="D195" s="181" t="s">
        <v>181</v>
      </c>
      <c r="E195" s="182" t="s">
        <v>291</v>
      </c>
      <c r="F195" s="183" t="s">
        <v>292</v>
      </c>
      <c r="G195" s="184" t="s">
        <v>228</v>
      </c>
      <c r="H195" s="185">
        <v>34.130000000000003</v>
      </c>
      <c r="I195" s="186"/>
      <c r="J195" s="187">
        <f>ROUND(I195*H195,2)</f>
        <v>0</v>
      </c>
      <c r="K195" s="183" t="s">
        <v>185</v>
      </c>
      <c r="L195" s="42"/>
      <c r="M195" s="188" t="s">
        <v>19</v>
      </c>
      <c r="N195" s="189" t="s">
        <v>48</v>
      </c>
      <c r="O195" s="67"/>
      <c r="P195" s="190">
        <f>O195*H195</f>
        <v>0</v>
      </c>
      <c r="Q195" s="190">
        <v>0</v>
      </c>
      <c r="R195" s="190">
        <f>Q195*H195</f>
        <v>0</v>
      </c>
      <c r="S195" s="190">
        <v>0</v>
      </c>
      <c r="T195" s="191">
        <f>S195*H195</f>
        <v>0</v>
      </c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R195" s="192" t="s">
        <v>186</v>
      </c>
      <c r="AT195" s="192" t="s">
        <v>181</v>
      </c>
      <c r="AU195" s="192" t="s">
        <v>86</v>
      </c>
      <c r="AY195" s="20" t="s">
        <v>179</v>
      </c>
      <c r="BE195" s="193">
        <f>IF(N195="základní",J195,0)</f>
        <v>0</v>
      </c>
      <c r="BF195" s="193">
        <f>IF(N195="snížená",J195,0)</f>
        <v>0</v>
      </c>
      <c r="BG195" s="193">
        <f>IF(N195="zákl. přenesená",J195,0)</f>
        <v>0</v>
      </c>
      <c r="BH195" s="193">
        <f>IF(N195="sníž. přenesená",J195,0)</f>
        <v>0</v>
      </c>
      <c r="BI195" s="193">
        <f>IF(N195="nulová",J195,0)</f>
        <v>0</v>
      </c>
      <c r="BJ195" s="20" t="s">
        <v>84</v>
      </c>
      <c r="BK195" s="193">
        <f>ROUND(I195*H195,2)</f>
        <v>0</v>
      </c>
      <c r="BL195" s="20" t="s">
        <v>186</v>
      </c>
      <c r="BM195" s="192" t="s">
        <v>293</v>
      </c>
    </row>
    <row r="196" spans="1:65" s="2" customFormat="1" ht="48.75">
      <c r="A196" s="37"/>
      <c r="B196" s="38"/>
      <c r="C196" s="39"/>
      <c r="D196" s="194" t="s">
        <v>188</v>
      </c>
      <c r="E196" s="39"/>
      <c r="F196" s="195" t="s">
        <v>294</v>
      </c>
      <c r="G196" s="39"/>
      <c r="H196" s="39"/>
      <c r="I196" s="196"/>
      <c r="J196" s="39"/>
      <c r="K196" s="39"/>
      <c r="L196" s="42"/>
      <c r="M196" s="197"/>
      <c r="N196" s="198"/>
      <c r="O196" s="67"/>
      <c r="P196" s="67"/>
      <c r="Q196" s="67"/>
      <c r="R196" s="67"/>
      <c r="S196" s="67"/>
      <c r="T196" s="68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T196" s="20" t="s">
        <v>188</v>
      </c>
      <c r="AU196" s="20" t="s">
        <v>86</v>
      </c>
    </row>
    <row r="197" spans="1:65" s="2" customFormat="1" ht="11.25">
      <c r="A197" s="37"/>
      <c r="B197" s="38"/>
      <c r="C197" s="39"/>
      <c r="D197" s="199" t="s">
        <v>190</v>
      </c>
      <c r="E197" s="39"/>
      <c r="F197" s="200" t="s">
        <v>295</v>
      </c>
      <c r="G197" s="39"/>
      <c r="H197" s="39"/>
      <c r="I197" s="196"/>
      <c r="J197" s="39"/>
      <c r="K197" s="39"/>
      <c r="L197" s="42"/>
      <c r="M197" s="197"/>
      <c r="N197" s="198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190</v>
      </c>
      <c r="AU197" s="20" t="s">
        <v>86</v>
      </c>
    </row>
    <row r="198" spans="1:65" s="13" customFormat="1" ht="22.5">
      <c r="B198" s="201"/>
      <c r="C198" s="202"/>
      <c r="D198" s="194" t="s">
        <v>192</v>
      </c>
      <c r="E198" s="203" t="s">
        <v>19</v>
      </c>
      <c r="F198" s="204" t="s">
        <v>296</v>
      </c>
      <c r="G198" s="202"/>
      <c r="H198" s="203" t="s">
        <v>19</v>
      </c>
      <c r="I198" s="205"/>
      <c r="J198" s="202"/>
      <c r="K198" s="202"/>
      <c r="L198" s="206"/>
      <c r="M198" s="207"/>
      <c r="N198" s="208"/>
      <c r="O198" s="208"/>
      <c r="P198" s="208"/>
      <c r="Q198" s="208"/>
      <c r="R198" s="208"/>
      <c r="S198" s="208"/>
      <c r="T198" s="209"/>
      <c r="AT198" s="210" t="s">
        <v>192</v>
      </c>
      <c r="AU198" s="210" t="s">
        <v>86</v>
      </c>
      <c r="AV198" s="13" t="s">
        <v>84</v>
      </c>
      <c r="AW198" s="13" t="s">
        <v>37</v>
      </c>
      <c r="AX198" s="13" t="s">
        <v>77</v>
      </c>
      <c r="AY198" s="210" t="s">
        <v>179</v>
      </c>
    </row>
    <row r="199" spans="1:65" s="13" customFormat="1" ht="11.25">
      <c r="B199" s="201"/>
      <c r="C199" s="202"/>
      <c r="D199" s="194" t="s">
        <v>192</v>
      </c>
      <c r="E199" s="203" t="s">
        <v>19</v>
      </c>
      <c r="F199" s="204" t="s">
        <v>297</v>
      </c>
      <c r="G199" s="202"/>
      <c r="H199" s="203" t="s">
        <v>19</v>
      </c>
      <c r="I199" s="205"/>
      <c r="J199" s="202"/>
      <c r="K199" s="202"/>
      <c r="L199" s="206"/>
      <c r="M199" s="207"/>
      <c r="N199" s="208"/>
      <c r="O199" s="208"/>
      <c r="P199" s="208"/>
      <c r="Q199" s="208"/>
      <c r="R199" s="208"/>
      <c r="S199" s="208"/>
      <c r="T199" s="209"/>
      <c r="AT199" s="210" t="s">
        <v>192</v>
      </c>
      <c r="AU199" s="210" t="s">
        <v>86</v>
      </c>
      <c r="AV199" s="13" t="s">
        <v>84</v>
      </c>
      <c r="AW199" s="13" t="s">
        <v>37</v>
      </c>
      <c r="AX199" s="13" t="s">
        <v>77</v>
      </c>
      <c r="AY199" s="210" t="s">
        <v>179</v>
      </c>
    </row>
    <row r="200" spans="1:65" s="14" customFormat="1" ht="11.25">
      <c r="B200" s="211"/>
      <c r="C200" s="212"/>
      <c r="D200" s="194" t="s">
        <v>192</v>
      </c>
      <c r="E200" s="213" t="s">
        <v>19</v>
      </c>
      <c r="F200" s="214" t="s">
        <v>680</v>
      </c>
      <c r="G200" s="212"/>
      <c r="H200" s="215">
        <v>34.130000000000003</v>
      </c>
      <c r="I200" s="216"/>
      <c r="J200" s="212"/>
      <c r="K200" s="212"/>
      <c r="L200" s="217"/>
      <c r="M200" s="218"/>
      <c r="N200" s="219"/>
      <c r="O200" s="219"/>
      <c r="P200" s="219"/>
      <c r="Q200" s="219"/>
      <c r="R200" s="219"/>
      <c r="S200" s="219"/>
      <c r="T200" s="220"/>
      <c r="AT200" s="221" t="s">
        <v>192</v>
      </c>
      <c r="AU200" s="221" t="s">
        <v>86</v>
      </c>
      <c r="AV200" s="14" t="s">
        <v>86</v>
      </c>
      <c r="AW200" s="14" t="s">
        <v>37</v>
      </c>
      <c r="AX200" s="14" t="s">
        <v>84</v>
      </c>
      <c r="AY200" s="221" t="s">
        <v>179</v>
      </c>
    </row>
    <row r="201" spans="1:65" s="2" customFormat="1" ht="37.9" customHeight="1">
      <c r="A201" s="37"/>
      <c r="B201" s="38"/>
      <c r="C201" s="181" t="s">
        <v>299</v>
      </c>
      <c r="D201" s="181" t="s">
        <v>181</v>
      </c>
      <c r="E201" s="182" t="s">
        <v>300</v>
      </c>
      <c r="F201" s="183" t="s">
        <v>301</v>
      </c>
      <c r="G201" s="184" t="s">
        <v>228</v>
      </c>
      <c r="H201" s="185">
        <v>0.435</v>
      </c>
      <c r="I201" s="186"/>
      <c r="J201" s="187">
        <f>ROUND(I201*H201,2)</f>
        <v>0</v>
      </c>
      <c r="K201" s="183" t="s">
        <v>185</v>
      </c>
      <c r="L201" s="42"/>
      <c r="M201" s="188" t="s">
        <v>19</v>
      </c>
      <c r="N201" s="189" t="s">
        <v>48</v>
      </c>
      <c r="O201" s="67"/>
      <c r="P201" s="190">
        <f>O201*H201</f>
        <v>0</v>
      </c>
      <c r="Q201" s="190">
        <v>0</v>
      </c>
      <c r="R201" s="190">
        <f>Q201*H201</f>
        <v>0</v>
      </c>
      <c r="S201" s="190">
        <v>0</v>
      </c>
      <c r="T201" s="191">
        <f>S201*H201</f>
        <v>0</v>
      </c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R201" s="192" t="s">
        <v>186</v>
      </c>
      <c r="AT201" s="192" t="s">
        <v>181</v>
      </c>
      <c r="AU201" s="192" t="s">
        <v>86</v>
      </c>
      <c r="AY201" s="20" t="s">
        <v>179</v>
      </c>
      <c r="BE201" s="193">
        <f>IF(N201="základní",J201,0)</f>
        <v>0</v>
      </c>
      <c r="BF201" s="193">
        <f>IF(N201="snížená",J201,0)</f>
        <v>0</v>
      </c>
      <c r="BG201" s="193">
        <f>IF(N201="zákl. přenesená",J201,0)</f>
        <v>0</v>
      </c>
      <c r="BH201" s="193">
        <f>IF(N201="sníž. přenesená",J201,0)</f>
        <v>0</v>
      </c>
      <c r="BI201" s="193">
        <f>IF(N201="nulová",J201,0)</f>
        <v>0</v>
      </c>
      <c r="BJ201" s="20" t="s">
        <v>84</v>
      </c>
      <c r="BK201" s="193">
        <f>ROUND(I201*H201,2)</f>
        <v>0</v>
      </c>
      <c r="BL201" s="20" t="s">
        <v>186</v>
      </c>
      <c r="BM201" s="192" t="s">
        <v>302</v>
      </c>
    </row>
    <row r="202" spans="1:65" s="2" customFormat="1" ht="39">
      <c r="A202" s="37"/>
      <c r="B202" s="38"/>
      <c r="C202" s="39"/>
      <c r="D202" s="194" t="s">
        <v>188</v>
      </c>
      <c r="E202" s="39"/>
      <c r="F202" s="195" t="s">
        <v>303</v>
      </c>
      <c r="G202" s="39"/>
      <c r="H202" s="39"/>
      <c r="I202" s="196"/>
      <c r="J202" s="39"/>
      <c r="K202" s="39"/>
      <c r="L202" s="42"/>
      <c r="M202" s="197"/>
      <c r="N202" s="198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188</v>
      </c>
      <c r="AU202" s="20" t="s">
        <v>86</v>
      </c>
    </row>
    <row r="203" spans="1:65" s="2" customFormat="1" ht="11.25">
      <c r="A203" s="37"/>
      <c r="B203" s="38"/>
      <c r="C203" s="39"/>
      <c r="D203" s="199" t="s">
        <v>190</v>
      </c>
      <c r="E203" s="39"/>
      <c r="F203" s="200" t="s">
        <v>304</v>
      </c>
      <c r="G203" s="39"/>
      <c r="H203" s="39"/>
      <c r="I203" s="196"/>
      <c r="J203" s="39"/>
      <c r="K203" s="39"/>
      <c r="L203" s="42"/>
      <c r="M203" s="197"/>
      <c r="N203" s="198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190</v>
      </c>
      <c r="AU203" s="20" t="s">
        <v>86</v>
      </c>
    </row>
    <row r="204" spans="1:65" s="13" customFormat="1" ht="22.5">
      <c r="B204" s="201"/>
      <c r="C204" s="202"/>
      <c r="D204" s="194" t="s">
        <v>192</v>
      </c>
      <c r="E204" s="203" t="s">
        <v>19</v>
      </c>
      <c r="F204" s="204" t="s">
        <v>305</v>
      </c>
      <c r="G204" s="202"/>
      <c r="H204" s="203" t="s">
        <v>19</v>
      </c>
      <c r="I204" s="205"/>
      <c r="J204" s="202"/>
      <c r="K204" s="202"/>
      <c r="L204" s="206"/>
      <c r="M204" s="207"/>
      <c r="N204" s="208"/>
      <c r="O204" s="208"/>
      <c r="P204" s="208"/>
      <c r="Q204" s="208"/>
      <c r="R204" s="208"/>
      <c r="S204" s="208"/>
      <c r="T204" s="209"/>
      <c r="AT204" s="210" t="s">
        <v>192</v>
      </c>
      <c r="AU204" s="210" t="s">
        <v>86</v>
      </c>
      <c r="AV204" s="13" t="s">
        <v>84</v>
      </c>
      <c r="AW204" s="13" t="s">
        <v>37</v>
      </c>
      <c r="AX204" s="13" t="s">
        <v>77</v>
      </c>
      <c r="AY204" s="210" t="s">
        <v>179</v>
      </c>
    </row>
    <row r="205" spans="1:65" s="14" customFormat="1" ht="11.25">
      <c r="B205" s="211"/>
      <c r="C205" s="212"/>
      <c r="D205" s="194" t="s">
        <v>192</v>
      </c>
      <c r="E205" s="213" t="s">
        <v>19</v>
      </c>
      <c r="F205" s="214" t="s">
        <v>306</v>
      </c>
      <c r="G205" s="212"/>
      <c r="H205" s="215">
        <v>0.435</v>
      </c>
      <c r="I205" s="216"/>
      <c r="J205" s="212"/>
      <c r="K205" s="212"/>
      <c r="L205" s="217"/>
      <c r="M205" s="218"/>
      <c r="N205" s="219"/>
      <c r="O205" s="219"/>
      <c r="P205" s="219"/>
      <c r="Q205" s="219"/>
      <c r="R205" s="219"/>
      <c r="S205" s="219"/>
      <c r="T205" s="220"/>
      <c r="AT205" s="221" t="s">
        <v>192</v>
      </c>
      <c r="AU205" s="221" t="s">
        <v>86</v>
      </c>
      <c r="AV205" s="14" t="s">
        <v>86</v>
      </c>
      <c r="AW205" s="14" t="s">
        <v>37</v>
      </c>
      <c r="AX205" s="14" t="s">
        <v>84</v>
      </c>
      <c r="AY205" s="221" t="s">
        <v>179</v>
      </c>
    </row>
    <row r="206" spans="1:65" s="2" customFormat="1" ht="37.9" customHeight="1">
      <c r="A206" s="37"/>
      <c r="B206" s="38"/>
      <c r="C206" s="181" t="s">
        <v>307</v>
      </c>
      <c r="D206" s="181" t="s">
        <v>181</v>
      </c>
      <c r="E206" s="182" t="s">
        <v>308</v>
      </c>
      <c r="F206" s="183" t="s">
        <v>309</v>
      </c>
      <c r="G206" s="184" t="s">
        <v>228</v>
      </c>
      <c r="H206" s="185">
        <v>4.3499999999999996</v>
      </c>
      <c r="I206" s="186"/>
      <c r="J206" s="187">
        <f>ROUND(I206*H206,2)</f>
        <v>0</v>
      </c>
      <c r="K206" s="183" t="s">
        <v>185</v>
      </c>
      <c r="L206" s="42"/>
      <c r="M206" s="188" t="s">
        <v>19</v>
      </c>
      <c r="N206" s="189" t="s">
        <v>48</v>
      </c>
      <c r="O206" s="67"/>
      <c r="P206" s="190">
        <f>O206*H206</f>
        <v>0</v>
      </c>
      <c r="Q206" s="190">
        <v>0</v>
      </c>
      <c r="R206" s="190">
        <f>Q206*H206</f>
        <v>0</v>
      </c>
      <c r="S206" s="190">
        <v>0</v>
      </c>
      <c r="T206" s="191">
        <f>S206*H206</f>
        <v>0</v>
      </c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R206" s="192" t="s">
        <v>186</v>
      </c>
      <c r="AT206" s="192" t="s">
        <v>181</v>
      </c>
      <c r="AU206" s="192" t="s">
        <v>86</v>
      </c>
      <c r="AY206" s="20" t="s">
        <v>179</v>
      </c>
      <c r="BE206" s="193">
        <f>IF(N206="základní",J206,0)</f>
        <v>0</v>
      </c>
      <c r="BF206" s="193">
        <f>IF(N206="snížená",J206,0)</f>
        <v>0</v>
      </c>
      <c r="BG206" s="193">
        <f>IF(N206="zákl. přenesená",J206,0)</f>
        <v>0</v>
      </c>
      <c r="BH206" s="193">
        <f>IF(N206="sníž. přenesená",J206,0)</f>
        <v>0</v>
      </c>
      <c r="BI206" s="193">
        <f>IF(N206="nulová",J206,0)</f>
        <v>0</v>
      </c>
      <c r="BJ206" s="20" t="s">
        <v>84</v>
      </c>
      <c r="BK206" s="193">
        <f>ROUND(I206*H206,2)</f>
        <v>0</v>
      </c>
      <c r="BL206" s="20" t="s">
        <v>186</v>
      </c>
      <c r="BM206" s="192" t="s">
        <v>310</v>
      </c>
    </row>
    <row r="207" spans="1:65" s="2" customFormat="1" ht="48.75">
      <c r="A207" s="37"/>
      <c r="B207" s="38"/>
      <c r="C207" s="39"/>
      <c r="D207" s="194" t="s">
        <v>188</v>
      </c>
      <c r="E207" s="39"/>
      <c r="F207" s="195" t="s">
        <v>311</v>
      </c>
      <c r="G207" s="39"/>
      <c r="H207" s="39"/>
      <c r="I207" s="196"/>
      <c r="J207" s="39"/>
      <c r="K207" s="39"/>
      <c r="L207" s="42"/>
      <c r="M207" s="197"/>
      <c r="N207" s="198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188</v>
      </c>
      <c r="AU207" s="20" t="s">
        <v>86</v>
      </c>
    </row>
    <row r="208" spans="1:65" s="2" customFormat="1" ht="11.25">
      <c r="A208" s="37"/>
      <c r="B208" s="38"/>
      <c r="C208" s="39"/>
      <c r="D208" s="199" t="s">
        <v>190</v>
      </c>
      <c r="E208" s="39"/>
      <c r="F208" s="200" t="s">
        <v>312</v>
      </c>
      <c r="G208" s="39"/>
      <c r="H208" s="39"/>
      <c r="I208" s="196"/>
      <c r="J208" s="39"/>
      <c r="K208" s="39"/>
      <c r="L208" s="42"/>
      <c r="M208" s="197"/>
      <c r="N208" s="198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190</v>
      </c>
      <c r="AU208" s="20" t="s">
        <v>86</v>
      </c>
    </row>
    <row r="209" spans="1:65" s="13" customFormat="1" ht="22.5">
      <c r="B209" s="201"/>
      <c r="C209" s="202"/>
      <c r="D209" s="194" t="s">
        <v>192</v>
      </c>
      <c r="E209" s="203" t="s">
        <v>19</v>
      </c>
      <c r="F209" s="204" t="s">
        <v>313</v>
      </c>
      <c r="G209" s="202"/>
      <c r="H209" s="203" t="s">
        <v>19</v>
      </c>
      <c r="I209" s="205"/>
      <c r="J209" s="202"/>
      <c r="K209" s="202"/>
      <c r="L209" s="206"/>
      <c r="M209" s="207"/>
      <c r="N209" s="208"/>
      <c r="O209" s="208"/>
      <c r="P209" s="208"/>
      <c r="Q209" s="208"/>
      <c r="R209" s="208"/>
      <c r="S209" s="208"/>
      <c r="T209" s="209"/>
      <c r="AT209" s="210" t="s">
        <v>192</v>
      </c>
      <c r="AU209" s="210" t="s">
        <v>86</v>
      </c>
      <c r="AV209" s="13" t="s">
        <v>84</v>
      </c>
      <c r="AW209" s="13" t="s">
        <v>37</v>
      </c>
      <c r="AX209" s="13" t="s">
        <v>77</v>
      </c>
      <c r="AY209" s="210" t="s">
        <v>179</v>
      </c>
    </row>
    <row r="210" spans="1:65" s="13" customFormat="1" ht="11.25">
      <c r="B210" s="201"/>
      <c r="C210" s="202"/>
      <c r="D210" s="194" t="s">
        <v>192</v>
      </c>
      <c r="E210" s="203" t="s">
        <v>19</v>
      </c>
      <c r="F210" s="204" t="s">
        <v>297</v>
      </c>
      <c r="G210" s="202"/>
      <c r="H210" s="203" t="s">
        <v>19</v>
      </c>
      <c r="I210" s="205"/>
      <c r="J210" s="202"/>
      <c r="K210" s="202"/>
      <c r="L210" s="206"/>
      <c r="M210" s="207"/>
      <c r="N210" s="208"/>
      <c r="O210" s="208"/>
      <c r="P210" s="208"/>
      <c r="Q210" s="208"/>
      <c r="R210" s="208"/>
      <c r="S210" s="208"/>
      <c r="T210" s="209"/>
      <c r="AT210" s="210" t="s">
        <v>192</v>
      </c>
      <c r="AU210" s="210" t="s">
        <v>86</v>
      </c>
      <c r="AV210" s="13" t="s">
        <v>84</v>
      </c>
      <c r="AW210" s="13" t="s">
        <v>37</v>
      </c>
      <c r="AX210" s="13" t="s">
        <v>77</v>
      </c>
      <c r="AY210" s="210" t="s">
        <v>179</v>
      </c>
    </row>
    <row r="211" spans="1:65" s="14" customFormat="1" ht="11.25">
      <c r="B211" s="211"/>
      <c r="C211" s="212"/>
      <c r="D211" s="194" t="s">
        <v>192</v>
      </c>
      <c r="E211" s="213" t="s">
        <v>19</v>
      </c>
      <c r="F211" s="214" t="s">
        <v>314</v>
      </c>
      <c r="G211" s="212"/>
      <c r="H211" s="215">
        <v>4.3499999999999996</v>
      </c>
      <c r="I211" s="216"/>
      <c r="J211" s="212"/>
      <c r="K211" s="212"/>
      <c r="L211" s="217"/>
      <c r="M211" s="218"/>
      <c r="N211" s="219"/>
      <c r="O211" s="219"/>
      <c r="P211" s="219"/>
      <c r="Q211" s="219"/>
      <c r="R211" s="219"/>
      <c r="S211" s="219"/>
      <c r="T211" s="220"/>
      <c r="AT211" s="221" t="s">
        <v>192</v>
      </c>
      <c r="AU211" s="221" t="s">
        <v>86</v>
      </c>
      <c r="AV211" s="14" t="s">
        <v>86</v>
      </c>
      <c r="AW211" s="14" t="s">
        <v>37</v>
      </c>
      <c r="AX211" s="14" t="s">
        <v>84</v>
      </c>
      <c r="AY211" s="221" t="s">
        <v>179</v>
      </c>
    </row>
    <row r="212" spans="1:65" s="2" customFormat="1" ht="24.2" customHeight="1">
      <c r="A212" s="37"/>
      <c r="B212" s="38"/>
      <c r="C212" s="181" t="s">
        <v>315</v>
      </c>
      <c r="D212" s="181" t="s">
        <v>181</v>
      </c>
      <c r="E212" s="182" t="s">
        <v>316</v>
      </c>
      <c r="F212" s="183" t="s">
        <v>317</v>
      </c>
      <c r="G212" s="184" t="s">
        <v>228</v>
      </c>
      <c r="H212" s="185">
        <v>3.4129999999999998</v>
      </c>
      <c r="I212" s="186"/>
      <c r="J212" s="187">
        <f>ROUND(I212*H212,2)</f>
        <v>0</v>
      </c>
      <c r="K212" s="183" t="s">
        <v>185</v>
      </c>
      <c r="L212" s="42"/>
      <c r="M212" s="188" t="s">
        <v>19</v>
      </c>
      <c r="N212" s="189" t="s">
        <v>48</v>
      </c>
      <c r="O212" s="67"/>
      <c r="P212" s="190">
        <f>O212*H212</f>
        <v>0</v>
      </c>
      <c r="Q212" s="190">
        <v>0</v>
      </c>
      <c r="R212" s="190">
        <f>Q212*H212</f>
        <v>0</v>
      </c>
      <c r="S212" s="190">
        <v>0</v>
      </c>
      <c r="T212" s="191">
        <f>S212*H212</f>
        <v>0</v>
      </c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R212" s="192" t="s">
        <v>186</v>
      </c>
      <c r="AT212" s="192" t="s">
        <v>181</v>
      </c>
      <c r="AU212" s="192" t="s">
        <v>86</v>
      </c>
      <c r="AY212" s="20" t="s">
        <v>179</v>
      </c>
      <c r="BE212" s="193">
        <f>IF(N212="základní",J212,0)</f>
        <v>0</v>
      </c>
      <c r="BF212" s="193">
        <f>IF(N212="snížená",J212,0)</f>
        <v>0</v>
      </c>
      <c r="BG212" s="193">
        <f>IF(N212="zákl. přenesená",J212,0)</f>
        <v>0</v>
      </c>
      <c r="BH212" s="193">
        <f>IF(N212="sníž. přenesená",J212,0)</f>
        <v>0</v>
      </c>
      <c r="BI212" s="193">
        <f>IF(N212="nulová",J212,0)</f>
        <v>0</v>
      </c>
      <c r="BJ212" s="20" t="s">
        <v>84</v>
      </c>
      <c r="BK212" s="193">
        <f>ROUND(I212*H212,2)</f>
        <v>0</v>
      </c>
      <c r="BL212" s="20" t="s">
        <v>186</v>
      </c>
      <c r="BM212" s="192" t="s">
        <v>318</v>
      </c>
    </row>
    <row r="213" spans="1:65" s="2" customFormat="1" ht="29.25">
      <c r="A213" s="37"/>
      <c r="B213" s="38"/>
      <c r="C213" s="39"/>
      <c r="D213" s="194" t="s">
        <v>188</v>
      </c>
      <c r="E213" s="39"/>
      <c r="F213" s="195" t="s">
        <v>319</v>
      </c>
      <c r="G213" s="39"/>
      <c r="H213" s="39"/>
      <c r="I213" s="196"/>
      <c r="J213" s="39"/>
      <c r="K213" s="39"/>
      <c r="L213" s="42"/>
      <c r="M213" s="197"/>
      <c r="N213" s="198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188</v>
      </c>
      <c r="AU213" s="20" t="s">
        <v>86</v>
      </c>
    </row>
    <row r="214" spans="1:65" s="2" customFormat="1" ht="11.25">
      <c r="A214" s="37"/>
      <c r="B214" s="38"/>
      <c r="C214" s="39"/>
      <c r="D214" s="199" t="s">
        <v>190</v>
      </c>
      <c r="E214" s="39"/>
      <c r="F214" s="200" t="s">
        <v>320</v>
      </c>
      <c r="G214" s="39"/>
      <c r="H214" s="39"/>
      <c r="I214" s="196"/>
      <c r="J214" s="39"/>
      <c r="K214" s="39"/>
      <c r="L214" s="42"/>
      <c r="M214" s="197"/>
      <c r="N214" s="198"/>
      <c r="O214" s="67"/>
      <c r="P214" s="67"/>
      <c r="Q214" s="67"/>
      <c r="R214" s="67"/>
      <c r="S214" s="67"/>
      <c r="T214" s="68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20" t="s">
        <v>190</v>
      </c>
      <c r="AU214" s="20" t="s">
        <v>86</v>
      </c>
    </row>
    <row r="215" spans="1:65" s="13" customFormat="1" ht="11.25">
      <c r="B215" s="201"/>
      <c r="C215" s="202"/>
      <c r="D215" s="194" t="s">
        <v>192</v>
      </c>
      <c r="E215" s="203" t="s">
        <v>19</v>
      </c>
      <c r="F215" s="204" t="s">
        <v>321</v>
      </c>
      <c r="G215" s="202"/>
      <c r="H215" s="203" t="s">
        <v>19</v>
      </c>
      <c r="I215" s="205"/>
      <c r="J215" s="202"/>
      <c r="K215" s="202"/>
      <c r="L215" s="206"/>
      <c r="M215" s="207"/>
      <c r="N215" s="208"/>
      <c r="O215" s="208"/>
      <c r="P215" s="208"/>
      <c r="Q215" s="208"/>
      <c r="R215" s="208"/>
      <c r="S215" s="208"/>
      <c r="T215" s="209"/>
      <c r="AT215" s="210" t="s">
        <v>192</v>
      </c>
      <c r="AU215" s="210" t="s">
        <v>86</v>
      </c>
      <c r="AV215" s="13" t="s">
        <v>84</v>
      </c>
      <c r="AW215" s="13" t="s">
        <v>37</v>
      </c>
      <c r="AX215" s="13" t="s">
        <v>77</v>
      </c>
      <c r="AY215" s="210" t="s">
        <v>179</v>
      </c>
    </row>
    <row r="216" spans="1:65" s="14" customFormat="1" ht="11.25">
      <c r="B216" s="211"/>
      <c r="C216" s="212"/>
      <c r="D216" s="194" t="s">
        <v>192</v>
      </c>
      <c r="E216" s="213" t="s">
        <v>19</v>
      </c>
      <c r="F216" s="214" t="s">
        <v>679</v>
      </c>
      <c r="G216" s="212"/>
      <c r="H216" s="215">
        <v>3.4129999999999998</v>
      </c>
      <c r="I216" s="216"/>
      <c r="J216" s="212"/>
      <c r="K216" s="212"/>
      <c r="L216" s="217"/>
      <c r="M216" s="218"/>
      <c r="N216" s="219"/>
      <c r="O216" s="219"/>
      <c r="P216" s="219"/>
      <c r="Q216" s="219"/>
      <c r="R216" s="219"/>
      <c r="S216" s="219"/>
      <c r="T216" s="220"/>
      <c r="AT216" s="221" t="s">
        <v>192</v>
      </c>
      <c r="AU216" s="221" t="s">
        <v>86</v>
      </c>
      <c r="AV216" s="14" t="s">
        <v>86</v>
      </c>
      <c r="AW216" s="14" t="s">
        <v>37</v>
      </c>
      <c r="AX216" s="14" t="s">
        <v>84</v>
      </c>
      <c r="AY216" s="221" t="s">
        <v>179</v>
      </c>
    </row>
    <row r="217" spans="1:65" s="2" customFormat="1" ht="24.2" customHeight="1">
      <c r="A217" s="37"/>
      <c r="B217" s="38"/>
      <c r="C217" s="181" t="s">
        <v>322</v>
      </c>
      <c r="D217" s="181" t="s">
        <v>181</v>
      </c>
      <c r="E217" s="182" t="s">
        <v>323</v>
      </c>
      <c r="F217" s="183" t="s">
        <v>324</v>
      </c>
      <c r="G217" s="184" t="s">
        <v>228</v>
      </c>
      <c r="H217" s="185">
        <v>0.435</v>
      </c>
      <c r="I217" s="186"/>
      <c r="J217" s="187">
        <f>ROUND(I217*H217,2)</f>
        <v>0</v>
      </c>
      <c r="K217" s="183" t="s">
        <v>185</v>
      </c>
      <c r="L217" s="42"/>
      <c r="M217" s="188" t="s">
        <v>19</v>
      </c>
      <c r="N217" s="189" t="s">
        <v>48</v>
      </c>
      <c r="O217" s="67"/>
      <c r="P217" s="190">
        <f>O217*H217</f>
        <v>0</v>
      </c>
      <c r="Q217" s="190">
        <v>0</v>
      </c>
      <c r="R217" s="190">
        <f>Q217*H217</f>
        <v>0</v>
      </c>
      <c r="S217" s="190">
        <v>0</v>
      </c>
      <c r="T217" s="191">
        <f>S217*H217</f>
        <v>0</v>
      </c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R217" s="192" t="s">
        <v>186</v>
      </c>
      <c r="AT217" s="192" t="s">
        <v>181</v>
      </c>
      <c r="AU217" s="192" t="s">
        <v>86</v>
      </c>
      <c r="AY217" s="20" t="s">
        <v>179</v>
      </c>
      <c r="BE217" s="193">
        <f>IF(N217="základní",J217,0)</f>
        <v>0</v>
      </c>
      <c r="BF217" s="193">
        <f>IF(N217="snížená",J217,0)</f>
        <v>0</v>
      </c>
      <c r="BG217" s="193">
        <f>IF(N217="zákl. přenesená",J217,0)</f>
        <v>0</v>
      </c>
      <c r="BH217" s="193">
        <f>IF(N217="sníž. přenesená",J217,0)</f>
        <v>0</v>
      </c>
      <c r="BI217" s="193">
        <f>IF(N217="nulová",J217,0)</f>
        <v>0</v>
      </c>
      <c r="BJ217" s="20" t="s">
        <v>84</v>
      </c>
      <c r="BK217" s="193">
        <f>ROUND(I217*H217,2)</f>
        <v>0</v>
      </c>
      <c r="BL217" s="20" t="s">
        <v>186</v>
      </c>
      <c r="BM217" s="192" t="s">
        <v>325</v>
      </c>
    </row>
    <row r="218" spans="1:65" s="2" customFormat="1" ht="29.25">
      <c r="A218" s="37"/>
      <c r="B218" s="38"/>
      <c r="C218" s="39"/>
      <c r="D218" s="194" t="s">
        <v>188</v>
      </c>
      <c r="E218" s="39"/>
      <c r="F218" s="195" t="s">
        <v>326</v>
      </c>
      <c r="G218" s="39"/>
      <c r="H218" s="39"/>
      <c r="I218" s="196"/>
      <c r="J218" s="39"/>
      <c r="K218" s="39"/>
      <c r="L218" s="42"/>
      <c r="M218" s="197"/>
      <c r="N218" s="198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188</v>
      </c>
      <c r="AU218" s="20" t="s">
        <v>86</v>
      </c>
    </row>
    <row r="219" spans="1:65" s="2" customFormat="1" ht="11.25">
      <c r="A219" s="37"/>
      <c r="B219" s="38"/>
      <c r="C219" s="39"/>
      <c r="D219" s="199" t="s">
        <v>190</v>
      </c>
      <c r="E219" s="39"/>
      <c r="F219" s="200" t="s">
        <v>327</v>
      </c>
      <c r="G219" s="39"/>
      <c r="H219" s="39"/>
      <c r="I219" s="196"/>
      <c r="J219" s="39"/>
      <c r="K219" s="39"/>
      <c r="L219" s="42"/>
      <c r="M219" s="197"/>
      <c r="N219" s="198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190</v>
      </c>
      <c r="AU219" s="20" t="s">
        <v>86</v>
      </c>
    </row>
    <row r="220" spans="1:65" s="13" customFormat="1" ht="22.5">
      <c r="B220" s="201"/>
      <c r="C220" s="202"/>
      <c r="D220" s="194" t="s">
        <v>192</v>
      </c>
      <c r="E220" s="203" t="s">
        <v>19</v>
      </c>
      <c r="F220" s="204" t="s">
        <v>328</v>
      </c>
      <c r="G220" s="202"/>
      <c r="H220" s="203" t="s">
        <v>19</v>
      </c>
      <c r="I220" s="205"/>
      <c r="J220" s="202"/>
      <c r="K220" s="202"/>
      <c r="L220" s="206"/>
      <c r="M220" s="207"/>
      <c r="N220" s="208"/>
      <c r="O220" s="208"/>
      <c r="P220" s="208"/>
      <c r="Q220" s="208"/>
      <c r="R220" s="208"/>
      <c r="S220" s="208"/>
      <c r="T220" s="209"/>
      <c r="AT220" s="210" t="s">
        <v>192</v>
      </c>
      <c r="AU220" s="210" t="s">
        <v>86</v>
      </c>
      <c r="AV220" s="13" t="s">
        <v>84</v>
      </c>
      <c r="AW220" s="13" t="s">
        <v>37</v>
      </c>
      <c r="AX220" s="13" t="s">
        <v>77</v>
      </c>
      <c r="AY220" s="210" t="s">
        <v>179</v>
      </c>
    </row>
    <row r="221" spans="1:65" s="14" customFormat="1" ht="11.25">
      <c r="B221" s="211"/>
      <c r="C221" s="212"/>
      <c r="D221" s="194" t="s">
        <v>192</v>
      </c>
      <c r="E221" s="213" t="s">
        <v>19</v>
      </c>
      <c r="F221" s="214" t="s">
        <v>306</v>
      </c>
      <c r="G221" s="212"/>
      <c r="H221" s="215">
        <v>0.435</v>
      </c>
      <c r="I221" s="216"/>
      <c r="J221" s="212"/>
      <c r="K221" s="212"/>
      <c r="L221" s="217"/>
      <c r="M221" s="218"/>
      <c r="N221" s="219"/>
      <c r="O221" s="219"/>
      <c r="P221" s="219"/>
      <c r="Q221" s="219"/>
      <c r="R221" s="219"/>
      <c r="S221" s="219"/>
      <c r="T221" s="220"/>
      <c r="AT221" s="221" t="s">
        <v>192</v>
      </c>
      <c r="AU221" s="221" t="s">
        <v>86</v>
      </c>
      <c r="AV221" s="14" t="s">
        <v>86</v>
      </c>
      <c r="AW221" s="14" t="s">
        <v>37</v>
      </c>
      <c r="AX221" s="14" t="s">
        <v>84</v>
      </c>
      <c r="AY221" s="221" t="s">
        <v>179</v>
      </c>
    </row>
    <row r="222" spans="1:65" s="2" customFormat="1" ht="33" customHeight="1">
      <c r="A222" s="37"/>
      <c r="B222" s="38"/>
      <c r="C222" s="181" t="s">
        <v>329</v>
      </c>
      <c r="D222" s="181" t="s">
        <v>181</v>
      </c>
      <c r="E222" s="182" t="s">
        <v>330</v>
      </c>
      <c r="F222" s="183" t="s">
        <v>331</v>
      </c>
      <c r="G222" s="184" t="s">
        <v>332</v>
      </c>
      <c r="H222" s="185">
        <v>6.5419999999999998</v>
      </c>
      <c r="I222" s="186"/>
      <c r="J222" s="187">
        <f>ROUND(I222*H222,2)</f>
        <v>0</v>
      </c>
      <c r="K222" s="183" t="s">
        <v>185</v>
      </c>
      <c r="L222" s="42"/>
      <c r="M222" s="188" t="s">
        <v>19</v>
      </c>
      <c r="N222" s="189" t="s">
        <v>48</v>
      </c>
      <c r="O222" s="67"/>
      <c r="P222" s="190">
        <f>O222*H222</f>
        <v>0</v>
      </c>
      <c r="Q222" s="190">
        <v>0</v>
      </c>
      <c r="R222" s="190">
        <f>Q222*H222</f>
        <v>0</v>
      </c>
      <c r="S222" s="190">
        <v>0</v>
      </c>
      <c r="T222" s="191">
        <f>S222*H222</f>
        <v>0</v>
      </c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R222" s="192" t="s">
        <v>186</v>
      </c>
      <c r="AT222" s="192" t="s">
        <v>181</v>
      </c>
      <c r="AU222" s="192" t="s">
        <v>86</v>
      </c>
      <c r="AY222" s="20" t="s">
        <v>179</v>
      </c>
      <c r="BE222" s="193">
        <f>IF(N222="základní",J222,0)</f>
        <v>0</v>
      </c>
      <c r="BF222" s="193">
        <f>IF(N222="snížená",J222,0)</f>
        <v>0</v>
      </c>
      <c r="BG222" s="193">
        <f>IF(N222="zákl. přenesená",J222,0)</f>
        <v>0</v>
      </c>
      <c r="BH222" s="193">
        <f>IF(N222="sníž. přenesená",J222,0)</f>
        <v>0</v>
      </c>
      <c r="BI222" s="193">
        <f>IF(N222="nulová",J222,0)</f>
        <v>0</v>
      </c>
      <c r="BJ222" s="20" t="s">
        <v>84</v>
      </c>
      <c r="BK222" s="193">
        <f>ROUND(I222*H222,2)</f>
        <v>0</v>
      </c>
      <c r="BL222" s="20" t="s">
        <v>186</v>
      </c>
      <c r="BM222" s="192" t="s">
        <v>333</v>
      </c>
    </row>
    <row r="223" spans="1:65" s="2" customFormat="1" ht="29.25">
      <c r="A223" s="37"/>
      <c r="B223" s="38"/>
      <c r="C223" s="39"/>
      <c r="D223" s="194" t="s">
        <v>188</v>
      </c>
      <c r="E223" s="39"/>
      <c r="F223" s="195" t="s">
        <v>334</v>
      </c>
      <c r="G223" s="39"/>
      <c r="H223" s="39"/>
      <c r="I223" s="196"/>
      <c r="J223" s="39"/>
      <c r="K223" s="39"/>
      <c r="L223" s="42"/>
      <c r="M223" s="197"/>
      <c r="N223" s="198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188</v>
      </c>
      <c r="AU223" s="20" t="s">
        <v>86</v>
      </c>
    </row>
    <row r="224" spans="1:65" s="2" customFormat="1" ht="11.25">
      <c r="A224" s="37"/>
      <c r="B224" s="38"/>
      <c r="C224" s="39"/>
      <c r="D224" s="199" t="s">
        <v>190</v>
      </c>
      <c r="E224" s="39"/>
      <c r="F224" s="200" t="s">
        <v>335</v>
      </c>
      <c r="G224" s="39"/>
      <c r="H224" s="39"/>
      <c r="I224" s="196"/>
      <c r="J224" s="39"/>
      <c r="K224" s="39"/>
      <c r="L224" s="42"/>
      <c r="M224" s="197"/>
      <c r="N224" s="198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190</v>
      </c>
      <c r="AU224" s="20" t="s">
        <v>86</v>
      </c>
    </row>
    <row r="225" spans="1:65" s="13" customFormat="1" ht="11.25">
      <c r="B225" s="201"/>
      <c r="C225" s="202"/>
      <c r="D225" s="194" t="s">
        <v>192</v>
      </c>
      <c r="E225" s="203" t="s">
        <v>19</v>
      </c>
      <c r="F225" s="204" t="s">
        <v>336</v>
      </c>
      <c r="G225" s="202"/>
      <c r="H225" s="203" t="s">
        <v>19</v>
      </c>
      <c r="I225" s="205"/>
      <c r="J225" s="202"/>
      <c r="K225" s="202"/>
      <c r="L225" s="206"/>
      <c r="M225" s="207"/>
      <c r="N225" s="208"/>
      <c r="O225" s="208"/>
      <c r="P225" s="208"/>
      <c r="Q225" s="208"/>
      <c r="R225" s="208"/>
      <c r="S225" s="208"/>
      <c r="T225" s="209"/>
      <c r="AT225" s="210" t="s">
        <v>192</v>
      </c>
      <c r="AU225" s="210" t="s">
        <v>86</v>
      </c>
      <c r="AV225" s="13" t="s">
        <v>84</v>
      </c>
      <c r="AW225" s="13" t="s">
        <v>37</v>
      </c>
      <c r="AX225" s="13" t="s">
        <v>77</v>
      </c>
      <c r="AY225" s="210" t="s">
        <v>179</v>
      </c>
    </row>
    <row r="226" spans="1:65" s="14" customFormat="1" ht="11.25">
      <c r="B226" s="211"/>
      <c r="C226" s="212"/>
      <c r="D226" s="194" t="s">
        <v>192</v>
      </c>
      <c r="E226" s="213" t="s">
        <v>19</v>
      </c>
      <c r="F226" s="214" t="s">
        <v>681</v>
      </c>
      <c r="G226" s="212"/>
      <c r="H226" s="215">
        <v>5.8019999999999996</v>
      </c>
      <c r="I226" s="216"/>
      <c r="J226" s="212"/>
      <c r="K226" s="212"/>
      <c r="L226" s="217"/>
      <c r="M226" s="218"/>
      <c r="N226" s="219"/>
      <c r="O226" s="219"/>
      <c r="P226" s="219"/>
      <c r="Q226" s="219"/>
      <c r="R226" s="219"/>
      <c r="S226" s="219"/>
      <c r="T226" s="220"/>
      <c r="AT226" s="221" t="s">
        <v>192</v>
      </c>
      <c r="AU226" s="221" t="s">
        <v>86</v>
      </c>
      <c r="AV226" s="14" t="s">
        <v>86</v>
      </c>
      <c r="AW226" s="14" t="s">
        <v>37</v>
      </c>
      <c r="AX226" s="14" t="s">
        <v>77</v>
      </c>
      <c r="AY226" s="221" t="s">
        <v>179</v>
      </c>
    </row>
    <row r="227" spans="1:65" s="14" customFormat="1" ht="11.25">
      <c r="B227" s="211"/>
      <c r="C227" s="212"/>
      <c r="D227" s="194" t="s">
        <v>192</v>
      </c>
      <c r="E227" s="213" t="s">
        <v>19</v>
      </c>
      <c r="F227" s="214" t="s">
        <v>338</v>
      </c>
      <c r="G227" s="212"/>
      <c r="H227" s="215">
        <v>0.74</v>
      </c>
      <c r="I227" s="216"/>
      <c r="J227" s="212"/>
      <c r="K227" s="212"/>
      <c r="L227" s="217"/>
      <c r="M227" s="218"/>
      <c r="N227" s="219"/>
      <c r="O227" s="219"/>
      <c r="P227" s="219"/>
      <c r="Q227" s="219"/>
      <c r="R227" s="219"/>
      <c r="S227" s="219"/>
      <c r="T227" s="220"/>
      <c r="AT227" s="221" t="s">
        <v>192</v>
      </c>
      <c r="AU227" s="221" t="s">
        <v>86</v>
      </c>
      <c r="AV227" s="14" t="s">
        <v>86</v>
      </c>
      <c r="AW227" s="14" t="s">
        <v>37</v>
      </c>
      <c r="AX227" s="14" t="s">
        <v>77</v>
      </c>
      <c r="AY227" s="221" t="s">
        <v>179</v>
      </c>
    </row>
    <row r="228" spans="1:65" s="15" customFormat="1" ht="11.25">
      <c r="B228" s="222"/>
      <c r="C228" s="223"/>
      <c r="D228" s="194" t="s">
        <v>192</v>
      </c>
      <c r="E228" s="224" t="s">
        <v>19</v>
      </c>
      <c r="F228" s="225" t="s">
        <v>205</v>
      </c>
      <c r="G228" s="223"/>
      <c r="H228" s="226">
        <v>6.5419999999999998</v>
      </c>
      <c r="I228" s="227"/>
      <c r="J228" s="223"/>
      <c r="K228" s="223"/>
      <c r="L228" s="228"/>
      <c r="M228" s="229"/>
      <c r="N228" s="230"/>
      <c r="O228" s="230"/>
      <c r="P228" s="230"/>
      <c r="Q228" s="230"/>
      <c r="R228" s="230"/>
      <c r="S228" s="230"/>
      <c r="T228" s="231"/>
      <c r="AT228" s="232" t="s">
        <v>192</v>
      </c>
      <c r="AU228" s="232" t="s">
        <v>86</v>
      </c>
      <c r="AV228" s="15" t="s">
        <v>186</v>
      </c>
      <c r="AW228" s="15" t="s">
        <v>37</v>
      </c>
      <c r="AX228" s="15" t="s">
        <v>84</v>
      </c>
      <c r="AY228" s="232" t="s">
        <v>179</v>
      </c>
    </row>
    <row r="229" spans="1:65" s="2" customFormat="1" ht="16.5" customHeight="1">
      <c r="A229" s="37"/>
      <c r="B229" s="38"/>
      <c r="C229" s="181" t="s">
        <v>339</v>
      </c>
      <c r="D229" s="181" t="s">
        <v>181</v>
      </c>
      <c r="E229" s="182" t="s">
        <v>340</v>
      </c>
      <c r="F229" s="183" t="s">
        <v>341</v>
      </c>
      <c r="G229" s="184" t="s">
        <v>228</v>
      </c>
      <c r="H229" s="185">
        <v>3.8479999999999999</v>
      </c>
      <c r="I229" s="186"/>
      <c r="J229" s="187">
        <f>ROUND(I229*H229,2)</f>
        <v>0</v>
      </c>
      <c r="K229" s="183" t="s">
        <v>185</v>
      </c>
      <c r="L229" s="42"/>
      <c r="M229" s="188" t="s">
        <v>19</v>
      </c>
      <c r="N229" s="189" t="s">
        <v>48</v>
      </c>
      <c r="O229" s="67"/>
      <c r="P229" s="190">
        <f>O229*H229</f>
        <v>0</v>
      </c>
      <c r="Q229" s="190">
        <v>0</v>
      </c>
      <c r="R229" s="190">
        <f>Q229*H229</f>
        <v>0</v>
      </c>
      <c r="S229" s="190">
        <v>0</v>
      </c>
      <c r="T229" s="191">
        <f>S229*H229</f>
        <v>0</v>
      </c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R229" s="192" t="s">
        <v>186</v>
      </c>
      <c r="AT229" s="192" t="s">
        <v>181</v>
      </c>
      <c r="AU229" s="192" t="s">
        <v>86</v>
      </c>
      <c r="AY229" s="20" t="s">
        <v>179</v>
      </c>
      <c r="BE229" s="193">
        <f>IF(N229="základní",J229,0)</f>
        <v>0</v>
      </c>
      <c r="BF229" s="193">
        <f>IF(N229="snížená",J229,0)</f>
        <v>0</v>
      </c>
      <c r="BG229" s="193">
        <f>IF(N229="zákl. přenesená",J229,0)</f>
        <v>0</v>
      </c>
      <c r="BH229" s="193">
        <f>IF(N229="sníž. přenesená",J229,0)</f>
        <v>0</v>
      </c>
      <c r="BI229" s="193">
        <f>IF(N229="nulová",J229,0)</f>
        <v>0</v>
      </c>
      <c r="BJ229" s="20" t="s">
        <v>84</v>
      </c>
      <c r="BK229" s="193">
        <f>ROUND(I229*H229,2)</f>
        <v>0</v>
      </c>
      <c r="BL229" s="20" t="s">
        <v>186</v>
      </c>
      <c r="BM229" s="192" t="s">
        <v>342</v>
      </c>
    </row>
    <row r="230" spans="1:65" s="2" customFormat="1" ht="19.5">
      <c r="A230" s="37"/>
      <c r="B230" s="38"/>
      <c r="C230" s="39"/>
      <c r="D230" s="194" t="s">
        <v>188</v>
      </c>
      <c r="E230" s="39"/>
      <c r="F230" s="195" t="s">
        <v>343</v>
      </c>
      <c r="G230" s="39"/>
      <c r="H230" s="39"/>
      <c r="I230" s="196"/>
      <c r="J230" s="39"/>
      <c r="K230" s="39"/>
      <c r="L230" s="42"/>
      <c r="M230" s="197"/>
      <c r="N230" s="198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188</v>
      </c>
      <c r="AU230" s="20" t="s">
        <v>86</v>
      </c>
    </row>
    <row r="231" spans="1:65" s="2" customFormat="1" ht="11.25">
      <c r="A231" s="37"/>
      <c r="B231" s="38"/>
      <c r="C231" s="39"/>
      <c r="D231" s="199" t="s">
        <v>190</v>
      </c>
      <c r="E231" s="39"/>
      <c r="F231" s="200" t="s">
        <v>344</v>
      </c>
      <c r="G231" s="39"/>
      <c r="H231" s="39"/>
      <c r="I231" s="196"/>
      <c r="J231" s="39"/>
      <c r="K231" s="39"/>
      <c r="L231" s="42"/>
      <c r="M231" s="197"/>
      <c r="N231" s="198"/>
      <c r="O231" s="67"/>
      <c r="P231" s="67"/>
      <c r="Q231" s="67"/>
      <c r="R231" s="67"/>
      <c r="S231" s="67"/>
      <c r="T231" s="68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T231" s="20" t="s">
        <v>190</v>
      </c>
      <c r="AU231" s="20" t="s">
        <v>86</v>
      </c>
    </row>
    <row r="232" spans="1:65" s="14" customFormat="1" ht="11.25">
      <c r="B232" s="211"/>
      <c r="C232" s="212"/>
      <c r="D232" s="194" t="s">
        <v>192</v>
      </c>
      <c r="E232" s="213" t="s">
        <v>19</v>
      </c>
      <c r="F232" s="214" t="s">
        <v>679</v>
      </c>
      <c r="G232" s="212"/>
      <c r="H232" s="215">
        <v>3.4129999999999998</v>
      </c>
      <c r="I232" s="216"/>
      <c r="J232" s="212"/>
      <c r="K232" s="212"/>
      <c r="L232" s="217"/>
      <c r="M232" s="218"/>
      <c r="N232" s="219"/>
      <c r="O232" s="219"/>
      <c r="P232" s="219"/>
      <c r="Q232" s="219"/>
      <c r="R232" s="219"/>
      <c r="S232" s="219"/>
      <c r="T232" s="220"/>
      <c r="AT232" s="221" t="s">
        <v>192</v>
      </c>
      <c r="AU232" s="221" t="s">
        <v>86</v>
      </c>
      <c r="AV232" s="14" t="s">
        <v>86</v>
      </c>
      <c r="AW232" s="14" t="s">
        <v>37</v>
      </c>
      <c r="AX232" s="14" t="s">
        <v>77</v>
      </c>
      <c r="AY232" s="221" t="s">
        <v>179</v>
      </c>
    </row>
    <row r="233" spans="1:65" s="14" customFormat="1" ht="11.25">
      <c r="B233" s="211"/>
      <c r="C233" s="212"/>
      <c r="D233" s="194" t="s">
        <v>192</v>
      </c>
      <c r="E233" s="213" t="s">
        <v>19</v>
      </c>
      <c r="F233" s="214" t="s">
        <v>345</v>
      </c>
      <c r="G233" s="212"/>
      <c r="H233" s="215">
        <v>0.435</v>
      </c>
      <c r="I233" s="216"/>
      <c r="J233" s="212"/>
      <c r="K233" s="212"/>
      <c r="L233" s="217"/>
      <c r="M233" s="218"/>
      <c r="N233" s="219"/>
      <c r="O233" s="219"/>
      <c r="P233" s="219"/>
      <c r="Q233" s="219"/>
      <c r="R233" s="219"/>
      <c r="S233" s="219"/>
      <c r="T233" s="220"/>
      <c r="AT233" s="221" t="s">
        <v>192</v>
      </c>
      <c r="AU233" s="221" t="s">
        <v>86</v>
      </c>
      <c r="AV233" s="14" t="s">
        <v>86</v>
      </c>
      <c r="AW233" s="14" t="s">
        <v>37</v>
      </c>
      <c r="AX233" s="14" t="s">
        <v>77</v>
      </c>
      <c r="AY233" s="221" t="s">
        <v>179</v>
      </c>
    </row>
    <row r="234" spans="1:65" s="15" customFormat="1" ht="11.25">
      <c r="B234" s="222"/>
      <c r="C234" s="223"/>
      <c r="D234" s="194" t="s">
        <v>192</v>
      </c>
      <c r="E234" s="224" t="s">
        <v>19</v>
      </c>
      <c r="F234" s="225" t="s">
        <v>205</v>
      </c>
      <c r="G234" s="223"/>
      <c r="H234" s="226">
        <v>3.8479999999999999</v>
      </c>
      <c r="I234" s="227"/>
      <c r="J234" s="223"/>
      <c r="K234" s="223"/>
      <c r="L234" s="228"/>
      <c r="M234" s="229"/>
      <c r="N234" s="230"/>
      <c r="O234" s="230"/>
      <c r="P234" s="230"/>
      <c r="Q234" s="230"/>
      <c r="R234" s="230"/>
      <c r="S234" s="230"/>
      <c r="T234" s="231"/>
      <c r="AT234" s="232" t="s">
        <v>192</v>
      </c>
      <c r="AU234" s="232" t="s">
        <v>86</v>
      </c>
      <c r="AV234" s="15" t="s">
        <v>186</v>
      </c>
      <c r="AW234" s="15" t="s">
        <v>37</v>
      </c>
      <c r="AX234" s="15" t="s">
        <v>84</v>
      </c>
      <c r="AY234" s="232" t="s">
        <v>179</v>
      </c>
    </row>
    <row r="235" spans="1:65" s="2" customFormat="1" ht="24.2" customHeight="1">
      <c r="A235" s="37"/>
      <c r="B235" s="38"/>
      <c r="C235" s="181" t="s">
        <v>346</v>
      </c>
      <c r="D235" s="181" t="s">
        <v>181</v>
      </c>
      <c r="E235" s="182" t="s">
        <v>347</v>
      </c>
      <c r="F235" s="183" t="s">
        <v>348</v>
      </c>
      <c r="G235" s="184" t="s">
        <v>228</v>
      </c>
      <c r="H235" s="185">
        <v>11.683999999999999</v>
      </c>
      <c r="I235" s="186"/>
      <c r="J235" s="187">
        <f>ROUND(I235*H235,2)</f>
        <v>0</v>
      </c>
      <c r="K235" s="183" t="s">
        <v>185</v>
      </c>
      <c r="L235" s="42"/>
      <c r="M235" s="188" t="s">
        <v>19</v>
      </c>
      <c r="N235" s="189" t="s">
        <v>48</v>
      </c>
      <c r="O235" s="67"/>
      <c r="P235" s="190">
        <f>O235*H235</f>
        <v>0</v>
      </c>
      <c r="Q235" s="190">
        <v>0</v>
      </c>
      <c r="R235" s="190">
        <f>Q235*H235</f>
        <v>0</v>
      </c>
      <c r="S235" s="190">
        <v>0</v>
      </c>
      <c r="T235" s="191">
        <f>S235*H235</f>
        <v>0</v>
      </c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R235" s="192" t="s">
        <v>186</v>
      </c>
      <c r="AT235" s="192" t="s">
        <v>181</v>
      </c>
      <c r="AU235" s="192" t="s">
        <v>86</v>
      </c>
      <c r="AY235" s="20" t="s">
        <v>179</v>
      </c>
      <c r="BE235" s="193">
        <f>IF(N235="základní",J235,0)</f>
        <v>0</v>
      </c>
      <c r="BF235" s="193">
        <f>IF(N235="snížená",J235,0)</f>
        <v>0</v>
      </c>
      <c r="BG235" s="193">
        <f>IF(N235="zákl. přenesená",J235,0)</f>
        <v>0</v>
      </c>
      <c r="BH235" s="193">
        <f>IF(N235="sníž. přenesená",J235,0)</f>
        <v>0</v>
      </c>
      <c r="BI235" s="193">
        <f>IF(N235="nulová",J235,0)</f>
        <v>0</v>
      </c>
      <c r="BJ235" s="20" t="s">
        <v>84</v>
      </c>
      <c r="BK235" s="193">
        <f>ROUND(I235*H235,2)</f>
        <v>0</v>
      </c>
      <c r="BL235" s="20" t="s">
        <v>186</v>
      </c>
      <c r="BM235" s="192" t="s">
        <v>349</v>
      </c>
    </row>
    <row r="236" spans="1:65" s="2" customFormat="1" ht="29.25">
      <c r="A236" s="37"/>
      <c r="B236" s="38"/>
      <c r="C236" s="39"/>
      <c r="D236" s="194" t="s">
        <v>188</v>
      </c>
      <c r="E236" s="39"/>
      <c r="F236" s="195" t="s">
        <v>350</v>
      </c>
      <c r="G236" s="39"/>
      <c r="H236" s="39"/>
      <c r="I236" s="196"/>
      <c r="J236" s="39"/>
      <c r="K236" s="39"/>
      <c r="L236" s="42"/>
      <c r="M236" s="197"/>
      <c r="N236" s="198"/>
      <c r="O236" s="67"/>
      <c r="P236" s="67"/>
      <c r="Q236" s="67"/>
      <c r="R236" s="67"/>
      <c r="S236" s="67"/>
      <c r="T236" s="68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20" t="s">
        <v>188</v>
      </c>
      <c r="AU236" s="20" t="s">
        <v>86</v>
      </c>
    </row>
    <row r="237" spans="1:65" s="2" customFormat="1" ht="11.25">
      <c r="A237" s="37"/>
      <c r="B237" s="38"/>
      <c r="C237" s="39"/>
      <c r="D237" s="199" t="s">
        <v>190</v>
      </c>
      <c r="E237" s="39"/>
      <c r="F237" s="200" t="s">
        <v>351</v>
      </c>
      <c r="G237" s="39"/>
      <c r="H237" s="39"/>
      <c r="I237" s="196"/>
      <c r="J237" s="39"/>
      <c r="K237" s="39"/>
      <c r="L237" s="42"/>
      <c r="M237" s="197"/>
      <c r="N237" s="198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190</v>
      </c>
      <c r="AU237" s="20" t="s">
        <v>86</v>
      </c>
    </row>
    <row r="238" spans="1:65" s="13" customFormat="1" ht="22.5">
      <c r="B238" s="201"/>
      <c r="C238" s="202"/>
      <c r="D238" s="194" t="s">
        <v>192</v>
      </c>
      <c r="E238" s="203" t="s">
        <v>19</v>
      </c>
      <c r="F238" s="204" t="s">
        <v>682</v>
      </c>
      <c r="G238" s="202"/>
      <c r="H238" s="203" t="s">
        <v>19</v>
      </c>
      <c r="I238" s="205"/>
      <c r="J238" s="202"/>
      <c r="K238" s="202"/>
      <c r="L238" s="206"/>
      <c r="M238" s="207"/>
      <c r="N238" s="208"/>
      <c r="O238" s="208"/>
      <c r="P238" s="208"/>
      <c r="Q238" s="208"/>
      <c r="R238" s="208"/>
      <c r="S238" s="208"/>
      <c r="T238" s="209"/>
      <c r="AT238" s="210" t="s">
        <v>192</v>
      </c>
      <c r="AU238" s="210" t="s">
        <v>86</v>
      </c>
      <c r="AV238" s="13" t="s">
        <v>84</v>
      </c>
      <c r="AW238" s="13" t="s">
        <v>37</v>
      </c>
      <c r="AX238" s="13" t="s">
        <v>77</v>
      </c>
      <c r="AY238" s="210" t="s">
        <v>179</v>
      </c>
    </row>
    <row r="239" spans="1:65" s="13" customFormat="1" ht="22.5">
      <c r="B239" s="201"/>
      <c r="C239" s="202"/>
      <c r="D239" s="194" t="s">
        <v>192</v>
      </c>
      <c r="E239" s="203" t="s">
        <v>19</v>
      </c>
      <c r="F239" s="204" t="s">
        <v>353</v>
      </c>
      <c r="G239" s="202"/>
      <c r="H239" s="203" t="s">
        <v>19</v>
      </c>
      <c r="I239" s="205"/>
      <c r="J239" s="202"/>
      <c r="K239" s="202"/>
      <c r="L239" s="206"/>
      <c r="M239" s="207"/>
      <c r="N239" s="208"/>
      <c r="O239" s="208"/>
      <c r="P239" s="208"/>
      <c r="Q239" s="208"/>
      <c r="R239" s="208"/>
      <c r="S239" s="208"/>
      <c r="T239" s="209"/>
      <c r="AT239" s="210" t="s">
        <v>192</v>
      </c>
      <c r="AU239" s="210" t="s">
        <v>86</v>
      </c>
      <c r="AV239" s="13" t="s">
        <v>84</v>
      </c>
      <c r="AW239" s="13" t="s">
        <v>37</v>
      </c>
      <c r="AX239" s="13" t="s">
        <v>77</v>
      </c>
      <c r="AY239" s="210" t="s">
        <v>179</v>
      </c>
    </row>
    <row r="240" spans="1:65" s="14" customFormat="1" ht="11.25">
      <c r="B240" s="211"/>
      <c r="C240" s="212"/>
      <c r="D240" s="194" t="s">
        <v>192</v>
      </c>
      <c r="E240" s="213" t="s">
        <v>19</v>
      </c>
      <c r="F240" s="214" t="s">
        <v>683</v>
      </c>
      <c r="G240" s="212"/>
      <c r="H240" s="215">
        <v>1.518</v>
      </c>
      <c r="I240" s="216"/>
      <c r="J240" s="212"/>
      <c r="K240" s="212"/>
      <c r="L240" s="217"/>
      <c r="M240" s="218"/>
      <c r="N240" s="219"/>
      <c r="O240" s="219"/>
      <c r="P240" s="219"/>
      <c r="Q240" s="219"/>
      <c r="R240" s="219"/>
      <c r="S240" s="219"/>
      <c r="T240" s="220"/>
      <c r="AT240" s="221" t="s">
        <v>192</v>
      </c>
      <c r="AU240" s="221" t="s">
        <v>86</v>
      </c>
      <c r="AV240" s="14" t="s">
        <v>86</v>
      </c>
      <c r="AW240" s="14" t="s">
        <v>37</v>
      </c>
      <c r="AX240" s="14" t="s">
        <v>77</v>
      </c>
      <c r="AY240" s="221" t="s">
        <v>179</v>
      </c>
    </row>
    <row r="241" spans="1:65" s="13" customFormat="1" ht="22.5">
      <c r="B241" s="201"/>
      <c r="C241" s="202"/>
      <c r="D241" s="194" t="s">
        <v>192</v>
      </c>
      <c r="E241" s="203" t="s">
        <v>19</v>
      </c>
      <c r="F241" s="204" t="s">
        <v>684</v>
      </c>
      <c r="G241" s="202"/>
      <c r="H241" s="203" t="s">
        <v>19</v>
      </c>
      <c r="I241" s="205"/>
      <c r="J241" s="202"/>
      <c r="K241" s="202"/>
      <c r="L241" s="206"/>
      <c r="M241" s="207"/>
      <c r="N241" s="208"/>
      <c r="O241" s="208"/>
      <c r="P241" s="208"/>
      <c r="Q241" s="208"/>
      <c r="R241" s="208"/>
      <c r="S241" s="208"/>
      <c r="T241" s="209"/>
      <c r="AT241" s="210" t="s">
        <v>192</v>
      </c>
      <c r="AU241" s="210" t="s">
        <v>86</v>
      </c>
      <c r="AV241" s="13" t="s">
        <v>84</v>
      </c>
      <c r="AW241" s="13" t="s">
        <v>37</v>
      </c>
      <c r="AX241" s="13" t="s">
        <v>77</v>
      </c>
      <c r="AY241" s="210" t="s">
        <v>179</v>
      </c>
    </row>
    <row r="242" spans="1:65" s="13" customFormat="1" ht="22.5">
      <c r="B242" s="201"/>
      <c r="C242" s="202"/>
      <c r="D242" s="194" t="s">
        <v>192</v>
      </c>
      <c r="E242" s="203" t="s">
        <v>19</v>
      </c>
      <c r="F242" s="204" t="s">
        <v>356</v>
      </c>
      <c r="G242" s="202"/>
      <c r="H242" s="203" t="s">
        <v>19</v>
      </c>
      <c r="I242" s="205"/>
      <c r="J242" s="202"/>
      <c r="K242" s="202"/>
      <c r="L242" s="206"/>
      <c r="M242" s="207"/>
      <c r="N242" s="208"/>
      <c r="O242" s="208"/>
      <c r="P242" s="208"/>
      <c r="Q242" s="208"/>
      <c r="R242" s="208"/>
      <c r="S242" s="208"/>
      <c r="T242" s="209"/>
      <c r="AT242" s="210" t="s">
        <v>192</v>
      </c>
      <c r="AU242" s="210" t="s">
        <v>86</v>
      </c>
      <c r="AV242" s="13" t="s">
        <v>84</v>
      </c>
      <c r="AW242" s="13" t="s">
        <v>37</v>
      </c>
      <c r="AX242" s="13" t="s">
        <v>77</v>
      </c>
      <c r="AY242" s="210" t="s">
        <v>179</v>
      </c>
    </row>
    <row r="243" spans="1:65" s="14" customFormat="1" ht="11.25">
      <c r="B243" s="211"/>
      <c r="C243" s="212"/>
      <c r="D243" s="194" t="s">
        <v>192</v>
      </c>
      <c r="E243" s="213" t="s">
        <v>19</v>
      </c>
      <c r="F243" s="214" t="s">
        <v>685</v>
      </c>
      <c r="G243" s="212"/>
      <c r="H243" s="215">
        <v>10.166</v>
      </c>
      <c r="I243" s="216"/>
      <c r="J243" s="212"/>
      <c r="K243" s="212"/>
      <c r="L243" s="217"/>
      <c r="M243" s="218"/>
      <c r="N243" s="219"/>
      <c r="O243" s="219"/>
      <c r="P243" s="219"/>
      <c r="Q243" s="219"/>
      <c r="R243" s="219"/>
      <c r="S243" s="219"/>
      <c r="T243" s="220"/>
      <c r="AT243" s="221" t="s">
        <v>192</v>
      </c>
      <c r="AU243" s="221" t="s">
        <v>86</v>
      </c>
      <c r="AV243" s="14" t="s">
        <v>86</v>
      </c>
      <c r="AW243" s="14" t="s">
        <v>37</v>
      </c>
      <c r="AX243" s="14" t="s">
        <v>77</v>
      </c>
      <c r="AY243" s="221" t="s">
        <v>179</v>
      </c>
    </row>
    <row r="244" spans="1:65" s="15" customFormat="1" ht="11.25">
      <c r="B244" s="222"/>
      <c r="C244" s="223"/>
      <c r="D244" s="194" t="s">
        <v>192</v>
      </c>
      <c r="E244" s="224" t="s">
        <v>19</v>
      </c>
      <c r="F244" s="225" t="s">
        <v>205</v>
      </c>
      <c r="G244" s="223"/>
      <c r="H244" s="226">
        <v>11.683999999999999</v>
      </c>
      <c r="I244" s="227"/>
      <c r="J244" s="223"/>
      <c r="K244" s="223"/>
      <c r="L244" s="228"/>
      <c r="M244" s="229"/>
      <c r="N244" s="230"/>
      <c r="O244" s="230"/>
      <c r="P244" s="230"/>
      <c r="Q244" s="230"/>
      <c r="R244" s="230"/>
      <c r="S244" s="230"/>
      <c r="T244" s="231"/>
      <c r="AT244" s="232" t="s">
        <v>192</v>
      </c>
      <c r="AU244" s="232" t="s">
        <v>86</v>
      </c>
      <c r="AV244" s="15" t="s">
        <v>186</v>
      </c>
      <c r="AW244" s="15" t="s">
        <v>37</v>
      </c>
      <c r="AX244" s="15" t="s">
        <v>84</v>
      </c>
      <c r="AY244" s="232" t="s">
        <v>179</v>
      </c>
    </row>
    <row r="245" spans="1:65" s="2" customFormat="1" ht="21.75" customHeight="1">
      <c r="A245" s="37"/>
      <c r="B245" s="38"/>
      <c r="C245" s="181" t="s">
        <v>358</v>
      </c>
      <c r="D245" s="181" t="s">
        <v>181</v>
      </c>
      <c r="E245" s="182" t="s">
        <v>359</v>
      </c>
      <c r="F245" s="183" t="s">
        <v>360</v>
      </c>
      <c r="G245" s="184" t="s">
        <v>228</v>
      </c>
      <c r="H245" s="185">
        <v>5.52</v>
      </c>
      <c r="I245" s="186"/>
      <c r="J245" s="187">
        <f>ROUND(I245*H245,2)</f>
        <v>0</v>
      </c>
      <c r="K245" s="183" t="s">
        <v>185</v>
      </c>
      <c r="L245" s="42"/>
      <c r="M245" s="188" t="s">
        <v>19</v>
      </c>
      <c r="N245" s="189" t="s">
        <v>48</v>
      </c>
      <c r="O245" s="67"/>
      <c r="P245" s="190">
        <f>O245*H245</f>
        <v>0</v>
      </c>
      <c r="Q245" s="190">
        <v>0</v>
      </c>
      <c r="R245" s="190">
        <f>Q245*H245</f>
        <v>0</v>
      </c>
      <c r="S245" s="190">
        <v>0</v>
      </c>
      <c r="T245" s="191">
        <f>S245*H245</f>
        <v>0</v>
      </c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R245" s="192" t="s">
        <v>186</v>
      </c>
      <c r="AT245" s="192" t="s">
        <v>181</v>
      </c>
      <c r="AU245" s="192" t="s">
        <v>86</v>
      </c>
      <c r="AY245" s="20" t="s">
        <v>179</v>
      </c>
      <c r="BE245" s="193">
        <f>IF(N245="základní",J245,0)</f>
        <v>0</v>
      </c>
      <c r="BF245" s="193">
        <f>IF(N245="snížená",J245,0)</f>
        <v>0</v>
      </c>
      <c r="BG245" s="193">
        <f>IF(N245="zákl. přenesená",J245,0)</f>
        <v>0</v>
      </c>
      <c r="BH245" s="193">
        <f>IF(N245="sníž. přenesená",J245,0)</f>
        <v>0</v>
      </c>
      <c r="BI245" s="193">
        <f>IF(N245="nulová",J245,0)</f>
        <v>0</v>
      </c>
      <c r="BJ245" s="20" t="s">
        <v>84</v>
      </c>
      <c r="BK245" s="193">
        <f>ROUND(I245*H245,2)</f>
        <v>0</v>
      </c>
      <c r="BL245" s="20" t="s">
        <v>186</v>
      </c>
      <c r="BM245" s="192" t="s">
        <v>361</v>
      </c>
    </row>
    <row r="246" spans="1:65" s="2" customFormat="1" ht="19.5">
      <c r="A246" s="37"/>
      <c r="B246" s="38"/>
      <c r="C246" s="39"/>
      <c r="D246" s="194" t="s">
        <v>188</v>
      </c>
      <c r="E246" s="39"/>
      <c r="F246" s="195" t="s">
        <v>362</v>
      </c>
      <c r="G246" s="39"/>
      <c r="H246" s="39"/>
      <c r="I246" s="196"/>
      <c r="J246" s="39"/>
      <c r="K246" s="39"/>
      <c r="L246" s="42"/>
      <c r="M246" s="197"/>
      <c r="N246" s="198"/>
      <c r="O246" s="67"/>
      <c r="P246" s="67"/>
      <c r="Q246" s="67"/>
      <c r="R246" s="67"/>
      <c r="S246" s="67"/>
      <c r="T246" s="68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T246" s="20" t="s">
        <v>188</v>
      </c>
      <c r="AU246" s="20" t="s">
        <v>86</v>
      </c>
    </row>
    <row r="247" spans="1:65" s="2" customFormat="1" ht="11.25">
      <c r="A247" s="37"/>
      <c r="B247" s="38"/>
      <c r="C247" s="39"/>
      <c r="D247" s="199" t="s">
        <v>190</v>
      </c>
      <c r="E247" s="39"/>
      <c r="F247" s="200" t="s">
        <v>363</v>
      </c>
      <c r="G247" s="39"/>
      <c r="H247" s="39"/>
      <c r="I247" s="196"/>
      <c r="J247" s="39"/>
      <c r="K247" s="39"/>
      <c r="L247" s="42"/>
      <c r="M247" s="197"/>
      <c r="N247" s="198"/>
      <c r="O247" s="67"/>
      <c r="P247" s="67"/>
      <c r="Q247" s="67"/>
      <c r="R247" s="67"/>
      <c r="S247" s="67"/>
      <c r="T247" s="68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T247" s="20" t="s">
        <v>190</v>
      </c>
      <c r="AU247" s="20" t="s">
        <v>86</v>
      </c>
    </row>
    <row r="248" spans="1:65" s="13" customFormat="1" ht="22.5">
      <c r="B248" s="201"/>
      <c r="C248" s="202"/>
      <c r="D248" s="194" t="s">
        <v>192</v>
      </c>
      <c r="E248" s="203" t="s">
        <v>19</v>
      </c>
      <c r="F248" s="204" t="s">
        <v>364</v>
      </c>
      <c r="G248" s="202"/>
      <c r="H248" s="203" t="s">
        <v>19</v>
      </c>
      <c r="I248" s="205"/>
      <c r="J248" s="202"/>
      <c r="K248" s="202"/>
      <c r="L248" s="206"/>
      <c r="M248" s="207"/>
      <c r="N248" s="208"/>
      <c r="O248" s="208"/>
      <c r="P248" s="208"/>
      <c r="Q248" s="208"/>
      <c r="R248" s="208"/>
      <c r="S248" s="208"/>
      <c r="T248" s="209"/>
      <c r="AT248" s="210" t="s">
        <v>192</v>
      </c>
      <c r="AU248" s="210" t="s">
        <v>86</v>
      </c>
      <c r="AV248" s="13" t="s">
        <v>84</v>
      </c>
      <c r="AW248" s="13" t="s">
        <v>37</v>
      </c>
      <c r="AX248" s="13" t="s">
        <v>77</v>
      </c>
      <c r="AY248" s="210" t="s">
        <v>179</v>
      </c>
    </row>
    <row r="249" spans="1:65" s="14" customFormat="1" ht="11.25">
      <c r="B249" s="211"/>
      <c r="C249" s="212"/>
      <c r="D249" s="194" t="s">
        <v>192</v>
      </c>
      <c r="E249" s="213" t="s">
        <v>19</v>
      </c>
      <c r="F249" s="214" t="s">
        <v>686</v>
      </c>
      <c r="G249" s="212"/>
      <c r="H249" s="215">
        <v>5.52</v>
      </c>
      <c r="I249" s="216"/>
      <c r="J249" s="212"/>
      <c r="K249" s="212"/>
      <c r="L249" s="217"/>
      <c r="M249" s="218"/>
      <c r="N249" s="219"/>
      <c r="O249" s="219"/>
      <c r="P249" s="219"/>
      <c r="Q249" s="219"/>
      <c r="R249" s="219"/>
      <c r="S249" s="219"/>
      <c r="T249" s="220"/>
      <c r="AT249" s="221" t="s">
        <v>192</v>
      </c>
      <c r="AU249" s="221" t="s">
        <v>86</v>
      </c>
      <c r="AV249" s="14" t="s">
        <v>86</v>
      </c>
      <c r="AW249" s="14" t="s">
        <v>37</v>
      </c>
      <c r="AX249" s="14" t="s">
        <v>84</v>
      </c>
      <c r="AY249" s="221" t="s">
        <v>179</v>
      </c>
    </row>
    <row r="250" spans="1:65" s="2" customFormat="1" ht="24.2" customHeight="1">
      <c r="A250" s="37"/>
      <c r="B250" s="38"/>
      <c r="C250" s="181" t="s">
        <v>7</v>
      </c>
      <c r="D250" s="181" t="s">
        <v>181</v>
      </c>
      <c r="E250" s="182" t="s">
        <v>366</v>
      </c>
      <c r="F250" s="183" t="s">
        <v>367</v>
      </c>
      <c r="G250" s="184" t="s">
        <v>228</v>
      </c>
      <c r="H250" s="185">
        <v>3.22</v>
      </c>
      <c r="I250" s="186"/>
      <c r="J250" s="187">
        <f>ROUND(I250*H250,2)</f>
        <v>0</v>
      </c>
      <c r="K250" s="183" t="s">
        <v>185</v>
      </c>
      <c r="L250" s="42"/>
      <c r="M250" s="188" t="s">
        <v>19</v>
      </c>
      <c r="N250" s="189" t="s">
        <v>48</v>
      </c>
      <c r="O250" s="67"/>
      <c r="P250" s="190">
        <f>O250*H250</f>
        <v>0</v>
      </c>
      <c r="Q250" s="190">
        <v>0</v>
      </c>
      <c r="R250" s="190">
        <f>Q250*H250</f>
        <v>0</v>
      </c>
      <c r="S250" s="190">
        <v>0</v>
      </c>
      <c r="T250" s="191">
        <f>S250*H250</f>
        <v>0</v>
      </c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R250" s="192" t="s">
        <v>186</v>
      </c>
      <c r="AT250" s="192" t="s">
        <v>181</v>
      </c>
      <c r="AU250" s="192" t="s">
        <v>86</v>
      </c>
      <c r="AY250" s="20" t="s">
        <v>179</v>
      </c>
      <c r="BE250" s="193">
        <f>IF(N250="základní",J250,0)</f>
        <v>0</v>
      </c>
      <c r="BF250" s="193">
        <f>IF(N250="snížená",J250,0)</f>
        <v>0</v>
      </c>
      <c r="BG250" s="193">
        <f>IF(N250="zákl. přenesená",J250,0)</f>
        <v>0</v>
      </c>
      <c r="BH250" s="193">
        <f>IF(N250="sníž. přenesená",J250,0)</f>
        <v>0</v>
      </c>
      <c r="BI250" s="193">
        <f>IF(N250="nulová",J250,0)</f>
        <v>0</v>
      </c>
      <c r="BJ250" s="20" t="s">
        <v>84</v>
      </c>
      <c r="BK250" s="193">
        <f>ROUND(I250*H250,2)</f>
        <v>0</v>
      </c>
      <c r="BL250" s="20" t="s">
        <v>186</v>
      </c>
      <c r="BM250" s="192" t="s">
        <v>368</v>
      </c>
    </row>
    <row r="251" spans="1:65" s="2" customFormat="1" ht="39">
      <c r="A251" s="37"/>
      <c r="B251" s="38"/>
      <c r="C251" s="39"/>
      <c r="D251" s="194" t="s">
        <v>188</v>
      </c>
      <c r="E251" s="39"/>
      <c r="F251" s="195" t="s">
        <v>369</v>
      </c>
      <c r="G251" s="39"/>
      <c r="H251" s="39"/>
      <c r="I251" s="196"/>
      <c r="J251" s="39"/>
      <c r="K251" s="39"/>
      <c r="L251" s="42"/>
      <c r="M251" s="197"/>
      <c r="N251" s="198"/>
      <c r="O251" s="67"/>
      <c r="P251" s="67"/>
      <c r="Q251" s="67"/>
      <c r="R251" s="67"/>
      <c r="S251" s="67"/>
      <c r="T251" s="68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T251" s="20" t="s">
        <v>188</v>
      </c>
      <c r="AU251" s="20" t="s">
        <v>86</v>
      </c>
    </row>
    <row r="252" spans="1:65" s="2" customFormat="1" ht="11.25">
      <c r="A252" s="37"/>
      <c r="B252" s="38"/>
      <c r="C252" s="39"/>
      <c r="D252" s="199" t="s">
        <v>190</v>
      </c>
      <c r="E252" s="39"/>
      <c r="F252" s="200" t="s">
        <v>370</v>
      </c>
      <c r="G252" s="39"/>
      <c r="H252" s="39"/>
      <c r="I252" s="196"/>
      <c r="J252" s="39"/>
      <c r="K252" s="39"/>
      <c r="L252" s="42"/>
      <c r="M252" s="197"/>
      <c r="N252" s="198"/>
      <c r="O252" s="67"/>
      <c r="P252" s="67"/>
      <c r="Q252" s="67"/>
      <c r="R252" s="67"/>
      <c r="S252" s="67"/>
      <c r="T252" s="68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T252" s="20" t="s">
        <v>190</v>
      </c>
      <c r="AU252" s="20" t="s">
        <v>86</v>
      </c>
    </row>
    <row r="253" spans="1:65" s="13" customFormat="1" ht="22.5">
      <c r="B253" s="201"/>
      <c r="C253" s="202"/>
      <c r="D253" s="194" t="s">
        <v>192</v>
      </c>
      <c r="E253" s="203" t="s">
        <v>19</v>
      </c>
      <c r="F253" s="204" t="s">
        <v>687</v>
      </c>
      <c r="G253" s="202"/>
      <c r="H253" s="203" t="s">
        <v>19</v>
      </c>
      <c r="I253" s="205"/>
      <c r="J253" s="202"/>
      <c r="K253" s="202"/>
      <c r="L253" s="206"/>
      <c r="M253" s="207"/>
      <c r="N253" s="208"/>
      <c r="O253" s="208"/>
      <c r="P253" s="208"/>
      <c r="Q253" s="208"/>
      <c r="R253" s="208"/>
      <c r="S253" s="208"/>
      <c r="T253" s="209"/>
      <c r="AT253" s="210" t="s">
        <v>192</v>
      </c>
      <c r="AU253" s="210" t="s">
        <v>86</v>
      </c>
      <c r="AV253" s="13" t="s">
        <v>84</v>
      </c>
      <c r="AW253" s="13" t="s">
        <v>37</v>
      </c>
      <c r="AX253" s="13" t="s">
        <v>77</v>
      </c>
      <c r="AY253" s="210" t="s">
        <v>179</v>
      </c>
    </row>
    <row r="254" spans="1:65" s="14" customFormat="1" ht="11.25">
      <c r="B254" s="211"/>
      <c r="C254" s="212"/>
      <c r="D254" s="194" t="s">
        <v>192</v>
      </c>
      <c r="E254" s="213" t="s">
        <v>19</v>
      </c>
      <c r="F254" s="214" t="s">
        <v>688</v>
      </c>
      <c r="G254" s="212"/>
      <c r="H254" s="215">
        <v>3.22</v>
      </c>
      <c r="I254" s="216"/>
      <c r="J254" s="212"/>
      <c r="K254" s="212"/>
      <c r="L254" s="217"/>
      <c r="M254" s="218"/>
      <c r="N254" s="219"/>
      <c r="O254" s="219"/>
      <c r="P254" s="219"/>
      <c r="Q254" s="219"/>
      <c r="R254" s="219"/>
      <c r="S254" s="219"/>
      <c r="T254" s="220"/>
      <c r="AT254" s="221" t="s">
        <v>192</v>
      </c>
      <c r="AU254" s="221" t="s">
        <v>86</v>
      </c>
      <c r="AV254" s="14" t="s">
        <v>86</v>
      </c>
      <c r="AW254" s="14" t="s">
        <v>37</v>
      </c>
      <c r="AX254" s="14" t="s">
        <v>84</v>
      </c>
      <c r="AY254" s="221" t="s">
        <v>179</v>
      </c>
    </row>
    <row r="255" spans="1:65" s="2" customFormat="1" ht="16.5" customHeight="1">
      <c r="A255" s="37"/>
      <c r="B255" s="38"/>
      <c r="C255" s="244" t="s">
        <v>373</v>
      </c>
      <c r="D255" s="244" t="s">
        <v>374</v>
      </c>
      <c r="E255" s="245" t="s">
        <v>375</v>
      </c>
      <c r="F255" s="246" t="s">
        <v>376</v>
      </c>
      <c r="G255" s="247" t="s">
        <v>332</v>
      </c>
      <c r="H255" s="248">
        <v>6.44</v>
      </c>
      <c r="I255" s="249"/>
      <c r="J255" s="250">
        <f>ROUND(I255*H255,2)</f>
        <v>0</v>
      </c>
      <c r="K255" s="246" t="s">
        <v>185</v>
      </c>
      <c r="L255" s="251"/>
      <c r="M255" s="252" t="s">
        <v>19</v>
      </c>
      <c r="N255" s="253" t="s">
        <v>48</v>
      </c>
      <c r="O255" s="67"/>
      <c r="P255" s="190">
        <f>O255*H255</f>
        <v>0</v>
      </c>
      <c r="Q255" s="190">
        <v>1</v>
      </c>
      <c r="R255" s="190">
        <f>Q255*H255</f>
        <v>6.44</v>
      </c>
      <c r="S255" s="190">
        <v>0</v>
      </c>
      <c r="T255" s="191">
        <f>S255*H255</f>
        <v>0</v>
      </c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R255" s="192" t="s">
        <v>253</v>
      </c>
      <c r="AT255" s="192" t="s">
        <v>374</v>
      </c>
      <c r="AU255" s="192" t="s">
        <v>86</v>
      </c>
      <c r="AY255" s="20" t="s">
        <v>179</v>
      </c>
      <c r="BE255" s="193">
        <f>IF(N255="základní",J255,0)</f>
        <v>0</v>
      </c>
      <c r="BF255" s="193">
        <f>IF(N255="snížená",J255,0)</f>
        <v>0</v>
      </c>
      <c r="BG255" s="193">
        <f>IF(N255="zákl. přenesená",J255,0)</f>
        <v>0</v>
      </c>
      <c r="BH255" s="193">
        <f>IF(N255="sníž. přenesená",J255,0)</f>
        <v>0</v>
      </c>
      <c r="BI255" s="193">
        <f>IF(N255="nulová",J255,0)</f>
        <v>0</v>
      </c>
      <c r="BJ255" s="20" t="s">
        <v>84</v>
      </c>
      <c r="BK255" s="193">
        <f>ROUND(I255*H255,2)</f>
        <v>0</v>
      </c>
      <c r="BL255" s="20" t="s">
        <v>186</v>
      </c>
      <c r="BM255" s="192" t="s">
        <v>377</v>
      </c>
    </row>
    <row r="256" spans="1:65" s="2" customFormat="1" ht="11.25">
      <c r="A256" s="37"/>
      <c r="B256" s="38"/>
      <c r="C256" s="39"/>
      <c r="D256" s="194" t="s">
        <v>188</v>
      </c>
      <c r="E256" s="39"/>
      <c r="F256" s="195" t="s">
        <v>376</v>
      </c>
      <c r="G256" s="39"/>
      <c r="H256" s="39"/>
      <c r="I256" s="196"/>
      <c r="J256" s="39"/>
      <c r="K256" s="39"/>
      <c r="L256" s="42"/>
      <c r="M256" s="197"/>
      <c r="N256" s="198"/>
      <c r="O256" s="67"/>
      <c r="P256" s="67"/>
      <c r="Q256" s="67"/>
      <c r="R256" s="67"/>
      <c r="S256" s="67"/>
      <c r="T256" s="68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T256" s="20" t="s">
        <v>188</v>
      </c>
      <c r="AU256" s="20" t="s">
        <v>86</v>
      </c>
    </row>
    <row r="257" spans="1:65" s="14" customFormat="1" ht="11.25">
      <c r="B257" s="211"/>
      <c r="C257" s="212"/>
      <c r="D257" s="194" t="s">
        <v>192</v>
      </c>
      <c r="E257" s="212"/>
      <c r="F257" s="214" t="s">
        <v>689</v>
      </c>
      <c r="G257" s="212"/>
      <c r="H257" s="215">
        <v>6.44</v>
      </c>
      <c r="I257" s="216"/>
      <c r="J257" s="212"/>
      <c r="K257" s="212"/>
      <c r="L257" s="217"/>
      <c r="M257" s="218"/>
      <c r="N257" s="219"/>
      <c r="O257" s="219"/>
      <c r="P257" s="219"/>
      <c r="Q257" s="219"/>
      <c r="R257" s="219"/>
      <c r="S257" s="219"/>
      <c r="T257" s="220"/>
      <c r="AT257" s="221" t="s">
        <v>192</v>
      </c>
      <c r="AU257" s="221" t="s">
        <v>86</v>
      </c>
      <c r="AV257" s="14" t="s">
        <v>86</v>
      </c>
      <c r="AW257" s="14" t="s">
        <v>4</v>
      </c>
      <c r="AX257" s="14" t="s">
        <v>84</v>
      </c>
      <c r="AY257" s="221" t="s">
        <v>179</v>
      </c>
    </row>
    <row r="258" spans="1:65" s="2" customFormat="1" ht="24.2" customHeight="1">
      <c r="A258" s="37"/>
      <c r="B258" s="38"/>
      <c r="C258" s="181" t="s">
        <v>379</v>
      </c>
      <c r="D258" s="181" t="s">
        <v>181</v>
      </c>
      <c r="E258" s="182" t="s">
        <v>380</v>
      </c>
      <c r="F258" s="183" t="s">
        <v>381</v>
      </c>
      <c r="G258" s="184" t="s">
        <v>184</v>
      </c>
      <c r="H258" s="185">
        <v>6.52</v>
      </c>
      <c r="I258" s="186"/>
      <c r="J258" s="187">
        <f>ROUND(I258*H258,2)</f>
        <v>0</v>
      </c>
      <c r="K258" s="183" t="s">
        <v>185</v>
      </c>
      <c r="L258" s="42"/>
      <c r="M258" s="188" t="s">
        <v>19</v>
      </c>
      <c r="N258" s="189" t="s">
        <v>48</v>
      </c>
      <c r="O258" s="67"/>
      <c r="P258" s="190">
        <f>O258*H258</f>
        <v>0</v>
      </c>
      <c r="Q258" s="190">
        <v>0</v>
      </c>
      <c r="R258" s="190">
        <f>Q258*H258</f>
        <v>0</v>
      </c>
      <c r="S258" s="190">
        <v>0</v>
      </c>
      <c r="T258" s="191">
        <f>S258*H258</f>
        <v>0</v>
      </c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R258" s="192" t="s">
        <v>186</v>
      </c>
      <c r="AT258" s="192" t="s">
        <v>181</v>
      </c>
      <c r="AU258" s="192" t="s">
        <v>86</v>
      </c>
      <c r="AY258" s="20" t="s">
        <v>179</v>
      </c>
      <c r="BE258" s="193">
        <f>IF(N258="základní",J258,0)</f>
        <v>0</v>
      </c>
      <c r="BF258" s="193">
        <f>IF(N258="snížená",J258,0)</f>
        <v>0</v>
      </c>
      <c r="BG258" s="193">
        <f>IF(N258="zákl. přenesená",J258,0)</f>
        <v>0</v>
      </c>
      <c r="BH258" s="193">
        <f>IF(N258="sníž. přenesená",J258,0)</f>
        <v>0</v>
      </c>
      <c r="BI258" s="193">
        <f>IF(N258="nulová",J258,0)</f>
        <v>0</v>
      </c>
      <c r="BJ258" s="20" t="s">
        <v>84</v>
      </c>
      <c r="BK258" s="193">
        <f>ROUND(I258*H258,2)</f>
        <v>0</v>
      </c>
      <c r="BL258" s="20" t="s">
        <v>186</v>
      </c>
      <c r="BM258" s="192" t="s">
        <v>382</v>
      </c>
    </row>
    <row r="259" spans="1:65" s="2" customFormat="1" ht="19.5">
      <c r="A259" s="37"/>
      <c r="B259" s="38"/>
      <c r="C259" s="39"/>
      <c r="D259" s="194" t="s">
        <v>188</v>
      </c>
      <c r="E259" s="39"/>
      <c r="F259" s="195" t="s">
        <v>383</v>
      </c>
      <c r="G259" s="39"/>
      <c r="H259" s="39"/>
      <c r="I259" s="196"/>
      <c r="J259" s="39"/>
      <c r="K259" s="39"/>
      <c r="L259" s="42"/>
      <c r="M259" s="197"/>
      <c r="N259" s="198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188</v>
      </c>
      <c r="AU259" s="20" t="s">
        <v>86</v>
      </c>
    </row>
    <row r="260" spans="1:65" s="2" customFormat="1" ht="11.25">
      <c r="A260" s="37"/>
      <c r="B260" s="38"/>
      <c r="C260" s="39"/>
      <c r="D260" s="199" t="s">
        <v>190</v>
      </c>
      <c r="E260" s="39"/>
      <c r="F260" s="200" t="s">
        <v>384</v>
      </c>
      <c r="G260" s="39"/>
      <c r="H260" s="39"/>
      <c r="I260" s="196"/>
      <c r="J260" s="39"/>
      <c r="K260" s="39"/>
      <c r="L260" s="42"/>
      <c r="M260" s="197"/>
      <c r="N260" s="198"/>
      <c r="O260" s="67"/>
      <c r="P260" s="67"/>
      <c r="Q260" s="67"/>
      <c r="R260" s="67"/>
      <c r="S260" s="67"/>
      <c r="T260" s="68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T260" s="20" t="s">
        <v>190</v>
      </c>
      <c r="AU260" s="20" t="s">
        <v>86</v>
      </c>
    </row>
    <row r="261" spans="1:65" s="13" customFormat="1" ht="22.5">
      <c r="B261" s="201"/>
      <c r="C261" s="202"/>
      <c r="D261" s="194" t="s">
        <v>192</v>
      </c>
      <c r="E261" s="203" t="s">
        <v>19</v>
      </c>
      <c r="F261" s="204" t="s">
        <v>690</v>
      </c>
      <c r="G261" s="202"/>
      <c r="H261" s="203" t="s">
        <v>19</v>
      </c>
      <c r="I261" s="205"/>
      <c r="J261" s="202"/>
      <c r="K261" s="202"/>
      <c r="L261" s="206"/>
      <c r="M261" s="207"/>
      <c r="N261" s="208"/>
      <c r="O261" s="208"/>
      <c r="P261" s="208"/>
      <c r="Q261" s="208"/>
      <c r="R261" s="208"/>
      <c r="S261" s="208"/>
      <c r="T261" s="209"/>
      <c r="AT261" s="210" t="s">
        <v>192</v>
      </c>
      <c r="AU261" s="210" t="s">
        <v>86</v>
      </c>
      <c r="AV261" s="13" t="s">
        <v>84</v>
      </c>
      <c r="AW261" s="13" t="s">
        <v>37</v>
      </c>
      <c r="AX261" s="13" t="s">
        <v>77</v>
      </c>
      <c r="AY261" s="210" t="s">
        <v>179</v>
      </c>
    </row>
    <row r="262" spans="1:65" s="13" customFormat="1" ht="22.5">
      <c r="B262" s="201"/>
      <c r="C262" s="202"/>
      <c r="D262" s="194" t="s">
        <v>192</v>
      </c>
      <c r="E262" s="203" t="s">
        <v>19</v>
      </c>
      <c r="F262" s="204" t="s">
        <v>691</v>
      </c>
      <c r="G262" s="202"/>
      <c r="H262" s="203" t="s">
        <v>19</v>
      </c>
      <c r="I262" s="205"/>
      <c r="J262" s="202"/>
      <c r="K262" s="202"/>
      <c r="L262" s="206"/>
      <c r="M262" s="207"/>
      <c r="N262" s="208"/>
      <c r="O262" s="208"/>
      <c r="P262" s="208"/>
      <c r="Q262" s="208"/>
      <c r="R262" s="208"/>
      <c r="S262" s="208"/>
      <c r="T262" s="209"/>
      <c r="AT262" s="210" t="s">
        <v>192</v>
      </c>
      <c r="AU262" s="210" t="s">
        <v>86</v>
      </c>
      <c r="AV262" s="13" t="s">
        <v>84</v>
      </c>
      <c r="AW262" s="13" t="s">
        <v>37</v>
      </c>
      <c r="AX262" s="13" t="s">
        <v>77</v>
      </c>
      <c r="AY262" s="210" t="s">
        <v>179</v>
      </c>
    </row>
    <row r="263" spans="1:65" s="14" customFormat="1" ht="11.25">
      <c r="B263" s="211"/>
      <c r="C263" s="212"/>
      <c r="D263" s="194" t="s">
        <v>192</v>
      </c>
      <c r="E263" s="213" t="s">
        <v>19</v>
      </c>
      <c r="F263" s="214" t="s">
        <v>646</v>
      </c>
      <c r="G263" s="212"/>
      <c r="H263" s="215">
        <v>3.44</v>
      </c>
      <c r="I263" s="216"/>
      <c r="J263" s="212"/>
      <c r="K263" s="212"/>
      <c r="L263" s="217"/>
      <c r="M263" s="218"/>
      <c r="N263" s="219"/>
      <c r="O263" s="219"/>
      <c r="P263" s="219"/>
      <c r="Q263" s="219"/>
      <c r="R263" s="219"/>
      <c r="S263" s="219"/>
      <c r="T263" s="220"/>
      <c r="AT263" s="221" t="s">
        <v>192</v>
      </c>
      <c r="AU263" s="221" t="s">
        <v>86</v>
      </c>
      <c r="AV263" s="14" t="s">
        <v>86</v>
      </c>
      <c r="AW263" s="14" t="s">
        <v>37</v>
      </c>
      <c r="AX263" s="14" t="s">
        <v>77</v>
      </c>
      <c r="AY263" s="221" t="s">
        <v>179</v>
      </c>
    </row>
    <row r="264" spans="1:65" s="13" customFormat="1" ht="22.5">
      <c r="B264" s="201"/>
      <c r="C264" s="202"/>
      <c r="D264" s="194" t="s">
        <v>192</v>
      </c>
      <c r="E264" s="203" t="s">
        <v>19</v>
      </c>
      <c r="F264" s="204" t="s">
        <v>692</v>
      </c>
      <c r="G264" s="202"/>
      <c r="H264" s="203" t="s">
        <v>19</v>
      </c>
      <c r="I264" s="205"/>
      <c r="J264" s="202"/>
      <c r="K264" s="202"/>
      <c r="L264" s="206"/>
      <c r="M264" s="207"/>
      <c r="N264" s="208"/>
      <c r="O264" s="208"/>
      <c r="P264" s="208"/>
      <c r="Q264" s="208"/>
      <c r="R264" s="208"/>
      <c r="S264" s="208"/>
      <c r="T264" s="209"/>
      <c r="AT264" s="210" t="s">
        <v>192</v>
      </c>
      <c r="AU264" s="210" t="s">
        <v>86</v>
      </c>
      <c r="AV264" s="13" t="s">
        <v>84</v>
      </c>
      <c r="AW264" s="13" t="s">
        <v>37</v>
      </c>
      <c r="AX264" s="13" t="s">
        <v>77</v>
      </c>
      <c r="AY264" s="210" t="s">
        <v>179</v>
      </c>
    </row>
    <row r="265" spans="1:65" s="14" customFormat="1" ht="11.25">
      <c r="B265" s="211"/>
      <c r="C265" s="212"/>
      <c r="D265" s="194" t="s">
        <v>192</v>
      </c>
      <c r="E265" s="213" t="s">
        <v>19</v>
      </c>
      <c r="F265" s="214" t="s">
        <v>648</v>
      </c>
      <c r="G265" s="212"/>
      <c r="H265" s="215">
        <v>2.08</v>
      </c>
      <c r="I265" s="216"/>
      <c r="J265" s="212"/>
      <c r="K265" s="212"/>
      <c r="L265" s="217"/>
      <c r="M265" s="218"/>
      <c r="N265" s="219"/>
      <c r="O265" s="219"/>
      <c r="P265" s="219"/>
      <c r="Q265" s="219"/>
      <c r="R265" s="219"/>
      <c r="S265" s="219"/>
      <c r="T265" s="220"/>
      <c r="AT265" s="221" t="s">
        <v>192</v>
      </c>
      <c r="AU265" s="221" t="s">
        <v>86</v>
      </c>
      <c r="AV265" s="14" t="s">
        <v>86</v>
      </c>
      <c r="AW265" s="14" t="s">
        <v>37</v>
      </c>
      <c r="AX265" s="14" t="s">
        <v>77</v>
      </c>
      <c r="AY265" s="221" t="s">
        <v>179</v>
      </c>
    </row>
    <row r="266" spans="1:65" s="16" customFormat="1" ht="11.25">
      <c r="B266" s="233"/>
      <c r="C266" s="234"/>
      <c r="D266" s="194" t="s">
        <v>192</v>
      </c>
      <c r="E266" s="235" t="s">
        <v>19</v>
      </c>
      <c r="F266" s="236" t="s">
        <v>273</v>
      </c>
      <c r="G266" s="234"/>
      <c r="H266" s="237">
        <v>5.52</v>
      </c>
      <c r="I266" s="238"/>
      <c r="J266" s="234"/>
      <c r="K266" s="234"/>
      <c r="L266" s="239"/>
      <c r="M266" s="240"/>
      <c r="N266" s="241"/>
      <c r="O266" s="241"/>
      <c r="P266" s="241"/>
      <c r="Q266" s="241"/>
      <c r="R266" s="241"/>
      <c r="S266" s="241"/>
      <c r="T266" s="242"/>
      <c r="AT266" s="243" t="s">
        <v>192</v>
      </c>
      <c r="AU266" s="243" t="s">
        <v>86</v>
      </c>
      <c r="AV266" s="16" t="s">
        <v>94</v>
      </c>
      <c r="AW266" s="16" t="s">
        <v>37</v>
      </c>
      <c r="AX266" s="16" t="s">
        <v>77</v>
      </c>
      <c r="AY266" s="243" t="s">
        <v>179</v>
      </c>
    </row>
    <row r="267" spans="1:65" s="13" customFormat="1" ht="22.5">
      <c r="B267" s="201"/>
      <c r="C267" s="202"/>
      <c r="D267" s="194" t="s">
        <v>192</v>
      </c>
      <c r="E267" s="203" t="s">
        <v>19</v>
      </c>
      <c r="F267" s="204" t="s">
        <v>224</v>
      </c>
      <c r="G267" s="202"/>
      <c r="H267" s="203" t="s">
        <v>19</v>
      </c>
      <c r="I267" s="205"/>
      <c r="J267" s="202"/>
      <c r="K267" s="202"/>
      <c r="L267" s="206"/>
      <c r="M267" s="207"/>
      <c r="N267" s="208"/>
      <c r="O267" s="208"/>
      <c r="P267" s="208"/>
      <c r="Q267" s="208"/>
      <c r="R267" s="208"/>
      <c r="S267" s="208"/>
      <c r="T267" s="209"/>
      <c r="AT267" s="210" t="s">
        <v>192</v>
      </c>
      <c r="AU267" s="210" t="s">
        <v>86</v>
      </c>
      <c r="AV267" s="13" t="s">
        <v>84</v>
      </c>
      <c r="AW267" s="13" t="s">
        <v>37</v>
      </c>
      <c r="AX267" s="13" t="s">
        <v>77</v>
      </c>
      <c r="AY267" s="210" t="s">
        <v>179</v>
      </c>
    </row>
    <row r="268" spans="1:65" s="13" customFormat="1" ht="22.5">
      <c r="B268" s="201"/>
      <c r="C268" s="202"/>
      <c r="D268" s="194" t="s">
        <v>192</v>
      </c>
      <c r="E268" s="203" t="s">
        <v>19</v>
      </c>
      <c r="F268" s="204" t="s">
        <v>693</v>
      </c>
      <c r="G268" s="202"/>
      <c r="H268" s="203" t="s">
        <v>19</v>
      </c>
      <c r="I268" s="205"/>
      <c r="J268" s="202"/>
      <c r="K268" s="202"/>
      <c r="L268" s="206"/>
      <c r="M268" s="207"/>
      <c r="N268" s="208"/>
      <c r="O268" s="208"/>
      <c r="P268" s="208"/>
      <c r="Q268" s="208"/>
      <c r="R268" s="208"/>
      <c r="S268" s="208"/>
      <c r="T268" s="209"/>
      <c r="AT268" s="210" t="s">
        <v>192</v>
      </c>
      <c r="AU268" s="210" t="s">
        <v>86</v>
      </c>
      <c r="AV268" s="13" t="s">
        <v>84</v>
      </c>
      <c r="AW268" s="13" t="s">
        <v>37</v>
      </c>
      <c r="AX268" s="13" t="s">
        <v>77</v>
      </c>
      <c r="AY268" s="210" t="s">
        <v>179</v>
      </c>
    </row>
    <row r="269" spans="1:65" s="14" customFormat="1" ht="11.25">
      <c r="B269" s="211"/>
      <c r="C269" s="212"/>
      <c r="D269" s="194" t="s">
        <v>192</v>
      </c>
      <c r="E269" s="213" t="s">
        <v>19</v>
      </c>
      <c r="F269" s="214" t="s">
        <v>204</v>
      </c>
      <c r="G269" s="212"/>
      <c r="H269" s="215">
        <v>1</v>
      </c>
      <c r="I269" s="216"/>
      <c r="J269" s="212"/>
      <c r="K269" s="212"/>
      <c r="L269" s="217"/>
      <c r="M269" s="218"/>
      <c r="N269" s="219"/>
      <c r="O269" s="219"/>
      <c r="P269" s="219"/>
      <c r="Q269" s="219"/>
      <c r="R269" s="219"/>
      <c r="S269" s="219"/>
      <c r="T269" s="220"/>
      <c r="AT269" s="221" t="s">
        <v>192</v>
      </c>
      <c r="AU269" s="221" t="s">
        <v>86</v>
      </c>
      <c r="AV269" s="14" t="s">
        <v>86</v>
      </c>
      <c r="AW269" s="14" t="s">
        <v>37</v>
      </c>
      <c r="AX269" s="14" t="s">
        <v>77</v>
      </c>
      <c r="AY269" s="221" t="s">
        <v>179</v>
      </c>
    </row>
    <row r="270" spans="1:65" s="15" customFormat="1" ht="11.25">
      <c r="B270" s="222"/>
      <c r="C270" s="223"/>
      <c r="D270" s="194" t="s">
        <v>192</v>
      </c>
      <c r="E270" s="224" t="s">
        <v>19</v>
      </c>
      <c r="F270" s="225" t="s">
        <v>205</v>
      </c>
      <c r="G270" s="223"/>
      <c r="H270" s="226">
        <v>6.52</v>
      </c>
      <c r="I270" s="227"/>
      <c r="J270" s="223"/>
      <c r="K270" s="223"/>
      <c r="L270" s="228"/>
      <c r="M270" s="229"/>
      <c r="N270" s="230"/>
      <c r="O270" s="230"/>
      <c r="P270" s="230"/>
      <c r="Q270" s="230"/>
      <c r="R270" s="230"/>
      <c r="S270" s="230"/>
      <c r="T270" s="231"/>
      <c r="AT270" s="232" t="s">
        <v>192</v>
      </c>
      <c r="AU270" s="232" t="s">
        <v>86</v>
      </c>
      <c r="AV270" s="15" t="s">
        <v>186</v>
      </c>
      <c r="AW270" s="15" t="s">
        <v>37</v>
      </c>
      <c r="AX270" s="15" t="s">
        <v>84</v>
      </c>
      <c r="AY270" s="232" t="s">
        <v>179</v>
      </c>
    </row>
    <row r="271" spans="1:65" s="2" customFormat="1" ht="24.2" customHeight="1">
      <c r="A271" s="37"/>
      <c r="B271" s="38"/>
      <c r="C271" s="181" t="s">
        <v>388</v>
      </c>
      <c r="D271" s="181" t="s">
        <v>181</v>
      </c>
      <c r="E271" s="182" t="s">
        <v>380</v>
      </c>
      <c r="F271" s="183" t="s">
        <v>381</v>
      </c>
      <c r="G271" s="184" t="s">
        <v>184</v>
      </c>
      <c r="H271" s="185">
        <v>15.64</v>
      </c>
      <c r="I271" s="186"/>
      <c r="J271" s="187">
        <f>ROUND(I271*H271,2)</f>
        <v>0</v>
      </c>
      <c r="K271" s="183" t="s">
        <v>185</v>
      </c>
      <c r="L271" s="42"/>
      <c r="M271" s="188" t="s">
        <v>19</v>
      </c>
      <c r="N271" s="189" t="s">
        <v>48</v>
      </c>
      <c r="O271" s="67"/>
      <c r="P271" s="190">
        <f>O271*H271</f>
        <v>0</v>
      </c>
      <c r="Q271" s="190">
        <v>0</v>
      </c>
      <c r="R271" s="190">
        <f>Q271*H271</f>
        <v>0</v>
      </c>
      <c r="S271" s="190">
        <v>0</v>
      </c>
      <c r="T271" s="191">
        <f>S271*H271</f>
        <v>0</v>
      </c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R271" s="192" t="s">
        <v>186</v>
      </c>
      <c r="AT271" s="192" t="s">
        <v>181</v>
      </c>
      <c r="AU271" s="192" t="s">
        <v>86</v>
      </c>
      <c r="AY271" s="20" t="s">
        <v>179</v>
      </c>
      <c r="BE271" s="193">
        <f>IF(N271="základní",J271,0)</f>
        <v>0</v>
      </c>
      <c r="BF271" s="193">
        <f>IF(N271="snížená",J271,0)</f>
        <v>0</v>
      </c>
      <c r="BG271" s="193">
        <f>IF(N271="zákl. přenesená",J271,0)</f>
        <v>0</v>
      </c>
      <c r="BH271" s="193">
        <f>IF(N271="sníž. přenesená",J271,0)</f>
        <v>0</v>
      </c>
      <c r="BI271" s="193">
        <f>IF(N271="nulová",J271,0)</f>
        <v>0</v>
      </c>
      <c r="BJ271" s="20" t="s">
        <v>84</v>
      </c>
      <c r="BK271" s="193">
        <f>ROUND(I271*H271,2)</f>
        <v>0</v>
      </c>
      <c r="BL271" s="20" t="s">
        <v>186</v>
      </c>
      <c r="BM271" s="192" t="s">
        <v>694</v>
      </c>
    </row>
    <row r="272" spans="1:65" s="2" customFormat="1" ht="19.5">
      <c r="A272" s="37"/>
      <c r="B272" s="38"/>
      <c r="C272" s="39"/>
      <c r="D272" s="194" t="s">
        <v>188</v>
      </c>
      <c r="E272" s="39"/>
      <c r="F272" s="195" t="s">
        <v>383</v>
      </c>
      <c r="G272" s="39"/>
      <c r="H272" s="39"/>
      <c r="I272" s="196"/>
      <c r="J272" s="39"/>
      <c r="K272" s="39"/>
      <c r="L272" s="42"/>
      <c r="M272" s="197"/>
      <c r="N272" s="198"/>
      <c r="O272" s="67"/>
      <c r="P272" s="67"/>
      <c r="Q272" s="67"/>
      <c r="R272" s="67"/>
      <c r="S272" s="67"/>
      <c r="T272" s="68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T272" s="20" t="s">
        <v>188</v>
      </c>
      <c r="AU272" s="20" t="s">
        <v>86</v>
      </c>
    </row>
    <row r="273" spans="1:65" s="2" customFormat="1" ht="11.25">
      <c r="A273" s="37"/>
      <c r="B273" s="38"/>
      <c r="C273" s="39"/>
      <c r="D273" s="199" t="s">
        <v>190</v>
      </c>
      <c r="E273" s="39"/>
      <c r="F273" s="200" t="s">
        <v>384</v>
      </c>
      <c r="G273" s="39"/>
      <c r="H273" s="39"/>
      <c r="I273" s="196"/>
      <c r="J273" s="39"/>
      <c r="K273" s="39"/>
      <c r="L273" s="42"/>
      <c r="M273" s="197"/>
      <c r="N273" s="198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190</v>
      </c>
      <c r="AU273" s="20" t="s">
        <v>86</v>
      </c>
    </row>
    <row r="274" spans="1:65" s="13" customFormat="1" ht="22.5">
      <c r="B274" s="201"/>
      <c r="C274" s="202"/>
      <c r="D274" s="194" t="s">
        <v>192</v>
      </c>
      <c r="E274" s="203" t="s">
        <v>19</v>
      </c>
      <c r="F274" s="204" t="s">
        <v>695</v>
      </c>
      <c r="G274" s="202"/>
      <c r="H274" s="203" t="s">
        <v>19</v>
      </c>
      <c r="I274" s="205"/>
      <c r="J274" s="202"/>
      <c r="K274" s="202"/>
      <c r="L274" s="206"/>
      <c r="M274" s="207"/>
      <c r="N274" s="208"/>
      <c r="O274" s="208"/>
      <c r="P274" s="208"/>
      <c r="Q274" s="208"/>
      <c r="R274" s="208"/>
      <c r="S274" s="208"/>
      <c r="T274" s="209"/>
      <c r="AT274" s="210" t="s">
        <v>192</v>
      </c>
      <c r="AU274" s="210" t="s">
        <v>86</v>
      </c>
      <c r="AV274" s="13" t="s">
        <v>84</v>
      </c>
      <c r="AW274" s="13" t="s">
        <v>37</v>
      </c>
      <c r="AX274" s="13" t="s">
        <v>77</v>
      </c>
      <c r="AY274" s="210" t="s">
        <v>179</v>
      </c>
    </row>
    <row r="275" spans="1:65" s="14" customFormat="1" ht="11.25">
      <c r="B275" s="211"/>
      <c r="C275" s="212"/>
      <c r="D275" s="194" t="s">
        <v>192</v>
      </c>
      <c r="E275" s="213" t="s">
        <v>19</v>
      </c>
      <c r="F275" s="214" t="s">
        <v>696</v>
      </c>
      <c r="G275" s="212"/>
      <c r="H275" s="215">
        <v>15.64</v>
      </c>
      <c r="I275" s="216"/>
      <c r="J275" s="212"/>
      <c r="K275" s="212"/>
      <c r="L275" s="217"/>
      <c r="M275" s="218"/>
      <c r="N275" s="219"/>
      <c r="O275" s="219"/>
      <c r="P275" s="219"/>
      <c r="Q275" s="219"/>
      <c r="R275" s="219"/>
      <c r="S275" s="219"/>
      <c r="T275" s="220"/>
      <c r="AT275" s="221" t="s">
        <v>192</v>
      </c>
      <c r="AU275" s="221" t="s">
        <v>86</v>
      </c>
      <c r="AV275" s="14" t="s">
        <v>86</v>
      </c>
      <c r="AW275" s="14" t="s">
        <v>37</v>
      </c>
      <c r="AX275" s="14" t="s">
        <v>84</v>
      </c>
      <c r="AY275" s="221" t="s">
        <v>179</v>
      </c>
    </row>
    <row r="276" spans="1:65" s="12" customFormat="1" ht="22.9" customHeight="1">
      <c r="B276" s="165"/>
      <c r="C276" s="166"/>
      <c r="D276" s="167" t="s">
        <v>76</v>
      </c>
      <c r="E276" s="179" t="s">
        <v>86</v>
      </c>
      <c r="F276" s="179" t="s">
        <v>392</v>
      </c>
      <c r="G276" s="166"/>
      <c r="H276" s="166"/>
      <c r="I276" s="169"/>
      <c r="J276" s="180">
        <f>BK276</f>
        <v>0</v>
      </c>
      <c r="K276" s="166"/>
      <c r="L276" s="171"/>
      <c r="M276" s="172"/>
      <c r="N276" s="173"/>
      <c r="O276" s="173"/>
      <c r="P276" s="174">
        <f>SUM(P277:P292)</f>
        <v>0</v>
      </c>
      <c r="Q276" s="173"/>
      <c r="R276" s="174">
        <f>SUM(R277:R292)</f>
        <v>2.6299300000000003</v>
      </c>
      <c r="S276" s="173"/>
      <c r="T276" s="175">
        <f>SUM(T277:T292)</f>
        <v>0</v>
      </c>
      <c r="AR276" s="176" t="s">
        <v>84</v>
      </c>
      <c r="AT276" s="177" t="s">
        <v>76</v>
      </c>
      <c r="AU276" s="177" t="s">
        <v>84</v>
      </c>
      <c r="AY276" s="176" t="s">
        <v>179</v>
      </c>
      <c r="BK276" s="178">
        <f>SUM(BK277:BK292)</f>
        <v>0</v>
      </c>
    </row>
    <row r="277" spans="1:65" s="2" customFormat="1" ht="24.2" customHeight="1">
      <c r="A277" s="37"/>
      <c r="B277" s="38"/>
      <c r="C277" s="181" t="s">
        <v>393</v>
      </c>
      <c r="D277" s="181" t="s">
        <v>181</v>
      </c>
      <c r="E277" s="182" t="s">
        <v>394</v>
      </c>
      <c r="F277" s="183" t="s">
        <v>395</v>
      </c>
      <c r="G277" s="184" t="s">
        <v>228</v>
      </c>
      <c r="H277" s="185">
        <v>0.8</v>
      </c>
      <c r="I277" s="186"/>
      <c r="J277" s="187">
        <f>ROUND(I277*H277,2)</f>
        <v>0</v>
      </c>
      <c r="K277" s="183" t="s">
        <v>185</v>
      </c>
      <c r="L277" s="42"/>
      <c r="M277" s="188" t="s">
        <v>19</v>
      </c>
      <c r="N277" s="189" t="s">
        <v>48</v>
      </c>
      <c r="O277" s="67"/>
      <c r="P277" s="190">
        <f>O277*H277</f>
        <v>0</v>
      </c>
      <c r="Q277" s="190">
        <v>2.16</v>
      </c>
      <c r="R277" s="190">
        <f>Q277*H277</f>
        <v>1.7280000000000002</v>
      </c>
      <c r="S277" s="190">
        <v>0</v>
      </c>
      <c r="T277" s="191">
        <f>S277*H277</f>
        <v>0</v>
      </c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R277" s="192" t="s">
        <v>186</v>
      </c>
      <c r="AT277" s="192" t="s">
        <v>181</v>
      </c>
      <c r="AU277" s="192" t="s">
        <v>86</v>
      </c>
      <c r="AY277" s="20" t="s">
        <v>179</v>
      </c>
      <c r="BE277" s="193">
        <f>IF(N277="základní",J277,0)</f>
        <v>0</v>
      </c>
      <c r="BF277" s="193">
        <f>IF(N277="snížená",J277,0)</f>
        <v>0</v>
      </c>
      <c r="BG277" s="193">
        <f>IF(N277="zákl. přenesená",J277,0)</f>
        <v>0</v>
      </c>
      <c r="BH277" s="193">
        <f>IF(N277="sníž. přenesená",J277,0)</f>
        <v>0</v>
      </c>
      <c r="BI277" s="193">
        <f>IF(N277="nulová",J277,0)</f>
        <v>0</v>
      </c>
      <c r="BJ277" s="20" t="s">
        <v>84</v>
      </c>
      <c r="BK277" s="193">
        <f>ROUND(I277*H277,2)</f>
        <v>0</v>
      </c>
      <c r="BL277" s="20" t="s">
        <v>186</v>
      </c>
      <c r="BM277" s="192" t="s">
        <v>697</v>
      </c>
    </row>
    <row r="278" spans="1:65" s="2" customFormat="1" ht="19.5">
      <c r="A278" s="37"/>
      <c r="B278" s="38"/>
      <c r="C278" s="39"/>
      <c r="D278" s="194" t="s">
        <v>188</v>
      </c>
      <c r="E278" s="39"/>
      <c r="F278" s="195" t="s">
        <v>397</v>
      </c>
      <c r="G278" s="39"/>
      <c r="H278" s="39"/>
      <c r="I278" s="196"/>
      <c r="J278" s="39"/>
      <c r="K278" s="39"/>
      <c r="L278" s="42"/>
      <c r="M278" s="197"/>
      <c r="N278" s="198"/>
      <c r="O278" s="67"/>
      <c r="P278" s="67"/>
      <c r="Q278" s="67"/>
      <c r="R278" s="67"/>
      <c r="S278" s="67"/>
      <c r="T278" s="68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T278" s="20" t="s">
        <v>188</v>
      </c>
      <c r="AU278" s="20" t="s">
        <v>86</v>
      </c>
    </row>
    <row r="279" spans="1:65" s="2" customFormat="1" ht="11.25">
      <c r="A279" s="37"/>
      <c r="B279" s="38"/>
      <c r="C279" s="39"/>
      <c r="D279" s="199" t="s">
        <v>190</v>
      </c>
      <c r="E279" s="39"/>
      <c r="F279" s="200" t="s">
        <v>398</v>
      </c>
      <c r="G279" s="39"/>
      <c r="H279" s="39"/>
      <c r="I279" s="196"/>
      <c r="J279" s="39"/>
      <c r="K279" s="39"/>
      <c r="L279" s="42"/>
      <c r="M279" s="197"/>
      <c r="N279" s="198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190</v>
      </c>
      <c r="AU279" s="20" t="s">
        <v>86</v>
      </c>
    </row>
    <row r="280" spans="1:65" s="13" customFormat="1" ht="22.5">
      <c r="B280" s="201"/>
      <c r="C280" s="202"/>
      <c r="D280" s="194" t="s">
        <v>192</v>
      </c>
      <c r="E280" s="203" t="s">
        <v>19</v>
      </c>
      <c r="F280" s="204" t="s">
        <v>399</v>
      </c>
      <c r="G280" s="202"/>
      <c r="H280" s="203" t="s">
        <v>19</v>
      </c>
      <c r="I280" s="205"/>
      <c r="J280" s="202"/>
      <c r="K280" s="202"/>
      <c r="L280" s="206"/>
      <c r="M280" s="207"/>
      <c r="N280" s="208"/>
      <c r="O280" s="208"/>
      <c r="P280" s="208"/>
      <c r="Q280" s="208"/>
      <c r="R280" s="208"/>
      <c r="S280" s="208"/>
      <c r="T280" s="209"/>
      <c r="AT280" s="210" t="s">
        <v>192</v>
      </c>
      <c r="AU280" s="210" t="s">
        <v>86</v>
      </c>
      <c r="AV280" s="13" t="s">
        <v>84</v>
      </c>
      <c r="AW280" s="13" t="s">
        <v>37</v>
      </c>
      <c r="AX280" s="13" t="s">
        <v>77</v>
      </c>
      <c r="AY280" s="210" t="s">
        <v>179</v>
      </c>
    </row>
    <row r="281" spans="1:65" s="13" customFormat="1" ht="22.5">
      <c r="B281" s="201"/>
      <c r="C281" s="202"/>
      <c r="D281" s="194" t="s">
        <v>192</v>
      </c>
      <c r="E281" s="203" t="s">
        <v>19</v>
      </c>
      <c r="F281" s="204" t="s">
        <v>356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3" customFormat="1" ht="11.25">
      <c r="B282" s="201"/>
      <c r="C282" s="202"/>
      <c r="D282" s="194" t="s">
        <v>192</v>
      </c>
      <c r="E282" s="203" t="s">
        <v>19</v>
      </c>
      <c r="F282" s="204" t="s">
        <v>400</v>
      </c>
      <c r="G282" s="202"/>
      <c r="H282" s="203" t="s">
        <v>19</v>
      </c>
      <c r="I282" s="205"/>
      <c r="J282" s="202"/>
      <c r="K282" s="202"/>
      <c r="L282" s="206"/>
      <c r="M282" s="207"/>
      <c r="N282" s="208"/>
      <c r="O282" s="208"/>
      <c r="P282" s="208"/>
      <c r="Q282" s="208"/>
      <c r="R282" s="208"/>
      <c r="S282" s="208"/>
      <c r="T282" s="209"/>
      <c r="AT282" s="210" t="s">
        <v>192</v>
      </c>
      <c r="AU282" s="210" t="s">
        <v>86</v>
      </c>
      <c r="AV282" s="13" t="s">
        <v>84</v>
      </c>
      <c r="AW282" s="13" t="s">
        <v>37</v>
      </c>
      <c r="AX282" s="13" t="s">
        <v>77</v>
      </c>
      <c r="AY282" s="210" t="s">
        <v>179</v>
      </c>
    </row>
    <row r="283" spans="1:65" s="14" customFormat="1" ht="11.25">
      <c r="B283" s="211"/>
      <c r="C283" s="212"/>
      <c r="D283" s="194" t="s">
        <v>192</v>
      </c>
      <c r="E283" s="213" t="s">
        <v>19</v>
      </c>
      <c r="F283" s="214" t="s">
        <v>401</v>
      </c>
      <c r="G283" s="212"/>
      <c r="H283" s="215">
        <v>0.8</v>
      </c>
      <c r="I283" s="216"/>
      <c r="J283" s="212"/>
      <c r="K283" s="212"/>
      <c r="L283" s="217"/>
      <c r="M283" s="218"/>
      <c r="N283" s="219"/>
      <c r="O283" s="219"/>
      <c r="P283" s="219"/>
      <c r="Q283" s="219"/>
      <c r="R283" s="219"/>
      <c r="S283" s="219"/>
      <c r="T283" s="220"/>
      <c r="AT283" s="221" t="s">
        <v>192</v>
      </c>
      <c r="AU283" s="221" t="s">
        <v>86</v>
      </c>
      <c r="AV283" s="14" t="s">
        <v>86</v>
      </c>
      <c r="AW283" s="14" t="s">
        <v>37</v>
      </c>
      <c r="AX283" s="14" t="s">
        <v>84</v>
      </c>
      <c r="AY283" s="221" t="s">
        <v>179</v>
      </c>
    </row>
    <row r="284" spans="1:65" s="2" customFormat="1" ht="16.5" customHeight="1">
      <c r="A284" s="37"/>
      <c r="B284" s="38"/>
      <c r="C284" s="181" t="s">
        <v>402</v>
      </c>
      <c r="D284" s="181" t="s">
        <v>181</v>
      </c>
      <c r="E284" s="182" t="s">
        <v>403</v>
      </c>
      <c r="F284" s="183" t="s">
        <v>404</v>
      </c>
      <c r="G284" s="184" t="s">
        <v>405</v>
      </c>
      <c r="H284" s="185">
        <v>1</v>
      </c>
      <c r="I284" s="186"/>
      <c r="J284" s="187">
        <f>ROUND(I284*H284,2)</f>
        <v>0</v>
      </c>
      <c r="K284" s="183" t="s">
        <v>185</v>
      </c>
      <c r="L284" s="42"/>
      <c r="M284" s="188" t="s">
        <v>19</v>
      </c>
      <c r="N284" s="189" t="s">
        <v>48</v>
      </c>
      <c r="O284" s="67"/>
      <c r="P284" s="190">
        <f>O284*H284</f>
        <v>0</v>
      </c>
      <c r="Q284" s="190">
        <v>0.22353000000000001</v>
      </c>
      <c r="R284" s="190">
        <f>Q284*H284</f>
        <v>0.22353000000000001</v>
      </c>
      <c r="S284" s="190">
        <v>0</v>
      </c>
      <c r="T284" s="191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92" t="s">
        <v>186</v>
      </c>
      <c r="AT284" s="192" t="s">
        <v>181</v>
      </c>
      <c r="AU284" s="192" t="s">
        <v>86</v>
      </c>
      <c r="AY284" s="20" t="s">
        <v>179</v>
      </c>
      <c r="BE284" s="193">
        <f>IF(N284="základní",J284,0)</f>
        <v>0</v>
      </c>
      <c r="BF284" s="193">
        <f>IF(N284="snížená",J284,0)</f>
        <v>0</v>
      </c>
      <c r="BG284" s="193">
        <f>IF(N284="zákl. přenesená",J284,0)</f>
        <v>0</v>
      </c>
      <c r="BH284" s="193">
        <f>IF(N284="sníž. přenesená",J284,0)</f>
        <v>0</v>
      </c>
      <c r="BI284" s="193">
        <f>IF(N284="nulová",J284,0)</f>
        <v>0</v>
      </c>
      <c r="BJ284" s="20" t="s">
        <v>84</v>
      </c>
      <c r="BK284" s="193">
        <f>ROUND(I284*H284,2)</f>
        <v>0</v>
      </c>
      <c r="BL284" s="20" t="s">
        <v>186</v>
      </c>
      <c r="BM284" s="192" t="s">
        <v>698</v>
      </c>
    </row>
    <row r="285" spans="1:65" s="2" customFormat="1" ht="11.25">
      <c r="A285" s="37"/>
      <c r="B285" s="38"/>
      <c r="C285" s="39"/>
      <c r="D285" s="194" t="s">
        <v>188</v>
      </c>
      <c r="E285" s="39"/>
      <c r="F285" s="195" t="s">
        <v>407</v>
      </c>
      <c r="G285" s="39"/>
      <c r="H285" s="39"/>
      <c r="I285" s="196"/>
      <c r="J285" s="39"/>
      <c r="K285" s="39"/>
      <c r="L285" s="42"/>
      <c r="M285" s="197"/>
      <c r="N285" s="198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188</v>
      </c>
      <c r="AU285" s="20" t="s">
        <v>86</v>
      </c>
    </row>
    <row r="286" spans="1:65" s="2" customFormat="1" ht="11.25">
      <c r="A286" s="37"/>
      <c r="B286" s="38"/>
      <c r="C286" s="39"/>
      <c r="D286" s="199" t="s">
        <v>190</v>
      </c>
      <c r="E286" s="39"/>
      <c r="F286" s="200" t="s">
        <v>408</v>
      </c>
      <c r="G286" s="39"/>
      <c r="H286" s="39"/>
      <c r="I286" s="196"/>
      <c r="J286" s="39"/>
      <c r="K286" s="39"/>
      <c r="L286" s="42"/>
      <c r="M286" s="197"/>
      <c r="N286" s="198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190</v>
      </c>
      <c r="AU286" s="20" t="s">
        <v>86</v>
      </c>
    </row>
    <row r="287" spans="1:65" s="13" customFormat="1" ht="11.25">
      <c r="B287" s="201"/>
      <c r="C287" s="202"/>
      <c r="D287" s="194" t="s">
        <v>192</v>
      </c>
      <c r="E287" s="203" t="s">
        <v>19</v>
      </c>
      <c r="F287" s="204" t="s">
        <v>409</v>
      </c>
      <c r="G287" s="202"/>
      <c r="H287" s="203" t="s">
        <v>19</v>
      </c>
      <c r="I287" s="205"/>
      <c r="J287" s="202"/>
      <c r="K287" s="202"/>
      <c r="L287" s="206"/>
      <c r="M287" s="207"/>
      <c r="N287" s="208"/>
      <c r="O287" s="208"/>
      <c r="P287" s="208"/>
      <c r="Q287" s="208"/>
      <c r="R287" s="208"/>
      <c r="S287" s="208"/>
      <c r="T287" s="209"/>
      <c r="AT287" s="210" t="s">
        <v>192</v>
      </c>
      <c r="AU287" s="210" t="s">
        <v>86</v>
      </c>
      <c r="AV287" s="13" t="s">
        <v>84</v>
      </c>
      <c r="AW287" s="13" t="s">
        <v>37</v>
      </c>
      <c r="AX287" s="13" t="s">
        <v>77</v>
      </c>
      <c r="AY287" s="210" t="s">
        <v>179</v>
      </c>
    </row>
    <row r="288" spans="1:65" s="14" customFormat="1" ht="11.25">
      <c r="B288" s="211"/>
      <c r="C288" s="212"/>
      <c r="D288" s="194" t="s">
        <v>192</v>
      </c>
      <c r="E288" s="213" t="s">
        <v>19</v>
      </c>
      <c r="F288" s="214" t="s">
        <v>84</v>
      </c>
      <c r="G288" s="212"/>
      <c r="H288" s="215">
        <v>1</v>
      </c>
      <c r="I288" s="216"/>
      <c r="J288" s="212"/>
      <c r="K288" s="212"/>
      <c r="L288" s="217"/>
      <c r="M288" s="218"/>
      <c r="N288" s="219"/>
      <c r="O288" s="219"/>
      <c r="P288" s="219"/>
      <c r="Q288" s="219"/>
      <c r="R288" s="219"/>
      <c r="S288" s="219"/>
      <c r="T288" s="220"/>
      <c r="AT288" s="221" t="s">
        <v>192</v>
      </c>
      <c r="AU288" s="221" t="s">
        <v>86</v>
      </c>
      <c r="AV288" s="14" t="s">
        <v>86</v>
      </c>
      <c r="AW288" s="14" t="s">
        <v>37</v>
      </c>
      <c r="AX288" s="14" t="s">
        <v>84</v>
      </c>
      <c r="AY288" s="221" t="s">
        <v>179</v>
      </c>
    </row>
    <row r="289" spans="1:65" s="2" customFormat="1" ht="33" customHeight="1">
      <c r="A289" s="37"/>
      <c r="B289" s="38"/>
      <c r="C289" s="244" t="s">
        <v>410</v>
      </c>
      <c r="D289" s="244" t="s">
        <v>374</v>
      </c>
      <c r="E289" s="245" t="s">
        <v>411</v>
      </c>
      <c r="F289" s="246" t="s">
        <v>412</v>
      </c>
      <c r="G289" s="247" t="s">
        <v>228</v>
      </c>
      <c r="H289" s="248">
        <v>0.25600000000000001</v>
      </c>
      <c r="I289" s="249"/>
      <c r="J289" s="250">
        <f>ROUND(I289*H289,2)</f>
        <v>0</v>
      </c>
      <c r="K289" s="246" t="s">
        <v>413</v>
      </c>
      <c r="L289" s="251"/>
      <c r="M289" s="252" t="s">
        <v>19</v>
      </c>
      <c r="N289" s="253" t="s">
        <v>48</v>
      </c>
      <c r="O289" s="67"/>
      <c r="P289" s="190">
        <f>O289*H289</f>
        <v>0</v>
      </c>
      <c r="Q289" s="190">
        <v>2.65</v>
      </c>
      <c r="R289" s="190">
        <f>Q289*H289</f>
        <v>0.6784</v>
      </c>
      <c r="S289" s="190">
        <v>0</v>
      </c>
      <c r="T289" s="191">
        <f>S289*H289</f>
        <v>0</v>
      </c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R289" s="192" t="s">
        <v>253</v>
      </c>
      <c r="AT289" s="192" t="s">
        <v>374</v>
      </c>
      <c r="AU289" s="192" t="s">
        <v>86</v>
      </c>
      <c r="AY289" s="20" t="s">
        <v>179</v>
      </c>
      <c r="BE289" s="193">
        <f>IF(N289="základní",J289,0)</f>
        <v>0</v>
      </c>
      <c r="BF289" s="193">
        <f>IF(N289="snížená",J289,0)</f>
        <v>0</v>
      </c>
      <c r="BG289" s="193">
        <f>IF(N289="zákl. přenesená",J289,0)</f>
        <v>0</v>
      </c>
      <c r="BH289" s="193">
        <f>IF(N289="sníž. přenesená",J289,0)</f>
        <v>0</v>
      </c>
      <c r="BI289" s="193">
        <f>IF(N289="nulová",J289,0)</f>
        <v>0</v>
      </c>
      <c r="BJ289" s="20" t="s">
        <v>84</v>
      </c>
      <c r="BK289" s="193">
        <f>ROUND(I289*H289,2)</f>
        <v>0</v>
      </c>
      <c r="BL289" s="20" t="s">
        <v>186</v>
      </c>
      <c r="BM289" s="192" t="s">
        <v>699</v>
      </c>
    </row>
    <row r="290" spans="1:65" s="2" customFormat="1" ht="19.5">
      <c r="A290" s="37"/>
      <c r="B290" s="38"/>
      <c r="C290" s="39"/>
      <c r="D290" s="194" t="s">
        <v>188</v>
      </c>
      <c r="E290" s="39"/>
      <c r="F290" s="195" t="s">
        <v>412</v>
      </c>
      <c r="G290" s="39"/>
      <c r="H290" s="39"/>
      <c r="I290" s="196"/>
      <c r="J290" s="39"/>
      <c r="K290" s="39"/>
      <c r="L290" s="42"/>
      <c r="M290" s="197"/>
      <c r="N290" s="198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188</v>
      </c>
      <c r="AU290" s="20" t="s">
        <v>86</v>
      </c>
    </row>
    <row r="291" spans="1:65" s="13" customFormat="1" ht="22.5">
      <c r="B291" s="201"/>
      <c r="C291" s="202"/>
      <c r="D291" s="194" t="s">
        <v>192</v>
      </c>
      <c r="E291" s="203" t="s">
        <v>19</v>
      </c>
      <c r="F291" s="204" t="s">
        <v>415</v>
      </c>
      <c r="G291" s="202"/>
      <c r="H291" s="203" t="s">
        <v>19</v>
      </c>
      <c r="I291" s="205"/>
      <c r="J291" s="202"/>
      <c r="K291" s="202"/>
      <c r="L291" s="206"/>
      <c r="M291" s="207"/>
      <c r="N291" s="208"/>
      <c r="O291" s="208"/>
      <c r="P291" s="208"/>
      <c r="Q291" s="208"/>
      <c r="R291" s="208"/>
      <c r="S291" s="208"/>
      <c r="T291" s="209"/>
      <c r="AT291" s="210" t="s">
        <v>192</v>
      </c>
      <c r="AU291" s="210" t="s">
        <v>86</v>
      </c>
      <c r="AV291" s="13" t="s">
        <v>84</v>
      </c>
      <c r="AW291" s="13" t="s">
        <v>37</v>
      </c>
      <c r="AX291" s="13" t="s">
        <v>77</v>
      </c>
      <c r="AY291" s="210" t="s">
        <v>179</v>
      </c>
    </row>
    <row r="292" spans="1:65" s="14" customFormat="1" ht="11.25">
      <c r="B292" s="211"/>
      <c r="C292" s="212"/>
      <c r="D292" s="194" t="s">
        <v>192</v>
      </c>
      <c r="E292" s="213" t="s">
        <v>19</v>
      </c>
      <c r="F292" s="214" t="s">
        <v>416</v>
      </c>
      <c r="G292" s="212"/>
      <c r="H292" s="215">
        <v>0.25600000000000001</v>
      </c>
      <c r="I292" s="216"/>
      <c r="J292" s="212"/>
      <c r="K292" s="212"/>
      <c r="L292" s="217"/>
      <c r="M292" s="218"/>
      <c r="N292" s="219"/>
      <c r="O292" s="219"/>
      <c r="P292" s="219"/>
      <c r="Q292" s="219"/>
      <c r="R292" s="219"/>
      <c r="S292" s="219"/>
      <c r="T292" s="220"/>
      <c r="AT292" s="221" t="s">
        <v>192</v>
      </c>
      <c r="AU292" s="221" t="s">
        <v>86</v>
      </c>
      <c r="AV292" s="14" t="s">
        <v>86</v>
      </c>
      <c r="AW292" s="14" t="s">
        <v>37</v>
      </c>
      <c r="AX292" s="14" t="s">
        <v>84</v>
      </c>
      <c r="AY292" s="221" t="s">
        <v>179</v>
      </c>
    </row>
    <row r="293" spans="1:65" s="12" customFormat="1" ht="22.9" customHeight="1">
      <c r="B293" s="165"/>
      <c r="C293" s="166"/>
      <c r="D293" s="167" t="s">
        <v>76</v>
      </c>
      <c r="E293" s="179" t="s">
        <v>225</v>
      </c>
      <c r="F293" s="179" t="s">
        <v>417</v>
      </c>
      <c r="G293" s="166"/>
      <c r="H293" s="166"/>
      <c r="I293" s="169"/>
      <c r="J293" s="180">
        <f>BK293</f>
        <v>0</v>
      </c>
      <c r="K293" s="166"/>
      <c r="L293" s="171"/>
      <c r="M293" s="172"/>
      <c r="N293" s="173"/>
      <c r="O293" s="173"/>
      <c r="P293" s="174">
        <f>SUM(P294:P333)</f>
        <v>0</v>
      </c>
      <c r="Q293" s="173"/>
      <c r="R293" s="174">
        <f>SUM(R294:R333)</f>
        <v>4.8543924000000001</v>
      </c>
      <c r="S293" s="173"/>
      <c r="T293" s="175">
        <f>SUM(T294:T333)</f>
        <v>0</v>
      </c>
      <c r="AR293" s="176" t="s">
        <v>84</v>
      </c>
      <c r="AT293" s="177" t="s">
        <v>76</v>
      </c>
      <c r="AU293" s="177" t="s">
        <v>84</v>
      </c>
      <c r="AY293" s="176" t="s">
        <v>179</v>
      </c>
      <c r="BK293" s="178">
        <f>SUM(BK294:BK333)</f>
        <v>0</v>
      </c>
    </row>
    <row r="294" spans="1:65" s="2" customFormat="1" ht="24.2" customHeight="1">
      <c r="A294" s="37"/>
      <c r="B294" s="38"/>
      <c r="C294" s="181" t="s">
        <v>418</v>
      </c>
      <c r="D294" s="181" t="s">
        <v>181</v>
      </c>
      <c r="E294" s="182" t="s">
        <v>419</v>
      </c>
      <c r="F294" s="183" t="s">
        <v>420</v>
      </c>
      <c r="G294" s="184" t="s">
        <v>184</v>
      </c>
      <c r="H294" s="185">
        <v>6.52</v>
      </c>
      <c r="I294" s="186"/>
      <c r="J294" s="187">
        <f>ROUND(I294*H294,2)</f>
        <v>0</v>
      </c>
      <c r="K294" s="183" t="s">
        <v>185</v>
      </c>
      <c r="L294" s="42"/>
      <c r="M294" s="188" t="s">
        <v>19</v>
      </c>
      <c r="N294" s="189" t="s">
        <v>48</v>
      </c>
      <c r="O294" s="67"/>
      <c r="P294" s="190">
        <f>O294*H294</f>
        <v>0</v>
      </c>
      <c r="Q294" s="190">
        <v>0.46</v>
      </c>
      <c r="R294" s="190">
        <f>Q294*H294</f>
        <v>2.9992000000000001</v>
      </c>
      <c r="S294" s="190">
        <v>0</v>
      </c>
      <c r="T294" s="191">
        <f>S294*H294</f>
        <v>0</v>
      </c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R294" s="192" t="s">
        <v>186</v>
      </c>
      <c r="AT294" s="192" t="s">
        <v>181</v>
      </c>
      <c r="AU294" s="192" t="s">
        <v>86</v>
      </c>
      <c r="AY294" s="20" t="s">
        <v>179</v>
      </c>
      <c r="BE294" s="193">
        <f>IF(N294="základní",J294,0)</f>
        <v>0</v>
      </c>
      <c r="BF294" s="193">
        <f>IF(N294="snížená",J294,0)</f>
        <v>0</v>
      </c>
      <c r="BG294" s="193">
        <f>IF(N294="zákl. přenesená",J294,0)</f>
        <v>0</v>
      </c>
      <c r="BH294" s="193">
        <f>IF(N294="sníž. přenesená",J294,0)</f>
        <v>0</v>
      </c>
      <c r="BI294" s="193">
        <f>IF(N294="nulová",J294,0)</f>
        <v>0</v>
      </c>
      <c r="BJ294" s="20" t="s">
        <v>84</v>
      </c>
      <c r="BK294" s="193">
        <f>ROUND(I294*H294,2)</f>
        <v>0</v>
      </c>
      <c r="BL294" s="20" t="s">
        <v>186</v>
      </c>
      <c r="BM294" s="192" t="s">
        <v>421</v>
      </c>
    </row>
    <row r="295" spans="1:65" s="2" customFormat="1" ht="19.5">
      <c r="A295" s="37"/>
      <c r="B295" s="38"/>
      <c r="C295" s="39"/>
      <c r="D295" s="194" t="s">
        <v>188</v>
      </c>
      <c r="E295" s="39"/>
      <c r="F295" s="195" t="s">
        <v>422</v>
      </c>
      <c r="G295" s="39"/>
      <c r="H295" s="39"/>
      <c r="I295" s="196"/>
      <c r="J295" s="39"/>
      <c r="K295" s="39"/>
      <c r="L295" s="42"/>
      <c r="M295" s="197"/>
      <c r="N295" s="198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188</v>
      </c>
      <c r="AU295" s="20" t="s">
        <v>86</v>
      </c>
    </row>
    <row r="296" spans="1:65" s="2" customFormat="1" ht="11.25">
      <c r="A296" s="37"/>
      <c r="B296" s="38"/>
      <c r="C296" s="39"/>
      <c r="D296" s="199" t="s">
        <v>190</v>
      </c>
      <c r="E296" s="39"/>
      <c r="F296" s="200" t="s">
        <v>423</v>
      </c>
      <c r="G296" s="39"/>
      <c r="H296" s="39"/>
      <c r="I296" s="196"/>
      <c r="J296" s="39"/>
      <c r="K296" s="39"/>
      <c r="L296" s="42"/>
      <c r="M296" s="197"/>
      <c r="N296" s="198"/>
      <c r="O296" s="67"/>
      <c r="P296" s="67"/>
      <c r="Q296" s="67"/>
      <c r="R296" s="67"/>
      <c r="S296" s="67"/>
      <c r="T296" s="68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T296" s="20" t="s">
        <v>190</v>
      </c>
      <c r="AU296" s="20" t="s">
        <v>86</v>
      </c>
    </row>
    <row r="297" spans="1:65" s="13" customFormat="1" ht="11.25">
      <c r="B297" s="201"/>
      <c r="C297" s="202"/>
      <c r="D297" s="194" t="s">
        <v>192</v>
      </c>
      <c r="E297" s="203" t="s">
        <v>19</v>
      </c>
      <c r="F297" s="204" t="s">
        <v>424</v>
      </c>
      <c r="G297" s="202"/>
      <c r="H297" s="203" t="s">
        <v>19</v>
      </c>
      <c r="I297" s="205"/>
      <c r="J297" s="202"/>
      <c r="K297" s="202"/>
      <c r="L297" s="206"/>
      <c r="M297" s="207"/>
      <c r="N297" s="208"/>
      <c r="O297" s="208"/>
      <c r="P297" s="208"/>
      <c r="Q297" s="208"/>
      <c r="R297" s="208"/>
      <c r="S297" s="208"/>
      <c r="T297" s="209"/>
      <c r="AT297" s="210" t="s">
        <v>192</v>
      </c>
      <c r="AU297" s="210" t="s">
        <v>86</v>
      </c>
      <c r="AV297" s="13" t="s">
        <v>84</v>
      </c>
      <c r="AW297" s="13" t="s">
        <v>37</v>
      </c>
      <c r="AX297" s="13" t="s">
        <v>77</v>
      </c>
      <c r="AY297" s="210" t="s">
        <v>179</v>
      </c>
    </row>
    <row r="298" spans="1:65" s="13" customFormat="1" ht="22.5">
      <c r="B298" s="201"/>
      <c r="C298" s="202"/>
      <c r="D298" s="194" t="s">
        <v>192</v>
      </c>
      <c r="E298" s="203" t="s">
        <v>19</v>
      </c>
      <c r="F298" s="204" t="s">
        <v>700</v>
      </c>
      <c r="G298" s="202"/>
      <c r="H298" s="203" t="s">
        <v>19</v>
      </c>
      <c r="I298" s="205"/>
      <c r="J298" s="202"/>
      <c r="K298" s="202"/>
      <c r="L298" s="206"/>
      <c r="M298" s="207"/>
      <c r="N298" s="208"/>
      <c r="O298" s="208"/>
      <c r="P298" s="208"/>
      <c r="Q298" s="208"/>
      <c r="R298" s="208"/>
      <c r="S298" s="208"/>
      <c r="T298" s="209"/>
      <c r="AT298" s="210" t="s">
        <v>192</v>
      </c>
      <c r="AU298" s="210" t="s">
        <v>86</v>
      </c>
      <c r="AV298" s="13" t="s">
        <v>84</v>
      </c>
      <c r="AW298" s="13" t="s">
        <v>37</v>
      </c>
      <c r="AX298" s="13" t="s">
        <v>77</v>
      </c>
      <c r="AY298" s="210" t="s">
        <v>179</v>
      </c>
    </row>
    <row r="299" spans="1:65" s="13" customFormat="1" ht="22.5">
      <c r="B299" s="201"/>
      <c r="C299" s="202"/>
      <c r="D299" s="194" t="s">
        <v>192</v>
      </c>
      <c r="E299" s="203" t="s">
        <v>19</v>
      </c>
      <c r="F299" s="204" t="s">
        <v>650</v>
      </c>
      <c r="G299" s="202"/>
      <c r="H299" s="203" t="s">
        <v>19</v>
      </c>
      <c r="I299" s="205"/>
      <c r="J299" s="202"/>
      <c r="K299" s="202"/>
      <c r="L299" s="206"/>
      <c r="M299" s="207"/>
      <c r="N299" s="208"/>
      <c r="O299" s="208"/>
      <c r="P299" s="208"/>
      <c r="Q299" s="208"/>
      <c r="R299" s="208"/>
      <c r="S299" s="208"/>
      <c r="T299" s="209"/>
      <c r="AT299" s="210" t="s">
        <v>192</v>
      </c>
      <c r="AU299" s="210" t="s">
        <v>86</v>
      </c>
      <c r="AV299" s="13" t="s">
        <v>84</v>
      </c>
      <c r="AW299" s="13" t="s">
        <v>37</v>
      </c>
      <c r="AX299" s="13" t="s">
        <v>77</v>
      </c>
      <c r="AY299" s="210" t="s">
        <v>179</v>
      </c>
    </row>
    <row r="300" spans="1:65" s="14" customFormat="1" ht="11.25">
      <c r="B300" s="211"/>
      <c r="C300" s="212"/>
      <c r="D300" s="194" t="s">
        <v>192</v>
      </c>
      <c r="E300" s="213" t="s">
        <v>19</v>
      </c>
      <c r="F300" s="214" t="s">
        <v>646</v>
      </c>
      <c r="G300" s="212"/>
      <c r="H300" s="215">
        <v>3.44</v>
      </c>
      <c r="I300" s="216"/>
      <c r="J300" s="212"/>
      <c r="K300" s="212"/>
      <c r="L300" s="217"/>
      <c r="M300" s="218"/>
      <c r="N300" s="219"/>
      <c r="O300" s="219"/>
      <c r="P300" s="219"/>
      <c r="Q300" s="219"/>
      <c r="R300" s="219"/>
      <c r="S300" s="219"/>
      <c r="T300" s="220"/>
      <c r="AT300" s="221" t="s">
        <v>192</v>
      </c>
      <c r="AU300" s="221" t="s">
        <v>86</v>
      </c>
      <c r="AV300" s="14" t="s">
        <v>86</v>
      </c>
      <c r="AW300" s="14" t="s">
        <v>37</v>
      </c>
      <c r="AX300" s="14" t="s">
        <v>77</v>
      </c>
      <c r="AY300" s="221" t="s">
        <v>179</v>
      </c>
    </row>
    <row r="301" spans="1:65" s="13" customFormat="1" ht="22.5">
      <c r="B301" s="201"/>
      <c r="C301" s="202"/>
      <c r="D301" s="194" t="s">
        <v>192</v>
      </c>
      <c r="E301" s="203" t="s">
        <v>19</v>
      </c>
      <c r="F301" s="204" t="s">
        <v>651</v>
      </c>
      <c r="G301" s="202"/>
      <c r="H301" s="203" t="s">
        <v>19</v>
      </c>
      <c r="I301" s="205"/>
      <c r="J301" s="202"/>
      <c r="K301" s="202"/>
      <c r="L301" s="206"/>
      <c r="M301" s="207"/>
      <c r="N301" s="208"/>
      <c r="O301" s="208"/>
      <c r="P301" s="208"/>
      <c r="Q301" s="208"/>
      <c r="R301" s="208"/>
      <c r="S301" s="208"/>
      <c r="T301" s="209"/>
      <c r="AT301" s="210" t="s">
        <v>192</v>
      </c>
      <c r="AU301" s="210" t="s">
        <v>86</v>
      </c>
      <c r="AV301" s="13" t="s">
        <v>84</v>
      </c>
      <c r="AW301" s="13" t="s">
        <v>37</v>
      </c>
      <c r="AX301" s="13" t="s">
        <v>77</v>
      </c>
      <c r="AY301" s="210" t="s">
        <v>179</v>
      </c>
    </row>
    <row r="302" spans="1:65" s="14" customFormat="1" ht="11.25">
      <c r="B302" s="211"/>
      <c r="C302" s="212"/>
      <c r="D302" s="194" t="s">
        <v>192</v>
      </c>
      <c r="E302" s="213" t="s">
        <v>19</v>
      </c>
      <c r="F302" s="214" t="s">
        <v>648</v>
      </c>
      <c r="G302" s="212"/>
      <c r="H302" s="215">
        <v>2.08</v>
      </c>
      <c r="I302" s="216"/>
      <c r="J302" s="212"/>
      <c r="K302" s="212"/>
      <c r="L302" s="217"/>
      <c r="M302" s="218"/>
      <c r="N302" s="219"/>
      <c r="O302" s="219"/>
      <c r="P302" s="219"/>
      <c r="Q302" s="219"/>
      <c r="R302" s="219"/>
      <c r="S302" s="219"/>
      <c r="T302" s="220"/>
      <c r="AT302" s="221" t="s">
        <v>192</v>
      </c>
      <c r="AU302" s="221" t="s">
        <v>86</v>
      </c>
      <c r="AV302" s="14" t="s">
        <v>86</v>
      </c>
      <c r="AW302" s="14" t="s">
        <v>37</v>
      </c>
      <c r="AX302" s="14" t="s">
        <v>77</v>
      </c>
      <c r="AY302" s="221" t="s">
        <v>179</v>
      </c>
    </row>
    <row r="303" spans="1:65" s="16" customFormat="1" ht="11.25">
      <c r="B303" s="233"/>
      <c r="C303" s="234"/>
      <c r="D303" s="194" t="s">
        <v>192</v>
      </c>
      <c r="E303" s="235" t="s">
        <v>19</v>
      </c>
      <c r="F303" s="236" t="s">
        <v>273</v>
      </c>
      <c r="G303" s="234"/>
      <c r="H303" s="237">
        <v>5.52</v>
      </c>
      <c r="I303" s="238"/>
      <c r="J303" s="234"/>
      <c r="K303" s="234"/>
      <c r="L303" s="239"/>
      <c r="M303" s="240"/>
      <c r="N303" s="241"/>
      <c r="O303" s="241"/>
      <c r="P303" s="241"/>
      <c r="Q303" s="241"/>
      <c r="R303" s="241"/>
      <c r="S303" s="241"/>
      <c r="T303" s="242"/>
      <c r="AT303" s="243" t="s">
        <v>192</v>
      </c>
      <c r="AU303" s="243" t="s">
        <v>86</v>
      </c>
      <c r="AV303" s="16" t="s">
        <v>94</v>
      </c>
      <c r="AW303" s="16" t="s">
        <v>37</v>
      </c>
      <c r="AX303" s="16" t="s">
        <v>77</v>
      </c>
      <c r="AY303" s="243" t="s">
        <v>179</v>
      </c>
    </row>
    <row r="304" spans="1:65" s="13" customFormat="1" ht="22.5">
      <c r="B304" s="201"/>
      <c r="C304" s="202"/>
      <c r="D304" s="194" t="s">
        <v>192</v>
      </c>
      <c r="E304" s="203" t="s">
        <v>19</v>
      </c>
      <c r="F304" s="204" t="s">
        <v>224</v>
      </c>
      <c r="G304" s="202"/>
      <c r="H304" s="203" t="s">
        <v>19</v>
      </c>
      <c r="I304" s="205"/>
      <c r="J304" s="202"/>
      <c r="K304" s="202"/>
      <c r="L304" s="206"/>
      <c r="M304" s="207"/>
      <c r="N304" s="208"/>
      <c r="O304" s="208"/>
      <c r="P304" s="208"/>
      <c r="Q304" s="208"/>
      <c r="R304" s="208"/>
      <c r="S304" s="208"/>
      <c r="T304" s="209"/>
      <c r="AT304" s="210" t="s">
        <v>192</v>
      </c>
      <c r="AU304" s="210" t="s">
        <v>86</v>
      </c>
      <c r="AV304" s="13" t="s">
        <v>84</v>
      </c>
      <c r="AW304" s="13" t="s">
        <v>37</v>
      </c>
      <c r="AX304" s="13" t="s">
        <v>77</v>
      </c>
      <c r="AY304" s="210" t="s">
        <v>179</v>
      </c>
    </row>
    <row r="305" spans="1:65" s="13" customFormat="1" ht="22.5">
      <c r="B305" s="201"/>
      <c r="C305" s="202"/>
      <c r="D305" s="194" t="s">
        <v>192</v>
      </c>
      <c r="E305" s="203" t="s">
        <v>19</v>
      </c>
      <c r="F305" s="204" t="s">
        <v>701</v>
      </c>
      <c r="G305" s="202"/>
      <c r="H305" s="203" t="s">
        <v>19</v>
      </c>
      <c r="I305" s="205"/>
      <c r="J305" s="202"/>
      <c r="K305" s="202"/>
      <c r="L305" s="206"/>
      <c r="M305" s="207"/>
      <c r="N305" s="208"/>
      <c r="O305" s="208"/>
      <c r="P305" s="208"/>
      <c r="Q305" s="208"/>
      <c r="R305" s="208"/>
      <c r="S305" s="208"/>
      <c r="T305" s="209"/>
      <c r="AT305" s="210" t="s">
        <v>192</v>
      </c>
      <c r="AU305" s="210" t="s">
        <v>86</v>
      </c>
      <c r="AV305" s="13" t="s">
        <v>84</v>
      </c>
      <c r="AW305" s="13" t="s">
        <v>37</v>
      </c>
      <c r="AX305" s="13" t="s">
        <v>77</v>
      </c>
      <c r="AY305" s="210" t="s">
        <v>179</v>
      </c>
    </row>
    <row r="306" spans="1:65" s="14" customFormat="1" ht="11.25">
      <c r="B306" s="211"/>
      <c r="C306" s="212"/>
      <c r="D306" s="194" t="s">
        <v>192</v>
      </c>
      <c r="E306" s="213" t="s">
        <v>19</v>
      </c>
      <c r="F306" s="214" t="s">
        <v>204</v>
      </c>
      <c r="G306" s="212"/>
      <c r="H306" s="215">
        <v>1</v>
      </c>
      <c r="I306" s="216"/>
      <c r="J306" s="212"/>
      <c r="K306" s="212"/>
      <c r="L306" s="217"/>
      <c r="M306" s="218"/>
      <c r="N306" s="219"/>
      <c r="O306" s="219"/>
      <c r="P306" s="219"/>
      <c r="Q306" s="219"/>
      <c r="R306" s="219"/>
      <c r="S306" s="219"/>
      <c r="T306" s="220"/>
      <c r="AT306" s="221" t="s">
        <v>192</v>
      </c>
      <c r="AU306" s="221" t="s">
        <v>86</v>
      </c>
      <c r="AV306" s="14" t="s">
        <v>86</v>
      </c>
      <c r="AW306" s="14" t="s">
        <v>37</v>
      </c>
      <c r="AX306" s="14" t="s">
        <v>77</v>
      </c>
      <c r="AY306" s="221" t="s">
        <v>179</v>
      </c>
    </row>
    <row r="307" spans="1:65" s="15" customFormat="1" ht="11.25">
      <c r="B307" s="222"/>
      <c r="C307" s="223"/>
      <c r="D307" s="194" t="s">
        <v>192</v>
      </c>
      <c r="E307" s="224" t="s">
        <v>19</v>
      </c>
      <c r="F307" s="225" t="s">
        <v>205</v>
      </c>
      <c r="G307" s="223"/>
      <c r="H307" s="226">
        <v>6.52</v>
      </c>
      <c r="I307" s="227"/>
      <c r="J307" s="223"/>
      <c r="K307" s="223"/>
      <c r="L307" s="228"/>
      <c r="M307" s="229"/>
      <c r="N307" s="230"/>
      <c r="O307" s="230"/>
      <c r="P307" s="230"/>
      <c r="Q307" s="230"/>
      <c r="R307" s="230"/>
      <c r="S307" s="230"/>
      <c r="T307" s="231"/>
      <c r="AT307" s="232" t="s">
        <v>192</v>
      </c>
      <c r="AU307" s="232" t="s">
        <v>86</v>
      </c>
      <c r="AV307" s="15" t="s">
        <v>186</v>
      </c>
      <c r="AW307" s="15" t="s">
        <v>37</v>
      </c>
      <c r="AX307" s="15" t="s">
        <v>84</v>
      </c>
      <c r="AY307" s="232" t="s">
        <v>179</v>
      </c>
    </row>
    <row r="308" spans="1:65" s="2" customFormat="1" ht="33" customHeight="1">
      <c r="A308" s="37"/>
      <c r="B308" s="38"/>
      <c r="C308" s="181" t="s">
        <v>427</v>
      </c>
      <c r="D308" s="181" t="s">
        <v>181</v>
      </c>
      <c r="E308" s="182" t="s">
        <v>702</v>
      </c>
      <c r="F308" s="183" t="s">
        <v>703</v>
      </c>
      <c r="G308" s="184" t="s">
        <v>184</v>
      </c>
      <c r="H308" s="185">
        <v>1</v>
      </c>
      <c r="I308" s="186"/>
      <c r="J308" s="187">
        <f>ROUND(I308*H308,2)</f>
        <v>0</v>
      </c>
      <c r="K308" s="183" t="s">
        <v>185</v>
      </c>
      <c r="L308" s="42"/>
      <c r="M308" s="188" t="s">
        <v>19</v>
      </c>
      <c r="N308" s="189" t="s">
        <v>48</v>
      </c>
      <c r="O308" s="67"/>
      <c r="P308" s="190">
        <f>O308*H308</f>
        <v>0</v>
      </c>
      <c r="Q308" s="190">
        <v>0.20745</v>
      </c>
      <c r="R308" s="190">
        <f>Q308*H308</f>
        <v>0.20745</v>
      </c>
      <c r="S308" s="190">
        <v>0</v>
      </c>
      <c r="T308" s="191">
        <f>S308*H308</f>
        <v>0</v>
      </c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R308" s="192" t="s">
        <v>186</v>
      </c>
      <c r="AT308" s="192" t="s">
        <v>181</v>
      </c>
      <c r="AU308" s="192" t="s">
        <v>86</v>
      </c>
      <c r="AY308" s="20" t="s">
        <v>179</v>
      </c>
      <c r="BE308" s="193">
        <f>IF(N308="základní",J308,0)</f>
        <v>0</v>
      </c>
      <c r="BF308" s="193">
        <f>IF(N308="snížená",J308,0)</f>
        <v>0</v>
      </c>
      <c r="BG308" s="193">
        <f>IF(N308="zákl. přenesená",J308,0)</f>
        <v>0</v>
      </c>
      <c r="BH308" s="193">
        <f>IF(N308="sníž. přenesená",J308,0)</f>
        <v>0</v>
      </c>
      <c r="BI308" s="193">
        <f>IF(N308="nulová",J308,0)</f>
        <v>0</v>
      </c>
      <c r="BJ308" s="20" t="s">
        <v>84</v>
      </c>
      <c r="BK308" s="193">
        <f>ROUND(I308*H308,2)</f>
        <v>0</v>
      </c>
      <c r="BL308" s="20" t="s">
        <v>186</v>
      </c>
      <c r="BM308" s="192" t="s">
        <v>704</v>
      </c>
    </row>
    <row r="309" spans="1:65" s="2" customFormat="1" ht="29.25">
      <c r="A309" s="37"/>
      <c r="B309" s="38"/>
      <c r="C309" s="39"/>
      <c r="D309" s="194" t="s">
        <v>188</v>
      </c>
      <c r="E309" s="39"/>
      <c r="F309" s="195" t="s">
        <v>705</v>
      </c>
      <c r="G309" s="39"/>
      <c r="H309" s="39"/>
      <c r="I309" s="196"/>
      <c r="J309" s="39"/>
      <c r="K309" s="39"/>
      <c r="L309" s="42"/>
      <c r="M309" s="197"/>
      <c r="N309" s="198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188</v>
      </c>
      <c r="AU309" s="20" t="s">
        <v>86</v>
      </c>
    </row>
    <row r="310" spans="1:65" s="2" customFormat="1" ht="11.25">
      <c r="A310" s="37"/>
      <c r="B310" s="38"/>
      <c r="C310" s="39"/>
      <c r="D310" s="199" t="s">
        <v>190</v>
      </c>
      <c r="E310" s="39"/>
      <c r="F310" s="200" t="s">
        <v>706</v>
      </c>
      <c r="G310" s="39"/>
      <c r="H310" s="39"/>
      <c r="I310" s="196"/>
      <c r="J310" s="39"/>
      <c r="K310" s="39"/>
      <c r="L310" s="42"/>
      <c r="M310" s="197"/>
      <c r="N310" s="198"/>
      <c r="O310" s="67"/>
      <c r="P310" s="67"/>
      <c r="Q310" s="67"/>
      <c r="R310" s="67"/>
      <c r="S310" s="67"/>
      <c r="T310" s="68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T310" s="20" t="s">
        <v>190</v>
      </c>
      <c r="AU310" s="20" t="s">
        <v>86</v>
      </c>
    </row>
    <row r="311" spans="1:65" s="13" customFormat="1" ht="22.5">
      <c r="B311" s="201"/>
      <c r="C311" s="202"/>
      <c r="D311" s="194" t="s">
        <v>192</v>
      </c>
      <c r="E311" s="203" t="s">
        <v>19</v>
      </c>
      <c r="F311" s="204" t="s">
        <v>224</v>
      </c>
      <c r="G311" s="202"/>
      <c r="H311" s="203" t="s">
        <v>19</v>
      </c>
      <c r="I311" s="205"/>
      <c r="J311" s="202"/>
      <c r="K311" s="202"/>
      <c r="L311" s="206"/>
      <c r="M311" s="207"/>
      <c r="N311" s="208"/>
      <c r="O311" s="208"/>
      <c r="P311" s="208"/>
      <c r="Q311" s="208"/>
      <c r="R311" s="208"/>
      <c r="S311" s="208"/>
      <c r="T311" s="209"/>
      <c r="AT311" s="210" t="s">
        <v>192</v>
      </c>
      <c r="AU311" s="210" t="s">
        <v>86</v>
      </c>
      <c r="AV311" s="13" t="s">
        <v>84</v>
      </c>
      <c r="AW311" s="13" t="s">
        <v>37</v>
      </c>
      <c r="AX311" s="13" t="s">
        <v>77</v>
      </c>
      <c r="AY311" s="210" t="s">
        <v>179</v>
      </c>
    </row>
    <row r="312" spans="1:65" s="13" customFormat="1" ht="11.25">
      <c r="B312" s="201"/>
      <c r="C312" s="202"/>
      <c r="D312" s="194" t="s">
        <v>192</v>
      </c>
      <c r="E312" s="203" t="s">
        <v>19</v>
      </c>
      <c r="F312" s="204" t="s">
        <v>707</v>
      </c>
      <c r="G312" s="202"/>
      <c r="H312" s="203" t="s">
        <v>19</v>
      </c>
      <c r="I312" s="205"/>
      <c r="J312" s="202"/>
      <c r="K312" s="202"/>
      <c r="L312" s="206"/>
      <c r="M312" s="207"/>
      <c r="N312" s="208"/>
      <c r="O312" s="208"/>
      <c r="P312" s="208"/>
      <c r="Q312" s="208"/>
      <c r="R312" s="208"/>
      <c r="S312" s="208"/>
      <c r="T312" s="209"/>
      <c r="AT312" s="210" t="s">
        <v>192</v>
      </c>
      <c r="AU312" s="210" t="s">
        <v>86</v>
      </c>
      <c r="AV312" s="13" t="s">
        <v>84</v>
      </c>
      <c r="AW312" s="13" t="s">
        <v>37</v>
      </c>
      <c r="AX312" s="13" t="s">
        <v>77</v>
      </c>
      <c r="AY312" s="210" t="s">
        <v>179</v>
      </c>
    </row>
    <row r="313" spans="1:65" s="14" customFormat="1" ht="11.25">
      <c r="B313" s="211"/>
      <c r="C313" s="212"/>
      <c r="D313" s="194" t="s">
        <v>192</v>
      </c>
      <c r="E313" s="213" t="s">
        <v>19</v>
      </c>
      <c r="F313" s="214" t="s">
        <v>204</v>
      </c>
      <c r="G313" s="212"/>
      <c r="H313" s="215">
        <v>1</v>
      </c>
      <c r="I313" s="216"/>
      <c r="J313" s="212"/>
      <c r="K313" s="212"/>
      <c r="L313" s="217"/>
      <c r="M313" s="218"/>
      <c r="N313" s="219"/>
      <c r="O313" s="219"/>
      <c r="P313" s="219"/>
      <c r="Q313" s="219"/>
      <c r="R313" s="219"/>
      <c r="S313" s="219"/>
      <c r="T313" s="220"/>
      <c r="AT313" s="221" t="s">
        <v>192</v>
      </c>
      <c r="AU313" s="221" t="s">
        <v>86</v>
      </c>
      <c r="AV313" s="14" t="s">
        <v>86</v>
      </c>
      <c r="AW313" s="14" t="s">
        <v>37</v>
      </c>
      <c r="AX313" s="14" t="s">
        <v>84</v>
      </c>
      <c r="AY313" s="221" t="s">
        <v>179</v>
      </c>
    </row>
    <row r="314" spans="1:65" s="2" customFormat="1" ht="24.2" customHeight="1">
      <c r="A314" s="37"/>
      <c r="B314" s="38"/>
      <c r="C314" s="181" t="s">
        <v>438</v>
      </c>
      <c r="D314" s="181" t="s">
        <v>181</v>
      </c>
      <c r="E314" s="182" t="s">
        <v>428</v>
      </c>
      <c r="F314" s="183" t="s">
        <v>429</v>
      </c>
      <c r="G314" s="184" t="s">
        <v>184</v>
      </c>
      <c r="H314" s="185">
        <v>5.52</v>
      </c>
      <c r="I314" s="186"/>
      <c r="J314" s="187">
        <f>ROUND(I314*H314,2)</f>
        <v>0</v>
      </c>
      <c r="K314" s="183" t="s">
        <v>185</v>
      </c>
      <c r="L314" s="42"/>
      <c r="M314" s="188" t="s">
        <v>19</v>
      </c>
      <c r="N314" s="189" t="s">
        <v>48</v>
      </c>
      <c r="O314" s="67"/>
      <c r="P314" s="190">
        <f>O314*H314</f>
        <v>0</v>
      </c>
      <c r="Q314" s="190">
        <v>9.0620000000000006E-2</v>
      </c>
      <c r="R314" s="190">
        <f>Q314*H314</f>
        <v>0.50022239999999996</v>
      </c>
      <c r="S314" s="190">
        <v>0</v>
      </c>
      <c r="T314" s="191">
        <f>S314*H314</f>
        <v>0</v>
      </c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R314" s="192" t="s">
        <v>186</v>
      </c>
      <c r="AT314" s="192" t="s">
        <v>181</v>
      </c>
      <c r="AU314" s="192" t="s">
        <v>86</v>
      </c>
      <c r="AY314" s="20" t="s">
        <v>179</v>
      </c>
      <c r="BE314" s="193">
        <f>IF(N314="základní",J314,0)</f>
        <v>0</v>
      </c>
      <c r="BF314" s="193">
        <f>IF(N314="snížená",J314,0)</f>
        <v>0</v>
      </c>
      <c r="BG314" s="193">
        <f>IF(N314="zákl. přenesená",J314,0)</f>
        <v>0</v>
      </c>
      <c r="BH314" s="193">
        <f>IF(N314="sníž. přenesená",J314,0)</f>
        <v>0</v>
      </c>
      <c r="BI314" s="193">
        <f>IF(N314="nulová",J314,0)</f>
        <v>0</v>
      </c>
      <c r="BJ314" s="20" t="s">
        <v>84</v>
      </c>
      <c r="BK314" s="193">
        <f>ROUND(I314*H314,2)</f>
        <v>0</v>
      </c>
      <c r="BL314" s="20" t="s">
        <v>186</v>
      </c>
      <c r="BM314" s="192" t="s">
        <v>430</v>
      </c>
    </row>
    <row r="315" spans="1:65" s="2" customFormat="1" ht="48.75">
      <c r="A315" s="37"/>
      <c r="B315" s="38"/>
      <c r="C315" s="39"/>
      <c r="D315" s="194" t="s">
        <v>188</v>
      </c>
      <c r="E315" s="39"/>
      <c r="F315" s="195" t="s">
        <v>431</v>
      </c>
      <c r="G315" s="39"/>
      <c r="H315" s="39"/>
      <c r="I315" s="196"/>
      <c r="J315" s="39"/>
      <c r="K315" s="39"/>
      <c r="L315" s="42"/>
      <c r="M315" s="197"/>
      <c r="N315" s="198"/>
      <c r="O315" s="67"/>
      <c r="P315" s="67"/>
      <c r="Q315" s="67"/>
      <c r="R315" s="67"/>
      <c r="S315" s="67"/>
      <c r="T315" s="68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T315" s="20" t="s">
        <v>188</v>
      </c>
      <c r="AU315" s="20" t="s">
        <v>86</v>
      </c>
    </row>
    <row r="316" spans="1:65" s="2" customFormat="1" ht="11.25">
      <c r="A316" s="37"/>
      <c r="B316" s="38"/>
      <c r="C316" s="39"/>
      <c r="D316" s="199" t="s">
        <v>190</v>
      </c>
      <c r="E316" s="39"/>
      <c r="F316" s="200" t="s">
        <v>432</v>
      </c>
      <c r="G316" s="39"/>
      <c r="H316" s="39"/>
      <c r="I316" s="196"/>
      <c r="J316" s="39"/>
      <c r="K316" s="39"/>
      <c r="L316" s="42"/>
      <c r="M316" s="197"/>
      <c r="N316" s="198"/>
      <c r="O316" s="67"/>
      <c r="P316" s="67"/>
      <c r="Q316" s="67"/>
      <c r="R316" s="67"/>
      <c r="S316" s="67"/>
      <c r="T316" s="68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T316" s="20" t="s">
        <v>190</v>
      </c>
      <c r="AU316" s="20" t="s">
        <v>86</v>
      </c>
    </row>
    <row r="317" spans="1:65" s="2" customFormat="1" ht="39">
      <c r="A317" s="37"/>
      <c r="B317" s="38"/>
      <c r="C317" s="39"/>
      <c r="D317" s="194" t="s">
        <v>433</v>
      </c>
      <c r="E317" s="39"/>
      <c r="F317" s="254" t="s">
        <v>434</v>
      </c>
      <c r="G317" s="39"/>
      <c r="H317" s="39"/>
      <c r="I317" s="196"/>
      <c r="J317" s="39"/>
      <c r="K317" s="39"/>
      <c r="L317" s="42"/>
      <c r="M317" s="197"/>
      <c r="N317" s="198"/>
      <c r="O317" s="67"/>
      <c r="P317" s="67"/>
      <c r="Q317" s="67"/>
      <c r="R317" s="67"/>
      <c r="S317" s="67"/>
      <c r="T317" s="68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T317" s="20" t="s">
        <v>433</v>
      </c>
      <c r="AU317" s="20" t="s">
        <v>86</v>
      </c>
    </row>
    <row r="318" spans="1:65" s="13" customFormat="1" ht="33.75">
      <c r="B318" s="201"/>
      <c r="C318" s="202"/>
      <c r="D318" s="194" t="s">
        <v>192</v>
      </c>
      <c r="E318" s="203" t="s">
        <v>19</v>
      </c>
      <c r="F318" s="204" t="s">
        <v>708</v>
      </c>
      <c r="G318" s="202"/>
      <c r="H318" s="203" t="s">
        <v>19</v>
      </c>
      <c r="I318" s="205"/>
      <c r="J318" s="202"/>
      <c r="K318" s="202"/>
      <c r="L318" s="206"/>
      <c r="M318" s="207"/>
      <c r="N318" s="208"/>
      <c r="O318" s="208"/>
      <c r="P318" s="208"/>
      <c r="Q318" s="208"/>
      <c r="R318" s="208"/>
      <c r="S318" s="208"/>
      <c r="T318" s="209"/>
      <c r="AT318" s="210" t="s">
        <v>192</v>
      </c>
      <c r="AU318" s="210" t="s">
        <v>86</v>
      </c>
      <c r="AV318" s="13" t="s">
        <v>84</v>
      </c>
      <c r="AW318" s="13" t="s">
        <v>37</v>
      </c>
      <c r="AX318" s="13" t="s">
        <v>77</v>
      </c>
      <c r="AY318" s="210" t="s">
        <v>179</v>
      </c>
    </row>
    <row r="319" spans="1:65" s="13" customFormat="1" ht="22.5">
      <c r="B319" s="201"/>
      <c r="C319" s="202"/>
      <c r="D319" s="194" t="s">
        <v>192</v>
      </c>
      <c r="E319" s="203" t="s">
        <v>19</v>
      </c>
      <c r="F319" s="204" t="s">
        <v>709</v>
      </c>
      <c r="G319" s="202"/>
      <c r="H319" s="203" t="s">
        <v>19</v>
      </c>
      <c r="I319" s="205"/>
      <c r="J319" s="202"/>
      <c r="K319" s="202"/>
      <c r="L319" s="206"/>
      <c r="M319" s="207"/>
      <c r="N319" s="208"/>
      <c r="O319" s="208"/>
      <c r="P319" s="208"/>
      <c r="Q319" s="208"/>
      <c r="R319" s="208"/>
      <c r="S319" s="208"/>
      <c r="T319" s="209"/>
      <c r="AT319" s="210" t="s">
        <v>192</v>
      </c>
      <c r="AU319" s="210" t="s">
        <v>86</v>
      </c>
      <c r="AV319" s="13" t="s">
        <v>84</v>
      </c>
      <c r="AW319" s="13" t="s">
        <v>37</v>
      </c>
      <c r="AX319" s="13" t="s">
        <v>77</v>
      </c>
      <c r="AY319" s="210" t="s">
        <v>179</v>
      </c>
    </row>
    <row r="320" spans="1:65" s="14" customFormat="1" ht="11.25">
      <c r="B320" s="211"/>
      <c r="C320" s="212"/>
      <c r="D320" s="194" t="s">
        <v>192</v>
      </c>
      <c r="E320" s="213" t="s">
        <v>19</v>
      </c>
      <c r="F320" s="214" t="s">
        <v>646</v>
      </c>
      <c r="G320" s="212"/>
      <c r="H320" s="215">
        <v>3.44</v>
      </c>
      <c r="I320" s="216"/>
      <c r="J320" s="212"/>
      <c r="K320" s="212"/>
      <c r="L320" s="217"/>
      <c r="M320" s="218"/>
      <c r="N320" s="219"/>
      <c r="O320" s="219"/>
      <c r="P320" s="219"/>
      <c r="Q320" s="219"/>
      <c r="R320" s="219"/>
      <c r="S320" s="219"/>
      <c r="T320" s="220"/>
      <c r="AT320" s="221" t="s">
        <v>192</v>
      </c>
      <c r="AU320" s="221" t="s">
        <v>86</v>
      </c>
      <c r="AV320" s="14" t="s">
        <v>86</v>
      </c>
      <c r="AW320" s="14" t="s">
        <v>37</v>
      </c>
      <c r="AX320" s="14" t="s">
        <v>77</v>
      </c>
      <c r="AY320" s="221" t="s">
        <v>179</v>
      </c>
    </row>
    <row r="321" spans="1:65" s="13" customFormat="1" ht="22.5">
      <c r="B321" s="201"/>
      <c r="C321" s="202"/>
      <c r="D321" s="194" t="s">
        <v>192</v>
      </c>
      <c r="E321" s="203" t="s">
        <v>19</v>
      </c>
      <c r="F321" s="204" t="s">
        <v>710</v>
      </c>
      <c r="G321" s="202"/>
      <c r="H321" s="203" t="s">
        <v>19</v>
      </c>
      <c r="I321" s="205"/>
      <c r="J321" s="202"/>
      <c r="K321" s="202"/>
      <c r="L321" s="206"/>
      <c r="M321" s="207"/>
      <c r="N321" s="208"/>
      <c r="O321" s="208"/>
      <c r="P321" s="208"/>
      <c r="Q321" s="208"/>
      <c r="R321" s="208"/>
      <c r="S321" s="208"/>
      <c r="T321" s="209"/>
      <c r="AT321" s="210" t="s">
        <v>192</v>
      </c>
      <c r="AU321" s="210" t="s">
        <v>86</v>
      </c>
      <c r="AV321" s="13" t="s">
        <v>84</v>
      </c>
      <c r="AW321" s="13" t="s">
        <v>37</v>
      </c>
      <c r="AX321" s="13" t="s">
        <v>77</v>
      </c>
      <c r="AY321" s="210" t="s">
        <v>179</v>
      </c>
    </row>
    <row r="322" spans="1:65" s="14" customFormat="1" ht="11.25">
      <c r="B322" s="211"/>
      <c r="C322" s="212"/>
      <c r="D322" s="194" t="s">
        <v>192</v>
      </c>
      <c r="E322" s="213" t="s">
        <v>19</v>
      </c>
      <c r="F322" s="214" t="s">
        <v>648</v>
      </c>
      <c r="G322" s="212"/>
      <c r="H322" s="215">
        <v>2.08</v>
      </c>
      <c r="I322" s="216"/>
      <c r="J322" s="212"/>
      <c r="K322" s="212"/>
      <c r="L322" s="217"/>
      <c r="M322" s="218"/>
      <c r="N322" s="219"/>
      <c r="O322" s="219"/>
      <c r="P322" s="219"/>
      <c r="Q322" s="219"/>
      <c r="R322" s="219"/>
      <c r="S322" s="219"/>
      <c r="T322" s="220"/>
      <c r="AT322" s="221" t="s">
        <v>192</v>
      </c>
      <c r="AU322" s="221" t="s">
        <v>86</v>
      </c>
      <c r="AV322" s="14" t="s">
        <v>86</v>
      </c>
      <c r="AW322" s="14" t="s">
        <v>37</v>
      </c>
      <c r="AX322" s="14" t="s">
        <v>77</v>
      </c>
      <c r="AY322" s="221" t="s">
        <v>179</v>
      </c>
    </row>
    <row r="323" spans="1:65" s="15" customFormat="1" ht="11.25">
      <c r="B323" s="222"/>
      <c r="C323" s="223"/>
      <c r="D323" s="194" t="s">
        <v>192</v>
      </c>
      <c r="E323" s="224" t="s">
        <v>19</v>
      </c>
      <c r="F323" s="225" t="s">
        <v>205</v>
      </c>
      <c r="G323" s="223"/>
      <c r="H323" s="226">
        <v>5.52</v>
      </c>
      <c r="I323" s="227"/>
      <c r="J323" s="223"/>
      <c r="K323" s="223"/>
      <c r="L323" s="228"/>
      <c r="M323" s="229"/>
      <c r="N323" s="230"/>
      <c r="O323" s="230"/>
      <c r="P323" s="230"/>
      <c r="Q323" s="230"/>
      <c r="R323" s="230"/>
      <c r="S323" s="230"/>
      <c r="T323" s="231"/>
      <c r="AT323" s="232" t="s">
        <v>192</v>
      </c>
      <c r="AU323" s="232" t="s">
        <v>86</v>
      </c>
      <c r="AV323" s="15" t="s">
        <v>186</v>
      </c>
      <c r="AW323" s="15" t="s">
        <v>37</v>
      </c>
      <c r="AX323" s="15" t="s">
        <v>84</v>
      </c>
      <c r="AY323" s="232" t="s">
        <v>179</v>
      </c>
    </row>
    <row r="324" spans="1:65" s="2" customFormat="1" ht="24.2" customHeight="1">
      <c r="A324" s="37"/>
      <c r="B324" s="38"/>
      <c r="C324" s="244" t="s">
        <v>446</v>
      </c>
      <c r="D324" s="244" t="s">
        <v>374</v>
      </c>
      <c r="E324" s="245" t="s">
        <v>439</v>
      </c>
      <c r="F324" s="246" t="s">
        <v>440</v>
      </c>
      <c r="G324" s="247" t="s">
        <v>184</v>
      </c>
      <c r="H324" s="248">
        <v>5.52</v>
      </c>
      <c r="I324" s="249"/>
      <c r="J324" s="250">
        <f>ROUND(I324*H324,2)</f>
        <v>0</v>
      </c>
      <c r="K324" s="246" t="s">
        <v>441</v>
      </c>
      <c r="L324" s="251"/>
      <c r="M324" s="252" t="s">
        <v>19</v>
      </c>
      <c r="N324" s="253" t="s">
        <v>48</v>
      </c>
      <c r="O324" s="67"/>
      <c r="P324" s="190">
        <f>O324*H324</f>
        <v>0</v>
      </c>
      <c r="Q324" s="190">
        <v>0.17599999999999999</v>
      </c>
      <c r="R324" s="190">
        <f>Q324*H324</f>
        <v>0.97151999999999983</v>
      </c>
      <c r="S324" s="190">
        <v>0</v>
      </c>
      <c r="T324" s="191">
        <f>S324*H324</f>
        <v>0</v>
      </c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R324" s="192" t="s">
        <v>253</v>
      </c>
      <c r="AT324" s="192" t="s">
        <v>374</v>
      </c>
      <c r="AU324" s="192" t="s">
        <v>86</v>
      </c>
      <c r="AY324" s="20" t="s">
        <v>179</v>
      </c>
      <c r="BE324" s="193">
        <f>IF(N324="základní",J324,0)</f>
        <v>0</v>
      </c>
      <c r="BF324" s="193">
        <f>IF(N324="snížená",J324,0)</f>
        <v>0</v>
      </c>
      <c r="BG324" s="193">
        <f>IF(N324="zákl. přenesená",J324,0)</f>
        <v>0</v>
      </c>
      <c r="BH324" s="193">
        <f>IF(N324="sníž. přenesená",J324,0)</f>
        <v>0</v>
      </c>
      <c r="BI324" s="193">
        <f>IF(N324="nulová",J324,0)</f>
        <v>0</v>
      </c>
      <c r="BJ324" s="20" t="s">
        <v>84</v>
      </c>
      <c r="BK324" s="193">
        <f>ROUND(I324*H324,2)</f>
        <v>0</v>
      </c>
      <c r="BL324" s="20" t="s">
        <v>186</v>
      </c>
      <c r="BM324" s="192" t="s">
        <v>442</v>
      </c>
    </row>
    <row r="325" spans="1:65" s="2" customFormat="1" ht="11.25">
      <c r="A325" s="37"/>
      <c r="B325" s="38"/>
      <c r="C325" s="39"/>
      <c r="D325" s="194" t="s">
        <v>188</v>
      </c>
      <c r="E325" s="39"/>
      <c r="F325" s="195" t="s">
        <v>440</v>
      </c>
      <c r="G325" s="39"/>
      <c r="H325" s="39"/>
      <c r="I325" s="196"/>
      <c r="J325" s="39"/>
      <c r="K325" s="39"/>
      <c r="L325" s="42"/>
      <c r="M325" s="197"/>
      <c r="N325" s="198"/>
      <c r="O325" s="67"/>
      <c r="P325" s="67"/>
      <c r="Q325" s="67"/>
      <c r="R325" s="67"/>
      <c r="S325" s="67"/>
      <c r="T325" s="68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T325" s="20" t="s">
        <v>188</v>
      </c>
      <c r="AU325" s="20" t="s">
        <v>86</v>
      </c>
    </row>
    <row r="326" spans="1:65" s="13" customFormat="1" ht="11.25">
      <c r="B326" s="201"/>
      <c r="C326" s="202"/>
      <c r="D326" s="194" t="s">
        <v>192</v>
      </c>
      <c r="E326" s="203" t="s">
        <v>19</v>
      </c>
      <c r="F326" s="204" t="s">
        <v>443</v>
      </c>
      <c r="G326" s="202"/>
      <c r="H326" s="203" t="s">
        <v>19</v>
      </c>
      <c r="I326" s="205"/>
      <c r="J326" s="202"/>
      <c r="K326" s="202"/>
      <c r="L326" s="206"/>
      <c r="M326" s="207"/>
      <c r="N326" s="208"/>
      <c r="O326" s="208"/>
      <c r="P326" s="208"/>
      <c r="Q326" s="208"/>
      <c r="R326" s="208"/>
      <c r="S326" s="208"/>
      <c r="T326" s="209"/>
      <c r="AT326" s="210" t="s">
        <v>192</v>
      </c>
      <c r="AU326" s="210" t="s">
        <v>86</v>
      </c>
      <c r="AV326" s="13" t="s">
        <v>84</v>
      </c>
      <c r="AW326" s="13" t="s">
        <v>37</v>
      </c>
      <c r="AX326" s="13" t="s">
        <v>77</v>
      </c>
      <c r="AY326" s="210" t="s">
        <v>179</v>
      </c>
    </row>
    <row r="327" spans="1:65" s="13" customFormat="1" ht="33.75">
      <c r="B327" s="201"/>
      <c r="C327" s="202"/>
      <c r="D327" s="194" t="s">
        <v>192</v>
      </c>
      <c r="E327" s="203" t="s">
        <v>19</v>
      </c>
      <c r="F327" s="204" t="s">
        <v>444</v>
      </c>
      <c r="G327" s="202"/>
      <c r="H327" s="203" t="s">
        <v>19</v>
      </c>
      <c r="I327" s="205"/>
      <c r="J327" s="202"/>
      <c r="K327" s="202"/>
      <c r="L327" s="206"/>
      <c r="M327" s="207"/>
      <c r="N327" s="208"/>
      <c r="O327" s="208"/>
      <c r="P327" s="208"/>
      <c r="Q327" s="208"/>
      <c r="R327" s="208"/>
      <c r="S327" s="208"/>
      <c r="T327" s="209"/>
      <c r="AT327" s="210" t="s">
        <v>192</v>
      </c>
      <c r="AU327" s="210" t="s">
        <v>86</v>
      </c>
      <c r="AV327" s="13" t="s">
        <v>84</v>
      </c>
      <c r="AW327" s="13" t="s">
        <v>37</v>
      </c>
      <c r="AX327" s="13" t="s">
        <v>77</v>
      </c>
      <c r="AY327" s="210" t="s">
        <v>179</v>
      </c>
    </row>
    <row r="328" spans="1:65" s="14" customFormat="1" ht="11.25">
      <c r="B328" s="211"/>
      <c r="C328" s="212"/>
      <c r="D328" s="194" t="s">
        <v>192</v>
      </c>
      <c r="E328" s="213" t="s">
        <v>19</v>
      </c>
      <c r="F328" s="214" t="s">
        <v>711</v>
      </c>
      <c r="G328" s="212"/>
      <c r="H328" s="215">
        <v>5.52</v>
      </c>
      <c r="I328" s="216"/>
      <c r="J328" s="212"/>
      <c r="K328" s="212"/>
      <c r="L328" s="217"/>
      <c r="M328" s="218"/>
      <c r="N328" s="219"/>
      <c r="O328" s="219"/>
      <c r="P328" s="219"/>
      <c r="Q328" s="219"/>
      <c r="R328" s="219"/>
      <c r="S328" s="219"/>
      <c r="T328" s="220"/>
      <c r="AT328" s="221" t="s">
        <v>192</v>
      </c>
      <c r="AU328" s="221" t="s">
        <v>86</v>
      </c>
      <c r="AV328" s="14" t="s">
        <v>86</v>
      </c>
      <c r="AW328" s="14" t="s">
        <v>37</v>
      </c>
      <c r="AX328" s="14" t="s">
        <v>84</v>
      </c>
      <c r="AY328" s="221" t="s">
        <v>179</v>
      </c>
    </row>
    <row r="329" spans="1:65" s="2" customFormat="1" ht="24.2" customHeight="1">
      <c r="A329" s="37"/>
      <c r="B329" s="38"/>
      <c r="C329" s="244" t="s">
        <v>451</v>
      </c>
      <c r="D329" s="244" t="s">
        <v>374</v>
      </c>
      <c r="E329" s="245" t="s">
        <v>447</v>
      </c>
      <c r="F329" s="246" t="s">
        <v>440</v>
      </c>
      <c r="G329" s="247" t="s">
        <v>184</v>
      </c>
      <c r="H329" s="248">
        <v>1</v>
      </c>
      <c r="I329" s="249"/>
      <c r="J329" s="250">
        <f>ROUND(I329*H329,2)</f>
        <v>0</v>
      </c>
      <c r="K329" s="246" t="s">
        <v>185</v>
      </c>
      <c r="L329" s="251"/>
      <c r="M329" s="252" t="s">
        <v>19</v>
      </c>
      <c r="N329" s="253" t="s">
        <v>48</v>
      </c>
      <c r="O329" s="67"/>
      <c r="P329" s="190">
        <f>O329*H329</f>
        <v>0</v>
      </c>
      <c r="Q329" s="190">
        <v>0.17599999999999999</v>
      </c>
      <c r="R329" s="190">
        <f>Q329*H329</f>
        <v>0.17599999999999999</v>
      </c>
      <c r="S329" s="190">
        <v>0</v>
      </c>
      <c r="T329" s="191">
        <f>S329*H329</f>
        <v>0</v>
      </c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R329" s="192" t="s">
        <v>253</v>
      </c>
      <c r="AT329" s="192" t="s">
        <v>374</v>
      </c>
      <c r="AU329" s="192" t="s">
        <v>86</v>
      </c>
      <c r="AY329" s="20" t="s">
        <v>179</v>
      </c>
      <c r="BE329" s="193">
        <f>IF(N329="základní",J329,0)</f>
        <v>0</v>
      </c>
      <c r="BF329" s="193">
        <f>IF(N329="snížená",J329,0)</f>
        <v>0</v>
      </c>
      <c r="BG329" s="193">
        <f>IF(N329="zákl. přenesená",J329,0)</f>
        <v>0</v>
      </c>
      <c r="BH329" s="193">
        <f>IF(N329="sníž. přenesená",J329,0)</f>
        <v>0</v>
      </c>
      <c r="BI329" s="193">
        <f>IF(N329="nulová",J329,0)</f>
        <v>0</v>
      </c>
      <c r="BJ329" s="20" t="s">
        <v>84</v>
      </c>
      <c r="BK329" s="193">
        <f>ROUND(I329*H329,2)</f>
        <v>0</v>
      </c>
      <c r="BL329" s="20" t="s">
        <v>186</v>
      </c>
      <c r="BM329" s="192" t="s">
        <v>448</v>
      </c>
    </row>
    <row r="330" spans="1:65" s="2" customFormat="1" ht="11.25">
      <c r="A330" s="37"/>
      <c r="B330" s="38"/>
      <c r="C330" s="39"/>
      <c r="D330" s="194" t="s">
        <v>188</v>
      </c>
      <c r="E330" s="39"/>
      <c r="F330" s="195" t="s">
        <v>440</v>
      </c>
      <c r="G330" s="39"/>
      <c r="H330" s="39"/>
      <c r="I330" s="196"/>
      <c r="J330" s="39"/>
      <c r="K330" s="39"/>
      <c r="L330" s="42"/>
      <c r="M330" s="197"/>
      <c r="N330" s="198"/>
      <c r="O330" s="67"/>
      <c r="P330" s="67"/>
      <c r="Q330" s="67"/>
      <c r="R330" s="67"/>
      <c r="S330" s="67"/>
      <c r="T330" s="68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T330" s="20" t="s">
        <v>188</v>
      </c>
      <c r="AU330" s="20" t="s">
        <v>86</v>
      </c>
    </row>
    <row r="331" spans="1:65" s="13" customFormat="1" ht="22.5">
      <c r="B331" s="201"/>
      <c r="C331" s="202"/>
      <c r="D331" s="194" t="s">
        <v>192</v>
      </c>
      <c r="E331" s="203" t="s">
        <v>19</v>
      </c>
      <c r="F331" s="204" t="s">
        <v>449</v>
      </c>
      <c r="G331" s="202"/>
      <c r="H331" s="203" t="s">
        <v>19</v>
      </c>
      <c r="I331" s="205"/>
      <c r="J331" s="202"/>
      <c r="K331" s="202"/>
      <c r="L331" s="206"/>
      <c r="M331" s="207"/>
      <c r="N331" s="208"/>
      <c r="O331" s="208"/>
      <c r="P331" s="208"/>
      <c r="Q331" s="208"/>
      <c r="R331" s="208"/>
      <c r="S331" s="208"/>
      <c r="T331" s="209"/>
      <c r="AT331" s="210" t="s">
        <v>192</v>
      </c>
      <c r="AU331" s="210" t="s">
        <v>86</v>
      </c>
      <c r="AV331" s="13" t="s">
        <v>84</v>
      </c>
      <c r="AW331" s="13" t="s">
        <v>37</v>
      </c>
      <c r="AX331" s="13" t="s">
        <v>77</v>
      </c>
      <c r="AY331" s="210" t="s">
        <v>179</v>
      </c>
    </row>
    <row r="332" spans="1:65" s="13" customFormat="1" ht="22.5">
      <c r="B332" s="201"/>
      <c r="C332" s="202"/>
      <c r="D332" s="194" t="s">
        <v>192</v>
      </c>
      <c r="E332" s="203" t="s">
        <v>19</v>
      </c>
      <c r="F332" s="204" t="s">
        <v>450</v>
      </c>
      <c r="G332" s="202"/>
      <c r="H332" s="203" t="s">
        <v>19</v>
      </c>
      <c r="I332" s="205"/>
      <c r="J332" s="202"/>
      <c r="K332" s="202"/>
      <c r="L332" s="206"/>
      <c r="M332" s="207"/>
      <c r="N332" s="208"/>
      <c r="O332" s="208"/>
      <c r="P332" s="208"/>
      <c r="Q332" s="208"/>
      <c r="R332" s="208"/>
      <c r="S332" s="208"/>
      <c r="T332" s="209"/>
      <c r="AT332" s="210" t="s">
        <v>192</v>
      </c>
      <c r="AU332" s="210" t="s">
        <v>86</v>
      </c>
      <c r="AV332" s="13" t="s">
        <v>84</v>
      </c>
      <c r="AW332" s="13" t="s">
        <v>37</v>
      </c>
      <c r="AX332" s="13" t="s">
        <v>77</v>
      </c>
      <c r="AY332" s="210" t="s">
        <v>179</v>
      </c>
    </row>
    <row r="333" spans="1:65" s="14" customFormat="1" ht="11.25">
      <c r="B333" s="211"/>
      <c r="C333" s="212"/>
      <c r="D333" s="194" t="s">
        <v>192</v>
      </c>
      <c r="E333" s="213" t="s">
        <v>19</v>
      </c>
      <c r="F333" s="214" t="s">
        <v>204</v>
      </c>
      <c r="G333" s="212"/>
      <c r="H333" s="215">
        <v>1</v>
      </c>
      <c r="I333" s="216"/>
      <c r="J333" s="212"/>
      <c r="K333" s="212"/>
      <c r="L333" s="217"/>
      <c r="M333" s="218"/>
      <c r="N333" s="219"/>
      <c r="O333" s="219"/>
      <c r="P333" s="219"/>
      <c r="Q333" s="219"/>
      <c r="R333" s="219"/>
      <c r="S333" s="219"/>
      <c r="T333" s="220"/>
      <c r="AT333" s="221" t="s">
        <v>192</v>
      </c>
      <c r="AU333" s="221" t="s">
        <v>86</v>
      </c>
      <c r="AV333" s="14" t="s">
        <v>86</v>
      </c>
      <c r="AW333" s="14" t="s">
        <v>37</v>
      </c>
      <c r="AX333" s="14" t="s">
        <v>84</v>
      </c>
      <c r="AY333" s="221" t="s">
        <v>179</v>
      </c>
    </row>
    <row r="334" spans="1:65" s="12" customFormat="1" ht="22.9" customHeight="1">
      <c r="B334" s="165"/>
      <c r="C334" s="166"/>
      <c r="D334" s="167" t="s">
        <v>76</v>
      </c>
      <c r="E334" s="179" t="s">
        <v>263</v>
      </c>
      <c r="F334" s="179" t="s">
        <v>470</v>
      </c>
      <c r="G334" s="166"/>
      <c r="H334" s="166"/>
      <c r="I334" s="169"/>
      <c r="J334" s="180">
        <f>BK334</f>
        <v>0</v>
      </c>
      <c r="K334" s="166"/>
      <c r="L334" s="171"/>
      <c r="M334" s="172"/>
      <c r="N334" s="173"/>
      <c r="O334" s="173"/>
      <c r="P334" s="174">
        <f>SUM(P335:P370)</f>
        <v>0</v>
      </c>
      <c r="Q334" s="173"/>
      <c r="R334" s="174">
        <f>SUM(R335:R370)</f>
        <v>2.3731400000000002</v>
      </c>
      <c r="S334" s="173"/>
      <c r="T334" s="175">
        <f>SUM(T335:T370)</f>
        <v>0</v>
      </c>
      <c r="AR334" s="176" t="s">
        <v>84</v>
      </c>
      <c r="AT334" s="177" t="s">
        <v>76</v>
      </c>
      <c r="AU334" s="177" t="s">
        <v>84</v>
      </c>
      <c r="AY334" s="176" t="s">
        <v>179</v>
      </c>
      <c r="BK334" s="178">
        <f>SUM(BK335:BK370)</f>
        <v>0</v>
      </c>
    </row>
    <row r="335" spans="1:65" s="2" customFormat="1" ht="24.2" customHeight="1">
      <c r="A335" s="37"/>
      <c r="B335" s="38"/>
      <c r="C335" s="181" t="s">
        <v>459</v>
      </c>
      <c r="D335" s="181" t="s">
        <v>181</v>
      </c>
      <c r="E335" s="182" t="s">
        <v>472</v>
      </c>
      <c r="F335" s="183" t="s">
        <v>473</v>
      </c>
      <c r="G335" s="184" t="s">
        <v>184</v>
      </c>
      <c r="H335" s="185">
        <v>110</v>
      </c>
      <c r="I335" s="186"/>
      <c r="J335" s="187">
        <f>ROUND(I335*H335,2)</f>
        <v>0</v>
      </c>
      <c r="K335" s="183" t="s">
        <v>474</v>
      </c>
      <c r="L335" s="42"/>
      <c r="M335" s="188" t="s">
        <v>19</v>
      </c>
      <c r="N335" s="189" t="s">
        <v>48</v>
      </c>
      <c r="O335" s="67"/>
      <c r="P335" s="190">
        <f>O335*H335</f>
        <v>0</v>
      </c>
      <c r="Q335" s="190">
        <v>0</v>
      </c>
      <c r="R335" s="190">
        <f>Q335*H335</f>
        <v>0</v>
      </c>
      <c r="S335" s="190">
        <v>0</v>
      </c>
      <c r="T335" s="191">
        <f>S335*H335</f>
        <v>0</v>
      </c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R335" s="192" t="s">
        <v>186</v>
      </c>
      <c r="AT335" s="192" t="s">
        <v>181</v>
      </c>
      <c r="AU335" s="192" t="s">
        <v>86</v>
      </c>
      <c r="AY335" s="20" t="s">
        <v>179</v>
      </c>
      <c r="BE335" s="193">
        <f>IF(N335="základní",J335,0)</f>
        <v>0</v>
      </c>
      <c r="BF335" s="193">
        <f>IF(N335="snížená",J335,0)</f>
        <v>0</v>
      </c>
      <c r="BG335" s="193">
        <f>IF(N335="zákl. přenesená",J335,0)</f>
        <v>0</v>
      </c>
      <c r="BH335" s="193">
        <f>IF(N335="sníž. přenesená",J335,0)</f>
        <v>0</v>
      </c>
      <c r="BI335" s="193">
        <f>IF(N335="nulová",J335,0)</f>
        <v>0</v>
      </c>
      <c r="BJ335" s="20" t="s">
        <v>84</v>
      </c>
      <c r="BK335" s="193">
        <f>ROUND(I335*H335,2)</f>
        <v>0</v>
      </c>
      <c r="BL335" s="20" t="s">
        <v>186</v>
      </c>
      <c r="BM335" s="192" t="s">
        <v>475</v>
      </c>
    </row>
    <row r="336" spans="1:65" s="2" customFormat="1" ht="11.25">
      <c r="A336" s="37"/>
      <c r="B336" s="38"/>
      <c r="C336" s="39"/>
      <c r="D336" s="194" t="s">
        <v>188</v>
      </c>
      <c r="E336" s="39"/>
      <c r="F336" s="195" t="s">
        <v>473</v>
      </c>
      <c r="G336" s="39"/>
      <c r="H336" s="39"/>
      <c r="I336" s="196"/>
      <c r="J336" s="39"/>
      <c r="K336" s="39"/>
      <c r="L336" s="42"/>
      <c r="M336" s="197"/>
      <c r="N336" s="198"/>
      <c r="O336" s="67"/>
      <c r="P336" s="67"/>
      <c r="Q336" s="67"/>
      <c r="R336" s="67"/>
      <c r="S336" s="67"/>
      <c r="T336" s="68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T336" s="20" t="s">
        <v>188</v>
      </c>
      <c r="AU336" s="20" t="s">
        <v>86</v>
      </c>
    </row>
    <row r="337" spans="1:65" s="13" customFormat="1" ht="11.25">
      <c r="B337" s="201"/>
      <c r="C337" s="202"/>
      <c r="D337" s="194" t="s">
        <v>192</v>
      </c>
      <c r="E337" s="203" t="s">
        <v>19</v>
      </c>
      <c r="F337" s="204" t="s">
        <v>476</v>
      </c>
      <c r="G337" s="202"/>
      <c r="H337" s="203" t="s">
        <v>19</v>
      </c>
      <c r="I337" s="205"/>
      <c r="J337" s="202"/>
      <c r="K337" s="202"/>
      <c r="L337" s="206"/>
      <c r="M337" s="207"/>
      <c r="N337" s="208"/>
      <c r="O337" s="208"/>
      <c r="P337" s="208"/>
      <c r="Q337" s="208"/>
      <c r="R337" s="208"/>
      <c r="S337" s="208"/>
      <c r="T337" s="209"/>
      <c r="AT337" s="210" t="s">
        <v>192</v>
      </c>
      <c r="AU337" s="210" t="s">
        <v>86</v>
      </c>
      <c r="AV337" s="13" t="s">
        <v>84</v>
      </c>
      <c r="AW337" s="13" t="s">
        <v>37</v>
      </c>
      <c r="AX337" s="13" t="s">
        <v>77</v>
      </c>
      <c r="AY337" s="210" t="s">
        <v>179</v>
      </c>
    </row>
    <row r="338" spans="1:65" s="14" customFormat="1" ht="11.25">
      <c r="B338" s="211"/>
      <c r="C338" s="212"/>
      <c r="D338" s="194" t="s">
        <v>192</v>
      </c>
      <c r="E338" s="213" t="s">
        <v>19</v>
      </c>
      <c r="F338" s="214" t="s">
        <v>712</v>
      </c>
      <c r="G338" s="212"/>
      <c r="H338" s="215">
        <v>110</v>
      </c>
      <c r="I338" s="216"/>
      <c r="J338" s="212"/>
      <c r="K338" s="212"/>
      <c r="L338" s="217"/>
      <c r="M338" s="218"/>
      <c r="N338" s="219"/>
      <c r="O338" s="219"/>
      <c r="P338" s="219"/>
      <c r="Q338" s="219"/>
      <c r="R338" s="219"/>
      <c r="S338" s="219"/>
      <c r="T338" s="220"/>
      <c r="AT338" s="221" t="s">
        <v>192</v>
      </c>
      <c r="AU338" s="221" t="s">
        <v>86</v>
      </c>
      <c r="AV338" s="14" t="s">
        <v>86</v>
      </c>
      <c r="AW338" s="14" t="s">
        <v>37</v>
      </c>
      <c r="AX338" s="14" t="s">
        <v>84</v>
      </c>
      <c r="AY338" s="221" t="s">
        <v>179</v>
      </c>
    </row>
    <row r="339" spans="1:65" s="2" customFormat="1" ht="33" customHeight="1">
      <c r="A339" s="37"/>
      <c r="B339" s="38"/>
      <c r="C339" s="181" t="s">
        <v>464</v>
      </c>
      <c r="D339" s="181" t="s">
        <v>181</v>
      </c>
      <c r="E339" s="182" t="s">
        <v>479</v>
      </c>
      <c r="F339" s="183" t="s">
        <v>480</v>
      </c>
      <c r="G339" s="184" t="s">
        <v>216</v>
      </c>
      <c r="H339" s="185">
        <v>11</v>
      </c>
      <c r="I339" s="186"/>
      <c r="J339" s="187">
        <f>ROUND(I339*H339,2)</f>
        <v>0</v>
      </c>
      <c r="K339" s="183" t="s">
        <v>185</v>
      </c>
      <c r="L339" s="42"/>
      <c r="M339" s="188" t="s">
        <v>19</v>
      </c>
      <c r="N339" s="189" t="s">
        <v>48</v>
      </c>
      <c r="O339" s="67"/>
      <c r="P339" s="190">
        <f>O339*H339</f>
        <v>0</v>
      </c>
      <c r="Q339" s="190">
        <v>0.16849</v>
      </c>
      <c r="R339" s="190">
        <f>Q339*H339</f>
        <v>1.8533900000000001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186</v>
      </c>
      <c r="AT339" s="192" t="s">
        <v>181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186</v>
      </c>
      <c r="BM339" s="192" t="s">
        <v>481</v>
      </c>
    </row>
    <row r="340" spans="1:65" s="2" customFormat="1" ht="29.25">
      <c r="A340" s="37"/>
      <c r="B340" s="38"/>
      <c r="C340" s="39"/>
      <c r="D340" s="194" t="s">
        <v>188</v>
      </c>
      <c r="E340" s="39"/>
      <c r="F340" s="195" t="s">
        <v>482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2" customFormat="1" ht="11.25">
      <c r="A341" s="37"/>
      <c r="B341" s="38"/>
      <c r="C341" s="39"/>
      <c r="D341" s="199" t="s">
        <v>190</v>
      </c>
      <c r="E341" s="39"/>
      <c r="F341" s="200" t="s">
        <v>483</v>
      </c>
      <c r="G341" s="39"/>
      <c r="H341" s="39"/>
      <c r="I341" s="196"/>
      <c r="J341" s="39"/>
      <c r="K341" s="39"/>
      <c r="L341" s="42"/>
      <c r="M341" s="197"/>
      <c r="N341" s="198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190</v>
      </c>
      <c r="AU341" s="20" t="s">
        <v>86</v>
      </c>
    </row>
    <row r="342" spans="1:65" s="13" customFormat="1" ht="11.25">
      <c r="B342" s="201"/>
      <c r="C342" s="202"/>
      <c r="D342" s="194" t="s">
        <v>192</v>
      </c>
      <c r="E342" s="203" t="s">
        <v>19</v>
      </c>
      <c r="F342" s="204" t="s">
        <v>424</v>
      </c>
      <c r="G342" s="202"/>
      <c r="H342" s="203" t="s">
        <v>19</v>
      </c>
      <c r="I342" s="205"/>
      <c r="J342" s="202"/>
      <c r="K342" s="202"/>
      <c r="L342" s="206"/>
      <c r="M342" s="207"/>
      <c r="N342" s="208"/>
      <c r="O342" s="208"/>
      <c r="P342" s="208"/>
      <c r="Q342" s="208"/>
      <c r="R342" s="208"/>
      <c r="S342" s="208"/>
      <c r="T342" s="209"/>
      <c r="AT342" s="210" t="s">
        <v>192</v>
      </c>
      <c r="AU342" s="210" t="s">
        <v>86</v>
      </c>
      <c r="AV342" s="13" t="s">
        <v>84</v>
      </c>
      <c r="AW342" s="13" t="s">
        <v>37</v>
      </c>
      <c r="AX342" s="13" t="s">
        <v>77</v>
      </c>
      <c r="AY342" s="210" t="s">
        <v>179</v>
      </c>
    </row>
    <row r="343" spans="1:65" s="13" customFormat="1" ht="33.75">
      <c r="B343" s="201"/>
      <c r="C343" s="202"/>
      <c r="D343" s="194" t="s">
        <v>192</v>
      </c>
      <c r="E343" s="203" t="s">
        <v>19</v>
      </c>
      <c r="F343" s="204" t="s">
        <v>713</v>
      </c>
      <c r="G343" s="202"/>
      <c r="H343" s="203" t="s">
        <v>19</v>
      </c>
      <c r="I343" s="205"/>
      <c r="J343" s="202"/>
      <c r="K343" s="202"/>
      <c r="L343" s="206"/>
      <c r="M343" s="207"/>
      <c r="N343" s="208"/>
      <c r="O343" s="208"/>
      <c r="P343" s="208"/>
      <c r="Q343" s="208"/>
      <c r="R343" s="208"/>
      <c r="S343" s="208"/>
      <c r="T343" s="209"/>
      <c r="AT343" s="210" t="s">
        <v>192</v>
      </c>
      <c r="AU343" s="210" t="s">
        <v>86</v>
      </c>
      <c r="AV343" s="13" t="s">
        <v>84</v>
      </c>
      <c r="AW343" s="13" t="s">
        <v>37</v>
      </c>
      <c r="AX343" s="13" t="s">
        <v>77</v>
      </c>
      <c r="AY343" s="210" t="s">
        <v>179</v>
      </c>
    </row>
    <row r="344" spans="1:65" s="13" customFormat="1" ht="11.25">
      <c r="B344" s="201"/>
      <c r="C344" s="202"/>
      <c r="D344" s="194" t="s">
        <v>192</v>
      </c>
      <c r="E344" s="203" t="s">
        <v>19</v>
      </c>
      <c r="F344" s="204" t="s">
        <v>660</v>
      </c>
      <c r="G344" s="202"/>
      <c r="H344" s="203" t="s">
        <v>19</v>
      </c>
      <c r="I344" s="205"/>
      <c r="J344" s="202"/>
      <c r="K344" s="202"/>
      <c r="L344" s="206"/>
      <c r="M344" s="207"/>
      <c r="N344" s="208"/>
      <c r="O344" s="208"/>
      <c r="P344" s="208"/>
      <c r="Q344" s="208"/>
      <c r="R344" s="208"/>
      <c r="S344" s="208"/>
      <c r="T344" s="209"/>
      <c r="AT344" s="210" t="s">
        <v>192</v>
      </c>
      <c r="AU344" s="210" t="s">
        <v>86</v>
      </c>
      <c r="AV344" s="13" t="s">
        <v>84</v>
      </c>
      <c r="AW344" s="13" t="s">
        <v>37</v>
      </c>
      <c r="AX344" s="13" t="s">
        <v>77</v>
      </c>
      <c r="AY344" s="210" t="s">
        <v>179</v>
      </c>
    </row>
    <row r="345" spans="1:65" s="14" customFormat="1" ht="11.25">
      <c r="B345" s="211"/>
      <c r="C345" s="212"/>
      <c r="D345" s="194" t="s">
        <v>192</v>
      </c>
      <c r="E345" s="213" t="s">
        <v>19</v>
      </c>
      <c r="F345" s="214" t="s">
        <v>661</v>
      </c>
      <c r="G345" s="212"/>
      <c r="H345" s="215">
        <v>4</v>
      </c>
      <c r="I345" s="216"/>
      <c r="J345" s="212"/>
      <c r="K345" s="212"/>
      <c r="L345" s="217"/>
      <c r="M345" s="218"/>
      <c r="N345" s="219"/>
      <c r="O345" s="219"/>
      <c r="P345" s="219"/>
      <c r="Q345" s="219"/>
      <c r="R345" s="219"/>
      <c r="S345" s="219"/>
      <c r="T345" s="220"/>
      <c r="AT345" s="221" t="s">
        <v>192</v>
      </c>
      <c r="AU345" s="221" t="s">
        <v>86</v>
      </c>
      <c r="AV345" s="14" t="s">
        <v>86</v>
      </c>
      <c r="AW345" s="14" t="s">
        <v>37</v>
      </c>
      <c r="AX345" s="14" t="s">
        <v>77</v>
      </c>
      <c r="AY345" s="221" t="s">
        <v>179</v>
      </c>
    </row>
    <row r="346" spans="1:65" s="13" customFormat="1" ht="22.5">
      <c r="B346" s="201"/>
      <c r="C346" s="202"/>
      <c r="D346" s="194" t="s">
        <v>192</v>
      </c>
      <c r="E346" s="203" t="s">
        <v>19</v>
      </c>
      <c r="F346" s="204" t="s">
        <v>662</v>
      </c>
      <c r="G346" s="202"/>
      <c r="H346" s="203" t="s">
        <v>19</v>
      </c>
      <c r="I346" s="205"/>
      <c r="J346" s="202"/>
      <c r="K346" s="202"/>
      <c r="L346" s="206"/>
      <c r="M346" s="207"/>
      <c r="N346" s="208"/>
      <c r="O346" s="208"/>
      <c r="P346" s="208"/>
      <c r="Q346" s="208"/>
      <c r="R346" s="208"/>
      <c r="S346" s="208"/>
      <c r="T346" s="209"/>
      <c r="AT346" s="210" t="s">
        <v>192</v>
      </c>
      <c r="AU346" s="210" t="s">
        <v>86</v>
      </c>
      <c r="AV346" s="13" t="s">
        <v>84</v>
      </c>
      <c r="AW346" s="13" t="s">
        <v>37</v>
      </c>
      <c r="AX346" s="13" t="s">
        <v>77</v>
      </c>
      <c r="AY346" s="210" t="s">
        <v>179</v>
      </c>
    </row>
    <row r="347" spans="1:65" s="14" customFormat="1" ht="11.25">
      <c r="B347" s="211"/>
      <c r="C347" s="212"/>
      <c r="D347" s="194" t="s">
        <v>192</v>
      </c>
      <c r="E347" s="213" t="s">
        <v>19</v>
      </c>
      <c r="F347" s="214" t="s">
        <v>663</v>
      </c>
      <c r="G347" s="212"/>
      <c r="H347" s="215">
        <v>5</v>
      </c>
      <c r="I347" s="216"/>
      <c r="J347" s="212"/>
      <c r="K347" s="212"/>
      <c r="L347" s="217"/>
      <c r="M347" s="218"/>
      <c r="N347" s="219"/>
      <c r="O347" s="219"/>
      <c r="P347" s="219"/>
      <c r="Q347" s="219"/>
      <c r="R347" s="219"/>
      <c r="S347" s="219"/>
      <c r="T347" s="220"/>
      <c r="AT347" s="221" t="s">
        <v>192</v>
      </c>
      <c r="AU347" s="221" t="s">
        <v>86</v>
      </c>
      <c r="AV347" s="14" t="s">
        <v>86</v>
      </c>
      <c r="AW347" s="14" t="s">
        <v>37</v>
      </c>
      <c r="AX347" s="14" t="s">
        <v>77</v>
      </c>
      <c r="AY347" s="221" t="s">
        <v>179</v>
      </c>
    </row>
    <row r="348" spans="1:65" s="16" customFormat="1" ht="11.25">
      <c r="B348" s="233"/>
      <c r="C348" s="234"/>
      <c r="D348" s="194" t="s">
        <v>192</v>
      </c>
      <c r="E348" s="235" t="s">
        <v>19</v>
      </c>
      <c r="F348" s="236" t="s">
        <v>273</v>
      </c>
      <c r="G348" s="234"/>
      <c r="H348" s="237">
        <v>9</v>
      </c>
      <c r="I348" s="238"/>
      <c r="J348" s="234"/>
      <c r="K348" s="234"/>
      <c r="L348" s="239"/>
      <c r="M348" s="240"/>
      <c r="N348" s="241"/>
      <c r="O348" s="241"/>
      <c r="P348" s="241"/>
      <c r="Q348" s="241"/>
      <c r="R348" s="241"/>
      <c r="S348" s="241"/>
      <c r="T348" s="242"/>
      <c r="AT348" s="243" t="s">
        <v>192</v>
      </c>
      <c r="AU348" s="243" t="s">
        <v>86</v>
      </c>
      <c r="AV348" s="16" t="s">
        <v>94</v>
      </c>
      <c r="AW348" s="16" t="s">
        <v>37</v>
      </c>
      <c r="AX348" s="16" t="s">
        <v>77</v>
      </c>
      <c r="AY348" s="243" t="s">
        <v>179</v>
      </c>
    </row>
    <row r="349" spans="1:65" s="13" customFormat="1" ht="22.5">
      <c r="B349" s="201"/>
      <c r="C349" s="202"/>
      <c r="D349" s="194" t="s">
        <v>192</v>
      </c>
      <c r="E349" s="203" t="s">
        <v>19</v>
      </c>
      <c r="F349" s="204" t="s">
        <v>224</v>
      </c>
      <c r="G349" s="202"/>
      <c r="H349" s="203" t="s">
        <v>19</v>
      </c>
      <c r="I349" s="205"/>
      <c r="J349" s="202"/>
      <c r="K349" s="202"/>
      <c r="L349" s="206"/>
      <c r="M349" s="207"/>
      <c r="N349" s="208"/>
      <c r="O349" s="208"/>
      <c r="P349" s="208"/>
      <c r="Q349" s="208"/>
      <c r="R349" s="208"/>
      <c r="S349" s="208"/>
      <c r="T349" s="209"/>
      <c r="AT349" s="210" t="s">
        <v>192</v>
      </c>
      <c r="AU349" s="210" t="s">
        <v>86</v>
      </c>
      <c r="AV349" s="13" t="s">
        <v>84</v>
      </c>
      <c r="AW349" s="13" t="s">
        <v>37</v>
      </c>
      <c r="AX349" s="13" t="s">
        <v>77</v>
      </c>
      <c r="AY349" s="210" t="s">
        <v>179</v>
      </c>
    </row>
    <row r="350" spans="1:65" s="13" customFormat="1" ht="22.5">
      <c r="B350" s="201"/>
      <c r="C350" s="202"/>
      <c r="D350" s="194" t="s">
        <v>192</v>
      </c>
      <c r="E350" s="203" t="s">
        <v>19</v>
      </c>
      <c r="F350" s="204" t="s">
        <v>714</v>
      </c>
      <c r="G350" s="202"/>
      <c r="H350" s="203" t="s">
        <v>19</v>
      </c>
      <c r="I350" s="205"/>
      <c r="J350" s="202"/>
      <c r="K350" s="202"/>
      <c r="L350" s="206"/>
      <c r="M350" s="207"/>
      <c r="N350" s="208"/>
      <c r="O350" s="208"/>
      <c r="P350" s="208"/>
      <c r="Q350" s="208"/>
      <c r="R350" s="208"/>
      <c r="S350" s="208"/>
      <c r="T350" s="209"/>
      <c r="AT350" s="210" t="s">
        <v>192</v>
      </c>
      <c r="AU350" s="210" t="s">
        <v>86</v>
      </c>
      <c r="AV350" s="13" t="s">
        <v>84</v>
      </c>
      <c r="AW350" s="13" t="s">
        <v>37</v>
      </c>
      <c r="AX350" s="13" t="s">
        <v>77</v>
      </c>
      <c r="AY350" s="210" t="s">
        <v>179</v>
      </c>
    </row>
    <row r="351" spans="1:65" s="14" customFormat="1" ht="11.25">
      <c r="B351" s="211"/>
      <c r="C351" s="212"/>
      <c r="D351" s="194" t="s">
        <v>192</v>
      </c>
      <c r="E351" s="213" t="s">
        <v>19</v>
      </c>
      <c r="F351" s="214" t="s">
        <v>222</v>
      </c>
      <c r="G351" s="212"/>
      <c r="H351" s="215">
        <v>2</v>
      </c>
      <c r="I351" s="216"/>
      <c r="J351" s="212"/>
      <c r="K351" s="212"/>
      <c r="L351" s="217"/>
      <c r="M351" s="218"/>
      <c r="N351" s="219"/>
      <c r="O351" s="219"/>
      <c r="P351" s="219"/>
      <c r="Q351" s="219"/>
      <c r="R351" s="219"/>
      <c r="S351" s="219"/>
      <c r="T351" s="220"/>
      <c r="AT351" s="221" t="s">
        <v>192</v>
      </c>
      <c r="AU351" s="221" t="s">
        <v>86</v>
      </c>
      <c r="AV351" s="14" t="s">
        <v>86</v>
      </c>
      <c r="AW351" s="14" t="s">
        <v>37</v>
      </c>
      <c r="AX351" s="14" t="s">
        <v>77</v>
      </c>
      <c r="AY351" s="221" t="s">
        <v>179</v>
      </c>
    </row>
    <row r="352" spans="1:65" s="15" customFormat="1" ht="11.25">
      <c r="B352" s="222"/>
      <c r="C352" s="223"/>
      <c r="D352" s="194" t="s">
        <v>192</v>
      </c>
      <c r="E352" s="224" t="s">
        <v>19</v>
      </c>
      <c r="F352" s="225" t="s">
        <v>205</v>
      </c>
      <c r="G352" s="223"/>
      <c r="H352" s="226">
        <v>11</v>
      </c>
      <c r="I352" s="227"/>
      <c r="J352" s="223"/>
      <c r="K352" s="223"/>
      <c r="L352" s="228"/>
      <c r="M352" s="229"/>
      <c r="N352" s="230"/>
      <c r="O352" s="230"/>
      <c r="P352" s="230"/>
      <c r="Q352" s="230"/>
      <c r="R352" s="230"/>
      <c r="S352" s="230"/>
      <c r="T352" s="231"/>
      <c r="AT352" s="232" t="s">
        <v>192</v>
      </c>
      <c r="AU352" s="232" t="s">
        <v>86</v>
      </c>
      <c r="AV352" s="15" t="s">
        <v>186</v>
      </c>
      <c r="AW352" s="15" t="s">
        <v>37</v>
      </c>
      <c r="AX352" s="15" t="s">
        <v>84</v>
      </c>
      <c r="AY352" s="232" t="s">
        <v>179</v>
      </c>
    </row>
    <row r="353" spans="1:65" s="2" customFormat="1" ht="16.5" customHeight="1">
      <c r="A353" s="37"/>
      <c r="B353" s="38"/>
      <c r="C353" s="244" t="s">
        <v>471</v>
      </c>
      <c r="D353" s="244" t="s">
        <v>374</v>
      </c>
      <c r="E353" s="245" t="s">
        <v>487</v>
      </c>
      <c r="F353" s="246" t="s">
        <v>488</v>
      </c>
      <c r="G353" s="247" t="s">
        <v>216</v>
      </c>
      <c r="H353" s="248">
        <v>11.55</v>
      </c>
      <c r="I353" s="249"/>
      <c r="J353" s="250">
        <f>ROUND(I353*H353,2)</f>
        <v>0</v>
      </c>
      <c r="K353" s="246" t="s">
        <v>185</v>
      </c>
      <c r="L353" s="251"/>
      <c r="M353" s="252" t="s">
        <v>19</v>
      </c>
      <c r="N353" s="253" t="s">
        <v>48</v>
      </c>
      <c r="O353" s="67"/>
      <c r="P353" s="190">
        <f>O353*H353</f>
        <v>0</v>
      </c>
      <c r="Q353" s="190">
        <v>4.4999999999999998E-2</v>
      </c>
      <c r="R353" s="190">
        <f>Q353*H353</f>
        <v>0.51975000000000005</v>
      </c>
      <c r="S353" s="190">
        <v>0</v>
      </c>
      <c r="T353" s="191">
        <f>S353*H353</f>
        <v>0</v>
      </c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R353" s="192" t="s">
        <v>253</v>
      </c>
      <c r="AT353" s="192" t="s">
        <v>374</v>
      </c>
      <c r="AU353" s="192" t="s">
        <v>86</v>
      </c>
      <c r="AY353" s="20" t="s">
        <v>179</v>
      </c>
      <c r="BE353" s="193">
        <f>IF(N353="základní",J353,0)</f>
        <v>0</v>
      </c>
      <c r="BF353" s="193">
        <f>IF(N353="snížená",J353,0)</f>
        <v>0</v>
      </c>
      <c r="BG353" s="193">
        <f>IF(N353="zákl. přenesená",J353,0)</f>
        <v>0</v>
      </c>
      <c r="BH353" s="193">
        <f>IF(N353="sníž. přenesená",J353,0)</f>
        <v>0</v>
      </c>
      <c r="BI353" s="193">
        <f>IF(N353="nulová",J353,0)</f>
        <v>0</v>
      </c>
      <c r="BJ353" s="20" t="s">
        <v>84</v>
      </c>
      <c r="BK353" s="193">
        <f>ROUND(I353*H353,2)</f>
        <v>0</v>
      </c>
      <c r="BL353" s="20" t="s">
        <v>186</v>
      </c>
      <c r="BM353" s="192" t="s">
        <v>489</v>
      </c>
    </row>
    <row r="354" spans="1:65" s="2" customFormat="1" ht="11.25">
      <c r="A354" s="37"/>
      <c r="B354" s="38"/>
      <c r="C354" s="39"/>
      <c r="D354" s="194" t="s">
        <v>188</v>
      </c>
      <c r="E354" s="39"/>
      <c r="F354" s="195" t="s">
        <v>488</v>
      </c>
      <c r="G354" s="39"/>
      <c r="H354" s="39"/>
      <c r="I354" s="196"/>
      <c r="J354" s="39"/>
      <c r="K354" s="39"/>
      <c r="L354" s="42"/>
      <c r="M354" s="197"/>
      <c r="N354" s="198"/>
      <c r="O354" s="67"/>
      <c r="P354" s="67"/>
      <c r="Q354" s="67"/>
      <c r="R354" s="67"/>
      <c r="S354" s="67"/>
      <c r="T354" s="68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T354" s="20" t="s">
        <v>188</v>
      </c>
      <c r="AU354" s="20" t="s">
        <v>86</v>
      </c>
    </row>
    <row r="355" spans="1:65" s="14" customFormat="1" ht="11.25">
      <c r="B355" s="211"/>
      <c r="C355" s="212"/>
      <c r="D355" s="194" t="s">
        <v>192</v>
      </c>
      <c r="E355" s="212"/>
      <c r="F355" s="214" t="s">
        <v>715</v>
      </c>
      <c r="G355" s="212"/>
      <c r="H355" s="215">
        <v>11.55</v>
      </c>
      <c r="I355" s="216"/>
      <c r="J355" s="212"/>
      <c r="K355" s="212"/>
      <c r="L355" s="217"/>
      <c r="M355" s="218"/>
      <c r="N355" s="219"/>
      <c r="O355" s="219"/>
      <c r="P355" s="219"/>
      <c r="Q355" s="219"/>
      <c r="R355" s="219"/>
      <c r="S355" s="219"/>
      <c r="T355" s="220"/>
      <c r="AT355" s="221" t="s">
        <v>192</v>
      </c>
      <c r="AU355" s="221" t="s">
        <v>86</v>
      </c>
      <c r="AV355" s="14" t="s">
        <v>86</v>
      </c>
      <c r="AW355" s="14" t="s">
        <v>4</v>
      </c>
      <c r="AX355" s="14" t="s">
        <v>84</v>
      </c>
      <c r="AY355" s="221" t="s">
        <v>179</v>
      </c>
    </row>
    <row r="356" spans="1:65" s="2" customFormat="1" ht="24.2" customHeight="1">
      <c r="A356" s="37"/>
      <c r="B356" s="38"/>
      <c r="C356" s="181" t="s">
        <v>478</v>
      </c>
      <c r="D356" s="181" t="s">
        <v>181</v>
      </c>
      <c r="E356" s="182" t="s">
        <v>716</v>
      </c>
      <c r="F356" s="183" t="s">
        <v>717</v>
      </c>
      <c r="G356" s="184" t="s">
        <v>216</v>
      </c>
      <c r="H356" s="185">
        <v>3</v>
      </c>
      <c r="I356" s="186"/>
      <c r="J356" s="187">
        <f>ROUND(I356*H356,2)</f>
        <v>0</v>
      </c>
      <c r="K356" s="183" t="s">
        <v>185</v>
      </c>
      <c r="L356" s="42"/>
      <c r="M356" s="188" t="s">
        <v>19</v>
      </c>
      <c r="N356" s="189" t="s">
        <v>48</v>
      </c>
      <c r="O356" s="67"/>
      <c r="P356" s="190">
        <f>O356*H356</f>
        <v>0</v>
      </c>
      <c r="Q356" s="190">
        <v>0</v>
      </c>
      <c r="R356" s="190">
        <f>Q356*H356</f>
        <v>0</v>
      </c>
      <c r="S356" s="190">
        <v>0</v>
      </c>
      <c r="T356" s="191">
        <f>S356*H356</f>
        <v>0</v>
      </c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R356" s="192" t="s">
        <v>186</v>
      </c>
      <c r="AT356" s="192" t="s">
        <v>181</v>
      </c>
      <c r="AU356" s="192" t="s">
        <v>86</v>
      </c>
      <c r="AY356" s="20" t="s">
        <v>179</v>
      </c>
      <c r="BE356" s="193">
        <f>IF(N356="základní",J356,0)</f>
        <v>0</v>
      </c>
      <c r="BF356" s="193">
        <f>IF(N356="snížená",J356,0)</f>
        <v>0</v>
      </c>
      <c r="BG356" s="193">
        <f>IF(N356="zákl. přenesená",J356,0)</f>
        <v>0</v>
      </c>
      <c r="BH356" s="193">
        <f>IF(N356="sníž. přenesená",J356,0)</f>
        <v>0</v>
      </c>
      <c r="BI356" s="193">
        <f>IF(N356="nulová",J356,0)</f>
        <v>0</v>
      </c>
      <c r="BJ356" s="20" t="s">
        <v>84</v>
      </c>
      <c r="BK356" s="193">
        <f>ROUND(I356*H356,2)</f>
        <v>0</v>
      </c>
      <c r="BL356" s="20" t="s">
        <v>186</v>
      </c>
      <c r="BM356" s="192" t="s">
        <v>718</v>
      </c>
    </row>
    <row r="357" spans="1:65" s="2" customFormat="1" ht="19.5">
      <c r="A357" s="37"/>
      <c r="B357" s="38"/>
      <c r="C357" s="39"/>
      <c r="D357" s="194" t="s">
        <v>188</v>
      </c>
      <c r="E357" s="39"/>
      <c r="F357" s="195" t="s">
        <v>719</v>
      </c>
      <c r="G357" s="39"/>
      <c r="H357" s="39"/>
      <c r="I357" s="196"/>
      <c r="J357" s="39"/>
      <c r="K357" s="39"/>
      <c r="L357" s="42"/>
      <c r="M357" s="197"/>
      <c r="N357" s="198"/>
      <c r="O357" s="67"/>
      <c r="P357" s="67"/>
      <c r="Q357" s="67"/>
      <c r="R357" s="67"/>
      <c r="S357" s="67"/>
      <c r="T357" s="68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T357" s="20" t="s">
        <v>188</v>
      </c>
      <c r="AU357" s="20" t="s">
        <v>86</v>
      </c>
    </row>
    <row r="358" spans="1:65" s="2" customFormat="1" ht="11.25">
      <c r="A358" s="37"/>
      <c r="B358" s="38"/>
      <c r="C358" s="39"/>
      <c r="D358" s="199" t="s">
        <v>190</v>
      </c>
      <c r="E358" s="39"/>
      <c r="F358" s="200" t="s">
        <v>720</v>
      </c>
      <c r="G358" s="39"/>
      <c r="H358" s="39"/>
      <c r="I358" s="196"/>
      <c r="J358" s="39"/>
      <c r="K358" s="39"/>
      <c r="L358" s="42"/>
      <c r="M358" s="197"/>
      <c r="N358" s="198"/>
      <c r="O358" s="67"/>
      <c r="P358" s="67"/>
      <c r="Q358" s="67"/>
      <c r="R358" s="67"/>
      <c r="S358" s="67"/>
      <c r="T358" s="68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T358" s="20" t="s">
        <v>190</v>
      </c>
      <c r="AU358" s="20" t="s">
        <v>86</v>
      </c>
    </row>
    <row r="359" spans="1:65" s="13" customFormat="1" ht="22.5">
      <c r="B359" s="201"/>
      <c r="C359" s="202"/>
      <c r="D359" s="194" t="s">
        <v>192</v>
      </c>
      <c r="E359" s="203" t="s">
        <v>19</v>
      </c>
      <c r="F359" s="204" t="s">
        <v>224</v>
      </c>
      <c r="G359" s="202"/>
      <c r="H359" s="203" t="s">
        <v>19</v>
      </c>
      <c r="I359" s="205"/>
      <c r="J359" s="202"/>
      <c r="K359" s="202"/>
      <c r="L359" s="206"/>
      <c r="M359" s="207"/>
      <c r="N359" s="208"/>
      <c r="O359" s="208"/>
      <c r="P359" s="208"/>
      <c r="Q359" s="208"/>
      <c r="R359" s="208"/>
      <c r="S359" s="208"/>
      <c r="T359" s="209"/>
      <c r="AT359" s="210" t="s">
        <v>192</v>
      </c>
      <c r="AU359" s="210" t="s">
        <v>86</v>
      </c>
      <c r="AV359" s="13" t="s">
        <v>84</v>
      </c>
      <c r="AW359" s="13" t="s">
        <v>37</v>
      </c>
      <c r="AX359" s="13" t="s">
        <v>77</v>
      </c>
      <c r="AY359" s="210" t="s">
        <v>179</v>
      </c>
    </row>
    <row r="360" spans="1:65" s="13" customFormat="1" ht="22.5">
      <c r="B360" s="201"/>
      <c r="C360" s="202"/>
      <c r="D360" s="194" t="s">
        <v>192</v>
      </c>
      <c r="E360" s="203" t="s">
        <v>19</v>
      </c>
      <c r="F360" s="204" t="s">
        <v>721</v>
      </c>
      <c r="G360" s="202"/>
      <c r="H360" s="203" t="s">
        <v>19</v>
      </c>
      <c r="I360" s="205"/>
      <c r="J360" s="202"/>
      <c r="K360" s="202"/>
      <c r="L360" s="206"/>
      <c r="M360" s="207"/>
      <c r="N360" s="208"/>
      <c r="O360" s="208"/>
      <c r="P360" s="208"/>
      <c r="Q360" s="208"/>
      <c r="R360" s="208"/>
      <c r="S360" s="208"/>
      <c r="T360" s="209"/>
      <c r="AT360" s="210" t="s">
        <v>192</v>
      </c>
      <c r="AU360" s="210" t="s">
        <v>86</v>
      </c>
      <c r="AV360" s="13" t="s">
        <v>84</v>
      </c>
      <c r="AW360" s="13" t="s">
        <v>37</v>
      </c>
      <c r="AX360" s="13" t="s">
        <v>77</v>
      </c>
      <c r="AY360" s="210" t="s">
        <v>179</v>
      </c>
    </row>
    <row r="361" spans="1:65" s="14" customFormat="1" ht="11.25">
      <c r="B361" s="211"/>
      <c r="C361" s="212"/>
      <c r="D361" s="194" t="s">
        <v>192</v>
      </c>
      <c r="E361" s="213" t="s">
        <v>19</v>
      </c>
      <c r="F361" s="214" t="s">
        <v>722</v>
      </c>
      <c r="G361" s="212"/>
      <c r="H361" s="215">
        <v>3</v>
      </c>
      <c r="I361" s="216"/>
      <c r="J361" s="212"/>
      <c r="K361" s="212"/>
      <c r="L361" s="217"/>
      <c r="M361" s="218"/>
      <c r="N361" s="219"/>
      <c r="O361" s="219"/>
      <c r="P361" s="219"/>
      <c r="Q361" s="219"/>
      <c r="R361" s="219"/>
      <c r="S361" s="219"/>
      <c r="T361" s="220"/>
      <c r="AT361" s="221" t="s">
        <v>192</v>
      </c>
      <c r="AU361" s="221" t="s">
        <v>86</v>
      </c>
      <c r="AV361" s="14" t="s">
        <v>86</v>
      </c>
      <c r="AW361" s="14" t="s">
        <v>37</v>
      </c>
      <c r="AX361" s="14" t="s">
        <v>84</v>
      </c>
      <c r="AY361" s="221" t="s">
        <v>179</v>
      </c>
    </row>
    <row r="362" spans="1:65" s="2" customFormat="1" ht="33" customHeight="1">
      <c r="A362" s="37"/>
      <c r="B362" s="38"/>
      <c r="C362" s="181" t="s">
        <v>486</v>
      </c>
      <c r="D362" s="181" t="s">
        <v>181</v>
      </c>
      <c r="E362" s="182" t="s">
        <v>500</v>
      </c>
      <c r="F362" s="183" t="s">
        <v>501</v>
      </c>
      <c r="G362" s="184" t="s">
        <v>184</v>
      </c>
      <c r="H362" s="185">
        <v>5.52</v>
      </c>
      <c r="I362" s="186"/>
      <c r="J362" s="187">
        <f>ROUND(I362*H362,2)</f>
        <v>0</v>
      </c>
      <c r="K362" s="183" t="s">
        <v>185</v>
      </c>
      <c r="L362" s="42"/>
      <c r="M362" s="188" t="s">
        <v>19</v>
      </c>
      <c r="N362" s="189" t="s">
        <v>48</v>
      </c>
      <c r="O362" s="67"/>
      <c r="P362" s="190">
        <f>O362*H362</f>
        <v>0</v>
      </c>
      <c r="Q362" s="190">
        <v>0</v>
      </c>
      <c r="R362" s="190">
        <f>Q362*H362</f>
        <v>0</v>
      </c>
      <c r="S362" s="190">
        <v>0</v>
      </c>
      <c r="T362" s="191">
        <f>S362*H362</f>
        <v>0</v>
      </c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R362" s="192" t="s">
        <v>186</v>
      </c>
      <c r="AT362" s="192" t="s">
        <v>181</v>
      </c>
      <c r="AU362" s="192" t="s">
        <v>86</v>
      </c>
      <c r="AY362" s="20" t="s">
        <v>179</v>
      </c>
      <c r="BE362" s="193">
        <f>IF(N362="základní",J362,0)</f>
        <v>0</v>
      </c>
      <c r="BF362" s="193">
        <f>IF(N362="snížená",J362,0)</f>
        <v>0</v>
      </c>
      <c r="BG362" s="193">
        <f>IF(N362="zákl. přenesená",J362,0)</f>
        <v>0</v>
      </c>
      <c r="BH362" s="193">
        <f>IF(N362="sníž. přenesená",J362,0)</f>
        <v>0</v>
      </c>
      <c r="BI362" s="193">
        <f>IF(N362="nulová",J362,0)</f>
        <v>0</v>
      </c>
      <c r="BJ362" s="20" t="s">
        <v>84</v>
      </c>
      <c r="BK362" s="193">
        <f>ROUND(I362*H362,2)</f>
        <v>0</v>
      </c>
      <c r="BL362" s="20" t="s">
        <v>186</v>
      </c>
      <c r="BM362" s="192" t="s">
        <v>502</v>
      </c>
    </row>
    <row r="363" spans="1:65" s="2" customFormat="1" ht="48.75">
      <c r="A363" s="37"/>
      <c r="B363" s="38"/>
      <c r="C363" s="39"/>
      <c r="D363" s="194" t="s">
        <v>188</v>
      </c>
      <c r="E363" s="39"/>
      <c r="F363" s="195" t="s">
        <v>503</v>
      </c>
      <c r="G363" s="39"/>
      <c r="H363" s="39"/>
      <c r="I363" s="196"/>
      <c r="J363" s="39"/>
      <c r="K363" s="39"/>
      <c r="L363" s="42"/>
      <c r="M363" s="197"/>
      <c r="N363" s="198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188</v>
      </c>
      <c r="AU363" s="20" t="s">
        <v>86</v>
      </c>
    </row>
    <row r="364" spans="1:65" s="2" customFormat="1" ht="11.25">
      <c r="A364" s="37"/>
      <c r="B364" s="38"/>
      <c r="C364" s="39"/>
      <c r="D364" s="199" t="s">
        <v>190</v>
      </c>
      <c r="E364" s="39"/>
      <c r="F364" s="200" t="s">
        <v>504</v>
      </c>
      <c r="G364" s="39"/>
      <c r="H364" s="39"/>
      <c r="I364" s="196"/>
      <c r="J364" s="39"/>
      <c r="K364" s="39"/>
      <c r="L364" s="42"/>
      <c r="M364" s="197"/>
      <c r="N364" s="198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190</v>
      </c>
      <c r="AU364" s="20" t="s">
        <v>86</v>
      </c>
    </row>
    <row r="365" spans="1:65" s="13" customFormat="1" ht="22.5">
      <c r="B365" s="201"/>
      <c r="C365" s="202"/>
      <c r="D365" s="194" t="s">
        <v>192</v>
      </c>
      <c r="E365" s="203" t="s">
        <v>19</v>
      </c>
      <c r="F365" s="204" t="s">
        <v>505</v>
      </c>
      <c r="G365" s="202"/>
      <c r="H365" s="203" t="s">
        <v>19</v>
      </c>
      <c r="I365" s="205"/>
      <c r="J365" s="202"/>
      <c r="K365" s="202"/>
      <c r="L365" s="206"/>
      <c r="M365" s="207"/>
      <c r="N365" s="208"/>
      <c r="O365" s="208"/>
      <c r="P365" s="208"/>
      <c r="Q365" s="208"/>
      <c r="R365" s="208"/>
      <c r="S365" s="208"/>
      <c r="T365" s="209"/>
      <c r="AT365" s="210" t="s">
        <v>192</v>
      </c>
      <c r="AU365" s="210" t="s">
        <v>86</v>
      </c>
      <c r="AV365" s="13" t="s">
        <v>84</v>
      </c>
      <c r="AW365" s="13" t="s">
        <v>37</v>
      </c>
      <c r="AX365" s="13" t="s">
        <v>77</v>
      </c>
      <c r="AY365" s="210" t="s">
        <v>179</v>
      </c>
    </row>
    <row r="366" spans="1:65" s="13" customFormat="1" ht="22.5">
      <c r="B366" s="201"/>
      <c r="C366" s="202"/>
      <c r="D366" s="194" t="s">
        <v>192</v>
      </c>
      <c r="E366" s="203" t="s">
        <v>19</v>
      </c>
      <c r="F366" s="204" t="s">
        <v>723</v>
      </c>
      <c r="G366" s="202"/>
      <c r="H366" s="203" t="s">
        <v>19</v>
      </c>
      <c r="I366" s="205"/>
      <c r="J366" s="202"/>
      <c r="K366" s="202"/>
      <c r="L366" s="206"/>
      <c r="M366" s="207"/>
      <c r="N366" s="208"/>
      <c r="O366" s="208"/>
      <c r="P366" s="208"/>
      <c r="Q366" s="208"/>
      <c r="R366" s="208"/>
      <c r="S366" s="208"/>
      <c r="T366" s="209"/>
      <c r="AT366" s="210" t="s">
        <v>192</v>
      </c>
      <c r="AU366" s="210" t="s">
        <v>86</v>
      </c>
      <c r="AV366" s="13" t="s">
        <v>84</v>
      </c>
      <c r="AW366" s="13" t="s">
        <v>37</v>
      </c>
      <c r="AX366" s="13" t="s">
        <v>77</v>
      </c>
      <c r="AY366" s="210" t="s">
        <v>179</v>
      </c>
    </row>
    <row r="367" spans="1:65" s="14" customFormat="1" ht="11.25">
      <c r="B367" s="211"/>
      <c r="C367" s="212"/>
      <c r="D367" s="194" t="s">
        <v>192</v>
      </c>
      <c r="E367" s="213" t="s">
        <v>19</v>
      </c>
      <c r="F367" s="214" t="s">
        <v>646</v>
      </c>
      <c r="G367" s="212"/>
      <c r="H367" s="215">
        <v>3.44</v>
      </c>
      <c r="I367" s="216"/>
      <c r="J367" s="212"/>
      <c r="K367" s="212"/>
      <c r="L367" s="217"/>
      <c r="M367" s="218"/>
      <c r="N367" s="219"/>
      <c r="O367" s="219"/>
      <c r="P367" s="219"/>
      <c r="Q367" s="219"/>
      <c r="R367" s="219"/>
      <c r="S367" s="219"/>
      <c r="T367" s="220"/>
      <c r="AT367" s="221" t="s">
        <v>192</v>
      </c>
      <c r="AU367" s="221" t="s">
        <v>86</v>
      </c>
      <c r="AV367" s="14" t="s">
        <v>86</v>
      </c>
      <c r="AW367" s="14" t="s">
        <v>37</v>
      </c>
      <c r="AX367" s="14" t="s">
        <v>77</v>
      </c>
      <c r="AY367" s="221" t="s">
        <v>179</v>
      </c>
    </row>
    <row r="368" spans="1:65" s="13" customFormat="1" ht="22.5">
      <c r="B368" s="201"/>
      <c r="C368" s="202"/>
      <c r="D368" s="194" t="s">
        <v>192</v>
      </c>
      <c r="E368" s="203" t="s">
        <v>19</v>
      </c>
      <c r="F368" s="204" t="s">
        <v>724</v>
      </c>
      <c r="G368" s="202"/>
      <c r="H368" s="203" t="s">
        <v>19</v>
      </c>
      <c r="I368" s="205"/>
      <c r="J368" s="202"/>
      <c r="K368" s="202"/>
      <c r="L368" s="206"/>
      <c r="M368" s="207"/>
      <c r="N368" s="208"/>
      <c r="O368" s="208"/>
      <c r="P368" s="208"/>
      <c r="Q368" s="208"/>
      <c r="R368" s="208"/>
      <c r="S368" s="208"/>
      <c r="T368" s="209"/>
      <c r="AT368" s="210" t="s">
        <v>192</v>
      </c>
      <c r="AU368" s="210" t="s">
        <v>86</v>
      </c>
      <c r="AV368" s="13" t="s">
        <v>84</v>
      </c>
      <c r="AW368" s="13" t="s">
        <v>37</v>
      </c>
      <c r="AX368" s="13" t="s">
        <v>77</v>
      </c>
      <c r="AY368" s="210" t="s">
        <v>179</v>
      </c>
    </row>
    <row r="369" spans="1:65" s="14" customFormat="1" ht="11.25">
      <c r="B369" s="211"/>
      <c r="C369" s="212"/>
      <c r="D369" s="194" t="s">
        <v>192</v>
      </c>
      <c r="E369" s="213" t="s">
        <v>19</v>
      </c>
      <c r="F369" s="214" t="s">
        <v>648</v>
      </c>
      <c r="G369" s="212"/>
      <c r="H369" s="215">
        <v>2.08</v>
      </c>
      <c r="I369" s="216"/>
      <c r="J369" s="212"/>
      <c r="K369" s="212"/>
      <c r="L369" s="217"/>
      <c r="M369" s="218"/>
      <c r="N369" s="219"/>
      <c r="O369" s="219"/>
      <c r="P369" s="219"/>
      <c r="Q369" s="219"/>
      <c r="R369" s="219"/>
      <c r="S369" s="219"/>
      <c r="T369" s="220"/>
      <c r="AT369" s="221" t="s">
        <v>192</v>
      </c>
      <c r="AU369" s="221" t="s">
        <v>86</v>
      </c>
      <c r="AV369" s="14" t="s">
        <v>86</v>
      </c>
      <c r="AW369" s="14" t="s">
        <v>37</v>
      </c>
      <c r="AX369" s="14" t="s">
        <v>77</v>
      </c>
      <c r="AY369" s="221" t="s">
        <v>179</v>
      </c>
    </row>
    <row r="370" spans="1:65" s="15" customFormat="1" ht="11.25">
      <c r="B370" s="222"/>
      <c r="C370" s="223"/>
      <c r="D370" s="194" t="s">
        <v>192</v>
      </c>
      <c r="E370" s="224" t="s">
        <v>19</v>
      </c>
      <c r="F370" s="225" t="s">
        <v>205</v>
      </c>
      <c r="G370" s="223"/>
      <c r="H370" s="226">
        <v>5.52</v>
      </c>
      <c r="I370" s="227"/>
      <c r="J370" s="223"/>
      <c r="K370" s="223"/>
      <c r="L370" s="228"/>
      <c r="M370" s="229"/>
      <c r="N370" s="230"/>
      <c r="O370" s="230"/>
      <c r="P370" s="230"/>
      <c r="Q370" s="230"/>
      <c r="R370" s="230"/>
      <c r="S370" s="230"/>
      <c r="T370" s="231"/>
      <c r="AT370" s="232" t="s">
        <v>192</v>
      </c>
      <c r="AU370" s="232" t="s">
        <v>86</v>
      </c>
      <c r="AV370" s="15" t="s">
        <v>186</v>
      </c>
      <c r="AW370" s="15" t="s">
        <v>37</v>
      </c>
      <c r="AX370" s="15" t="s">
        <v>84</v>
      </c>
      <c r="AY370" s="232" t="s">
        <v>179</v>
      </c>
    </row>
    <row r="371" spans="1:65" s="12" customFormat="1" ht="22.9" customHeight="1">
      <c r="B371" s="165"/>
      <c r="C371" s="166"/>
      <c r="D371" s="167" t="s">
        <v>76</v>
      </c>
      <c r="E371" s="179" t="s">
        <v>507</v>
      </c>
      <c r="F371" s="179" t="s">
        <v>508</v>
      </c>
      <c r="G371" s="166"/>
      <c r="H371" s="166"/>
      <c r="I371" s="169"/>
      <c r="J371" s="180">
        <f>BK371</f>
        <v>0</v>
      </c>
      <c r="K371" s="166"/>
      <c r="L371" s="171"/>
      <c r="M371" s="172"/>
      <c r="N371" s="173"/>
      <c r="O371" s="173"/>
      <c r="P371" s="174">
        <f>SUM(P372:P409)</f>
        <v>0</v>
      </c>
      <c r="Q371" s="173"/>
      <c r="R371" s="174">
        <f>SUM(R372:R409)</f>
        <v>0</v>
      </c>
      <c r="S371" s="173"/>
      <c r="T371" s="175">
        <f>SUM(T372:T409)</f>
        <v>0</v>
      </c>
      <c r="AR371" s="176" t="s">
        <v>84</v>
      </c>
      <c r="AT371" s="177" t="s">
        <v>76</v>
      </c>
      <c r="AU371" s="177" t="s">
        <v>84</v>
      </c>
      <c r="AY371" s="176" t="s">
        <v>179</v>
      </c>
      <c r="BK371" s="178">
        <f>SUM(BK372:BK409)</f>
        <v>0</v>
      </c>
    </row>
    <row r="372" spans="1:65" s="2" customFormat="1" ht="21.75" customHeight="1">
      <c r="A372" s="37"/>
      <c r="B372" s="38"/>
      <c r="C372" s="181" t="s">
        <v>491</v>
      </c>
      <c r="D372" s="181" t="s">
        <v>181</v>
      </c>
      <c r="E372" s="182" t="s">
        <v>510</v>
      </c>
      <c r="F372" s="183" t="s">
        <v>511</v>
      </c>
      <c r="G372" s="184" t="s">
        <v>332</v>
      </c>
      <c r="H372" s="185">
        <v>2.3540000000000001</v>
      </c>
      <c r="I372" s="186"/>
      <c r="J372" s="187">
        <f>ROUND(I372*H372,2)</f>
        <v>0</v>
      </c>
      <c r="K372" s="183" t="s">
        <v>185</v>
      </c>
      <c r="L372" s="42"/>
      <c r="M372" s="188" t="s">
        <v>19</v>
      </c>
      <c r="N372" s="189" t="s">
        <v>48</v>
      </c>
      <c r="O372" s="67"/>
      <c r="P372" s="190">
        <f>O372*H372</f>
        <v>0</v>
      </c>
      <c r="Q372" s="190">
        <v>0</v>
      </c>
      <c r="R372" s="190">
        <f>Q372*H372</f>
        <v>0</v>
      </c>
      <c r="S372" s="190">
        <v>0</v>
      </c>
      <c r="T372" s="191">
        <f>S372*H372</f>
        <v>0</v>
      </c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R372" s="192" t="s">
        <v>186</v>
      </c>
      <c r="AT372" s="192" t="s">
        <v>181</v>
      </c>
      <c r="AU372" s="192" t="s">
        <v>86</v>
      </c>
      <c r="AY372" s="20" t="s">
        <v>179</v>
      </c>
      <c r="BE372" s="193">
        <f>IF(N372="základní",J372,0)</f>
        <v>0</v>
      </c>
      <c r="BF372" s="193">
        <f>IF(N372="snížená",J372,0)</f>
        <v>0</v>
      </c>
      <c r="BG372" s="193">
        <f>IF(N372="zákl. přenesená",J372,0)</f>
        <v>0</v>
      </c>
      <c r="BH372" s="193">
        <f>IF(N372="sníž. přenesená",J372,0)</f>
        <v>0</v>
      </c>
      <c r="BI372" s="193">
        <f>IF(N372="nulová",J372,0)</f>
        <v>0</v>
      </c>
      <c r="BJ372" s="20" t="s">
        <v>84</v>
      </c>
      <c r="BK372" s="193">
        <f>ROUND(I372*H372,2)</f>
        <v>0</v>
      </c>
      <c r="BL372" s="20" t="s">
        <v>186</v>
      </c>
      <c r="BM372" s="192" t="s">
        <v>512</v>
      </c>
    </row>
    <row r="373" spans="1:65" s="2" customFormat="1" ht="19.5">
      <c r="A373" s="37"/>
      <c r="B373" s="38"/>
      <c r="C373" s="39"/>
      <c r="D373" s="194" t="s">
        <v>188</v>
      </c>
      <c r="E373" s="39"/>
      <c r="F373" s="195" t="s">
        <v>513</v>
      </c>
      <c r="G373" s="39"/>
      <c r="H373" s="39"/>
      <c r="I373" s="196"/>
      <c r="J373" s="39"/>
      <c r="K373" s="39"/>
      <c r="L373" s="42"/>
      <c r="M373" s="197"/>
      <c r="N373" s="198"/>
      <c r="O373" s="67"/>
      <c r="P373" s="67"/>
      <c r="Q373" s="67"/>
      <c r="R373" s="67"/>
      <c r="S373" s="67"/>
      <c r="T373" s="68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T373" s="20" t="s">
        <v>188</v>
      </c>
      <c r="AU373" s="20" t="s">
        <v>86</v>
      </c>
    </row>
    <row r="374" spans="1:65" s="2" customFormat="1" ht="11.25">
      <c r="A374" s="37"/>
      <c r="B374" s="38"/>
      <c r="C374" s="39"/>
      <c r="D374" s="199" t="s">
        <v>190</v>
      </c>
      <c r="E374" s="39"/>
      <c r="F374" s="200" t="s">
        <v>514</v>
      </c>
      <c r="G374" s="39"/>
      <c r="H374" s="39"/>
      <c r="I374" s="196"/>
      <c r="J374" s="39"/>
      <c r="K374" s="39"/>
      <c r="L374" s="42"/>
      <c r="M374" s="197"/>
      <c r="N374" s="198"/>
      <c r="O374" s="67"/>
      <c r="P374" s="67"/>
      <c r="Q374" s="67"/>
      <c r="R374" s="67"/>
      <c r="S374" s="67"/>
      <c r="T374" s="68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T374" s="20" t="s">
        <v>190</v>
      </c>
      <c r="AU374" s="20" t="s">
        <v>86</v>
      </c>
    </row>
    <row r="375" spans="1:65" s="14" customFormat="1" ht="11.25">
      <c r="B375" s="211"/>
      <c r="C375" s="212"/>
      <c r="D375" s="194" t="s">
        <v>192</v>
      </c>
      <c r="E375" s="213" t="s">
        <v>19</v>
      </c>
      <c r="F375" s="214" t="s">
        <v>725</v>
      </c>
      <c r="G375" s="212"/>
      <c r="H375" s="215">
        <v>2.3540000000000001</v>
      </c>
      <c r="I375" s="216"/>
      <c r="J375" s="212"/>
      <c r="K375" s="212"/>
      <c r="L375" s="217"/>
      <c r="M375" s="218"/>
      <c r="N375" s="219"/>
      <c r="O375" s="219"/>
      <c r="P375" s="219"/>
      <c r="Q375" s="219"/>
      <c r="R375" s="219"/>
      <c r="S375" s="219"/>
      <c r="T375" s="220"/>
      <c r="AT375" s="221" t="s">
        <v>192</v>
      </c>
      <c r="AU375" s="221" t="s">
        <v>86</v>
      </c>
      <c r="AV375" s="14" t="s">
        <v>86</v>
      </c>
      <c r="AW375" s="14" t="s">
        <v>37</v>
      </c>
      <c r="AX375" s="14" t="s">
        <v>84</v>
      </c>
      <c r="AY375" s="221" t="s">
        <v>179</v>
      </c>
    </row>
    <row r="376" spans="1:65" s="2" customFormat="1" ht="24.2" customHeight="1">
      <c r="A376" s="37"/>
      <c r="B376" s="38"/>
      <c r="C376" s="181" t="s">
        <v>499</v>
      </c>
      <c r="D376" s="181" t="s">
        <v>181</v>
      </c>
      <c r="E376" s="182" t="s">
        <v>517</v>
      </c>
      <c r="F376" s="183" t="s">
        <v>518</v>
      </c>
      <c r="G376" s="184" t="s">
        <v>332</v>
      </c>
      <c r="H376" s="185">
        <v>44.725999999999999</v>
      </c>
      <c r="I376" s="186"/>
      <c r="J376" s="187">
        <f>ROUND(I376*H376,2)</f>
        <v>0</v>
      </c>
      <c r="K376" s="183" t="s">
        <v>185</v>
      </c>
      <c r="L376" s="42"/>
      <c r="M376" s="188" t="s">
        <v>19</v>
      </c>
      <c r="N376" s="189" t="s">
        <v>48</v>
      </c>
      <c r="O376" s="67"/>
      <c r="P376" s="190">
        <f>O376*H376</f>
        <v>0</v>
      </c>
      <c r="Q376" s="190">
        <v>0</v>
      </c>
      <c r="R376" s="190">
        <f>Q376*H376</f>
        <v>0</v>
      </c>
      <c r="S376" s="190">
        <v>0</v>
      </c>
      <c r="T376" s="191">
        <f>S376*H376</f>
        <v>0</v>
      </c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R376" s="192" t="s">
        <v>186</v>
      </c>
      <c r="AT376" s="192" t="s">
        <v>181</v>
      </c>
      <c r="AU376" s="192" t="s">
        <v>86</v>
      </c>
      <c r="AY376" s="20" t="s">
        <v>179</v>
      </c>
      <c r="BE376" s="193">
        <f>IF(N376="základní",J376,0)</f>
        <v>0</v>
      </c>
      <c r="BF376" s="193">
        <f>IF(N376="snížená",J376,0)</f>
        <v>0</v>
      </c>
      <c r="BG376" s="193">
        <f>IF(N376="zákl. přenesená",J376,0)</f>
        <v>0</v>
      </c>
      <c r="BH376" s="193">
        <f>IF(N376="sníž. přenesená",J376,0)</f>
        <v>0</v>
      </c>
      <c r="BI376" s="193">
        <f>IF(N376="nulová",J376,0)</f>
        <v>0</v>
      </c>
      <c r="BJ376" s="20" t="s">
        <v>84</v>
      </c>
      <c r="BK376" s="193">
        <f>ROUND(I376*H376,2)</f>
        <v>0</v>
      </c>
      <c r="BL376" s="20" t="s">
        <v>186</v>
      </c>
      <c r="BM376" s="192" t="s">
        <v>519</v>
      </c>
    </row>
    <row r="377" spans="1:65" s="2" customFormat="1" ht="19.5">
      <c r="A377" s="37"/>
      <c r="B377" s="38"/>
      <c r="C377" s="39"/>
      <c r="D377" s="194" t="s">
        <v>188</v>
      </c>
      <c r="E377" s="39"/>
      <c r="F377" s="195" t="s">
        <v>520</v>
      </c>
      <c r="G377" s="39"/>
      <c r="H377" s="39"/>
      <c r="I377" s="196"/>
      <c r="J377" s="39"/>
      <c r="K377" s="39"/>
      <c r="L377" s="42"/>
      <c r="M377" s="197"/>
      <c r="N377" s="198"/>
      <c r="O377" s="67"/>
      <c r="P377" s="67"/>
      <c r="Q377" s="67"/>
      <c r="R377" s="67"/>
      <c r="S377" s="67"/>
      <c r="T377" s="68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T377" s="20" t="s">
        <v>188</v>
      </c>
      <c r="AU377" s="20" t="s">
        <v>86</v>
      </c>
    </row>
    <row r="378" spans="1:65" s="2" customFormat="1" ht="11.25">
      <c r="A378" s="37"/>
      <c r="B378" s="38"/>
      <c r="C378" s="39"/>
      <c r="D378" s="199" t="s">
        <v>190</v>
      </c>
      <c r="E378" s="39"/>
      <c r="F378" s="200" t="s">
        <v>521</v>
      </c>
      <c r="G378" s="39"/>
      <c r="H378" s="39"/>
      <c r="I378" s="196"/>
      <c r="J378" s="39"/>
      <c r="K378" s="39"/>
      <c r="L378" s="42"/>
      <c r="M378" s="197"/>
      <c r="N378" s="198"/>
      <c r="O378" s="67"/>
      <c r="P378" s="67"/>
      <c r="Q378" s="67"/>
      <c r="R378" s="67"/>
      <c r="S378" s="67"/>
      <c r="T378" s="68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T378" s="20" t="s">
        <v>190</v>
      </c>
      <c r="AU378" s="20" t="s">
        <v>86</v>
      </c>
    </row>
    <row r="379" spans="1:65" s="13" customFormat="1" ht="22.5">
      <c r="B379" s="201"/>
      <c r="C379" s="202"/>
      <c r="D379" s="194" t="s">
        <v>192</v>
      </c>
      <c r="E379" s="203" t="s">
        <v>19</v>
      </c>
      <c r="F379" s="204" t="s">
        <v>522</v>
      </c>
      <c r="G379" s="202"/>
      <c r="H379" s="203" t="s">
        <v>19</v>
      </c>
      <c r="I379" s="205"/>
      <c r="J379" s="202"/>
      <c r="K379" s="202"/>
      <c r="L379" s="206"/>
      <c r="M379" s="207"/>
      <c r="N379" s="208"/>
      <c r="O379" s="208"/>
      <c r="P379" s="208"/>
      <c r="Q379" s="208"/>
      <c r="R379" s="208"/>
      <c r="S379" s="208"/>
      <c r="T379" s="209"/>
      <c r="AT379" s="210" t="s">
        <v>192</v>
      </c>
      <c r="AU379" s="210" t="s">
        <v>86</v>
      </c>
      <c r="AV379" s="13" t="s">
        <v>84</v>
      </c>
      <c r="AW379" s="13" t="s">
        <v>37</v>
      </c>
      <c r="AX379" s="13" t="s">
        <v>77</v>
      </c>
      <c r="AY379" s="210" t="s">
        <v>179</v>
      </c>
    </row>
    <row r="380" spans="1:65" s="13" customFormat="1" ht="11.25">
      <c r="B380" s="201"/>
      <c r="C380" s="202"/>
      <c r="D380" s="194" t="s">
        <v>192</v>
      </c>
      <c r="E380" s="203" t="s">
        <v>19</v>
      </c>
      <c r="F380" s="204" t="s">
        <v>523</v>
      </c>
      <c r="G380" s="202"/>
      <c r="H380" s="203" t="s">
        <v>19</v>
      </c>
      <c r="I380" s="205"/>
      <c r="J380" s="202"/>
      <c r="K380" s="202"/>
      <c r="L380" s="206"/>
      <c r="M380" s="207"/>
      <c r="N380" s="208"/>
      <c r="O380" s="208"/>
      <c r="P380" s="208"/>
      <c r="Q380" s="208"/>
      <c r="R380" s="208"/>
      <c r="S380" s="208"/>
      <c r="T380" s="209"/>
      <c r="AT380" s="210" t="s">
        <v>192</v>
      </c>
      <c r="AU380" s="210" t="s">
        <v>86</v>
      </c>
      <c r="AV380" s="13" t="s">
        <v>84</v>
      </c>
      <c r="AW380" s="13" t="s">
        <v>37</v>
      </c>
      <c r="AX380" s="13" t="s">
        <v>77</v>
      </c>
      <c r="AY380" s="210" t="s">
        <v>179</v>
      </c>
    </row>
    <row r="381" spans="1:65" s="14" customFormat="1" ht="11.25">
      <c r="B381" s="211"/>
      <c r="C381" s="212"/>
      <c r="D381" s="194" t="s">
        <v>192</v>
      </c>
      <c r="E381" s="213" t="s">
        <v>19</v>
      </c>
      <c r="F381" s="214" t="s">
        <v>726</v>
      </c>
      <c r="G381" s="212"/>
      <c r="H381" s="215">
        <v>44.725999999999999</v>
      </c>
      <c r="I381" s="216"/>
      <c r="J381" s="212"/>
      <c r="K381" s="212"/>
      <c r="L381" s="217"/>
      <c r="M381" s="218"/>
      <c r="N381" s="219"/>
      <c r="O381" s="219"/>
      <c r="P381" s="219"/>
      <c r="Q381" s="219"/>
      <c r="R381" s="219"/>
      <c r="S381" s="219"/>
      <c r="T381" s="220"/>
      <c r="AT381" s="221" t="s">
        <v>192</v>
      </c>
      <c r="AU381" s="221" t="s">
        <v>86</v>
      </c>
      <c r="AV381" s="14" t="s">
        <v>86</v>
      </c>
      <c r="AW381" s="14" t="s">
        <v>37</v>
      </c>
      <c r="AX381" s="14" t="s">
        <v>84</v>
      </c>
      <c r="AY381" s="221" t="s">
        <v>179</v>
      </c>
    </row>
    <row r="382" spans="1:65" s="2" customFormat="1" ht="21.75" customHeight="1">
      <c r="A382" s="37"/>
      <c r="B382" s="38"/>
      <c r="C382" s="181" t="s">
        <v>509</v>
      </c>
      <c r="D382" s="181" t="s">
        <v>181</v>
      </c>
      <c r="E382" s="182" t="s">
        <v>526</v>
      </c>
      <c r="F382" s="183" t="s">
        <v>527</v>
      </c>
      <c r="G382" s="184" t="s">
        <v>332</v>
      </c>
      <c r="H382" s="185">
        <v>3.4470000000000001</v>
      </c>
      <c r="I382" s="186"/>
      <c r="J382" s="187">
        <f>ROUND(I382*H382,2)</f>
        <v>0</v>
      </c>
      <c r="K382" s="183" t="s">
        <v>185</v>
      </c>
      <c r="L382" s="42"/>
      <c r="M382" s="188" t="s">
        <v>19</v>
      </c>
      <c r="N382" s="189" t="s">
        <v>48</v>
      </c>
      <c r="O382" s="67"/>
      <c r="P382" s="190">
        <f>O382*H382</f>
        <v>0</v>
      </c>
      <c r="Q382" s="190">
        <v>0</v>
      </c>
      <c r="R382" s="190">
        <f>Q382*H382</f>
        <v>0</v>
      </c>
      <c r="S382" s="190">
        <v>0</v>
      </c>
      <c r="T382" s="191">
        <f>S382*H382</f>
        <v>0</v>
      </c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R382" s="192" t="s">
        <v>186</v>
      </c>
      <c r="AT382" s="192" t="s">
        <v>181</v>
      </c>
      <c r="AU382" s="192" t="s">
        <v>86</v>
      </c>
      <c r="AY382" s="20" t="s">
        <v>179</v>
      </c>
      <c r="BE382" s="193">
        <f>IF(N382="základní",J382,0)</f>
        <v>0</v>
      </c>
      <c r="BF382" s="193">
        <f>IF(N382="snížená",J382,0)</f>
        <v>0</v>
      </c>
      <c r="BG382" s="193">
        <f>IF(N382="zákl. přenesená",J382,0)</f>
        <v>0</v>
      </c>
      <c r="BH382" s="193">
        <f>IF(N382="sníž. přenesená",J382,0)</f>
        <v>0</v>
      </c>
      <c r="BI382" s="193">
        <f>IF(N382="nulová",J382,0)</f>
        <v>0</v>
      </c>
      <c r="BJ382" s="20" t="s">
        <v>84</v>
      </c>
      <c r="BK382" s="193">
        <f>ROUND(I382*H382,2)</f>
        <v>0</v>
      </c>
      <c r="BL382" s="20" t="s">
        <v>186</v>
      </c>
      <c r="BM382" s="192" t="s">
        <v>528</v>
      </c>
    </row>
    <row r="383" spans="1:65" s="2" customFormat="1" ht="19.5">
      <c r="A383" s="37"/>
      <c r="B383" s="38"/>
      <c r="C383" s="39"/>
      <c r="D383" s="194" t="s">
        <v>188</v>
      </c>
      <c r="E383" s="39"/>
      <c r="F383" s="195" t="s">
        <v>529</v>
      </c>
      <c r="G383" s="39"/>
      <c r="H383" s="39"/>
      <c r="I383" s="196"/>
      <c r="J383" s="39"/>
      <c r="K383" s="39"/>
      <c r="L383" s="42"/>
      <c r="M383" s="197"/>
      <c r="N383" s="198"/>
      <c r="O383" s="67"/>
      <c r="P383" s="67"/>
      <c r="Q383" s="67"/>
      <c r="R383" s="67"/>
      <c r="S383" s="67"/>
      <c r="T383" s="68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T383" s="20" t="s">
        <v>188</v>
      </c>
      <c r="AU383" s="20" t="s">
        <v>86</v>
      </c>
    </row>
    <row r="384" spans="1:65" s="2" customFormat="1" ht="11.25">
      <c r="A384" s="37"/>
      <c r="B384" s="38"/>
      <c r="C384" s="39"/>
      <c r="D384" s="199" t="s">
        <v>190</v>
      </c>
      <c r="E384" s="39"/>
      <c r="F384" s="200" t="s">
        <v>530</v>
      </c>
      <c r="G384" s="39"/>
      <c r="H384" s="39"/>
      <c r="I384" s="196"/>
      <c r="J384" s="39"/>
      <c r="K384" s="39"/>
      <c r="L384" s="42"/>
      <c r="M384" s="197"/>
      <c r="N384" s="198"/>
      <c r="O384" s="67"/>
      <c r="P384" s="67"/>
      <c r="Q384" s="67"/>
      <c r="R384" s="67"/>
      <c r="S384" s="67"/>
      <c r="T384" s="68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T384" s="20" t="s">
        <v>190</v>
      </c>
      <c r="AU384" s="20" t="s">
        <v>86</v>
      </c>
    </row>
    <row r="385" spans="1:65" s="14" customFormat="1" ht="11.25">
      <c r="B385" s="211"/>
      <c r="C385" s="212"/>
      <c r="D385" s="194" t="s">
        <v>192</v>
      </c>
      <c r="E385" s="213" t="s">
        <v>19</v>
      </c>
      <c r="F385" s="214" t="s">
        <v>727</v>
      </c>
      <c r="G385" s="212"/>
      <c r="H385" s="215">
        <v>2.2549999999999999</v>
      </c>
      <c r="I385" s="216"/>
      <c r="J385" s="212"/>
      <c r="K385" s="212"/>
      <c r="L385" s="217"/>
      <c r="M385" s="218"/>
      <c r="N385" s="219"/>
      <c r="O385" s="219"/>
      <c r="P385" s="219"/>
      <c r="Q385" s="219"/>
      <c r="R385" s="219"/>
      <c r="S385" s="219"/>
      <c r="T385" s="220"/>
      <c r="AT385" s="221" t="s">
        <v>192</v>
      </c>
      <c r="AU385" s="221" t="s">
        <v>86</v>
      </c>
      <c r="AV385" s="14" t="s">
        <v>86</v>
      </c>
      <c r="AW385" s="14" t="s">
        <v>37</v>
      </c>
      <c r="AX385" s="14" t="s">
        <v>77</v>
      </c>
      <c r="AY385" s="221" t="s">
        <v>179</v>
      </c>
    </row>
    <row r="386" spans="1:65" s="14" customFormat="1" ht="11.25">
      <c r="B386" s="211"/>
      <c r="C386" s="212"/>
      <c r="D386" s="194" t="s">
        <v>192</v>
      </c>
      <c r="E386" s="213" t="s">
        <v>19</v>
      </c>
      <c r="F386" s="214" t="s">
        <v>728</v>
      </c>
      <c r="G386" s="212"/>
      <c r="H386" s="215">
        <v>0.22</v>
      </c>
      <c r="I386" s="216"/>
      <c r="J386" s="212"/>
      <c r="K386" s="212"/>
      <c r="L386" s="217"/>
      <c r="M386" s="218"/>
      <c r="N386" s="219"/>
      <c r="O386" s="219"/>
      <c r="P386" s="219"/>
      <c r="Q386" s="219"/>
      <c r="R386" s="219"/>
      <c r="S386" s="219"/>
      <c r="T386" s="220"/>
      <c r="AT386" s="221" t="s">
        <v>192</v>
      </c>
      <c r="AU386" s="221" t="s">
        <v>86</v>
      </c>
      <c r="AV386" s="14" t="s">
        <v>86</v>
      </c>
      <c r="AW386" s="14" t="s">
        <v>37</v>
      </c>
      <c r="AX386" s="14" t="s">
        <v>77</v>
      </c>
      <c r="AY386" s="221" t="s">
        <v>179</v>
      </c>
    </row>
    <row r="387" spans="1:65" s="14" customFormat="1" ht="22.5">
      <c r="B387" s="211"/>
      <c r="C387" s="212"/>
      <c r="D387" s="194" t="s">
        <v>192</v>
      </c>
      <c r="E387" s="213" t="s">
        <v>19</v>
      </c>
      <c r="F387" s="214" t="s">
        <v>729</v>
      </c>
      <c r="G387" s="212"/>
      <c r="H387" s="215">
        <v>0.97199999999999998</v>
      </c>
      <c r="I387" s="216"/>
      <c r="J387" s="212"/>
      <c r="K387" s="212"/>
      <c r="L387" s="217"/>
      <c r="M387" s="218"/>
      <c r="N387" s="219"/>
      <c r="O387" s="219"/>
      <c r="P387" s="219"/>
      <c r="Q387" s="219"/>
      <c r="R387" s="219"/>
      <c r="S387" s="219"/>
      <c r="T387" s="220"/>
      <c r="AT387" s="221" t="s">
        <v>192</v>
      </c>
      <c r="AU387" s="221" t="s">
        <v>86</v>
      </c>
      <c r="AV387" s="14" t="s">
        <v>86</v>
      </c>
      <c r="AW387" s="14" t="s">
        <v>37</v>
      </c>
      <c r="AX387" s="14" t="s">
        <v>77</v>
      </c>
      <c r="AY387" s="221" t="s">
        <v>179</v>
      </c>
    </row>
    <row r="388" spans="1:65" s="15" customFormat="1" ht="11.25">
      <c r="B388" s="222"/>
      <c r="C388" s="223"/>
      <c r="D388" s="194" t="s">
        <v>192</v>
      </c>
      <c r="E388" s="224" t="s">
        <v>19</v>
      </c>
      <c r="F388" s="225" t="s">
        <v>205</v>
      </c>
      <c r="G388" s="223"/>
      <c r="H388" s="226">
        <v>3.4470000000000001</v>
      </c>
      <c r="I388" s="227"/>
      <c r="J388" s="223"/>
      <c r="K388" s="223"/>
      <c r="L388" s="228"/>
      <c r="M388" s="229"/>
      <c r="N388" s="230"/>
      <c r="O388" s="230"/>
      <c r="P388" s="230"/>
      <c r="Q388" s="230"/>
      <c r="R388" s="230"/>
      <c r="S388" s="230"/>
      <c r="T388" s="231"/>
      <c r="AT388" s="232" t="s">
        <v>192</v>
      </c>
      <c r="AU388" s="232" t="s">
        <v>86</v>
      </c>
      <c r="AV388" s="15" t="s">
        <v>186</v>
      </c>
      <c r="AW388" s="15" t="s">
        <v>37</v>
      </c>
      <c r="AX388" s="15" t="s">
        <v>84</v>
      </c>
      <c r="AY388" s="232" t="s">
        <v>179</v>
      </c>
    </row>
    <row r="389" spans="1:65" s="2" customFormat="1" ht="24.2" customHeight="1">
      <c r="A389" s="37"/>
      <c r="B389" s="38"/>
      <c r="C389" s="181" t="s">
        <v>516</v>
      </c>
      <c r="D389" s="181" t="s">
        <v>181</v>
      </c>
      <c r="E389" s="182" t="s">
        <v>534</v>
      </c>
      <c r="F389" s="183" t="s">
        <v>535</v>
      </c>
      <c r="G389" s="184" t="s">
        <v>332</v>
      </c>
      <c r="H389" s="185">
        <v>47.024999999999999</v>
      </c>
      <c r="I389" s="186"/>
      <c r="J389" s="187">
        <f>ROUND(I389*H389,2)</f>
        <v>0</v>
      </c>
      <c r="K389" s="183" t="s">
        <v>185</v>
      </c>
      <c r="L389" s="42"/>
      <c r="M389" s="188" t="s">
        <v>19</v>
      </c>
      <c r="N389" s="189" t="s">
        <v>48</v>
      </c>
      <c r="O389" s="67"/>
      <c r="P389" s="190">
        <f>O389*H389</f>
        <v>0</v>
      </c>
      <c r="Q389" s="190">
        <v>0</v>
      </c>
      <c r="R389" s="190">
        <f>Q389*H389</f>
        <v>0</v>
      </c>
      <c r="S389" s="190">
        <v>0</v>
      </c>
      <c r="T389" s="191">
        <f>S389*H389</f>
        <v>0</v>
      </c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R389" s="192" t="s">
        <v>186</v>
      </c>
      <c r="AT389" s="192" t="s">
        <v>181</v>
      </c>
      <c r="AU389" s="192" t="s">
        <v>86</v>
      </c>
      <c r="AY389" s="20" t="s">
        <v>179</v>
      </c>
      <c r="BE389" s="193">
        <f>IF(N389="základní",J389,0)</f>
        <v>0</v>
      </c>
      <c r="BF389" s="193">
        <f>IF(N389="snížená",J389,0)</f>
        <v>0</v>
      </c>
      <c r="BG389" s="193">
        <f>IF(N389="zákl. přenesená",J389,0)</f>
        <v>0</v>
      </c>
      <c r="BH389" s="193">
        <f>IF(N389="sníž. přenesená",J389,0)</f>
        <v>0</v>
      </c>
      <c r="BI389" s="193">
        <f>IF(N389="nulová",J389,0)</f>
        <v>0</v>
      </c>
      <c r="BJ389" s="20" t="s">
        <v>84</v>
      </c>
      <c r="BK389" s="193">
        <f>ROUND(I389*H389,2)</f>
        <v>0</v>
      </c>
      <c r="BL389" s="20" t="s">
        <v>186</v>
      </c>
      <c r="BM389" s="192" t="s">
        <v>536</v>
      </c>
    </row>
    <row r="390" spans="1:65" s="2" customFormat="1" ht="19.5">
      <c r="A390" s="37"/>
      <c r="B390" s="38"/>
      <c r="C390" s="39"/>
      <c r="D390" s="194" t="s">
        <v>188</v>
      </c>
      <c r="E390" s="39"/>
      <c r="F390" s="195" t="s">
        <v>520</v>
      </c>
      <c r="G390" s="39"/>
      <c r="H390" s="39"/>
      <c r="I390" s="196"/>
      <c r="J390" s="39"/>
      <c r="K390" s="39"/>
      <c r="L390" s="42"/>
      <c r="M390" s="197"/>
      <c r="N390" s="198"/>
      <c r="O390" s="67"/>
      <c r="P390" s="67"/>
      <c r="Q390" s="67"/>
      <c r="R390" s="67"/>
      <c r="S390" s="67"/>
      <c r="T390" s="68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T390" s="20" t="s">
        <v>188</v>
      </c>
      <c r="AU390" s="20" t="s">
        <v>86</v>
      </c>
    </row>
    <row r="391" spans="1:65" s="2" customFormat="1" ht="11.25">
      <c r="A391" s="37"/>
      <c r="B391" s="38"/>
      <c r="C391" s="39"/>
      <c r="D391" s="199" t="s">
        <v>190</v>
      </c>
      <c r="E391" s="39"/>
      <c r="F391" s="200" t="s">
        <v>537</v>
      </c>
      <c r="G391" s="39"/>
      <c r="H391" s="39"/>
      <c r="I391" s="196"/>
      <c r="J391" s="39"/>
      <c r="K391" s="39"/>
      <c r="L391" s="42"/>
      <c r="M391" s="197"/>
      <c r="N391" s="198"/>
      <c r="O391" s="67"/>
      <c r="P391" s="67"/>
      <c r="Q391" s="67"/>
      <c r="R391" s="67"/>
      <c r="S391" s="67"/>
      <c r="T391" s="68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T391" s="20" t="s">
        <v>190</v>
      </c>
      <c r="AU391" s="20" t="s">
        <v>86</v>
      </c>
    </row>
    <row r="392" spans="1:65" s="13" customFormat="1" ht="22.5">
      <c r="B392" s="201"/>
      <c r="C392" s="202"/>
      <c r="D392" s="194" t="s">
        <v>192</v>
      </c>
      <c r="E392" s="203" t="s">
        <v>19</v>
      </c>
      <c r="F392" s="204" t="s">
        <v>730</v>
      </c>
      <c r="G392" s="202"/>
      <c r="H392" s="203" t="s">
        <v>19</v>
      </c>
      <c r="I392" s="205"/>
      <c r="J392" s="202"/>
      <c r="K392" s="202"/>
      <c r="L392" s="206"/>
      <c r="M392" s="207"/>
      <c r="N392" s="208"/>
      <c r="O392" s="208"/>
      <c r="P392" s="208"/>
      <c r="Q392" s="208"/>
      <c r="R392" s="208"/>
      <c r="S392" s="208"/>
      <c r="T392" s="209"/>
      <c r="AT392" s="210" t="s">
        <v>192</v>
      </c>
      <c r="AU392" s="210" t="s">
        <v>86</v>
      </c>
      <c r="AV392" s="13" t="s">
        <v>84</v>
      </c>
      <c r="AW392" s="13" t="s">
        <v>37</v>
      </c>
      <c r="AX392" s="13" t="s">
        <v>77</v>
      </c>
      <c r="AY392" s="210" t="s">
        <v>179</v>
      </c>
    </row>
    <row r="393" spans="1:65" s="13" customFormat="1" ht="11.25">
      <c r="B393" s="201"/>
      <c r="C393" s="202"/>
      <c r="D393" s="194" t="s">
        <v>192</v>
      </c>
      <c r="E393" s="203" t="s">
        <v>19</v>
      </c>
      <c r="F393" s="204" t="s">
        <v>523</v>
      </c>
      <c r="G393" s="202"/>
      <c r="H393" s="203" t="s">
        <v>19</v>
      </c>
      <c r="I393" s="205"/>
      <c r="J393" s="202"/>
      <c r="K393" s="202"/>
      <c r="L393" s="206"/>
      <c r="M393" s="207"/>
      <c r="N393" s="208"/>
      <c r="O393" s="208"/>
      <c r="P393" s="208"/>
      <c r="Q393" s="208"/>
      <c r="R393" s="208"/>
      <c r="S393" s="208"/>
      <c r="T393" s="209"/>
      <c r="AT393" s="210" t="s">
        <v>192</v>
      </c>
      <c r="AU393" s="210" t="s">
        <v>86</v>
      </c>
      <c r="AV393" s="13" t="s">
        <v>84</v>
      </c>
      <c r="AW393" s="13" t="s">
        <v>37</v>
      </c>
      <c r="AX393" s="13" t="s">
        <v>77</v>
      </c>
      <c r="AY393" s="210" t="s">
        <v>179</v>
      </c>
    </row>
    <row r="394" spans="1:65" s="14" customFormat="1" ht="11.25">
      <c r="B394" s="211"/>
      <c r="C394" s="212"/>
      <c r="D394" s="194" t="s">
        <v>192</v>
      </c>
      <c r="E394" s="213" t="s">
        <v>19</v>
      </c>
      <c r="F394" s="214" t="s">
        <v>731</v>
      </c>
      <c r="G394" s="212"/>
      <c r="H394" s="215">
        <v>47.024999999999999</v>
      </c>
      <c r="I394" s="216"/>
      <c r="J394" s="212"/>
      <c r="K394" s="212"/>
      <c r="L394" s="217"/>
      <c r="M394" s="218"/>
      <c r="N394" s="219"/>
      <c r="O394" s="219"/>
      <c r="P394" s="219"/>
      <c r="Q394" s="219"/>
      <c r="R394" s="219"/>
      <c r="S394" s="219"/>
      <c r="T394" s="220"/>
      <c r="AT394" s="221" t="s">
        <v>192</v>
      </c>
      <c r="AU394" s="221" t="s">
        <v>86</v>
      </c>
      <c r="AV394" s="14" t="s">
        <v>86</v>
      </c>
      <c r="AW394" s="14" t="s">
        <v>37</v>
      </c>
      <c r="AX394" s="14" t="s">
        <v>84</v>
      </c>
      <c r="AY394" s="221" t="s">
        <v>179</v>
      </c>
    </row>
    <row r="395" spans="1:65" s="2" customFormat="1" ht="24.2" customHeight="1">
      <c r="A395" s="37"/>
      <c r="B395" s="38"/>
      <c r="C395" s="181" t="s">
        <v>525</v>
      </c>
      <c r="D395" s="181" t="s">
        <v>181</v>
      </c>
      <c r="E395" s="182" t="s">
        <v>541</v>
      </c>
      <c r="F395" s="183" t="s">
        <v>542</v>
      </c>
      <c r="G395" s="184" t="s">
        <v>332</v>
      </c>
      <c r="H395" s="185">
        <v>5.8010000000000002</v>
      </c>
      <c r="I395" s="186"/>
      <c r="J395" s="187">
        <f>ROUND(I395*H395,2)</f>
        <v>0</v>
      </c>
      <c r="K395" s="183" t="s">
        <v>185</v>
      </c>
      <c r="L395" s="42"/>
      <c r="M395" s="188" t="s">
        <v>19</v>
      </c>
      <c r="N395" s="189" t="s">
        <v>48</v>
      </c>
      <c r="O395" s="67"/>
      <c r="P395" s="190">
        <f>O395*H395</f>
        <v>0</v>
      </c>
      <c r="Q395" s="190">
        <v>0</v>
      </c>
      <c r="R395" s="190">
        <f>Q395*H395</f>
        <v>0</v>
      </c>
      <c r="S395" s="190">
        <v>0</v>
      </c>
      <c r="T395" s="191">
        <f>S395*H395</f>
        <v>0</v>
      </c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R395" s="192" t="s">
        <v>186</v>
      </c>
      <c r="AT395" s="192" t="s">
        <v>181</v>
      </c>
      <c r="AU395" s="192" t="s">
        <v>86</v>
      </c>
      <c r="AY395" s="20" t="s">
        <v>179</v>
      </c>
      <c r="BE395" s="193">
        <f>IF(N395="základní",J395,0)</f>
        <v>0</v>
      </c>
      <c r="BF395" s="193">
        <f>IF(N395="snížená",J395,0)</f>
        <v>0</v>
      </c>
      <c r="BG395" s="193">
        <f>IF(N395="zákl. přenesená",J395,0)</f>
        <v>0</v>
      </c>
      <c r="BH395" s="193">
        <f>IF(N395="sníž. přenesená",J395,0)</f>
        <v>0</v>
      </c>
      <c r="BI395" s="193">
        <f>IF(N395="nulová",J395,0)</f>
        <v>0</v>
      </c>
      <c r="BJ395" s="20" t="s">
        <v>84</v>
      </c>
      <c r="BK395" s="193">
        <f>ROUND(I395*H395,2)</f>
        <v>0</v>
      </c>
      <c r="BL395" s="20" t="s">
        <v>186</v>
      </c>
      <c r="BM395" s="192" t="s">
        <v>543</v>
      </c>
    </row>
    <row r="396" spans="1:65" s="2" customFormat="1" ht="11.25">
      <c r="A396" s="37"/>
      <c r="B396" s="38"/>
      <c r="C396" s="39"/>
      <c r="D396" s="194" t="s">
        <v>188</v>
      </c>
      <c r="E396" s="39"/>
      <c r="F396" s="195" t="s">
        <v>544</v>
      </c>
      <c r="G396" s="39"/>
      <c r="H396" s="39"/>
      <c r="I396" s="196"/>
      <c r="J396" s="39"/>
      <c r="K396" s="39"/>
      <c r="L396" s="42"/>
      <c r="M396" s="197"/>
      <c r="N396" s="198"/>
      <c r="O396" s="67"/>
      <c r="P396" s="67"/>
      <c r="Q396" s="67"/>
      <c r="R396" s="67"/>
      <c r="S396" s="67"/>
      <c r="T396" s="68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T396" s="20" t="s">
        <v>188</v>
      </c>
      <c r="AU396" s="20" t="s">
        <v>86</v>
      </c>
    </row>
    <row r="397" spans="1:65" s="2" customFormat="1" ht="11.25">
      <c r="A397" s="37"/>
      <c r="B397" s="38"/>
      <c r="C397" s="39"/>
      <c r="D397" s="199" t="s">
        <v>190</v>
      </c>
      <c r="E397" s="39"/>
      <c r="F397" s="200" t="s">
        <v>545</v>
      </c>
      <c r="G397" s="39"/>
      <c r="H397" s="39"/>
      <c r="I397" s="196"/>
      <c r="J397" s="39"/>
      <c r="K397" s="39"/>
      <c r="L397" s="42"/>
      <c r="M397" s="197"/>
      <c r="N397" s="198"/>
      <c r="O397" s="67"/>
      <c r="P397" s="67"/>
      <c r="Q397" s="67"/>
      <c r="R397" s="67"/>
      <c r="S397" s="67"/>
      <c r="T397" s="68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T397" s="20" t="s">
        <v>190</v>
      </c>
      <c r="AU397" s="20" t="s">
        <v>86</v>
      </c>
    </row>
    <row r="398" spans="1:65" s="2" customFormat="1" ht="37.9" customHeight="1">
      <c r="A398" s="37"/>
      <c r="B398" s="38"/>
      <c r="C398" s="181" t="s">
        <v>533</v>
      </c>
      <c r="D398" s="181" t="s">
        <v>181</v>
      </c>
      <c r="E398" s="182" t="s">
        <v>547</v>
      </c>
      <c r="F398" s="183" t="s">
        <v>548</v>
      </c>
      <c r="G398" s="184" t="s">
        <v>332</v>
      </c>
      <c r="H398" s="185">
        <v>2.2549999999999999</v>
      </c>
      <c r="I398" s="186"/>
      <c r="J398" s="187">
        <f>ROUND(I398*H398,2)</f>
        <v>0</v>
      </c>
      <c r="K398" s="183" t="s">
        <v>185</v>
      </c>
      <c r="L398" s="42"/>
      <c r="M398" s="188" t="s">
        <v>19</v>
      </c>
      <c r="N398" s="189" t="s">
        <v>48</v>
      </c>
      <c r="O398" s="67"/>
      <c r="P398" s="190">
        <f>O398*H398</f>
        <v>0</v>
      </c>
      <c r="Q398" s="190">
        <v>0</v>
      </c>
      <c r="R398" s="190">
        <f>Q398*H398</f>
        <v>0</v>
      </c>
      <c r="S398" s="190">
        <v>0</v>
      </c>
      <c r="T398" s="191">
        <f>S398*H398</f>
        <v>0</v>
      </c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R398" s="192" t="s">
        <v>186</v>
      </c>
      <c r="AT398" s="192" t="s">
        <v>181</v>
      </c>
      <c r="AU398" s="192" t="s">
        <v>86</v>
      </c>
      <c r="AY398" s="20" t="s">
        <v>179</v>
      </c>
      <c r="BE398" s="193">
        <f>IF(N398="základní",J398,0)</f>
        <v>0</v>
      </c>
      <c r="BF398" s="193">
        <f>IF(N398="snížená",J398,0)</f>
        <v>0</v>
      </c>
      <c r="BG398" s="193">
        <f>IF(N398="zákl. přenesená",J398,0)</f>
        <v>0</v>
      </c>
      <c r="BH398" s="193">
        <f>IF(N398="sníž. přenesená",J398,0)</f>
        <v>0</v>
      </c>
      <c r="BI398" s="193">
        <f>IF(N398="nulová",J398,0)</f>
        <v>0</v>
      </c>
      <c r="BJ398" s="20" t="s">
        <v>84</v>
      </c>
      <c r="BK398" s="193">
        <f>ROUND(I398*H398,2)</f>
        <v>0</v>
      </c>
      <c r="BL398" s="20" t="s">
        <v>186</v>
      </c>
      <c r="BM398" s="192" t="s">
        <v>549</v>
      </c>
    </row>
    <row r="399" spans="1:65" s="2" customFormat="1" ht="29.25">
      <c r="A399" s="37"/>
      <c r="B399" s="38"/>
      <c r="C399" s="39"/>
      <c r="D399" s="194" t="s">
        <v>188</v>
      </c>
      <c r="E399" s="39"/>
      <c r="F399" s="195" t="s">
        <v>550</v>
      </c>
      <c r="G399" s="39"/>
      <c r="H399" s="39"/>
      <c r="I399" s="196"/>
      <c r="J399" s="39"/>
      <c r="K399" s="39"/>
      <c r="L399" s="42"/>
      <c r="M399" s="197"/>
      <c r="N399" s="198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188</v>
      </c>
      <c r="AU399" s="20" t="s">
        <v>86</v>
      </c>
    </row>
    <row r="400" spans="1:65" s="2" customFormat="1" ht="11.25">
      <c r="A400" s="37"/>
      <c r="B400" s="38"/>
      <c r="C400" s="39"/>
      <c r="D400" s="199" t="s">
        <v>190</v>
      </c>
      <c r="E400" s="39"/>
      <c r="F400" s="200" t="s">
        <v>551</v>
      </c>
      <c r="G400" s="39"/>
      <c r="H400" s="39"/>
      <c r="I400" s="196"/>
      <c r="J400" s="39"/>
      <c r="K400" s="39"/>
      <c r="L400" s="42"/>
      <c r="M400" s="197"/>
      <c r="N400" s="198"/>
      <c r="O400" s="67"/>
      <c r="P400" s="67"/>
      <c r="Q400" s="67"/>
      <c r="R400" s="67"/>
      <c r="S400" s="67"/>
      <c r="T400" s="68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T400" s="20" t="s">
        <v>190</v>
      </c>
      <c r="AU400" s="20" t="s">
        <v>86</v>
      </c>
    </row>
    <row r="401" spans="1:65" s="14" customFormat="1" ht="11.25">
      <c r="B401" s="211"/>
      <c r="C401" s="212"/>
      <c r="D401" s="194" t="s">
        <v>192</v>
      </c>
      <c r="E401" s="213" t="s">
        <v>19</v>
      </c>
      <c r="F401" s="214" t="s">
        <v>727</v>
      </c>
      <c r="G401" s="212"/>
      <c r="H401" s="215">
        <v>2.2549999999999999</v>
      </c>
      <c r="I401" s="216"/>
      <c r="J401" s="212"/>
      <c r="K401" s="212"/>
      <c r="L401" s="217"/>
      <c r="M401" s="218"/>
      <c r="N401" s="219"/>
      <c r="O401" s="219"/>
      <c r="P401" s="219"/>
      <c r="Q401" s="219"/>
      <c r="R401" s="219"/>
      <c r="S401" s="219"/>
      <c r="T401" s="220"/>
      <c r="AT401" s="221" t="s">
        <v>192</v>
      </c>
      <c r="AU401" s="221" t="s">
        <v>86</v>
      </c>
      <c r="AV401" s="14" t="s">
        <v>86</v>
      </c>
      <c r="AW401" s="14" t="s">
        <v>37</v>
      </c>
      <c r="AX401" s="14" t="s">
        <v>84</v>
      </c>
      <c r="AY401" s="221" t="s">
        <v>179</v>
      </c>
    </row>
    <row r="402" spans="1:65" s="2" customFormat="1" ht="44.25" customHeight="1">
      <c r="A402" s="37"/>
      <c r="B402" s="38"/>
      <c r="C402" s="181" t="s">
        <v>540</v>
      </c>
      <c r="D402" s="181" t="s">
        <v>181</v>
      </c>
      <c r="E402" s="182" t="s">
        <v>553</v>
      </c>
      <c r="F402" s="183" t="s">
        <v>554</v>
      </c>
      <c r="G402" s="184" t="s">
        <v>332</v>
      </c>
      <c r="H402" s="185">
        <v>2.3540000000000001</v>
      </c>
      <c r="I402" s="186"/>
      <c r="J402" s="187">
        <f>ROUND(I402*H402,2)</f>
        <v>0</v>
      </c>
      <c r="K402" s="183" t="s">
        <v>185</v>
      </c>
      <c r="L402" s="42"/>
      <c r="M402" s="188" t="s">
        <v>19</v>
      </c>
      <c r="N402" s="189" t="s">
        <v>48</v>
      </c>
      <c r="O402" s="67"/>
      <c r="P402" s="190">
        <f>O402*H402</f>
        <v>0</v>
      </c>
      <c r="Q402" s="190">
        <v>0</v>
      </c>
      <c r="R402" s="190">
        <f>Q402*H402</f>
        <v>0</v>
      </c>
      <c r="S402" s="190">
        <v>0</v>
      </c>
      <c r="T402" s="191">
        <f>S402*H402</f>
        <v>0</v>
      </c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R402" s="192" t="s">
        <v>186</v>
      </c>
      <c r="AT402" s="192" t="s">
        <v>181</v>
      </c>
      <c r="AU402" s="192" t="s">
        <v>86</v>
      </c>
      <c r="AY402" s="20" t="s">
        <v>179</v>
      </c>
      <c r="BE402" s="193">
        <f>IF(N402="základní",J402,0)</f>
        <v>0</v>
      </c>
      <c r="BF402" s="193">
        <f>IF(N402="snížená",J402,0)</f>
        <v>0</v>
      </c>
      <c r="BG402" s="193">
        <f>IF(N402="zákl. přenesená",J402,0)</f>
        <v>0</v>
      </c>
      <c r="BH402" s="193">
        <f>IF(N402="sníž. přenesená",J402,0)</f>
        <v>0</v>
      </c>
      <c r="BI402" s="193">
        <f>IF(N402="nulová",J402,0)</f>
        <v>0</v>
      </c>
      <c r="BJ402" s="20" t="s">
        <v>84</v>
      </c>
      <c r="BK402" s="193">
        <f>ROUND(I402*H402,2)</f>
        <v>0</v>
      </c>
      <c r="BL402" s="20" t="s">
        <v>186</v>
      </c>
      <c r="BM402" s="192" t="s">
        <v>555</v>
      </c>
    </row>
    <row r="403" spans="1:65" s="2" customFormat="1" ht="29.25">
      <c r="A403" s="37"/>
      <c r="B403" s="38"/>
      <c r="C403" s="39"/>
      <c r="D403" s="194" t="s">
        <v>188</v>
      </c>
      <c r="E403" s="39"/>
      <c r="F403" s="195" t="s">
        <v>334</v>
      </c>
      <c r="G403" s="39"/>
      <c r="H403" s="39"/>
      <c r="I403" s="196"/>
      <c r="J403" s="39"/>
      <c r="K403" s="39"/>
      <c r="L403" s="42"/>
      <c r="M403" s="197"/>
      <c r="N403" s="198"/>
      <c r="O403" s="67"/>
      <c r="P403" s="67"/>
      <c r="Q403" s="67"/>
      <c r="R403" s="67"/>
      <c r="S403" s="67"/>
      <c r="T403" s="68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T403" s="20" t="s">
        <v>188</v>
      </c>
      <c r="AU403" s="20" t="s">
        <v>86</v>
      </c>
    </row>
    <row r="404" spans="1:65" s="2" customFormat="1" ht="11.25">
      <c r="A404" s="37"/>
      <c r="B404" s="38"/>
      <c r="C404" s="39"/>
      <c r="D404" s="199" t="s">
        <v>190</v>
      </c>
      <c r="E404" s="39"/>
      <c r="F404" s="200" t="s">
        <v>556</v>
      </c>
      <c r="G404" s="39"/>
      <c r="H404" s="39"/>
      <c r="I404" s="196"/>
      <c r="J404" s="39"/>
      <c r="K404" s="39"/>
      <c r="L404" s="42"/>
      <c r="M404" s="197"/>
      <c r="N404" s="198"/>
      <c r="O404" s="67"/>
      <c r="P404" s="67"/>
      <c r="Q404" s="67"/>
      <c r="R404" s="67"/>
      <c r="S404" s="67"/>
      <c r="T404" s="68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T404" s="20" t="s">
        <v>190</v>
      </c>
      <c r="AU404" s="20" t="s">
        <v>86</v>
      </c>
    </row>
    <row r="405" spans="1:65" s="14" customFormat="1" ht="11.25">
      <c r="B405" s="211"/>
      <c r="C405" s="212"/>
      <c r="D405" s="194" t="s">
        <v>192</v>
      </c>
      <c r="E405" s="213" t="s">
        <v>19</v>
      </c>
      <c r="F405" s="214" t="s">
        <v>725</v>
      </c>
      <c r="G405" s="212"/>
      <c r="H405" s="215">
        <v>2.3540000000000001</v>
      </c>
      <c r="I405" s="216"/>
      <c r="J405" s="212"/>
      <c r="K405" s="212"/>
      <c r="L405" s="217"/>
      <c r="M405" s="218"/>
      <c r="N405" s="219"/>
      <c r="O405" s="219"/>
      <c r="P405" s="219"/>
      <c r="Q405" s="219"/>
      <c r="R405" s="219"/>
      <c r="S405" s="219"/>
      <c r="T405" s="220"/>
      <c r="AT405" s="221" t="s">
        <v>192</v>
      </c>
      <c r="AU405" s="221" t="s">
        <v>86</v>
      </c>
      <c r="AV405" s="14" t="s">
        <v>86</v>
      </c>
      <c r="AW405" s="14" t="s">
        <v>37</v>
      </c>
      <c r="AX405" s="14" t="s">
        <v>84</v>
      </c>
      <c r="AY405" s="221" t="s">
        <v>179</v>
      </c>
    </row>
    <row r="406" spans="1:65" s="2" customFormat="1" ht="44.25" customHeight="1">
      <c r="A406" s="37"/>
      <c r="B406" s="38"/>
      <c r="C406" s="181" t="s">
        <v>546</v>
      </c>
      <c r="D406" s="181" t="s">
        <v>181</v>
      </c>
      <c r="E406" s="182" t="s">
        <v>732</v>
      </c>
      <c r="F406" s="183" t="s">
        <v>733</v>
      </c>
      <c r="G406" s="184" t="s">
        <v>332</v>
      </c>
      <c r="H406" s="185">
        <v>0.22</v>
      </c>
      <c r="I406" s="186"/>
      <c r="J406" s="187">
        <f>ROUND(I406*H406,2)</f>
        <v>0</v>
      </c>
      <c r="K406" s="183" t="s">
        <v>185</v>
      </c>
      <c r="L406" s="42"/>
      <c r="M406" s="188" t="s">
        <v>19</v>
      </c>
      <c r="N406" s="189" t="s">
        <v>48</v>
      </c>
      <c r="O406" s="67"/>
      <c r="P406" s="190">
        <f>O406*H406</f>
        <v>0</v>
      </c>
      <c r="Q406" s="190">
        <v>0</v>
      </c>
      <c r="R406" s="190">
        <f>Q406*H406</f>
        <v>0</v>
      </c>
      <c r="S406" s="190">
        <v>0</v>
      </c>
      <c r="T406" s="191">
        <f>S406*H406</f>
        <v>0</v>
      </c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R406" s="192" t="s">
        <v>186</v>
      </c>
      <c r="AT406" s="192" t="s">
        <v>181</v>
      </c>
      <c r="AU406" s="192" t="s">
        <v>86</v>
      </c>
      <c r="AY406" s="20" t="s">
        <v>179</v>
      </c>
      <c r="BE406" s="193">
        <f>IF(N406="základní",J406,0)</f>
        <v>0</v>
      </c>
      <c r="BF406" s="193">
        <f>IF(N406="snížená",J406,0)</f>
        <v>0</v>
      </c>
      <c r="BG406" s="193">
        <f>IF(N406="zákl. přenesená",J406,0)</f>
        <v>0</v>
      </c>
      <c r="BH406" s="193">
        <f>IF(N406="sníž. přenesená",J406,0)</f>
        <v>0</v>
      </c>
      <c r="BI406" s="193">
        <f>IF(N406="nulová",J406,0)</f>
        <v>0</v>
      </c>
      <c r="BJ406" s="20" t="s">
        <v>84</v>
      </c>
      <c r="BK406" s="193">
        <f>ROUND(I406*H406,2)</f>
        <v>0</v>
      </c>
      <c r="BL406" s="20" t="s">
        <v>186</v>
      </c>
      <c r="BM406" s="192" t="s">
        <v>734</v>
      </c>
    </row>
    <row r="407" spans="1:65" s="2" customFormat="1" ht="29.25">
      <c r="A407" s="37"/>
      <c r="B407" s="38"/>
      <c r="C407" s="39"/>
      <c r="D407" s="194" t="s">
        <v>188</v>
      </c>
      <c r="E407" s="39"/>
      <c r="F407" s="195" t="s">
        <v>735</v>
      </c>
      <c r="G407" s="39"/>
      <c r="H407" s="39"/>
      <c r="I407" s="196"/>
      <c r="J407" s="39"/>
      <c r="K407" s="39"/>
      <c r="L407" s="42"/>
      <c r="M407" s="197"/>
      <c r="N407" s="198"/>
      <c r="O407" s="67"/>
      <c r="P407" s="67"/>
      <c r="Q407" s="67"/>
      <c r="R407" s="67"/>
      <c r="S407" s="67"/>
      <c r="T407" s="68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T407" s="20" t="s">
        <v>188</v>
      </c>
      <c r="AU407" s="20" t="s">
        <v>86</v>
      </c>
    </row>
    <row r="408" spans="1:65" s="2" customFormat="1" ht="11.25">
      <c r="A408" s="37"/>
      <c r="B408" s="38"/>
      <c r="C408" s="39"/>
      <c r="D408" s="199" t="s">
        <v>190</v>
      </c>
      <c r="E408" s="39"/>
      <c r="F408" s="200" t="s">
        <v>736</v>
      </c>
      <c r="G408" s="39"/>
      <c r="H408" s="39"/>
      <c r="I408" s="196"/>
      <c r="J408" s="39"/>
      <c r="K408" s="39"/>
      <c r="L408" s="42"/>
      <c r="M408" s="197"/>
      <c r="N408" s="198"/>
      <c r="O408" s="67"/>
      <c r="P408" s="67"/>
      <c r="Q408" s="67"/>
      <c r="R408" s="67"/>
      <c r="S408" s="67"/>
      <c r="T408" s="68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T408" s="20" t="s">
        <v>190</v>
      </c>
      <c r="AU408" s="20" t="s">
        <v>86</v>
      </c>
    </row>
    <row r="409" spans="1:65" s="14" customFormat="1" ht="11.25">
      <c r="B409" s="211"/>
      <c r="C409" s="212"/>
      <c r="D409" s="194" t="s">
        <v>192</v>
      </c>
      <c r="E409" s="213" t="s">
        <v>19</v>
      </c>
      <c r="F409" s="214" t="s">
        <v>728</v>
      </c>
      <c r="G409" s="212"/>
      <c r="H409" s="215">
        <v>0.22</v>
      </c>
      <c r="I409" s="216"/>
      <c r="J409" s="212"/>
      <c r="K409" s="212"/>
      <c r="L409" s="217"/>
      <c r="M409" s="218"/>
      <c r="N409" s="219"/>
      <c r="O409" s="219"/>
      <c r="P409" s="219"/>
      <c r="Q409" s="219"/>
      <c r="R409" s="219"/>
      <c r="S409" s="219"/>
      <c r="T409" s="220"/>
      <c r="AT409" s="221" t="s">
        <v>192</v>
      </c>
      <c r="AU409" s="221" t="s">
        <v>86</v>
      </c>
      <c r="AV409" s="14" t="s">
        <v>86</v>
      </c>
      <c r="AW409" s="14" t="s">
        <v>37</v>
      </c>
      <c r="AX409" s="14" t="s">
        <v>84</v>
      </c>
      <c r="AY409" s="221" t="s">
        <v>179</v>
      </c>
    </row>
    <row r="410" spans="1:65" s="12" customFormat="1" ht="22.9" customHeight="1">
      <c r="B410" s="165"/>
      <c r="C410" s="166"/>
      <c r="D410" s="167" t="s">
        <v>76</v>
      </c>
      <c r="E410" s="179" t="s">
        <v>557</v>
      </c>
      <c r="F410" s="179" t="s">
        <v>558</v>
      </c>
      <c r="G410" s="166"/>
      <c r="H410" s="166"/>
      <c r="I410" s="169"/>
      <c r="J410" s="180">
        <f>BK410</f>
        <v>0</v>
      </c>
      <c r="K410" s="166"/>
      <c r="L410" s="171"/>
      <c r="M410" s="172"/>
      <c r="N410" s="173"/>
      <c r="O410" s="173"/>
      <c r="P410" s="174">
        <f>SUM(P411:P413)</f>
        <v>0</v>
      </c>
      <c r="Q410" s="173"/>
      <c r="R410" s="174">
        <f>SUM(R411:R413)</f>
        <v>0</v>
      </c>
      <c r="S410" s="173"/>
      <c r="T410" s="175">
        <f>SUM(T411:T413)</f>
        <v>0</v>
      </c>
      <c r="AR410" s="176" t="s">
        <v>84</v>
      </c>
      <c r="AT410" s="177" t="s">
        <v>76</v>
      </c>
      <c r="AU410" s="177" t="s">
        <v>84</v>
      </c>
      <c r="AY410" s="176" t="s">
        <v>179</v>
      </c>
      <c r="BK410" s="178">
        <f>SUM(BK411:BK413)</f>
        <v>0</v>
      </c>
    </row>
    <row r="411" spans="1:65" s="2" customFormat="1" ht="24.2" customHeight="1">
      <c r="A411" s="37"/>
      <c r="B411" s="38"/>
      <c r="C411" s="181" t="s">
        <v>552</v>
      </c>
      <c r="D411" s="181" t="s">
        <v>181</v>
      </c>
      <c r="E411" s="182" t="s">
        <v>560</v>
      </c>
      <c r="F411" s="183" t="s">
        <v>561</v>
      </c>
      <c r="G411" s="184" t="s">
        <v>332</v>
      </c>
      <c r="H411" s="185">
        <v>16.297000000000001</v>
      </c>
      <c r="I411" s="186"/>
      <c r="J411" s="187">
        <f>ROUND(I411*H411,2)</f>
        <v>0</v>
      </c>
      <c r="K411" s="183" t="s">
        <v>185</v>
      </c>
      <c r="L411" s="42"/>
      <c r="M411" s="188" t="s">
        <v>19</v>
      </c>
      <c r="N411" s="189" t="s">
        <v>48</v>
      </c>
      <c r="O411" s="67"/>
      <c r="P411" s="190">
        <f>O411*H411</f>
        <v>0</v>
      </c>
      <c r="Q411" s="190">
        <v>0</v>
      </c>
      <c r="R411" s="190">
        <f>Q411*H411</f>
        <v>0</v>
      </c>
      <c r="S411" s="190">
        <v>0</v>
      </c>
      <c r="T411" s="191">
        <f>S411*H411</f>
        <v>0</v>
      </c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R411" s="192" t="s">
        <v>186</v>
      </c>
      <c r="AT411" s="192" t="s">
        <v>181</v>
      </c>
      <c r="AU411" s="192" t="s">
        <v>86</v>
      </c>
      <c r="AY411" s="20" t="s">
        <v>179</v>
      </c>
      <c r="BE411" s="193">
        <f>IF(N411="základní",J411,0)</f>
        <v>0</v>
      </c>
      <c r="BF411" s="193">
        <f>IF(N411="snížená",J411,0)</f>
        <v>0</v>
      </c>
      <c r="BG411" s="193">
        <f>IF(N411="zákl. přenesená",J411,0)</f>
        <v>0</v>
      </c>
      <c r="BH411" s="193">
        <f>IF(N411="sníž. přenesená",J411,0)</f>
        <v>0</v>
      </c>
      <c r="BI411" s="193">
        <f>IF(N411="nulová",J411,0)</f>
        <v>0</v>
      </c>
      <c r="BJ411" s="20" t="s">
        <v>84</v>
      </c>
      <c r="BK411" s="193">
        <f>ROUND(I411*H411,2)</f>
        <v>0</v>
      </c>
      <c r="BL411" s="20" t="s">
        <v>186</v>
      </c>
      <c r="BM411" s="192" t="s">
        <v>562</v>
      </c>
    </row>
    <row r="412" spans="1:65" s="2" customFormat="1" ht="19.5">
      <c r="A412" s="37"/>
      <c r="B412" s="38"/>
      <c r="C412" s="39"/>
      <c r="D412" s="194" t="s">
        <v>188</v>
      </c>
      <c r="E412" s="39"/>
      <c r="F412" s="195" t="s">
        <v>563</v>
      </c>
      <c r="G412" s="39"/>
      <c r="H412" s="39"/>
      <c r="I412" s="196"/>
      <c r="J412" s="39"/>
      <c r="K412" s="39"/>
      <c r="L412" s="42"/>
      <c r="M412" s="197"/>
      <c r="N412" s="198"/>
      <c r="O412" s="67"/>
      <c r="P412" s="67"/>
      <c r="Q412" s="67"/>
      <c r="R412" s="67"/>
      <c r="S412" s="67"/>
      <c r="T412" s="68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T412" s="20" t="s">
        <v>188</v>
      </c>
      <c r="AU412" s="20" t="s">
        <v>86</v>
      </c>
    </row>
    <row r="413" spans="1:65" s="2" customFormat="1" ht="11.25">
      <c r="A413" s="37"/>
      <c r="B413" s="38"/>
      <c r="C413" s="39"/>
      <c r="D413" s="199" t="s">
        <v>190</v>
      </c>
      <c r="E413" s="39"/>
      <c r="F413" s="200" t="s">
        <v>564</v>
      </c>
      <c r="G413" s="39"/>
      <c r="H413" s="39"/>
      <c r="I413" s="196"/>
      <c r="J413" s="39"/>
      <c r="K413" s="39"/>
      <c r="L413" s="42"/>
      <c r="M413" s="197"/>
      <c r="N413" s="198"/>
      <c r="O413" s="67"/>
      <c r="P413" s="67"/>
      <c r="Q413" s="67"/>
      <c r="R413" s="67"/>
      <c r="S413" s="67"/>
      <c r="T413" s="68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T413" s="20" t="s">
        <v>190</v>
      </c>
      <c r="AU413" s="20" t="s">
        <v>86</v>
      </c>
    </row>
    <row r="414" spans="1:65" s="12" customFormat="1" ht="25.9" customHeight="1">
      <c r="B414" s="165"/>
      <c r="C414" s="166"/>
      <c r="D414" s="167" t="s">
        <v>76</v>
      </c>
      <c r="E414" s="168" t="s">
        <v>374</v>
      </c>
      <c r="F414" s="168" t="s">
        <v>565</v>
      </c>
      <c r="G414" s="166"/>
      <c r="H414" s="166"/>
      <c r="I414" s="169"/>
      <c r="J414" s="170">
        <f>BK414</f>
        <v>0</v>
      </c>
      <c r="K414" s="166"/>
      <c r="L414" s="171"/>
      <c r="M414" s="172"/>
      <c r="N414" s="173"/>
      <c r="O414" s="173"/>
      <c r="P414" s="174">
        <f>P415</f>
        <v>0</v>
      </c>
      <c r="Q414" s="173"/>
      <c r="R414" s="174">
        <f>R415</f>
        <v>4.0801999999999998E-2</v>
      </c>
      <c r="S414" s="173"/>
      <c r="T414" s="175">
        <f>T415</f>
        <v>0</v>
      </c>
      <c r="AR414" s="176" t="s">
        <v>94</v>
      </c>
      <c r="AT414" s="177" t="s">
        <v>76</v>
      </c>
      <c r="AU414" s="177" t="s">
        <v>77</v>
      </c>
      <c r="AY414" s="176" t="s">
        <v>179</v>
      </c>
      <c r="BK414" s="178">
        <f>BK415</f>
        <v>0</v>
      </c>
    </row>
    <row r="415" spans="1:65" s="12" customFormat="1" ht="22.9" customHeight="1">
      <c r="B415" s="165"/>
      <c r="C415" s="166"/>
      <c r="D415" s="167" t="s">
        <v>76</v>
      </c>
      <c r="E415" s="179" t="s">
        <v>566</v>
      </c>
      <c r="F415" s="179" t="s">
        <v>567</v>
      </c>
      <c r="G415" s="166"/>
      <c r="H415" s="166"/>
      <c r="I415" s="169"/>
      <c r="J415" s="180">
        <f>BK415</f>
        <v>0</v>
      </c>
      <c r="K415" s="166"/>
      <c r="L415" s="171"/>
      <c r="M415" s="172"/>
      <c r="N415" s="173"/>
      <c r="O415" s="173"/>
      <c r="P415" s="174">
        <f>SUM(P416:P463)</f>
        <v>0</v>
      </c>
      <c r="Q415" s="173"/>
      <c r="R415" s="174">
        <f>SUM(R416:R463)</f>
        <v>4.0801999999999998E-2</v>
      </c>
      <c r="S415" s="173"/>
      <c r="T415" s="175">
        <f>SUM(T416:T463)</f>
        <v>0</v>
      </c>
      <c r="AR415" s="176" t="s">
        <v>94</v>
      </c>
      <c r="AT415" s="177" t="s">
        <v>76</v>
      </c>
      <c r="AU415" s="177" t="s">
        <v>84</v>
      </c>
      <c r="AY415" s="176" t="s">
        <v>179</v>
      </c>
      <c r="BK415" s="178">
        <f>SUM(BK416:BK463)</f>
        <v>0</v>
      </c>
    </row>
    <row r="416" spans="1:65" s="2" customFormat="1" ht="24.2" customHeight="1">
      <c r="A416" s="37"/>
      <c r="B416" s="38"/>
      <c r="C416" s="181" t="s">
        <v>559</v>
      </c>
      <c r="D416" s="181" t="s">
        <v>181</v>
      </c>
      <c r="E416" s="182" t="s">
        <v>569</v>
      </c>
      <c r="F416" s="183" t="s">
        <v>570</v>
      </c>
      <c r="G416" s="184" t="s">
        <v>571</v>
      </c>
      <c r="H416" s="185">
        <v>4.5999999999999999E-2</v>
      </c>
      <c r="I416" s="186"/>
      <c r="J416" s="187">
        <f>ROUND(I416*H416,2)</f>
        <v>0</v>
      </c>
      <c r="K416" s="183" t="s">
        <v>185</v>
      </c>
      <c r="L416" s="42"/>
      <c r="M416" s="188" t="s">
        <v>19</v>
      </c>
      <c r="N416" s="189" t="s">
        <v>48</v>
      </c>
      <c r="O416" s="67"/>
      <c r="P416" s="190">
        <f>O416*H416</f>
        <v>0</v>
      </c>
      <c r="Q416" s="190">
        <v>8.8000000000000005E-3</v>
      </c>
      <c r="R416" s="190">
        <f>Q416*H416</f>
        <v>4.0480000000000003E-4</v>
      </c>
      <c r="S416" s="190">
        <v>0</v>
      </c>
      <c r="T416" s="191">
        <f>S416*H416</f>
        <v>0</v>
      </c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R416" s="192" t="s">
        <v>572</v>
      </c>
      <c r="AT416" s="192" t="s">
        <v>181</v>
      </c>
      <c r="AU416" s="192" t="s">
        <v>86</v>
      </c>
      <c r="AY416" s="20" t="s">
        <v>179</v>
      </c>
      <c r="BE416" s="193">
        <f>IF(N416="základní",J416,0)</f>
        <v>0</v>
      </c>
      <c r="BF416" s="193">
        <f>IF(N416="snížená",J416,0)</f>
        <v>0</v>
      </c>
      <c r="BG416" s="193">
        <f>IF(N416="zákl. přenesená",J416,0)</f>
        <v>0</v>
      </c>
      <c r="BH416" s="193">
        <f>IF(N416="sníž. přenesená",J416,0)</f>
        <v>0</v>
      </c>
      <c r="BI416" s="193">
        <f>IF(N416="nulová",J416,0)</f>
        <v>0</v>
      </c>
      <c r="BJ416" s="20" t="s">
        <v>84</v>
      </c>
      <c r="BK416" s="193">
        <f>ROUND(I416*H416,2)</f>
        <v>0</v>
      </c>
      <c r="BL416" s="20" t="s">
        <v>572</v>
      </c>
      <c r="BM416" s="192" t="s">
        <v>573</v>
      </c>
    </row>
    <row r="417" spans="1:65" s="2" customFormat="1" ht="19.5">
      <c r="A417" s="37"/>
      <c r="B417" s="38"/>
      <c r="C417" s="39"/>
      <c r="D417" s="194" t="s">
        <v>188</v>
      </c>
      <c r="E417" s="39"/>
      <c r="F417" s="195" t="s">
        <v>574</v>
      </c>
      <c r="G417" s="39"/>
      <c r="H417" s="39"/>
      <c r="I417" s="196"/>
      <c r="J417" s="39"/>
      <c r="K417" s="39"/>
      <c r="L417" s="42"/>
      <c r="M417" s="197"/>
      <c r="N417" s="198"/>
      <c r="O417" s="67"/>
      <c r="P417" s="67"/>
      <c r="Q417" s="67"/>
      <c r="R417" s="67"/>
      <c r="S417" s="67"/>
      <c r="T417" s="68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T417" s="20" t="s">
        <v>188</v>
      </c>
      <c r="AU417" s="20" t="s">
        <v>86</v>
      </c>
    </row>
    <row r="418" spans="1:65" s="2" customFormat="1" ht="11.25">
      <c r="A418" s="37"/>
      <c r="B418" s="38"/>
      <c r="C418" s="39"/>
      <c r="D418" s="199" t="s">
        <v>190</v>
      </c>
      <c r="E418" s="39"/>
      <c r="F418" s="200" t="s">
        <v>575</v>
      </c>
      <c r="G418" s="39"/>
      <c r="H418" s="39"/>
      <c r="I418" s="196"/>
      <c r="J418" s="39"/>
      <c r="K418" s="39"/>
      <c r="L418" s="42"/>
      <c r="M418" s="197"/>
      <c r="N418" s="198"/>
      <c r="O418" s="67"/>
      <c r="P418" s="67"/>
      <c r="Q418" s="67"/>
      <c r="R418" s="67"/>
      <c r="S418" s="67"/>
      <c r="T418" s="68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T418" s="20" t="s">
        <v>190</v>
      </c>
      <c r="AU418" s="20" t="s">
        <v>86</v>
      </c>
    </row>
    <row r="419" spans="1:65" s="13" customFormat="1" ht="11.25">
      <c r="B419" s="201"/>
      <c r="C419" s="202"/>
      <c r="D419" s="194" t="s">
        <v>192</v>
      </c>
      <c r="E419" s="203" t="s">
        <v>19</v>
      </c>
      <c r="F419" s="204" t="s">
        <v>737</v>
      </c>
      <c r="G419" s="202"/>
      <c r="H419" s="203" t="s">
        <v>19</v>
      </c>
      <c r="I419" s="205"/>
      <c r="J419" s="202"/>
      <c r="K419" s="202"/>
      <c r="L419" s="206"/>
      <c r="M419" s="207"/>
      <c r="N419" s="208"/>
      <c r="O419" s="208"/>
      <c r="P419" s="208"/>
      <c r="Q419" s="208"/>
      <c r="R419" s="208"/>
      <c r="S419" s="208"/>
      <c r="T419" s="209"/>
      <c r="AT419" s="210" t="s">
        <v>192</v>
      </c>
      <c r="AU419" s="210" t="s">
        <v>86</v>
      </c>
      <c r="AV419" s="13" t="s">
        <v>84</v>
      </c>
      <c r="AW419" s="13" t="s">
        <v>37</v>
      </c>
      <c r="AX419" s="13" t="s">
        <v>77</v>
      </c>
      <c r="AY419" s="210" t="s">
        <v>179</v>
      </c>
    </row>
    <row r="420" spans="1:65" s="14" customFormat="1" ht="11.25">
      <c r="B420" s="211"/>
      <c r="C420" s="212"/>
      <c r="D420" s="194" t="s">
        <v>192</v>
      </c>
      <c r="E420" s="213" t="s">
        <v>19</v>
      </c>
      <c r="F420" s="214" t="s">
        <v>738</v>
      </c>
      <c r="G420" s="212"/>
      <c r="H420" s="215">
        <v>4.5999999999999999E-2</v>
      </c>
      <c r="I420" s="216"/>
      <c r="J420" s="212"/>
      <c r="K420" s="212"/>
      <c r="L420" s="217"/>
      <c r="M420" s="218"/>
      <c r="N420" s="219"/>
      <c r="O420" s="219"/>
      <c r="P420" s="219"/>
      <c r="Q420" s="219"/>
      <c r="R420" s="219"/>
      <c r="S420" s="219"/>
      <c r="T420" s="220"/>
      <c r="AT420" s="221" t="s">
        <v>192</v>
      </c>
      <c r="AU420" s="221" t="s">
        <v>86</v>
      </c>
      <c r="AV420" s="14" t="s">
        <v>86</v>
      </c>
      <c r="AW420" s="14" t="s">
        <v>37</v>
      </c>
      <c r="AX420" s="14" t="s">
        <v>84</v>
      </c>
      <c r="AY420" s="221" t="s">
        <v>179</v>
      </c>
    </row>
    <row r="421" spans="1:65" s="2" customFormat="1" ht="24.2" customHeight="1">
      <c r="A421" s="37"/>
      <c r="B421" s="38"/>
      <c r="C421" s="181" t="s">
        <v>568</v>
      </c>
      <c r="D421" s="181" t="s">
        <v>181</v>
      </c>
      <c r="E421" s="182" t="s">
        <v>579</v>
      </c>
      <c r="F421" s="183" t="s">
        <v>580</v>
      </c>
      <c r="G421" s="184" t="s">
        <v>184</v>
      </c>
      <c r="H421" s="185">
        <v>15.64</v>
      </c>
      <c r="I421" s="186"/>
      <c r="J421" s="187">
        <f>ROUND(I421*H421,2)</f>
        <v>0</v>
      </c>
      <c r="K421" s="183" t="s">
        <v>185</v>
      </c>
      <c r="L421" s="42"/>
      <c r="M421" s="188" t="s">
        <v>19</v>
      </c>
      <c r="N421" s="189" t="s">
        <v>48</v>
      </c>
      <c r="O421" s="67"/>
      <c r="P421" s="190">
        <f>O421*H421</f>
        <v>0</v>
      </c>
      <c r="Q421" s="190">
        <v>0</v>
      </c>
      <c r="R421" s="190">
        <f>Q421*H421</f>
        <v>0</v>
      </c>
      <c r="S421" s="190">
        <v>0</v>
      </c>
      <c r="T421" s="191">
        <f>S421*H421</f>
        <v>0</v>
      </c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R421" s="192" t="s">
        <v>572</v>
      </c>
      <c r="AT421" s="192" t="s">
        <v>181</v>
      </c>
      <c r="AU421" s="192" t="s">
        <v>86</v>
      </c>
      <c r="AY421" s="20" t="s">
        <v>179</v>
      </c>
      <c r="BE421" s="193">
        <f>IF(N421="základní",J421,0)</f>
        <v>0</v>
      </c>
      <c r="BF421" s="193">
        <f>IF(N421="snížená",J421,0)</f>
        <v>0</v>
      </c>
      <c r="BG421" s="193">
        <f>IF(N421="zákl. přenesená",J421,0)</f>
        <v>0</v>
      </c>
      <c r="BH421" s="193">
        <f>IF(N421="sníž. přenesená",J421,0)</f>
        <v>0</v>
      </c>
      <c r="BI421" s="193">
        <f>IF(N421="nulová",J421,0)</f>
        <v>0</v>
      </c>
      <c r="BJ421" s="20" t="s">
        <v>84</v>
      </c>
      <c r="BK421" s="193">
        <f>ROUND(I421*H421,2)</f>
        <v>0</v>
      </c>
      <c r="BL421" s="20" t="s">
        <v>572</v>
      </c>
      <c r="BM421" s="192" t="s">
        <v>581</v>
      </c>
    </row>
    <row r="422" spans="1:65" s="2" customFormat="1" ht="29.25">
      <c r="A422" s="37"/>
      <c r="B422" s="38"/>
      <c r="C422" s="39"/>
      <c r="D422" s="194" t="s">
        <v>188</v>
      </c>
      <c r="E422" s="39"/>
      <c r="F422" s="195" t="s">
        <v>582</v>
      </c>
      <c r="G422" s="39"/>
      <c r="H422" s="39"/>
      <c r="I422" s="196"/>
      <c r="J422" s="39"/>
      <c r="K422" s="39"/>
      <c r="L422" s="42"/>
      <c r="M422" s="197"/>
      <c r="N422" s="198"/>
      <c r="O422" s="67"/>
      <c r="P422" s="67"/>
      <c r="Q422" s="67"/>
      <c r="R422" s="67"/>
      <c r="S422" s="67"/>
      <c r="T422" s="68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T422" s="20" t="s">
        <v>188</v>
      </c>
      <c r="AU422" s="20" t="s">
        <v>86</v>
      </c>
    </row>
    <row r="423" spans="1:65" s="2" customFormat="1" ht="11.25">
      <c r="A423" s="37"/>
      <c r="B423" s="38"/>
      <c r="C423" s="39"/>
      <c r="D423" s="199" t="s">
        <v>190</v>
      </c>
      <c r="E423" s="39"/>
      <c r="F423" s="200" t="s">
        <v>583</v>
      </c>
      <c r="G423" s="39"/>
      <c r="H423" s="39"/>
      <c r="I423" s="196"/>
      <c r="J423" s="39"/>
      <c r="K423" s="39"/>
      <c r="L423" s="42"/>
      <c r="M423" s="197"/>
      <c r="N423" s="198"/>
      <c r="O423" s="67"/>
      <c r="P423" s="67"/>
      <c r="Q423" s="67"/>
      <c r="R423" s="67"/>
      <c r="S423" s="67"/>
      <c r="T423" s="68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T423" s="20" t="s">
        <v>190</v>
      </c>
      <c r="AU423" s="20" t="s">
        <v>86</v>
      </c>
    </row>
    <row r="424" spans="1:65" s="13" customFormat="1" ht="22.5">
      <c r="B424" s="201"/>
      <c r="C424" s="202"/>
      <c r="D424" s="194" t="s">
        <v>192</v>
      </c>
      <c r="E424" s="203" t="s">
        <v>19</v>
      </c>
      <c r="F424" s="204" t="s">
        <v>739</v>
      </c>
      <c r="G424" s="202"/>
      <c r="H424" s="203" t="s">
        <v>19</v>
      </c>
      <c r="I424" s="205"/>
      <c r="J424" s="202"/>
      <c r="K424" s="202"/>
      <c r="L424" s="206"/>
      <c r="M424" s="207"/>
      <c r="N424" s="208"/>
      <c r="O424" s="208"/>
      <c r="P424" s="208"/>
      <c r="Q424" s="208"/>
      <c r="R424" s="208"/>
      <c r="S424" s="208"/>
      <c r="T424" s="209"/>
      <c r="AT424" s="210" t="s">
        <v>192</v>
      </c>
      <c r="AU424" s="210" t="s">
        <v>86</v>
      </c>
      <c r="AV424" s="13" t="s">
        <v>84</v>
      </c>
      <c r="AW424" s="13" t="s">
        <v>37</v>
      </c>
      <c r="AX424" s="13" t="s">
        <v>77</v>
      </c>
      <c r="AY424" s="210" t="s">
        <v>179</v>
      </c>
    </row>
    <row r="425" spans="1:65" s="14" customFormat="1" ht="11.25">
      <c r="B425" s="211"/>
      <c r="C425" s="212"/>
      <c r="D425" s="194" t="s">
        <v>192</v>
      </c>
      <c r="E425" s="213" t="s">
        <v>19</v>
      </c>
      <c r="F425" s="214" t="s">
        <v>740</v>
      </c>
      <c r="G425" s="212"/>
      <c r="H425" s="215">
        <v>15.64</v>
      </c>
      <c r="I425" s="216"/>
      <c r="J425" s="212"/>
      <c r="K425" s="212"/>
      <c r="L425" s="217"/>
      <c r="M425" s="218"/>
      <c r="N425" s="219"/>
      <c r="O425" s="219"/>
      <c r="P425" s="219"/>
      <c r="Q425" s="219"/>
      <c r="R425" s="219"/>
      <c r="S425" s="219"/>
      <c r="T425" s="220"/>
      <c r="AT425" s="221" t="s">
        <v>192</v>
      </c>
      <c r="AU425" s="221" t="s">
        <v>86</v>
      </c>
      <c r="AV425" s="14" t="s">
        <v>86</v>
      </c>
      <c r="AW425" s="14" t="s">
        <v>37</v>
      </c>
      <c r="AX425" s="14" t="s">
        <v>84</v>
      </c>
      <c r="AY425" s="221" t="s">
        <v>179</v>
      </c>
    </row>
    <row r="426" spans="1:65" s="2" customFormat="1" ht="37.9" customHeight="1">
      <c r="A426" s="37"/>
      <c r="B426" s="38"/>
      <c r="C426" s="181" t="s">
        <v>578</v>
      </c>
      <c r="D426" s="181" t="s">
        <v>181</v>
      </c>
      <c r="E426" s="182" t="s">
        <v>587</v>
      </c>
      <c r="F426" s="183" t="s">
        <v>588</v>
      </c>
      <c r="G426" s="184" t="s">
        <v>216</v>
      </c>
      <c r="H426" s="185">
        <v>50.6</v>
      </c>
      <c r="I426" s="186"/>
      <c r="J426" s="187">
        <f>ROUND(I426*H426,2)</f>
        <v>0</v>
      </c>
      <c r="K426" s="183" t="s">
        <v>185</v>
      </c>
      <c r="L426" s="42"/>
      <c r="M426" s="188" t="s">
        <v>19</v>
      </c>
      <c r="N426" s="189" t="s">
        <v>48</v>
      </c>
      <c r="O426" s="67"/>
      <c r="P426" s="190">
        <f>O426*H426</f>
        <v>0</v>
      </c>
      <c r="Q426" s="190">
        <v>1.4999999999999999E-4</v>
      </c>
      <c r="R426" s="190">
        <f>Q426*H426</f>
        <v>7.5899999999999995E-3</v>
      </c>
      <c r="S426" s="190">
        <v>0</v>
      </c>
      <c r="T426" s="191">
        <f>S426*H426</f>
        <v>0</v>
      </c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R426" s="192" t="s">
        <v>572</v>
      </c>
      <c r="AT426" s="192" t="s">
        <v>181</v>
      </c>
      <c r="AU426" s="192" t="s">
        <v>86</v>
      </c>
      <c r="AY426" s="20" t="s">
        <v>179</v>
      </c>
      <c r="BE426" s="193">
        <f>IF(N426="základní",J426,0)</f>
        <v>0</v>
      </c>
      <c r="BF426" s="193">
        <f>IF(N426="snížená",J426,0)</f>
        <v>0</v>
      </c>
      <c r="BG426" s="193">
        <f>IF(N426="zákl. přenesená",J426,0)</f>
        <v>0</v>
      </c>
      <c r="BH426" s="193">
        <f>IF(N426="sníž. přenesená",J426,0)</f>
        <v>0</v>
      </c>
      <c r="BI426" s="193">
        <f>IF(N426="nulová",J426,0)</f>
        <v>0</v>
      </c>
      <c r="BJ426" s="20" t="s">
        <v>84</v>
      </c>
      <c r="BK426" s="193">
        <f>ROUND(I426*H426,2)</f>
        <v>0</v>
      </c>
      <c r="BL426" s="20" t="s">
        <v>572</v>
      </c>
      <c r="BM426" s="192" t="s">
        <v>589</v>
      </c>
    </row>
    <row r="427" spans="1:65" s="2" customFormat="1" ht="19.5">
      <c r="A427" s="37"/>
      <c r="B427" s="38"/>
      <c r="C427" s="39"/>
      <c r="D427" s="194" t="s">
        <v>188</v>
      </c>
      <c r="E427" s="39"/>
      <c r="F427" s="195" t="s">
        <v>590</v>
      </c>
      <c r="G427" s="39"/>
      <c r="H427" s="39"/>
      <c r="I427" s="196"/>
      <c r="J427" s="39"/>
      <c r="K427" s="39"/>
      <c r="L427" s="42"/>
      <c r="M427" s="197"/>
      <c r="N427" s="198"/>
      <c r="O427" s="67"/>
      <c r="P427" s="67"/>
      <c r="Q427" s="67"/>
      <c r="R427" s="67"/>
      <c r="S427" s="67"/>
      <c r="T427" s="68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T427" s="20" t="s">
        <v>188</v>
      </c>
      <c r="AU427" s="20" t="s">
        <v>86</v>
      </c>
    </row>
    <row r="428" spans="1:65" s="2" customFormat="1" ht="11.25">
      <c r="A428" s="37"/>
      <c r="B428" s="38"/>
      <c r="C428" s="39"/>
      <c r="D428" s="199" t="s">
        <v>190</v>
      </c>
      <c r="E428" s="39"/>
      <c r="F428" s="200" t="s">
        <v>591</v>
      </c>
      <c r="G428" s="39"/>
      <c r="H428" s="39"/>
      <c r="I428" s="196"/>
      <c r="J428" s="39"/>
      <c r="K428" s="39"/>
      <c r="L428" s="42"/>
      <c r="M428" s="197"/>
      <c r="N428" s="198"/>
      <c r="O428" s="67"/>
      <c r="P428" s="67"/>
      <c r="Q428" s="67"/>
      <c r="R428" s="67"/>
      <c r="S428" s="67"/>
      <c r="T428" s="68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T428" s="20" t="s">
        <v>190</v>
      </c>
      <c r="AU428" s="20" t="s">
        <v>86</v>
      </c>
    </row>
    <row r="429" spans="1:65" s="13" customFormat="1" ht="22.5">
      <c r="B429" s="201"/>
      <c r="C429" s="202"/>
      <c r="D429" s="194" t="s">
        <v>192</v>
      </c>
      <c r="E429" s="203" t="s">
        <v>19</v>
      </c>
      <c r="F429" s="204" t="s">
        <v>741</v>
      </c>
      <c r="G429" s="202"/>
      <c r="H429" s="203" t="s">
        <v>19</v>
      </c>
      <c r="I429" s="205"/>
      <c r="J429" s="202"/>
      <c r="K429" s="202"/>
      <c r="L429" s="206"/>
      <c r="M429" s="207"/>
      <c r="N429" s="208"/>
      <c r="O429" s="208"/>
      <c r="P429" s="208"/>
      <c r="Q429" s="208"/>
      <c r="R429" s="208"/>
      <c r="S429" s="208"/>
      <c r="T429" s="209"/>
      <c r="AT429" s="210" t="s">
        <v>192</v>
      </c>
      <c r="AU429" s="210" t="s">
        <v>86</v>
      </c>
      <c r="AV429" s="13" t="s">
        <v>84</v>
      </c>
      <c r="AW429" s="13" t="s">
        <v>37</v>
      </c>
      <c r="AX429" s="13" t="s">
        <v>77</v>
      </c>
      <c r="AY429" s="210" t="s">
        <v>179</v>
      </c>
    </row>
    <row r="430" spans="1:65" s="14" customFormat="1" ht="11.25">
      <c r="B430" s="211"/>
      <c r="C430" s="212"/>
      <c r="D430" s="194" t="s">
        <v>192</v>
      </c>
      <c r="E430" s="213" t="s">
        <v>19</v>
      </c>
      <c r="F430" s="214" t="s">
        <v>742</v>
      </c>
      <c r="G430" s="212"/>
      <c r="H430" s="215">
        <v>50.6</v>
      </c>
      <c r="I430" s="216"/>
      <c r="J430" s="212"/>
      <c r="K430" s="212"/>
      <c r="L430" s="217"/>
      <c r="M430" s="218"/>
      <c r="N430" s="219"/>
      <c r="O430" s="219"/>
      <c r="P430" s="219"/>
      <c r="Q430" s="219"/>
      <c r="R430" s="219"/>
      <c r="S430" s="219"/>
      <c r="T430" s="220"/>
      <c r="AT430" s="221" t="s">
        <v>192</v>
      </c>
      <c r="AU430" s="221" t="s">
        <v>86</v>
      </c>
      <c r="AV430" s="14" t="s">
        <v>86</v>
      </c>
      <c r="AW430" s="14" t="s">
        <v>37</v>
      </c>
      <c r="AX430" s="14" t="s">
        <v>84</v>
      </c>
      <c r="AY430" s="221" t="s">
        <v>179</v>
      </c>
    </row>
    <row r="431" spans="1:65" s="2" customFormat="1" ht="37.9" customHeight="1">
      <c r="A431" s="37"/>
      <c r="B431" s="38"/>
      <c r="C431" s="181" t="s">
        <v>586</v>
      </c>
      <c r="D431" s="181" t="s">
        <v>181</v>
      </c>
      <c r="E431" s="182" t="s">
        <v>595</v>
      </c>
      <c r="F431" s="183" t="s">
        <v>596</v>
      </c>
      <c r="G431" s="184" t="s">
        <v>216</v>
      </c>
      <c r="H431" s="185">
        <v>50.6</v>
      </c>
      <c r="I431" s="186"/>
      <c r="J431" s="187">
        <f>ROUND(I431*H431,2)</f>
        <v>0</v>
      </c>
      <c r="K431" s="183" t="s">
        <v>185</v>
      </c>
      <c r="L431" s="42"/>
      <c r="M431" s="188" t="s">
        <v>19</v>
      </c>
      <c r="N431" s="189" t="s">
        <v>48</v>
      </c>
      <c r="O431" s="67"/>
      <c r="P431" s="190">
        <f>O431*H431</f>
        <v>0</v>
      </c>
      <c r="Q431" s="190">
        <v>0</v>
      </c>
      <c r="R431" s="190">
        <f>Q431*H431</f>
        <v>0</v>
      </c>
      <c r="S431" s="190">
        <v>0</v>
      </c>
      <c r="T431" s="191">
        <f>S431*H431</f>
        <v>0</v>
      </c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R431" s="192" t="s">
        <v>572</v>
      </c>
      <c r="AT431" s="192" t="s">
        <v>181</v>
      </c>
      <c r="AU431" s="192" t="s">
        <v>86</v>
      </c>
      <c r="AY431" s="20" t="s">
        <v>179</v>
      </c>
      <c r="BE431" s="193">
        <f>IF(N431="základní",J431,0)</f>
        <v>0</v>
      </c>
      <c r="BF431" s="193">
        <f>IF(N431="snížená",J431,0)</f>
        <v>0</v>
      </c>
      <c r="BG431" s="193">
        <f>IF(N431="zákl. přenesená",J431,0)</f>
        <v>0</v>
      </c>
      <c r="BH431" s="193">
        <f>IF(N431="sníž. přenesená",J431,0)</f>
        <v>0</v>
      </c>
      <c r="BI431" s="193">
        <f>IF(N431="nulová",J431,0)</f>
        <v>0</v>
      </c>
      <c r="BJ431" s="20" t="s">
        <v>84</v>
      </c>
      <c r="BK431" s="193">
        <f>ROUND(I431*H431,2)</f>
        <v>0</v>
      </c>
      <c r="BL431" s="20" t="s">
        <v>572</v>
      </c>
      <c r="BM431" s="192" t="s">
        <v>597</v>
      </c>
    </row>
    <row r="432" spans="1:65" s="2" customFormat="1" ht="19.5">
      <c r="A432" s="37"/>
      <c r="B432" s="38"/>
      <c r="C432" s="39"/>
      <c r="D432" s="194" t="s">
        <v>188</v>
      </c>
      <c r="E432" s="39"/>
      <c r="F432" s="195" t="s">
        <v>598</v>
      </c>
      <c r="G432" s="39"/>
      <c r="H432" s="39"/>
      <c r="I432" s="196"/>
      <c r="J432" s="39"/>
      <c r="K432" s="39"/>
      <c r="L432" s="42"/>
      <c r="M432" s="197"/>
      <c r="N432" s="198"/>
      <c r="O432" s="67"/>
      <c r="P432" s="67"/>
      <c r="Q432" s="67"/>
      <c r="R432" s="67"/>
      <c r="S432" s="67"/>
      <c r="T432" s="68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T432" s="20" t="s">
        <v>188</v>
      </c>
      <c r="AU432" s="20" t="s">
        <v>86</v>
      </c>
    </row>
    <row r="433" spans="1:65" s="2" customFormat="1" ht="11.25">
      <c r="A433" s="37"/>
      <c r="B433" s="38"/>
      <c r="C433" s="39"/>
      <c r="D433" s="199" t="s">
        <v>190</v>
      </c>
      <c r="E433" s="39"/>
      <c r="F433" s="200" t="s">
        <v>599</v>
      </c>
      <c r="G433" s="39"/>
      <c r="H433" s="39"/>
      <c r="I433" s="196"/>
      <c r="J433" s="39"/>
      <c r="K433" s="39"/>
      <c r="L433" s="42"/>
      <c r="M433" s="197"/>
      <c r="N433" s="198"/>
      <c r="O433" s="67"/>
      <c r="P433" s="67"/>
      <c r="Q433" s="67"/>
      <c r="R433" s="67"/>
      <c r="S433" s="67"/>
      <c r="T433" s="68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T433" s="20" t="s">
        <v>190</v>
      </c>
      <c r="AU433" s="20" t="s">
        <v>86</v>
      </c>
    </row>
    <row r="434" spans="1:65" s="13" customFormat="1" ht="22.5">
      <c r="B434" s="201"/>
      <c r="C434" s="202"/>
      <c r="D434" s="194" t="s">
        <v>192</v>
      </c>
      <c r="E434" s="203" t="s">
        <v>19</v>
      </c>
      <c r="F434" s="204" t="s">
        <v>743</v>
      </c>
      <c r="G434" s="202"/>
      <c r="H434" s="203" t="s">
        <v>19</v>
      </c>
      <c r="I434" s="205"/>
      <c r="J434" s="202"/>
      <c r="K434" s="202"/>
      <c r="L434" s="206"/>
      <c r="M434" s="207"/>
      <c r="N434" s="208"/>
      <c r="O434" s="208"/>
      <c r="P434" s="208"/>
      <c r="Q434" s="208"/>
      <c r="R434" s="208"/>
      <c r="S434" s="208"/>
      <c r="T434" s="209"/>
      <c r="AT434" s="210" t="s">
        <v>192</v>
      </c>
      <c r="AU434" s="210" t="s">
        <v>86</v>
      </c>
      <c r="AV434" s="13" t="s">
        <v>84</v>
      </c>
      <c r="AW434" s="13" t="s">
        <v>37</v>
      </c>
      <c r="AX434" s="13" t="s">
        <v>77</v>
      </c>
      <c r="AY434" s="210" t="s">
        <v>179</v>
      </c>
    </row>
    <row r="435" spans="1:65" s="14" customFormat="1" ht="11.25">
      <c r="B435" s="211"/>
      <c r="C435" s="212"/>
      <c r="D435" s="194" t="s">
        <v>192</v>
      </c>
      <c r="E435" s="213" t="s">
        <v>19</v>
      </c>
      <c r="F435" s="214" t="s">
        <v>742</v>
      </c>
      <c r="G435" s="212"/>
      <c r="H435" s="215">
        <v>50.6</v>
      </c>
      <c r="I435" s="216"/>
      <c r="J435" s="212"/>
      <c r="K435" s="212"/>
      <c r="L435" s="217"/>
      <c r="M435" s="218"/>
      <c r="N435" s="219"/>
      <c r="O435" s="219"/>
      <c r="P435" s="219"/>
      <c r="Q435" s="219"/>
      <c r="R435" s="219"/>
      <c r="S435" s="219"/>
      <c r="T435" s="220"/>
      <c r="AT435" s="221" t="s">
        <v>192</v>
      </c>
      <c r="AU435" s="221" t="s">
        <v>86</v>
      </c>
      <c r="AV435" s="14" t="s">
        <v>86</v>
      </c>
      <c r="AW435" s="14" t="s">
        <v>37</v>
      </c>
      <c r="AX435" s="14" t="s">
        <v>84</v>
      </c>
      <c r="AY435" s="221" t="s">
        <v>179</v>
      </c>
    </row>
    <row r="436" spans="1:65" s="2" customFormat="1" ht="24.2" customHeight="1">
      <c r="A436" s="37"/>
      <c r="B436" s="38"/>
      <c r="C436" s="181" t="s">
        <v>594</v>
      </c>
      <c r="D436" s="181" t="s">
        <v>181</v>
      </c>
      <c r="E436" s="182" t="s">
        <v>602</v>
      </c>
      <c r="F436" s="183" t="s">
        <v>603</v>
      </c>
      <c r="G436" s="184" t="s">
        <v>216</v>
      </c>
      <c r="H436" s="185">
        <v>50.6</v>
      </c>
      <c r="I436" s="186"/>
      <c r="J436" s="187">
        <f>ROUND(I436*H436,2)</f>
        <v>0</v>
      </c>
      <c r="K436" s="183" t="s">
        <v>185</v>
      </c>
      <c r="L436" s="42"/>
      <c r="M436" s="188" t="s">
        <v>19</v>
      </c>
      <c r="N436" s="189" t="s">
        <v>48</v>
      </c>
      <c r="O436" s="67"/>
      <c r="P436" s="190">
        <f>O436*H436</f>
        <v>0</v>
      </c>
      <c r="Q436" s="190">
        <v>5.5999999999999995E-4</v>
      </c>
      <c r="R436" s="190">
        <f>Q436*H436</f>
        <v>2.8335999999999997E-2</v>
      </c>
      <c r="S436" s="190">
        <v>0</v>
      </c>
      <c r="T436" s="191">
        <f>S436*H436</f>
        <v>0</v>
      </c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R436" s="192" t="s">
        <v>572</v>
      </c>
      <c r="AT436" s="192" t="s">
        <v>181</v>
      </c>
      <c r="AU436" s="192" t="s">
        <v>86</v>
      </c>
      <c r="AY436" s="20" t="s">
        <v>179</v>
      </c>
      <c r="BE436" s="193">
        <f>IF(N436="základní",J436,0)</f>
        <v>0</v>
      </c>
      <c r="BF436" s="193">
        <f>IF(N436="snížená",J436,0)</f>
        <v>0</v>
      </c>
      <c r="BG436" s="193">
        <f>IF(N436="zákl. přenesená",J436,0)</f>
        <v>0</v>
      </c>
      <c r="BH436" s="193">
        <f>IF(N436="sníž. přenesená",J436,0)</f>
        <v>0</v>
      </c>
      <c r="BI436" s="193">
        <f>IF(N436="nulová",J436,0)</f>
        <v>0</v>
      </c>
      <c r="BJ436" s="20" t="s">
        <v>84</v>
      </c>
      <c r="BK436" s="193">
        <f>ROUND(I436*H436,2)</f>
        <v>0</v>
      </c>
      <c r="BL436" s="20" t="s">
        <v>572</v>
      </c>
      <c r="BM436" s="192" t="s">
        <v>604</v>
      </c>
    </row>
    <row r="437" spans="1:65" s="2" customFormat="1" ht="19.5">
      <c r="A437" s="37"/>
      <c r="B437" s="38"/>
      <c r="C437" s="39"/>
      <c r="D437" s="194" t="s">
        <v>188</v>
      </c>
      <c r="E437" s="39"/>
      <c r="F437" s="195" t="s">
        <v>605</v>
      </c>
      <c r="G437" s="39"/>
      <c r="H437" s="39"/>
      <c r="I437" s="196"/>
      <c r="J437" s="39"/>
      <c r="K437" s="39"/>
      <c r="L437" s="42"/>
      <c r="M437" s="197"/>
      <c r="N437" s="198"/>
      <c r="O437" s="67"/>
      <c r="P437" s="67"/>
      <c r="Q437" s="67"/>
      <c r="R437" s="67"/>
      <c r="S437" s="67"/>
      <c r="T437" s="68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T437" s="20" t="s">
        <v>188</v>
      </c>
      <c r="AU437" s="20" t="s">
        <v>86</v>
      </c>
    </row>
    <row r="438" spans="1:65" s="2" customFormat="1" ht="11.25">
      <c r="A438" s="37"/>
      <c r="B438" s="38"/>
      <c r="C438" s="39"/>
      <c r="D438" s="199" t="s">
        <v>190</v>
      </c>
      <c r="E438" s="39"/>
      <c r="F438" s="200" t="s">
        <v>606</v>
      </c>
      <c r="G438" s="39"/>
      <c r="H438" s="39"/>
      <c r="I438" s="196"/>
      <c r="J438" s="39"/>
      <c r="K438" s="39"/>
      <c r="L438" s="42"/>
      <c r="M438" s="197"/>
      <c r="N438" s="198"/>
      <c r="O438" s="67"/>
      <c r="P438" s="67"/>
      <c r="Q438" s="67"/>
      <c r="R438" s="67"/>
      <c r="S438" s="67"/>
      <c r="T438" s="68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T438" s="20" t="s">
        <v>190</v>
      </c>
      <c r="AU438" s="20" t="s">
        <v>86</v>
      </c>
    </row>
    <row r="439" spans="1:65" s="13" customFormat="1" ht="11.25">
      <c r="B439" s="201"/>
      <c r="C439" s="202"/>
      <c r="D439" s="194" t="s">
        <v>192</v>
      </c>
      <c r="E439" s="203" t="s">
        <v>19</v>
      </c>
      <c r="F439" s="204" t="s">
        <v>744</v>
      </c>
      <c r="G439" s="202"/>
      <c r="H439" s="203" t="s">
        <v>19</v>
      </c>
      <c r="I439" s="205"/>
      <c r="J439" s="202"/>
      <c r="K439" s="202"/>
      <c r="L439" s="206"/>
      <c r="M439" s="207"/>
      <c r="N439" s="208"/>
      <c r="O439" s="208"/>
      <c r="P439" s="208"/>
      <c r="Q439" s="208"/>
      <c r="R439" s="208"/>
      <c r="S439" s="208"/>
      <c r="T439" s="209"/>
      <c r="AT439" s="210" t="s">
        <v>192</v>
      </c>
      <c r="AU439" s="210" t="s">
        <v>86</v>
      </c>
      <c r="AV439" s="13" t="s">
        <v>84</v>
      </c>
      <c r="AW439" s="13" t="s">
        <v>37</v>
      </c>
      <c r="AX439" s="13" t="s">
        <v>77</v>
      </c>
      <c r="AY439" s="210" t="s">
        <v>179</v>
      </c>
    </row>
    <row r="440" spans="1:65" s="14" customFormat="1" ht="11.25">
      <c r="B440" s="211"/>
      <c r="C440" s="212"/>
      <c r="D440" s="194" t="s">
        <v>192</v>
      </c>
      <c r="E440" s="213" t="s">
        <v>19</v>
      </c>
      <c r="F440" s="214" t="s">
        <v>742</v>
      </c>
      <c r="G440" s="212"/>
      <c r="H440" s="215">
        <v>50.6</v>
      </c>
      <c r="I440" s="216"/>
      <c r="J440" s="212"/>
      <c r="K440" s="212"/>
      <c r="L440" s="217"/>
      <c r="M440" s="218"/>
      <c r="N440" s="219"/>
      <c r="O440" s="219"/>
      <c r="P440" s="219"/>
      <c r="Q440" s="219"/>
      <c r="R440" s="219"/>
      <c r="S440" s="219"/>
      <c r="T440" s="220"/>
      <c r="AT440" s="221" t="s">
        <v>192</v>
      </c>
      <c r="AU440" s="221" t="s">
        <v>86</v>
      </c>
      <c r="AV440" s="14" t="s">
        <v>86</v>
      </c>
      <c r="AW440" s="14" t="s">
        <v>37</v>
      </c>
      <c r="AX440" s="14" t="s">
        <v>84</v>
      </c>
      <c r="AY440" s="221" t="s">
        <v>179</v>
      </c>
    </row>
    <row r="441" spans="1:65" s="2" customFormat="1" ht="24.2" customHeight="1">
      <c r="A441" s="37"/>
      <c r="B441" s="38"/>
      <c r="C441" s="181" t="s">
        <v>601</v>
      </c>
      <c r="D441" s="181" t="s">
        <v>181</v>
      </c>
      <c r="E441" s="182" t="s">
        <v>609</v>
      </c>
      <c r="F441" s="183" t="s">
        <v>610</v>
      </c>
      <c r="G441" s="184" t="s">
        <v>184</v>
      </c>
      <c r="H441" s="185">
        <v>15.64</v>
      </c>
      <c r="I441" s="186"/>
      <c r="J441" s="187">
        <f>ROUND(I441*H441,2)</f>
        <v>0</v>
      </c>
      <c r="K441" s="183" t="s">
        <v>185</v>
      </c>
      <c r="L441" s="42"/>
      <c r="M441" s="188" t="s">
        <v>19</v>
      </c>
      <c r="N441" s="189" t="s">
        <v>48</v>
      </c>
      <c r="O441" s="67"/>
      <c r="P441" s="190">
        <f>O441*H441</f>
        <v>0</v>
      </c>
      <c r="Q441" s="190">
        <v>0</v>
      </c>
      <c r="R441" s="190">
        <f>Q441*H441</f>
        <v>0</v>
      </c>
      <c r="S441" s="190">
        <v>0</v>
      </c>
      <c r="T441" s="191">
        <f>S441*H441</f>
        <v>0</v>
      </c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R441" s="192" t="s">
        <v>572</v>
      </c>
      <c r="AT441" s="192" t="s">
        <v>181</v>
      </c>
      <c r="AU441" s="192" t="s">
        <v>86</v>
      </c>
      <c r="AY441" s="20" t="s">
        <v>179</v>
      </c>
      <c r="BE441" s="193">
        <f>IF(N441="základní",J441,0)</f>
        <v>0</v>
      </c>
      <c r="BF441" s="193">
        <f>IF(N441="snížená",J441,0)</f>
        <v>0</v>
      </c>
      <c r="BG441" s="193">
        <f>IF(N441="zákl. přenesená",J441,0)</f>
        <v>0</v>
      </c>
      <c r="BH441" s="193">
        <f>IF(N441="sníž. přenesená",J441,0)</f>
        <v>0</v>
      </c>
      <c r="BI441" s="193">
        <f>IF(N441="nulová",J441,0)</f>
        <v>0</v>
      </c>
      <c r="BJ441" s="20" t="s">
        <v>84</v>
      </c>
      <c r="BK441" s="193">
        <f>ROUND(I441*H441,2)</f>
        <v>0</v>
      </c>
      <c r="BL441" s="20" t="s">
        <v>572</v>
      </c>
      <c r="BM441" s="192" t="s">
        <v>611</v>
      </c>
    </row>
    <row r="442" spans="1:65" s="2" customFormat="1" ht="29.25">
      <c r="A442" s="37"/>
      <c r="B442" s="38"/>
      <c r="C442" s="39"/>
      <c r="D442" s="194" t="s">
        <v>188</v>
      </c>
      <c r="E442" s="39"/>
      <c r="F442" s="195" t="s">
        <v>612</v>
      </c>
      <c r="G442" s="39"/>
      <c r="H442" s="39"/>
      <c r="I442" s="196"/>
      <c r="J442" s="39"/>
      <c r="K442" s="39"/>
      <c r="L442" s="42"/>
      <c r="M442" s="197"/>
      <c r="N442" s="198"/>
      <c r="O442" s="67"/>
      <c r="P442" s="67"/>
      <c r="Q442" s="67"/>
      <c r="R442" s="67"/>
      <c r="S442" s="67"/>
      <c r="T442" s="68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T442" s="20" t="s">
        <v>188</v>
      </c>
      <c r="AU442" s="20" t="s">
        <v>86</v>
      </c>
    </row>
    <row r="443" spans="1:65" s="2" customFormat="1" ht="11.25">
      <c r="A443" s="37"/>
      <c r="B443" s="38"/>
      <c r="C443" s="39"/>
      <c r="D443" s="199" t="s">
        <v>190</v>
      </c>
      <c r="E443" s="39"/>
      <c r="F443" s="200" t="s">
        <v>613</v>
      </c>
      <c r="G443" s="39"/>
      <c r="H443" s="39"/>
      <c r="I443" s="196"/>
      <c r="J443" s="39"/>
      <c r="K443" s="39"/>
      <c r="L443" s="42"/>
      <c r="M443" s="197"/>
      <c r="N443" s="198"/>
      <c r="O443" s="67"/>
      <c r="P443" s="67"/>
      <c r="Q443" s="67"/>
      <c r="R443" s="67"/>
      <c r="S443" s="67"/>
      <c r="T443" s="68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T443" s="20" t="s">
        <v>190</v>
      </c>
      <c r="AU443" s="20" t="s">
        <v>86</v>
      </c>
    </row>
    <row r="444" spans="1:65" s="13" customFormat="1" ht="22.5">
      <c r="B444" s="201"/>
      <c r="C444" s="202"/>
      <c r="D444" s="194" t="s">
        <v>192</v>
      </c>
      <c r="E444" s="203" t="s">
        <v>19</v>
      </c>
      <c r="F444" s="204" t="s">
        <v>745</v>
      </c>
      <c r="G444" s="202"/>
      <c r="H444" s="203" t="s">
        <v>19</v>
      </c>
      <c r="I444" s="205"/>
      <c r="J444" s="202"/>
      <c r="K444" s="202"/>
      <c r="L444" s="206"/>
      <c r="M444" s="207"/>
      <c r="N444" s="208"/>
      <c r="O444" s="208"/>
      <c r="P444" s="208"/>
      <c r="Q444" s="208"/>
      <c r="R444" s="208"/>
      <c r="S444" s="208"/>
      <c r="T444" s="209"/>
      <c r="AT444" s="210" t="s">
        <v>192</v>
      </c>
      <c r="AU444" s="210" t="s">
        <v>86</v>
      </c>
      <c r="AV444" s="13" t="s">
        <v>84</v>
      </c>
      <c r="AW444" s="13" t="s">
        <v>37</v>
      </c>
      <c r="AX444" s="13" t="s">
        <v>77</v>
      </c>
      <c r="AY444" s="210" t="s">
        <v>179</v>
      </c>
    </row>
    <row r="445" spans="1:65" s="14" customFormat="1" ht="11.25">
      <c r="B445" s="211"/>
      <c r="C445" s="212"/>
      <c r="D445" s="194" t="s">
        <v>192</v>
      </c>
      <c r="E445" s="213" t="s">
        <v>19</v>
      </c>
      <c r="F445" s="214" t="s">
        <v>696</v>
      </c>
      <c r="G445" s="212"/>
      <c r="H445" s="215">
        <v>15.64</v>
      </c>
      <c r="I445" s="216"/>
      <c r="J445" s="212"/>
      <c r="K445" s="212"/>
      <c r="L445" s="217"/>
      <c r="M445" s="218"/>
      <c r="N445" s="219"/>
      <c r="O445" s="219"/>
      <c r="P445" s="219"/>
      <c r="Q445" s="219"/>
      <c r="R445" s="219"/>
      <c r="S445" s="219"/>
      <c r="T445" s="220"/>
      <c r="AT445" s="221" t="s">
        <v>192</v>
      </c>
      <c r="AU445" s="221" t="s">
        <v>86</v>
      </c>
      <c r="AV445" s="14" t="s">
        <v>86</v>
      </c>
      <c r="AW445" s="14" t="s">
        <v>37</v>
      </c>
      <c r="AX445" s="14" t="s">
        <v>84</v>
      </c>
      <c r="AY445" s="221" t="s">
        <v>179</v>
      </c>
    </row>
    <row r="446" spans="1:65" s="2" customFormat="1" ht="16.5" customHeight="1">
      <c r="A446" s="37"/>
      <c r="B446" s="38"/>
      <c r="C446" s="181" t="s">
        <v>608</v>
      </c>
      <c r="D446" s="181" t="s">
        <v>181</v>
      </c>
      <c r="E446" s="182" t="s">
        <v>616</v>
      </c>
      <c r="F446" s="183" t="s">
        <v>617</v>
      </c>
      <c r="G446" s="184" t="s">
        <v>184</v>
      </c>
      <c r="H446" s="185">
        <v>15.64</v>
      </c>
      <c r="I446" s="186"/>
      <c r="J446" s="187">
        <f>ROUND(I446*H446,2)</f>
        <v>0</v>
      </c>
      <c r="K446" s="183" t="s">
        <v>185</v>
      </c>
      <c r="L446" s="42"/>
      <c r="M446" s="188" t="s">
        <v>19</v>
      </c>
      <c r="N446" s="189" t="s">
        <v>48</v>
      </c>
      <c r="O446" s="67"/>
      <c r="P446" s="190">
        <f>O446*H446</f>
        <v>0</v>
      </c>
      <c r="Q446" s="190">
        <v>3.0000000000000001E-5</v>
      </c>
      <c r="R446" s="190">
        <f>Q446*H446</f>
        <v>4.6920000000000002E-4</v>
      </c>
      <c r="S446" s="190">
        <v>0</v>
      </c>
      <c r="T446" s="191">
        <f>S446*H446</f>
        <v>0</v>
      </c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R446" s="192" t="s">
        <v>572</v>
      </c>
      <c r="AT446" s="192" t="s">
        <v>181</v>
      </c>
      <c r="AU446" s="192" t="s">
        <v>86</v>
      </c>
      <c r="AY446" s="20" t="s">
        <v>179</v>
      </c>
      <c r="BE446" s="193">
        <f>IF(N446="základní",J446,0)</f>
        <v>0</v>
      </c>
      <c r="BF446" s="193">
        <f>IF(N446="snížená",J446,0)</f>
        <v>0</v>
      </c>
      <c r="BG446" s="193">
        <f>IF(N446="zákl. přenesená",J446,0)</f>
        <v>0</v>
      </c>
      <c r="BH446" s="193">
        <f>IF(N446="sníž. přenesená",J446,0)</f>
        <v>0</v>
      </c>
      <c r="BI446" s="193">
        <f>IF(N446="nulová",J446,0)</f>
        <v>0</v>
      </c>
      <c r="BJ446" s="20" t="s">
        <v>84</v>
      </c>
      <c r="BK446" s="193">
        <f>ROUND(I446*H446,2)</f>
        <v>0</v>
      </c>
      <c r="BL446" s="20" t="s">
        <v>572</v>
      </c>
      <c r="BM446" s="192" t="s">
        <v>618</v>
      </c>
    </row>
    <row r="447" spans="1:65" s="2" customFormat="1" ht="19.5">
      <c r="A447" s="37"/>
      <c r="B447" s="38"/>
      <c r="C447" s="39"/>
      <c r="D447" s="194" t="s">
        <v>188</v>
      </c>
      <c r="E447" s="39"/>
      <c r="F447" s="195" t="s">
        <v>619</v>
      </c>
      <c r="G447" s="39"/>
      <c r="H447" s="39"/>
      <c r="I447" s="196"/>
      <c r="J447" s="39"/>
      <c r="K447" s="39"/>
      <c r="L447" s="42"/>
      <c r="M447" s="197"/>
      <c r="N447" s="198"/>
      <c r="O447" s="67"/>
      <c r="P447" s="67"/>
      <c r="Q447" s="67"/>
      <c r="R447" s="67"/>
      <c r="S447" s="67"/>
      <c r="T447" s="68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T447" s="20" t="s">
        <v>188</v>
      </c>
      <c r="AU447" s="20" t="s">
        <v>86</v>
      </c>
    </row>
    <row r="448" spans="1:65" s="2" customFormat="1" ht="11.25">
      <c r="A448" s="37"/>
      <c r="B448" s="38"/>
      <c r="C448" s="39"/>
      <c r="D448" s="199" t="s">
        <v>190</v>
      </c>
      <c r="E448" s="39"/>
      <c r="F448" s="200" t="s">
        <v>620</v>
      </c>
      <c r="G448" s="39"/>
      <c r="H448" s="39"/>
      <c r="I448" s="196"/>
      <c r="J448" s="39"/>
      <c r="K448" s="39"/>
      <c r="L448" s="42"/>
      <c r="M448" s="197"/>
      <c r="N448" s="198"/>
      <c r="O448" s="67"/>
      <c r="P448" s="67"/>
      <c r="Q448" s="67"/>
      <c r="R448" s="67"/>
      <c r="S448" s="67"/>
      <c r="T448" s="68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T448" s="20" t="s">
        <v>190</v>
      </c>
      <c r="AU448" s="20" t="s">
        <v>86</v>
      </c>
    </row>
    <row r="449" spans="1:65" s="13" customFormat="1" ht="33.75">
      <c r="B449" s="201"/>
      <c r="C449" s="202"/>
      <c r="D449" s="194" t="s">
        <v>192</v>
      </c>
      <c r="E449" s="203" t="s">
        <v>19</v>
      </c>
      <c r="F449" s="204" t="s">
        <v>746</v>
      </c>
      <c r="G449" s="202"/>
      <c r="H449" s="203" t="s">
        <v>19</v>
      </c>
      <c r="I449" s="205"/>
      <c r="J449" s="202"/>
      <c r="K449" s="202"/>
      <c r="L449" s="206"/>
      <c r="M449" s="207"/>
      <c r="N449" s="208"/>
      <c r="O449" s="208"/>
      <c r="P449" s="208"/>
      <c r="Q449" s="208"/>
      <c r="R449" s="208"/>
      <c r="S449" s="208"/>
      <c r="T449" s="209"/>
      <c r="AT449" s="210" t="s">
        <v>192</v>
      </c>
      <c r="AU449" s="210" t="s">
        <v>86</v>
      </c>
      <c r="AV449" s="13" t="s">
        <v>84</v>
      </c>
      <c r="AW449" s="13" t="s">
        <v>37</v>
      </c>
      <c r="AX449" s="13" t="s">
        <v>77</v>
      </c>
      <c r="AY449" s="210" t="s">
        <v>179</v>
      </c>
    </row>
    <row r="450" spans="1:65" s="14" customFormat="1" ht="11.25">
      <c r="B450" s="211"/>
      <c r="C450" s="212"/>
      <c r="D450" s="194" t="s">
        <v>192</v>
      </c>
      <c r="E450" s="213" t="s">
        <v>19</v>
      </c>
      <c r="F450" s="214" t="s">
        <v>696</v>
      </c>
      <c r="G450" s="212"/>
      <c r="H450" s="215">
        <v>15.64</v>
      </c>
      <c r="I450" s="216"/>
      <c r="J450" s="212"/>
      <c r="K450" s="212"/>
      <c r="L450" s="217"/>
      <c r="M450" s="218"/>
      <c r="N450" s="219"/>
      <c r="O450" s="219"/>
      <c r="P450" s="219"/>
      <c r="Q450" s="219"/>
      <c r="R450" s="219"/>
      <c r="S450" s="219"/>
      <c r="T450" s="220"/>
      <c r="AT450" s="221" t="s">
        <v>192</v>
      </c>
      <c r="AU450" s="221" t="s">
        <v>86</v>
      </c>
      <c r="AV450" s="14" t="s">
        <v>86</v>
      </c>
      <c r="AW450" s="14" t="s">
        <v>37</v>
      </c>
      <c r="AX450" s="14" t="s">
        <v>84</v>
      </c>
      <c r="AY450" s="221" t="s">
        <v>179</v>
      </c>
    </row>
    <row r="451" spans="1:65" s="2" customFormat="1" ht="44.25" customHeight="1">
      <c r="A451" s="37"/>
      <c r="B451" s="38"/>
      <c r="C451" s="181" t="s">
        <v>615</v>
      </c>
      <c r="D451" s="181" t="s">
        <v>181</v>
      </c>
      <c r="E451" s="182" t="s">
        <v>623</v>
      </c>
      <c r="F451" s="183" t="s">
        <v>624</v>
      </c>
      <c r="G451" s="184" t="s">
        <v>184</v>
      </c>
      <c r="H451" s="185">
        <v>39.1</v>
      </c>
      <c r="I451" s="186"/>
      <c r="J451" s="187">
        <f>ROUND(I451*H451,2)</f>
        <v>0</v>
      </c>
      <c r="K451" s="183" t="s">
        <v>185</v>
      </c>
      <c r="L451" s="42"/>
      <c r="M451" s="188" t="s">
        <v>19</v>
      </c>
      <c r="N451" s="189" t="s">
        <v>48</v>
      </c>
      <c r="O451" s="67"/>
      <c r="P451" s="190">
        <f>O451*H451</f>
        <v>0</v>
      </c>
      <c r="Q451" s="190">
        <v>2.0000000000000002E-5</v>
      </c>
      <c r="R451" s="190">
        <f>Q451*H451</f>
        <v>7.8200000000000014E-4</v>
      </c>
      <c r="S451" s="190">
        <v>0</v>
      </c>
      <c r="T451" s="191">
        <f>S451*H451</f>
        <v>0</v>
      </c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R451" s="192" t="s">
        <v>572</v>
      </c>
      <c r="AT451" s="192" t="s">
        <v>181</v>
      </c>
      <c r="AU451" s="192" t="s">
        <v>86</v>
      </c>
      <c r="AY451" s="20" t="s">
        <v>179</v>
      </c>
      <c r="BE451" s="193">
        <f>IF(N451="základní",J451,0)</f>
        <v>0</v>
      </c>
      <c r="BF451" s="193">
        <f>IF(N451="snížená",J451,0)</f>
        <v>0</v>
      </c>
      <c r="BG451" s="193">
        <f>IF(N451="zákl. přenesená",J451,0)</f>
        <v>0</v>
      </c>
      <c r="BH451" s="193">
        <f>IF(N451="sníž. přenesená",J451,0)</f>
        <v>0</v>
      </c>
      <c r="BI451" s="193">
        <f>IF(N451="nulová",J451,0)</f>
        <v>0</v>
      </c>
      <c r="BJ451" s="20" t="s">
        <v>84</v>
      </c>
      <c r="BK451" s="193">
        <f>ROUND(I451*H451,2)</f>
        <v>0</v>
      </c>
      <c r="BL451" s="20" t="s">
        <v>572</v>
      </c>
      <c r="BM451" s="192" t="s">
        <v>625</v>
      </c>
    </row>
    <row r="452" spans="1:65" s="2" customFormat="1" ht="29.25">
      <c r="A452" s="37"/>
      <c r="B452" s="38"/>
      <c r="C452" s="39"/>
      <c r="D452" s="194" t="s">
        <v>188</v>
      </c>
      <c r="E452" s="39"/>
      <c r="F452" s="195" t="s">
        <v>626</v>
      </c>
      <c r="G452" s="39"/>
      <c r="H452" s="39"/>
      <c r="I452" s="196"/>
      <c r="J452" s="39"/>
      <c r="K452" s="39"/>
      <c r="L452" s="42"/>
      <c r="M452" s="197"/>
      <c r="N452" s="198"/>
      <c r="O452" s="67"/>
      <c r="P452" s="67"/>
      <c r="Q452" s="67"/>
      <c r="R452" s="67"/>
      <c r="S452" s="67"/>
      <c r="T452" s="68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T452" s="20" t="s">
        <v>188</v>
      </c>
      <c r="AU452" s="20" t="s">
        <v>86</v>
      </c>
    </row>
    <row r="453" spans="1:65" s="2" customFormat="1" ht="11.25">
      <c r="A453" s="37"/>
      <c r="B453" s="38"/>
      <c r="C453" s="39"/>
      <c r="D453" s="199" t="s">
        <v>190</v>
      </c>
      <c r="E453" s="39"/>
      <c r="F453" s="200" t="s">
        <v>627</v>
      </c>
      <c r="G453" s="39"/>
      <c r="H453" s="39"/>
      <c r="I453" s="196"/>
      <c r="J453" s="39"/>
      <c r="K453" s="39"/>
      <c r="L453" s="42"/>
      <c r="M453" s="197"/>
      <c r="N453" s="198"/>
      <c r="O453" s="67"/>
      <c r="P453" s="67"/>
      <c r="Q453" s="67"/>
      <c r="R453" s="67"/>
      <c r="S453" s="67"/>
      <c r="T453" s="68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T453" s="20" t="s">
        <v>190</v>
      </c>
      <c r="AU453" s="20" t="s">
        <v>86</v>
      </c>
    </row>
    <row r="454" spans="1:65" s="13" customFormat="1" ht="22.5">
      <c r="B454" s="201"/>
      <c r="C454" s="202"/>
      <c r="D454" s="194" t="s">
        <v>192</v>
      </c>
      <c r="E454" s="203" t="s">
        <v>19</v>
      </c>
      <c r="F454" s="204" t="s">
        <v>628</v>
      </c>
      <c r="G454" s="202"/>
      <c r="H454" s="203" t="s">
        <v>19</v>
      </c>
      <c r="I454" s="205"/>
      <c r="J454" s="202"/>
      <c r="K454" s="202"/>
      <c r="L454" s="206"/>
      <c r="M454" s="207"/>
      <c r="N454" s="208"/>
      <c r="O454" s="208"/>
      <c r="P454" s="208"/>
      <c r="Q454" s="208"/>
      <c r="R454" s="208"/>
      <c r="S454" s="208"/>
      <c r="T454" s="209"/>
      <c r="AT454" s="210" t="s">
        <v>192</v>
      </c>
      <c r="AU454" s="210" t="s">
        <v>86</v>
      </c>
      <c r="AV454" s="13" t="s">
        <v>84</v>
      </c>
      <c r="AW454" s="13" t="s">
        <v>37</v>
      </c>
      <c r="AX454" s="13" t="s">
        <v>77</v>
      </c>
      <c r="AY454" s="210" t="s">
        <v>179</v>
      </c>
    </row>
    <row r="455" spans="1:65" s="14" customFormat="1" ht="11.25">
      <c r="B455" s="211"/>
      <c r="C455" s="212"/>
      <c r="D455" s="194" t="s">
        <v>192</v>
      </c>
      <c r="E455" s="213" t="s">
        <v>19</v>
      </c>
      <c r="F455" s="214" t="s">
        <v>747</v>
      </c>
      <c r="G455" s="212"/>
      <c r="H455" s="215">
        <v>39.1</v>
      </c>
      <c r="I455" s="216"/>
      <c r="J455" s="212"/>
      <c r="K455" s="212"/>
      <c r="L455" s="217"/>
      <c r="M455" s="218"/>
      <c r="N455" s="219"/>
      <c r="O455" s="219"/>
      <c r="P455" s="219"/>
      <c r="Q455" s="219"/>
      <c r="R455" s="219"/>
      <c r="S455" s="219"/>
      <c r="T455" s="220"/>
      <c r="AT455" s="221" t="s">
        <v>192</v>
      </c>
      <c r="AU455" s="221" t="s">
        <v>86</v>
      </c>
      <c r="AV455" s="14" t="s">
        <v>86</v>
      </c>
      <c r="AW455" s="14" t="s">
        <v>37</v>
      </c>
      <c r="AX455" s="14" t="s">
        <v>84</v>
      </c>
      <c r="AY455" s="221" t="s">
        <v>179</v>
      </c>
    </row>
    <row r="456" spans="1:65" s="2" customFormat="1" ht="21.75" customHeight="1">
      <c r="A456" s="37"/>
      <c r="B456" s="38"/>
      <c r="C456" s="181" t="s">
        <v>622</v>
      </c>
      <c r="D456" s="181" t="s">
        <v>181</v>
      </c>
      <c r="E456" s="182" t="s">
        <v>631</v>
      </c>
      <c r="F456" s="183" t="s">
        <v>632</v>
      </c>
      <c r="G456" s="184" t="s">
        <v>216</v>
      </c>
      <c r="H456" s="185">
        <v>46</v>
      </c>
      <c r="I456" s="186"/>
      <c r="J456" s="187">
        <f>ROUND(I456*H456,2)</f>
        <v>0</v>
      </c>
      <c r="K456" s="183" t="s">
        <v>185</v>
      </c>
      <c r="L456" s="42"/>
      <c r="M456" s="188" t="s">
        <v>19</v>
      </c>
      <c r="N456" s="189" t="s">
        <v>48</v>
      </c>
      <c r="O456" s="67"/>
      <c r="P456" s="190">
        <f>O456*H456</f>
        <v>0</v>
      </c>
      <c r="Q456" s="190">
        <v>6.9999999999999994E-5</v>
      </c>
      <c r="R456" s="190">
        <f>Q456*H456</f>
        <v>3.2199999999999998E-3</v>
      </c>
      <c r="S456" s="190">
        <v>0</v>
      </c>
      <c r="T456" s="191">
        <f>S456*H456</f>
        <v>0</v>
      </c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R456" s="192" t="s">
        <v>572</v>
      </c>
      <c r="AT456" s="192" t="s">
        <v>181</v>
      </c>
      <c r="AU456" s="192" t="s">
        <v>86</v>
      </c>
      <c r="AY456" s="20" t="s">
        <v>179</v>
      </c>
      <c r="BE456" s="193">
        <f>IF(N456="základní",J456,0)</f>
        <v>0</v>
      </c>
      <c r="BF456" s="193">
        <f>IF(N456="snížená",J456,0)</f>
        <v>0</v>
      </c>
      <c r="BG456" s="193">
        <f>IF(N456="zákl. přenesená",J456,0)</f>
        <v>0</v>
      </c>
      <c r="BH456" s="193">
        <f>IF(N456="sníž. přenesená",J456,0)</f>
        <v>0</v>
      </c>
      <c r="BI456" s="193">
        <f>IF(N456="nulová",J456,0)</f>
        <v>0</v>
      </c>
      <c r="BJ456" s="20" t="s">
        <v>84</v>
      </c>
      <c r="BK456" s="193">
        <f>ROUND(I456*H456,2)</f>
        <v>0</v>
      </c>
      <c r="BL456" s="20" t="s">
        <v>572</v>
      </c>
      <c r="BM456" s="192" t="s">
        <v>633</v>
      </c>
    </row>
    <row r="457" spans="1:65" s="2" customFormat="1" ht="19.5">
      <c r="A457" s="37"/>
      <c r="B457" s="38"/>
      <c r="C457" s="39"/>
      <c r="D457" s="194" t="s">
        <v>188</v>
      </c>
      <c r="E457" s="39"/>
      <c r="F457" s="195" t="s">
        <v>634</v>
      </c>
      <c r="G457" s="39"/>
      <c r="H457" s="39"/>
      <c r="I457" s="196"/>
      <c r="J457" s="39"/>
      <c r="K457" s="39"/>
      <c r="L457" s="42"/>
      <c r="M457" s="197"/>
      <c r="N457" s="198"/>
      <c r="O457" s="67"/>
      <c r="P457" s="67"/>
      <c r="Q457" s="67"/>
      <c r="R457" s="67"/>
      <c r="S457" s="67"/>
      <c r="T457" s="68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T457" s="20" t="s">
        <v>188</v>
      </c>
      <c r="AU457" s="20" t="s">
        <v>86</v>
      </c>
    </row>
    <row r="458" spans="1:65" s="2" customFormat="1" ht="11.25">
      <c r="A458" s="37"/>
      <c r="B458" s="38"/>
      <c r="C458" s="39"/>
      <c r="D458" s="199" t="s">
        <v>190</v>
      </c>
      <c r="E458" s="39"/>
      <c r="F458" s="200" t="s">
        <v>635</v>
      </c>
      <c r="G458" s="39"/>
      <c r="H458" s="39"/>
      <c r="I458" s="196"/>
      <c r="J458" s="39"/>
      <c r="K458" s="39"/>
      <c r="L458" s="42"/>
      <c r="M458" s="197"/>
      <c r="N458" s="198"/>
      <c r="O458" s="67"/>
      <c r="P458" s="67"/>
      <c r="Q458" s="67"/>
      <c r="R458" s="67"/>
      <c r="S458" s="67"/>
      <c r="T458" s="68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T458" s="20" t="s">
        <v>190</v>
      </c>
      <c r="AU458" s="20" t="s">
        <v>86</v>
      </c>
    </row>
    <row r="459" spans="1:65" s="13" customFormat="1" ht="11.25">
      <c r="B459" s="201"/>
      <c r="C459" s="202"/>
      <c r="D459" s="194" t="s">
        <v>192</v>
      </c>
      <c r="E459" s="203" t="s">
        <v>19</v>
      </c>
      <c r="F459" s="204" t="s">
        <v>737</v>
      </c>
      <c r="G459" s="202"/>
      <c r="H459" s="203" t="s">
        <v>19</v>
      </c>
      <c r="I459" s="205"/>
      <c r="J459" s="202"/>
      <c r="K459" s="202"/>
      <c r="L459" s="206"/>
      <c r="M459" s="207"/>
      <c r="N459" s="208"/>
      <c r="O459" s="208"/>
      <c r="P459" s="208"/>
      <c r="Q459" s="208"/>
      <c r="R459" s="208"/>
      <c r="S459" s="208"/>
      <c r="T459" s="209"/>
      <c r="AT459" s="210" t="s">
        <v>192</v>
      </c>
      <c r="AU459" s="210" t="s">
        <v>86</v>
      </c>
      <c r="AV459" s="13" t="s">
        <v>84</v>
      </c>
      <c r="AW459" s="13" t="s">
        <v>37</v>
      </c>
      <c r="AX459" s="13" t="s">
        <v>77</v>
      </c>
      <c r="AY459" s="210" t="s">
        <v>179</v>
      </c>
    </row>
    <row r="460" spans="1:65" s="14" customFormat="1" ht="11.25">
      <c r="B460" s="211"/>
      <c r="C460" s="212"/>
      <c r="D460" s="194" t="s">
        <v>192</v>
      </c>
      <c r="E460" s="213" t="s">
        <v>19</v>
      </c>
      <c r="F460" s="214" t="s">
        <v>748</v>
      </c>
      <c r="G460" s="212"/>
      <c r="H460" s="215">
        <v>46</v>
      </c>
      <c r="I460" s="216"/>
      <c r="J460" s="212"/>
      <c r="K460" s="212"/>
      <c r="L460" s="217"/>
      <c r="M460" s="218"/>
      <c r="N460" s="219"/>
      <c r="O460" s="219"/>
      <c r="P460" s="219"/>
      <c r="Q460" s="219"/>
      <c r="R460" s="219"/>
      <c r="S460" s="219"/>
      <c r="T460" s="220"/>
      <c r="AT460" s="221" t="s">
        <v>192</v>
      </c>
      <c r="AU460" s="221" t="s">
        <v>86</v>
      </c>
      <c r="AV460" s="14" t="s">
        <v>86</v>
      </c>
      <c r="AW460" s="14" t="s">
        <v>37</v>
      </c>
      <c r="AX460" s="14" t="s">
        <v>84</v>
      </c>
      <c r="AY460" s="221" t="s">
        <v>179</v>
      </c>
    </row>
    <row r="461" spans="1:65" s="2" customFormat="1" ht="24.2" customHeight="1">
      <c r="A461" s="37"/>
      <c r="B461" s="38"/>
      <c r="C461" s="181" t="s">
        <v>630</v>
      </c>
      <c r="D461" s="181" t="s">
        <v>181</v>
      </c>
      <c r="E461" s="182" t="s">
        <v>638</v>
      </c>
      <c r="F461" s="183" t="s">
        <v>639</v>
      </c>
      <c r="G461" s="184" t="s">
        <v>332</v>
      </c>
      <c r="H461" s="185">
        <v>4.1000000000000002E-2</v>
      </c>
      <c r="I461" s="186"/>
      <c r="J461" s="187">
        <f>ROUND(I461*H461,2)</f>
        <v>0</v>
      </c>
      <c r="K461" s="183" t="s">
        <v>185</v>
      </c>
      <c r="L461" s="42"/>
      <c r="M461" s="188" t="s">
        <v>19</v>
      </c>
      <c r="N461" s="189" t="s">
        <v>48</v>
      </c>
      <c r="O461" s="67"/>
      <c r="P461" s="190">
        <f>O461*H461</f>
        <v>0</v>
      </c>
      <c r="Q461" s="190">
        <v>0</v>
      </c>
      <c r="R461" s="190">
        <f>Q461*H461</f>
        <v>0</v>
      </c>
      <c r="S461" s="190">
        <v>0</v>
      </c>
      <c r="T461" s="191">
        <f>S461*H461</f>
        <v>0</v>
      </c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R461" s="192" t="s">
        <v>572</v>
      </c>
      <c r="AT461" s="192" t="s">
        <v>181</v>
      </c>
      <c r="AU461" s="192" t="s">
        <v>86</v>
      </c>
      <c r="AY461" s="20" t="s">
        <v>179</v>
      </c>
      <c r="BE461" s="193">
        <f>IF(N461="základní",J461,0)</f>
        <v>0</v>
      </c>
      <c r="BF461" s="193">
        <f>IF(N461="snížená",J461,0)</f>
        <v>0</v>
      </c>
      <c r="BG461" s="193">
        <f>IF(N461="zákl. přenesená",J461,0)</f>
        <v>0</v>
      </c>
      <c r="BH461" s="193">
        <f>IF(N461="sníž. přenesená",J461,0)</f>
        <v>0</v>
      </c>
      <c r="BI461" s="193">
        <f>IF(N461="nulová",J461,0)</f>
        <v>0</v>
      </c>
      <c r="BJ461" s="20" t="s">
        <v>84</v>
      </c>
      <c r="BK461" s="193">
        <f>ROUND(I461*H461,2)</f>
        <v>0</v>
      </c>
      <c r="BL461" s="20" t="s">
        <v>572</v>
      </c>
      <c r="BM461" s="192" t="s">
        <v>640</v>
      </c>
    </row>
    <row r="462" spans="1:65" s="2" customFormat="1" ht="19.5">
      <c r="A462" s="37"/>
      <c r="B462" s="38"/>
      <c r="C462" s="39"/>
      <c r="D462" s="194" t="s">
        <v>188</v>
      </c>
      <c r="E462" s="39"/>
      <c r="F462" s="195" t="s">
        <v>641</v>
      </c>
      <c r="G462" s="39"/>
      <c r="H462" s="39"/>
      <c r="I462" s="196"/>
      <c r="J462" s="39"/>
      <c r="K462" s="39"/>
      <c r="L462" s="42"/>
      <c r="M462" s="197"/>
      <c r="N462" s="198"/>
      <c r="O462" s="67"/>
      <c r="P462" s="67"/>
      <c r="Q462" s="67"/>
      <c r="R462" s="67"/>
      <c r="S462" s="67"/>
      <c r="T462" s="68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T462" s="20" t="s">
        <v>188</v>
      </c>
      <c r="AU462" s="20" t="s">
        <v>86</v>
      </c>
    </row>
    <row r="463" spans="1:65" s="2" customFormat="1" ht="11.25">
      <c r="A463" s="37"/>
      <c r="B463" s="38"/>
      <c r="C463" s="39"/>
      <c r="D463" s="199" t="s">
        <v>190</v>
      </c>
      <c r="E463" s="39"/>
      <c r="F463" s="200" t="s">
        <v>642</v>
      </c>
      <c r="G463" s="39"/>
      <c r="H463" s="39"/>
      <c r="I463" s="196"/>
      <c r="J463" s="39"/>
      <c r="K463" s="39"/>
      <c r="L463" s="42"/>
      <c r="M463" s="255"/>
      <c r="N463" s="256"/>
      <c r="O463" s="257"/>
      <c r="P463" s="257"/>
      <c r="Q463" s="257"/>
      <c r="R463" s="257"/>
      <c r="S463" s="257"/>
      <c r="T463" s="258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T463" s="20" t="s">
        <v>190</v>
      </c>
      <c r="AU463" s="20" t="s">
        <v>86</v>
      </c>
    </row>
    <row r="464" spans="1:65" s="2" customFormat="1" ht="6.95" customHeight="1">
      <c r="A464" s="37"/>
      <c r="B464" s="50"/>
      <c r="C464" s="51"/>
      <c r="D464" s="51"/>
      <c r="E464" s="51"/>
      <c r="F464" s="51"/>
      <c r="G464" s="51"/>
      <c r="H464" s="51"/>
      <c r="I464" s="51"/>
      <c r="J464" s="51"/>
      <c r="K464" s="51"/>
      <c r="L464" s="42"/>
      <c r="M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</row>
  </sheetData>
  <sheetProtection algorithmName="SHA-512" hashValue="cJp0zHPbYCf4L2poe5hTydYo1Yh5ZW19QdTCDzTqgql8lghONQQXPsYMX7tppAExrGvRo0/InSpyZkwPw//YgA==" saltValue="OvTeYOXCKcaS7+EtfLPXZIDZOvE6EWMSeFXeHbMsnGUkb/nSUhIIC2949DQOfcj9NEycFZVLUxMCsUyOQWU2iQ==" spinCount="100000" sheet="1" objects="1" scenarios="1" formatColumns="0" formatRows="0" autoFilter="0"/>
  <autoFilter ref="C99:K463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4" r:id="rId2"/>
    <hyperlink ref="F127" r:id="rId3"/>
    <hyperlink ref="F133" r:id="rId4"/>
    <hyperlink ref="F146" r:id="rId5"/>
    <hyperlink ref="F154" r:id="rId6"/>
    <hyperlink ref="F160" r:id="rId7"/>
    <hyperlink ref="F166" r:id="rId8"/>
    <hyperlink ref="F175" r:id="rId9"/>
    <hyperlink ref="F187" r:id="rId10"/>
    <hyperlink ref="F192" r:id="rId11"/>
    <hyperlink ref="F197" r:id="rId12"/>
    <hyperlink ref="F203" r:id="rId13"/>
    <hyperlink ref="F208" r:id="rId14"/>
    <hyperlink ref="F214" r:id="rId15"/>
    <hyperlink ref="F219" r:id="rId16"/>
    <hyperlink ref="F224" r:id="rId17"/>
    <hyperlink ref="F231" r:id="rId18"/>
    <hyperlink ref="F237" r:id="rId19"/>
    <hyperlink ref="F247" r:id="rId20"/>
    <hyperlink ref="F252" r:id="rId21"/>
    <hyperlink ref="F260" r:id="rId22"/>
    <hyperlink ref="F273" r:id="rId23"/>
    <hyperlink ref="F279" r:id="rId24"/>
    <hyperlink ref="F286" r:id="rId25"/>
    <hyperlink ref="F296" r:id="rId26"/>
    <hyperlink ref="F310" r:id="rId27"/>
    <hyperlink ref="F316" r:id="rId28"/>
    <hyperlink ref="F341" r:id="rId29"/>
    <hyperlink ref="F358" r:id="rId30"/>
    <hyperlink ref="F364" r:id="rId31"/>
    <hyperlink ref="F374" r:id="rId32"/>
    <hyperlink ref="F378" r:id="rId33"/>
    <hyperlink ref="F384" r:id="rId34"/>
    <hyperlink ref="F391" r:id="rId35"/>
    <hyperlink ref="F397" r:id="rId36"/>
    <hyperlink ref="F400" r:id="rId37"/>
    <hyperlink ref="F404" r:id="rId38"/>
    <hyperlink ref="F408" r:id="rId39"/>
    <hyperlink ref="F413" r:id="rId40"/>
    <hyperlink ref="F418" r:id="rId41"/>
    <hyperlink ref="F423" r:id="rId42"/>
    <hyperlink ref="F428" r:id="rId43"/>
    <hyperlink ref="F433" r:id="rId44"/>
    <hyperlink ref="F438" r:id="rId45"/>
    <hyperlink ref="F443" r:id="rId46"/>
    <hyperlink ref="F448" r:id="rId47"/>
    <hyperlink ref="F453" r:id="rId48"/>
    <hyperlink ref="F458" r:id="rId49"/>
    <hyperlink ref="F463" r:id="rId50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67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101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30" customHeight="1">
      <c r="A13" s="37"/>
      <c r="B13" s="42"/>
      <c r="C13" s="37"/>
      <c r="D13" s="37"/>
      <c r="E13" s="399" t="s">
        <v>749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23.25" customHeight="1">
      <c r="A31" s="119"/>
      <c r="B31" s="120"/>
      <c r="C31" s="119"/>
      <c r="D31" s="119"/>
      <c r="E31" s="402" t="s">
        <v>750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ROUND((SUM(BE100:BE466)),  2)</f>
        <v>0</v>
      </c>
      <c r="G37" s="37"/>
      <c r="H37" s="37"/>
      <c r="I37" s="127">
        <v>0.21</v>
      </c>
      <c r="J37" s="126">
        <f>ROUND(((SUM(BE100:BE466))*I37),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ROUND((SUM(BF100:BF466)),  2)</f>
        <v>0</v>
      </c>
      <c r="G38" s="37"/>
      <c r="H38" s="37"/>
      <c r="I38" s="127">
        <v>0.12</v>
      </c>
      <c r="J38" s="126">
        <f>ROUND(((SUM(BF100:BF466))*I38),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ROUND((SUM(BG100:BG466)),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ROUND((SUM(BH100:BH466)),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ROUND((SUM(BI100:BI466)),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30" customHeight="1">
      <c r="A58" s="37"/>
      <c r="B58" s="38"/>
      <c r="C58" s="39"/>
      <c r="D58" s="39"/>
      <c r="E58" s="355" t="str">
        <f>E13</f>
        <v>103a - SO 03 - Písecké rozcestí - zastávka MHD směr Klokoty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J283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J300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J335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J373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J412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J416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J417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30" customHeight="1">
      <c r="A92" s="37"/>
      <c r="B92" s="38"/>
      <c r="C92" s="39"/>
      <c r="D92" s="39"/>
      <c r="E92" s="355" t="str">
        <f>E13</f>
        <v>103a - SO 03 - Písecké rozcestí - zastávka MHD směr Klokoty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P101+P416</f>
        <v>0</v>
      </c>
      <c r="Q100" s="75"/>
      <c r="R100" s="162">
        <f>R101+R416</f>
        <v>9.6112761000000013</v>
      </c>
      <c r="S100" s="75"/>
      <c r="T100" s="163">
        <f>T101+T416</f>
        <v>2.9154999999999998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BK101+BK416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P102+P283+P300+P335+P373+P412</f>
        <v>0</v>
      </c>
      <c r="Q101" s="173"/>
      <c r="R101" s="174">
        <f>R102+R283+R300+R335+R373+R412</f>
        <v>9.5872968000000007</v>
      </c>
      <c r="S101" s="173"/>
      <c r="T101" s="175">
        <f>T102+T283+T300+T335+T373+T412</f>
        <v>2.9154999999999998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BK102+BK283+BK300+BK335+BK373+BK412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SUM(P103:P282)</f>
        <v>0</v>
      </c>
      <c r="Q102" s="173"/>
      <c r="R102" s="174">
        <f>SUM(R103:R282)</f>
        <v>3.738</v>
      </c>
      <c r="S102" s="173"/>
      <c r="T102" s="175">
        <f>SUM(T103:T282)</f>
        <v>2.5619999999999998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SUM(BK103:BK282)</f>
        <v>0</v>
      </c>
    </row>
    <row r="103" spans="1:65" s="2" customFormat="1" ht="33" customHeight="1">
      <c r="A103" s="37"/>
      <c r="B103" s="38"/>
      <c r="C103" s="181" t="s">
        <v>84</v>
      </c>
      <c r="D103" s="181" t="s">
        <v>181</v>
      </c>
      <c r="E103" s="182" t="s">
        <v>751</v>
      </c>
      <c r="F103" s="183" t="s">
        <v>752</v>
      </c>
      <c r="G103" s="184" t="s">
        <v>184</v>
      </c>
      <c r="H103" s="185">
        <v>5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</v>
      </c>
      <c r="T103" s="191">
        <f>S103*H103</f>
        <v>0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753</v>
      </c>
    </row>
    <row r="104" spans="1:65" s="2" customFormat="1" ht="29.25">
      <c r="A104" s="37"/>
      <c r="B104" s="38"/>
      <c r="C104" s="39"/>
      <c r="D104" s="194" t="s">
        <v>188</v>
      </c>
      <c r="E104" s="39"/>
      <c r="F104" s="195" t="s">
        <v>754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755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22.5">
      <c r="B106" s="201"/>
      <c r="C106" s="202"/>
      <c r="D106" s="194" t="s">
        <v>192</v>
      </c>
      <c r="E106" s="203" t="s">
        <v>19</v>
      </c>
      <c r="F106" s="204" t="s">
        <v>756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4" customFormat="1" ht="11.25">
      <c r="B107" s="211"/>
      <c r="C107" s="212"/>
      <c r="D107" s="194" t="s">
        <v>192</v>
      </c>
      <c r="E107" s="213" t="s">
        <v>19</v>
      </c>
      <c r="F107" s="214" t="s">
        <v>663</v>
      </c>
      <c r="G107" s="212"/>
      <c r="H107" s="215">
        <v>5</v>
      </c>
      <c r="I107" s="216"/>
      <c r="J107" s="212"/>
      <c r="K107" s="212"/>
      <c r="L107" s="217"/>
      <c r="M107" s="218"/>
      <c r="N107" s="219"/>
      <c r="O107" s="219"/>
      <c r="P107" s="219"/>
      <c r="Q107" s="219"/>
      <c r="R107" s="219"/>
      <c r="S107" s="219"/>
      <c r="T107" s="220"/>
      <c r="AT107" s="221" t="s">
        <v>192</v>
      </c>
      <c r="AU107" s="221" t="s">
        <v>86</v>
      </c>
      <c r="AV107" s="14" t="s">
        <v>86</v>
      </c>
      <c r="AW107" s="14" t="s">
        <v>37</v>
      </c>
      <c r="AX107" s="14" t="s">
        <v>84</v>
      </c>
      <c r="AY107" s="221" t="s">
        <v>179</v>
      </c>
    </row>
    <row r="108" spans="1:65" s="2" customFormat="1" ht="24.2" customHeight="1">
      <c r="A108" s="37"/>
      <c r="B108" s="38"/>
      <c r="C108" s="181" t="s">
        <v>86</v>
      </c>
      <c r="D108" s="181" t="s">
        <v>181</v>
      </c>
      <c r="E108" s="182" t="s">
        <v>195</v>
      </c>
      <c r="F108" s="183" t="s">
        <v>196</v>
      </c>
      <c r="G108" s="184" t="s">
        <v>184</v>
      </c>
      <c r="H108" s="185">
        <v>2.2400000000000002</v>
      </c>
      <c r="I108" s="186"/>
      <c r="J108" s="187">
        <f>ROUND(I108*H108,2)</f>
        <v>0</v>
      </c>
      <c r="K108" s="183" t="s">
        <v>185</v>
      </c>
      <c r="L108" s="42"/>
      <c r="M108" s="188" t="s">
        <v>19</v>
      </c>
      <c r="N108" s="189" t="s">
        <v>48</v>
      </c>
      <c r="O108" s="67"/>
      <c r="P108" s="190">
        <f>O108*H108</f>
        <v>0</v>
      </c>
      <c r="Q108" s="190">
        <v>0</v>
      </c>
      <c r="R108" s="190">
        <f>Q108*H108</f>
        <v>0</v>
      </c>
      <c r="S108" s="190">
        <v>0.26</v>
      </c>
      <c r="T108" s="191">
        <f>S108*H108</f>
        <v>0.58240000000000003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R108" s="192" t="s">
        <v>186</v>
      </c>
      <c r="AT108" s="192" t="s">
        <v>181</v>
      </c>
      <c r="AU108" s="192" t="s">
        <v>86</v>
      </c>
      <c r="AY108" s="20" t="s">
        <v>179</v>
      </c>
      <c r="BE108" s="193">
        <f>IF(N108="základní",J108,0)</f>
        <v>0</v>
      </c>
      <c r="BF108" s="193">
        <f>IF(N108="snížená",J108,0)</f>
        <v>0</v>
      </c>
      <c r="BG108" s="193">
        <f>IF(N108="zákl. přenesená",J108,0)</f>
        <v>0</v>
      </c>
      <c r="BH108" s="193">
        <f>IF(N108="sníž. přenesená",J108,0)</f>
        <v>0</v>
      </c>
      <c r="BI108" s="193">
        <f>IF(N108="nulová",J108,0)</f>
        <v>0</v>
      </c>
      <c r="BJ108" s="20" t="s">
        <v>84</v>
      </c>
      <c r="BK108" s="193">
        <f>ROUND(I108*H108,2)</f>
        <v>0</v>
      </c>
      <c r="BL108" s="20" t="s">
        <v>186</v>
      </c>
      <c r="BM108" s="192" t="s">
        <v>197</v>
      </c>
    </row>
    <row r="109" spans="1:65" s="2" customFormat="1" ht="39">
      <c r="A109" s="37"/>
      <c r="B109" s="38"/>
      <c r="C109" s="39"/>
      <c r="D109" s="194" t="s">
        <v>188</v>
      </c>
      <c r="E109" s="39"/>
      <c r="F109" s="195" t="s">
        <v>198</v>
      </c>
      <c r="G109" s="39"/>
      <c r="H109" s="39"/>
      <c r="I109" s="196"/>
      <c r="J109" s="39"/>
      <c r="K109" s="39"/>
      <c r="L109" s="42"/>
      <c r="M109" s="197"/>
      <c r="N109" s="198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188</v>
      </c>
      <c r="AU109" s="20" t="s">
        <v>86</v>
      </c>
    </row>
    <row r="110" spans="1:65" s="2" customFormat="1" ht="11.25">
      <c r="A110" s="37"/>
      <c r="B110" s="38"/>
      <c r="C110" s="39"/>
      <c r="D110" s="199" t="s">
        <v>190</v>
      </c>
      <c r="E110" s="39"/>
      <c r="F110" s="200" t="s">
        <v>199</v>
      </c>
      <c r="G110" s="39"/>
      <c r="H110" s="39"/>
      <c r="I110" s="196"/>
      <c r="J110" s="39"/>
      <c r="K110" s="39"/>
      <c r="L110" s="42"/>
      <c r="M110" s="197"/>
      <c r="N110" s="198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190</v>
      </c>
      <c r="AU110" s="20" t="s">
        <v>86</v>
      </c>
    </row>
    <row r="111" spans="1:65" s="13" customFormat="1" ht="11.25">
      <c r="B111" s="201"/>
      <c r="C111" s="202"/>
      <c r="D111" s="194" t="s">
        <v>192</v>
      </c>
      <c r="E111" s="203" t="s">
        <v>19</v>
      </c>
      <c r="F111" s="204" t="s">
        <v>200</v>
      </c>
      <c r="G111" s="202"/>
      <c r="H111" s="203" t="s">
        <v>19</v>
      </c>
      <c r="I111" s="205"/>
      <c r="J111" s="202"/>
      <c r="K111" s="202"/>
      <c r="L111" s="206"/>
      <c r="M111" s="207"/>
      <c r="N111" s="208"/>
      <c r="O111" s="208"/>
      <c r="P111" s="208"/>
      <c r="Q111" s="208"/>
      <c r="R111" s="208"/>
      <c r="S111" s="208"/>
      <c r="T111" s="209"/>
      <c r="AT111" s="210" t="s">
        <v>192</v>
      </c>
      <c r="AU111" s="210" t="s">
        <v>86</v>
      </c>
      <c r="AV111" s="13" t="s">
        <v>84</v>
      </c>
      <c r="AW111" s="13" t="s">
        <v>37</v>
      </c>
      <c r="AX111" s="13" t="s">
        <v>77</v>
      </c>
      <c r="AY111" s="210" t="s">
        <v>179</v>
      </c>
    </row>
    <row r="112" spans="1:65" s="13" customFormat="1" ht="11.25">
      <c r="B112" s="201"/>
      <c r="C112" s="202"/>
      <c r="D112" s="194" t="s">
        <v>192</v>
      </c>
      <c r="E112" s="203" t="s">
        <v>19</v>
      </c>
      <c r="F112" s="204" t="s">
        <v>757</v>
      </c>
      <c r="G112" s="202"/>
      <c r="H112" s="203" t="s">
        <v>19</v>
      </c>
      <c r="I112" s="205"/>
      <c r="J112" s="202"/>
      <c r="K112" s="202"/>
      <c r="L112" s="206"/>
      <c r="M112" s="207"/>
      <c r="N112" s="208"/>
      <c r="O112" s="208"/>
      <c r="P112" s="208"/>
      <c r="Q112" s="208"/>
      <c r="R112" s="208"/>
      <c r="S112" s="208"/>
      <c r="T112" s="209"/>
      <c r="AT112" s="210" t="s">
        <v>192</v>
      </c>
      <c r="AU112" s="210" t="s">
        <v>86</v>
      </c>
      <c r="AV112" s="13" t="s">
        <v>84</v>
      </c>
      <c r="AW112" s="13" t="s">
        <v>37</v>
      </c>
      <c r="AX112" s="13" t="s">
        <v>77</v>
      </c>
      <c r="AY112" s="210" t="s">
        <v>179</v>
      </c>
    </row>
    <row r="113" spans="1:65" s="14" customFormat="1" ht="11.25">
      <c r="B113" s="211"/>
      <c r="C113" s="212"/>
      <c r="D113" s="194" t="s">
        <v>192</v>
      </c>
      <c r="E113" s="213" t="s">
        <v>19</v>
      </c>
      <c r="F113" s="214" t="s">
        <v>758</v>
      </c>
      <c r="G113" s="212"/>
      <c r="H113" s="215">
        <v>2.2400000000000002</v>
      </c>
      <c r="I113" s="216"/>
      <c r="J113" s="212"/>
      <c r="K113" s="212"/>
      <c r="L113" s="217"/>
      <c r="M113" s="218"/>
      <c r="N113" s="219"/>
      <c r="O113" s="219"/>
      <c r="P113" s="219"/>
      <c r="Q113" s="219"/>
      <c r="R113" s="219"/>
      <c r="S113" s="219"/>
      <c r="T113" s="220"/>
      <c r="AT113" s="221" t="s">
        <v>192</v>
      </c>
      <c r="AU113" s="221" t="s">
        <v>86</v>
      </c>
      <c r="AV113" s="14" t="s">
        <v>86</v>
      </c>
      <c r="AW113" s="14" t="s">
        <v>37</v>
      </c>
      <c r="AX113" s="14" t="s">
        <v>84</v>
      </c>
      <c r="AY113" s="221" t="s">
        <v>179</v>
      </c>
    </row>
    <row r="114" spans="1:65" s="2" customFormat="1" ht="24.2" customHeight="1">
      <c r="A114" s="37"/>
      <c r="B114" s="38"/>
      <c r="C114" s="181" t="s">
        <v>94</v>
      </c>
      <c r="D114" s="181" t="s">
        <v>181</v>
      </c>
      <c r="E114" s="182" t="s">
        <v>206</v>
      </c>
      <c r="F114" s="183" t="s">
        <v>207</v>
      </c>
      <c r="G114" s="184" t="s">
        <v>184</v>
      </c>
      <c r="H114" s="185">
        <v>3.24</v>
      </c>
      <c r="I114" s="186"/>
      <c r="J114" s="187">
        <f>ROUND(I114*H114,2)</f>
        <v>0</v>
      </c>
      <c r="K114" s="183" t="s">
        <v>185</v>
      </c>
      <c r="L114" s="42"/>
      <c r="M114" s="188" t="s">
        <v>19</v>
      </c>
      <c r="N114" s="189" t="s">
        <v>48</v>
      </c>
      <c r="O114" s="67"/>
      <c r="P114" s="190">
        <f>O114*H114</f>
        <v>0</v>
      </c>
      <c r="Q114" s="190">
        <v>0</v>
      </c>
      <c r="R114" s="190">
        <f>Q114*H114</f>
        <v>0</v>
      </c>
      <c r="S114" s="190">
        <v>0.28999999999999998</v>
      </c>
      <c r="T114" s="191">
        <f>S114*H114</f>
        <v>0.93959999999999999</v>
      </c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R114" s="192" t="s">
        <v>186</v>
      </c>
      <c r="AT114" s="192" t="s">
        <v>181</v>
      </c>
      <c r="AU114" s="192" t="s">
        <v>86</v>
      </c>
      <c r="AY114" s="20" t="s">
        <v>179</v>
      </c>
      <c r="BE114" s="193">
        <f>IF(N114="základní",J114,0)</f>
        <v>0</v>
      </c>
      <c r="BF114" s="193">
        <f>IF(N114="snížená",J114,0)</f>
        <v>0</v>
      </c>
      <c r="BG114" s="193">
        <f>IF(N114="zákl. přenesená",J114,0)</f>
        <v>0</v>
      </c>
      <c r="BH114" s="193">
        <f>IF(N114="sníž. přenesená",J114,0)</f>
        <v>0</v>
      </c>
      <c r="BI114" s="193">
        <f>IF(N114="nulová",J114,0)</f>
        <v>0</v>
      </c>
      <c r="BJ114" s="20" t="s">
        <v>84</v>
      </c>
      <c r="BK114" s="193">
        <f>ROUND(I114*H114,2)</f>
        <v>0</v>
      </c>
      <c r="BL114" s="20" t="s">
        <v>186</v>
      </c>
      <c r="BM114" s="192" t="s">
        <v>208</v>
      </c>
    </row>
    <row r="115" spans="1:65" s="2" customFormat="1" ht="39">
      <c r="A115" s="37"/>
      <c r="B115" s="38"/>
      <c r="C115" s="39"/>
      <c r="D115" s="194" t="s">
        <v>188</v>
      </c>
      <c r="E115" s="39"/>
      <c r="F115" s="195" t="s">
        <v>209</v>
      </c>
      <c r="G115" s="39"/>
      <c r="H115" s="39"/>
      <c r="I115" s="196"/>
      <c r="J115" s="39"/>
      <c r="K115" s="39"/>
      <c r="L115" s="42"/>
      <c r="M115" s="197"/>
      <c r="N115" s="198"/>
      <c r="O115" s="67"/>
      <c r="P115" s="67"/>
      <c r="Q115" s="67"/>
      <c r="R115" s="67"/>
      <c r="S115" s="67"/>
      <c r="T115" s="68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T115" s="20" t="s">
        <v>188</v>
      </c>
      <c r="AU115" s="20" t="s">
        <v>86</v>
      </c>
    </row>
    <row r="116" spans="1:65" s="2" customFormat="1" ht="11.25">
      <c r="A116" s="37"/>
      <c r="B116" s="38"/>
      <c r="C116" s="39"/>
      <c r="D116" s="199" t="s">
        <v>190</v>
      </c>
      <c r="E116" s="39"/>
      <c r="F116" s="200" t="s">
        <v>210</v>
      </c>
      <c r="G116" s="39"/>
      <c r="H116" s="39"/>
      <c r="I116" s="196"/>
      <c r="J116" s="39"/>
      <c r="K116" s="39"/>
      <c r="L116" s="42"/>
      <c r="M116" s="197"/>
      <c r="N116" s="198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190</v>
      </c>
      <c r="AU116" s="20" t="s">
        <v>86</v>
      </c>
    </row>
    <row r="117" spans="1:65" s="13" customFormat="1" ht="22.5">
      <c r="B117" s="201"/>
      <c r="C117" s="202"/>
      <c r="D117" s="194" t="s">
        <v>192</v>
      </c>
      <c r="E117" s="203" t="s">
        <v>19</v>
      </c>
      <c r="F117" s="204" t="s">
        <v>759</v>
      </c>
      <c r="G117" s="202"/>
      <c r="H117" s="203" t="s">
        <v>19</v>
      </c>
      <c r="I117" s="205"/>
      <c r="J117" s="202"/>
      <c r="K117" s="202"/>
      <c r="L117" s="206"/>
      <c r="M117" s="207"/>
      <c r="N117" s="208"/>
      <c r="O117" s="208"/>
      <c r="P117" s="208"/>
      <c r="Q117" s="208"/>
      <c r="R117" s="208"/>
      <c r="S117" s="208"/>
      <c r="T117" s="209"/>
      <c r="AT117" s="210" t="s">
        <v>192</v>
      </c>
      <c r="AU117" s="210" t="s">
        <v>86</v>
      </c>
      <c r="AV117" s="13" t="s">
        <v>84</v>
      </c>
      <c r="AW117" s="13" t="s">
        <v>37</v>
      </c>
      <c r="AX117" s="13" t="s">
        <v>77</v>
      </c>
      <c r="AY117" s="210" t="s">
        <v>179</v>
      </c>
    </row>
    <row r="118" spans="1:65" s="13" customFormat="1" ht="22.5">
      <c r="B118" s="201"/>
      <c r="C118" s="202"/>
      <c r="D118" s="194" t="s">
        <v>192</v>
      </c>
      <c r="E118" s="203" t="s">
        <v>19</v>
      </c>
      <c r="F118" s="204" t="s">
        <v>760</v>
      </c>
      <c r="G118" s="202"/>
      <c r="H118" s="203" t="s">
        <v>19</v>
      </c>
      <c r="I118" s="205"/>
      <c r="J118" s="202"/>
      <c r="K118" s="202"/>
      <c r="L118" s="206"/>
      <c r="M118" s="207"/>
      <c r="N118" s="208"/>
      <c r="O118" s="208"/>
      <c r="P118" s="208"/>
      <c r="Q118" s="208"/>
      <c r="R118" s="208"/>
      <c r="S118" s="208"/>
      <c r="T118" s="209"/>
      <c r="AT118" s="210" t="s">
        <v>192</v>
      </c>
      <c r="AU118" s="210" t="s">
        <v>86</v>
      </c>
      <c r="AV118" s="13" t="s">
        <v>84</v>
      </c>
      <c r="AW118" s="13" t="s">
        <v>37</v>
      </c>
      <c r="AX118" s="13" t="s">
        <v>77</v>
      </c>
      <c r="AY118" s="210" t="s">
        <v>179</v>
      </c>
    </row>
    <row r="119" spans="1:65" s="14" customFormat="1" ht="11.25">
      <c r="B119" s="211"/>
      <c r="C119" s="212"/>
      <c r="D119" s="194" t="s">
        <v>192</v>
      </c>
      <c r="E119" s="213" t="s">
        <v>19</v>
      </c>
      <c r="F119" s="214" t="s">
        <v>758</v>
      </c>
      <c r="G119" s="212"/>
      <c r="H119" s="215">
        <v>2.2400000000000002</v>
      </c>
      <c r="I119" s="216"/>
      <c r="J119" s="212"/>
      <c r="K119" s="212"/>
      <c r="L119" s="217"/>
      <c r="M119" s="218"/>
      <c r="N119" s="219"/>
      <c r="O119" s="219"/>
      <c r="P119" s="219"/>
      <c r="Q119" s="219"/>
      <c r="R119" s="219"/>
      <c r="S119" s="219"/>
      <c r="T119" s="220"/>
      <c r="AT119" s="221" t="s">
        <v>192</v>
      </c>
      <c r="AU119" s="221" t="s">
        <v>86</v>
      </c>
      <c r="AV119" s="14" t="s">
        <v>86</v>
      </c>
      <c r="AW119" s="14" t="s">
        <v>37</v>
      </c>
      <c r="AX119" s="14" t="s">
        <v>77</v>
      </c>
      <c r="AY119" s="221" t="s">
        <v>179</v>
      </c>
    </row>
    <row r="120" spans="1:65" s="13" customFormat="1" ht="22.5">
      <c r="B120" s="201"/>
      <c r="C120" s="202"/>
      <c r="D120" s="194" t="s">
        <v>192</v>
      </c>
      <c r="E120" s="203" t="s">
        <v>19</v>
      </c>
      <c r="F120" s="204" t="s">
        <v>224</v>
      </c>
      <c r="G120" s="202"/>
      <c r="H120" s="203" t="s">
        <v>19</v>
      </c>
      <c r="I120" s="205"/>
      <c r="J120" s="202"/>
      <c r="K120" s="202"/>
      <c r="L120" s="206"/>
      <c r="M120" s="207"/>
      <c r="N120" s="208"/>
      <c r="O120" s="208"/>
      <c r="P120" s="208"/>
      <c r="Q120" s="208"/>
      <c r="R120" s="208"/>
      <c r="S120" s="208"/>
      <c r="T120" s="209"/>
      <c r="AT120" s="210" t="s">
        <v>192</v>
      </c>
      <c r="AU120" s="210" t="s">
        <v>86</v>
      </c>
      <c r="AV120" s="13" t="s">
        <v>84</v>
      </c>
      <c r="AW120" s="13" t="s">
        <v>37</v>
      </c>
      <c r="AX120" s="13" t="s">
        <v>77</v>
      </c>
      <c r="AY120" s="210" t="s">
        <v>179</v>
      </c>
    </row>
    <row r="121" spans="1:65" s="13" customFormat="1" ht="22.5">
      <c r="B121" s="201"/>
      <c r="C121" s="202"/>
      <c r="D121" s="194" t="s">
        <v>192</v>
      </c>
      <c r="E121" s="203" t="s">
        <v>19</v>
      </c>
      <c r="F121" s="204" t="s">
        <v>652</v>
      </c>
      <c r="G121" s="202"/>
      <c r="H121" s="203" t="s">
        <v>19</v>
      </c>
      <c r="I121" s="205"/>
      <c r="J121" s="202"/>
      <c r="K121" s="202"/>
      <c r="L121" s="206"/>
      <c r="M121" s="207"/>
      <c r="N121" s="208"/>
      <c r="O121" s="208"/>
      <c r="P121" s="208"/>
      <c r="Q121" s="208"/>
      <c r="R121" s="208"/>
      <c r="S121" s="208"/>
      <c r="T121" s="209"/>
      <c r="AT121" s="210" t="s">
        <v>192</v>
      </c>
      <c r="AU121" s="210" t="s">
        <v>86</v>
      </c>
      <c r="AV121" s="13" t="s">
        <v>84</v>
      </c>
      <c r="AW121" s="13" t="s">
        <v>37</v>
      </c>
      <c r="AX121" s="13" t="s">
        <v>77</v>
      </c>
      <c r="AY121" s="210" t="s">
        <v>179</v>
      </c>
    </row>
    <row r="122" spans="1:65" s="14" customFormat="1" ht="11.25">
      <c r="B122" s="211"/>
      <c r="C122" s="212"/>
      <c r="D122" s="194" t="s">
        <v>192</v>
      </c>
      <c r="E122" s="213" t="s">
        <v>19</v>
      </c>
      <c r="F122" s="214" t="s">
        <v>204</v>
      </c>
      <c r="G122" s="212"/>
      <c r="H122" s="215">
        <v>1</v>
      </c>
      <c r="I122" s="216"/>
      <c r="J122" s="212"/>
      <c r="K122" s="212"/>
      <c r="L122" s="217"/>
      <c r="M122" s="218"/>
      <c r="N122" s="219"/>
      <c r="O122" s="219"/>
      <c r="P122" s="219"/>
      <c r="Q122" s="219"/>
      <c r="R122" s="219"/>
      <c r="S122" s="219"/>
      <c r="T122" s="220"/>
      <c r="AT122" s="221" t="s">
        <v>192</v>
      </c>
      <c r="AU122" s="221" t="s">
        <v>86</v>
      </c>
      <c r="AV122" s="14" t="s">
        <v>86</v>
      </c>
      <c r="AW122" s="14" t="s">
        <v>37</v>
      </c>
      <c r="AX122" s="14" t="s">
        <v>77</v>
      </c>
      <c r="AY122" s="221" t="s">
        <v>179</v>
      </c>
    </row>
    <row r="123" spans="1:65" s="15" customFormat="1" ht="11.25">
      <c r="B123" s="222"/>
      <c r="C123" s="223"/>
      <c r="D123" s="194" t="s">
        <v>192</v>
      </c>
      <c r="E123" s="224" t="s">
        <v>19</v>
      </c>
      <c r="F123" s="225" t="s">
        <v>205</v>
      </c>
      <c r="G123" s="223"/>
      <c r="H123" s="226">
        <v>3.24</v>
      </c>
      <c r="I123" s="227"/>
      <c r="J123" s="223"/>
      <c r="K123" s="223"/>
      <c r="L123" s="228"/>
      <c r="M123" s="229"/>
      <c r="N123" s="230"/>
      <c r="O123" s="230"/>
      <c r="P123" s="230"/>
      <c r="Q123" s="230"/>
      <c r="R123" s="230"/>
      <c r="S123" s="230"/>
      <c r="T123" s="231"/>
      <c r="AT123" s="232" t="s">
        <v>192</v>
      </c>
      <c r="AU123" s="232" t="s">
        <v>86</v>
      </c>
      <c r="AV123" s="15" t="s">
        <v>186</v>
      </c>
      <c r="AW123" s="15" t="s">
        <v>37</v>
      </c>
      <c r="AX123" s="15" t="s">
        <v>84</v>
      </c>
      <c r="AY123" s="232" t="s">
        <v>179</v>
      </c>
    </row>
    <row r="124" spans="1:65" s="2" customFormat="1" ht="24.2" customHeight="1">
      <c r="A124" s="37"/>
      <c r="B124" s="38"/>
      <c r="C124" s="181" t="s">
        <v>186</v>
      </c>
      <c r="D124" s="181" t="s">
        <v>181</v>
      </c>
      <c r="E124" s="182" t="s">
        <v>653</v>
      </c>
      <c r="F124" s="183" t="s">
        <v>654</v>
      </c>
      <c r="G124" s="184" t="s">
        <v>184</v>
      </c>
      <c r="H124" s="185">
        <v>1</v>
      </c>
      <c r="I124" s="186"/>
      <c r="J124" s="187">
        <f>ROUND(I124*H124,2)</f>
        <v>0</v>
      </c>
      <c r="K124" s="183" t="s">
        <v>185</v>
      </c>
      <c r="L124" s="42"/>
      <c r="M124" s="188" t="s">
        <v>19</v>
      </c>
      <c r="N124" s="189" t="s">
        <v>48</v>
      </c>
      <c r="O124" s="67"/>
      <c r="P124" s="190">
        <f>O124*H124</f>
        <v>0</v>
      </c>
      <c r="Q124" s="190">
        <v>0</v>
      </c>
      <c r="R124" s="190">
        <f>Q124*H124</f>
        <v>0</v>
      </c>
      <c r="S124" s="190">
        <v>0.22</v>
      </c>
      <c r="T124" s="191">
        <f>S124*H124</f>
        <v>0.22</v>
      </c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R124" s="192" t="s">
        <v>186</v>
      </c>
      <c r="AT124" s="192" t="s">
        <v>181</v>
      </c>
      <c r="AU124" s="192" t="s">
        <v>86</v>
      </c>
      <c r="AY124" s="20" t="s">
        <v>179</v>
      </c>
      <c r="BE124" s="193">
        <f>IF(N124="základní",J124,0)</f>
        <v>0</v>
      </c>
      <c r="BF124" s="193">
        <f>IF(N124="snížená",J124,0)</f>
        <v>0</v>
      </c>
      <c r="BG124" s="193">
        <f>IF(N124="zákl. přenesená",J124,0)</f>
        <v>0</v>
      </c>
      <c r="BH124" s="193">
        <f>IF(N124="sníž. přenesená",J124,0)</f>
        <v>0</v>
      </c>
      <c r="BI124" s="193">
        <f>IF(N124="nulová",J124,0)</f>
        <v>0</v>
      </c>
      <c r="BJ124" s="20" t="s">
        <v>84</v>
      </c>
      <c r="BK124" s="193">
        <f>ROUND(I124*H124,2)</f>
        <v>0</v>
      </c>
      <c r="BL124" s="20" t="s">
        <v>186</v>
      </c>
      <c r="BM124" s="192" t="s">
        <v>761</v>
      </c>
    </row>
    <row r="125" spans="1:65" s="2" customFormat="1" ht="39">
      <c r="A125" s="37"/>
      <c r="B125" s="38"/>
      <c r="C125" s="39"/>
      <c r="D125" s="194" t="s">
        <v>188</v>
      </c>
      <c r="E125" s="39"/>
      <c r="F125" s="195" t="s">
        <v>656</v>
      </c>
      <c r="G125" s="39"/>
      <c r="H125" s="39"/>
      <c r="I125" s="196"/>
      <c r="J125" s="39"/>
      <c r="K125" s="39"/>
      <c r="L125" s="42"/>
      <c r="M125" s="197"/>
      <c r="N125" s="198"/>
      <c r="O125" s="67"/>
      <c r="P125" s="67"/>
      <c r="Q125" s="67"/>
      <c r="R125" s="67"/>
      <c r="S125" s="67"/>
      <c r="T125" s="68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T125" s="20" t="s">
        <v>188</v>
      </c>
      <c r="AU125" s="20" t="s">
        <v>86</v>
      </c>
    </row>
    <row r="126" spans="1:65" s="2" customFormat="1" ht="11.25">
      <c r="A126" s="37"/>
      <c r="B126" s="38"/>
      <c r="C126" s="39"/>
      <c r="D126" s="199" t="s">
        <v>190</v>
      </c>
      <c r="E126" s="39"/>
      <c r="F126" s="200" t="s">
        <v>657</v>
      </c>
      <c r="G126" s="39"/>
      <c r="H126" s="39"/>
      <c r="I126" s="196"/>
      <c r="J126" s="39"/>
      <c r="K126" s="39"/>
      <c r="L126" s="42"/>
      <c r="M126" s="197"/>
      <c r="N126" s="198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190</v>
      </c>
      <c r="AU126" s="20" t="s">
        <v>86</v>
      </c>
    </row>
    <row r="127" spans="1:65" s="13" customFormat="1" ht="22.5">
      <c r="B127" s="201"/>
      <c r="C127" s="202"/>
      <c r="D127" s="194" t="s">
        <v>192</v>
      </c>
      <c r="E127" s="203" t="s">
        <v>19</v>
      </c>
      <c r="F127" s="204" t="s">
        <v>224</v>
      </c>
      <c r="G127" s="202"/>
      <c r="H127" s="203" t="s">
        <v>19</v>
      </c>
      <c r="I127" s="205"/>
      <c r="J127" s="202"/>
      <c r="K127" s="202"/>
      <c r="L127" s="206"/>
      <c r="M127" s="207"/>
      <c r="N127" s="208"/>
      <c r="O127" s="208"/>
      <c r="P127" s="208"/>
      <c r="Q127" s="208"/>
      <c r="R127" s="208"/>
      <c r="S127" s="208"/>
      <c r="T127" s="209"/>
      <c r="AT127" s="210" t="s">
        <v>192</v>
      </c>
      <c r="AU127" s="210" t="s">
        <v>86</v>
      </c>
      <c r="AV127" s="13" t="s">
        <v>84</v>
      </c>
      <c r="AW127" s="13" t="s">
        <v>37</v>
      </c>
      <c r="AX127" s="13" t="s">
        <v>77</v>
      </c>
      <c r="AY127" s="210" t="s">
        <v>179</v>
      </c>
    </row>
    <row r="128" spans="1:65" s="13" customFormat="1" ht="22.5">
      <c r="B128" s="201"/>
      <c r="C128" s="202"/>
      <c r="D128" s="194" t="s">
        <v>192</v>
      </c>
      <c r="E128" s="203" t="s">
        <v>19</v>
      </c>
      <c r="F128" s="204" t="s">
        <v>658</v>
      </c>
      <c r="G128" s="202"/>
      <c r="H128" s="203" t="s">
        <v>19</v>
      </c>
      <c r="I128" s="205"/>
      <c r="J128" s="202"/>
      <c r="K128" s="202"/>
      <c r="L128" s="206"/>
      <c r="M128" s="207"/>
      <c r="N128" s="208"/>
      <c r="O128" s="208"/>
      <c r="P128" s="208"/>
      <c r="Q128" s="208"/>
      <c r="R128" s="208"/>
      <c r="S128" s="208"/>
      <c r="T128" s="209"/>
      <c r="AT128" s="210" t="s">
        <v>192</v>
      </c>
      <c r="AU128" s="210" t="s">
        <v>86</v>
      </c>
      <c r="AV128" s="13" t="s">
        <v>84</v>
      </c>
      <c r="AW128" s="13" t="s">
        <v>37</v>
      </c>
      <c r="AX128" s="13" t="s">
        <v>77</v>
      </c>
      <c r="AY128" s="210" t="s">
        <v>179</v>
      </c>
    </row>
    <row r="129" spans="1:65" s="14" customFormat="1" ht="11.25">
      <c r="B129" s="211"/>
      <c r="C129" s="212"/>
      <c r="D129" s="194" t="s">
        <v>192</v>
      </c>
      <c r="E129" s="213" t="s">
        <v>19</v>
      </c>
      <c r="F129" s="214" t="s">
        <v>204</v>
      </c>
      <c r="G129" s="212"/>
      <c r="H129" s="215">
        <v>1</v>
      </c>
      <c r="I129" s="216"/>
      <c r="J129" s="212"/>
      <c r="K129" s="212"/>
      <c r="L129" s="217"/>
      <c r="M129" s="218"/>
      <c r="N129" s="219"/>
      <c r="O129" s="219"/>
      <c r="P129" s="219"/>
      <c r="Q129" s="219"/>
      <c r="R129" s="219"/>
      <c r="S129" s="219"/>
      <c r="T129" s="220"/>
      <c r="AT129" s="221" t="s">
        <v>192</v>
      </c>
      <c r="AU129" s="221" t="s">
        <v>86</v>
      </c>
      <c r="AV129" s="14" t="s">
        <v>86</v>
      </c>
      <c r="AW129" s="14" t="s">
        <v>37</v>
      </c>
      <c r="AX129" s="14" t="s">
        <v>84</v>
      </c>
      <c r="AY129" s="221" t="s">
        <v>179</v>
      </c>
    </row>
    <row r="130" spans="1:65" s="2" customFormat="1" ht="16.5" customHeight="1">
      <c r="A130" s="37"/>
      <c r="B130" s="38"/>
      <c r="C130" s="181" t="s">
        <v>225</v>
      </c>
      <c r="D130" s="181" t="s">
        <v>181</v>
      </c>
      <c r="E130" s="182" t="s">
        <v>214</v>
      </c>
      <c r="F130" s="183" t="s">
        <v>215</v>
      </c>
      <c r="G130" s="184" t="s">
        <v>216</v>
      </c>
      <c r="H130" s="185">
        <v>4</v>
      </c>
      <c r="I130" s="186"/>
      <c r="J130" s="187">
        <f>ROUND(I130*H130,2)</f>
        <v>0</v>
      </c>
      <c r="K130" s="183" t="s">
        <v>185</v>
      </c>
      <c r="L130" s="42"/>
      <c r="M130" s="188" t="s">
        <v>19</v>
      </c>
      <c r="N130" s="189" t="s">
        <v>48</v>
      </c>
      <c r="O130" s="67"/>
      <c r="P130" s="190">
        <f>O130*H130</f>
        <v>0</v>
      </c>
      <c r="Q130" s="190">
        <v>0</v>
      </c>
      <c r="R130" s="190">
        <f>Q130*H130</f>
        <v>0</v>
      </c>
      <c r="S130" s="190">
        <v>0.20499999999999999</v>
      </c>
      <c r="T130" s="191">
        <f>S130*H130</f>
        <v>0.82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192" t="s">
        <v>186</v>
      </c>
      <c r="AT130" s="192" t="s">
        <v>181</v>
      </c>
      <c r="AU130" s="192" t="s">
        <v>86</v>
      </c>
      <c r="AY130" s="20" t="s">
        <v>179</v>
      </c>
      <c r="BE130" s="193">
        <f>IF(N130="základní",J130,0)</f>
        <v>0</v>
      </c>
      <c r="BF130" s="193">
        <f>IF(N130="snížená",J130,0)</f>
        <v>0</v>
      </c>
      <c r="BG130" s="193">
        <f>IF(N130="zákl. přenesená",J130,0)</f>
        <v>0</v>
      </c>
      <c r="BH130" s="193">
        <f>IF(N130="sníž. přenesená",J130,0)</f>
        <v>0</v>
      </c>
      <c r="BI130" s="193">
        <f>IF(N130="nulová",J130,0)</f>
        <v>0</v>
      </c>
      <c r="BJ130" s="20" t="s">
        <v>84</v>
      </c>
      <c r="BK130" s="193">
        <f>ROUND(I130*H130,2)</f>
        <v>0</v>
      </c>
      <c r="BL130" s="20" t="s">
        <v>186</v>
      </c>
      <c r="BM130" s="192" t="s">
        <v>217</v>
      </c>
    </row>
    <row r="131" spans="1:65" s="2" customFormat="1" ht="29.25">
      <c r="A131" s="37"/>
      <c r="B131" s="38"/>
      <c r="C131" s="39"/>
      <c r="D131" s="194" t="s">
        <v>188</v>
      </c>
      <c r="E131" s="39"/>
      <c r="F131" s="195" t="s">
        <v>218</v>
      </c>
      <c r="G131" s="39"/>
      <c r="H131" s="39"/>
      <c r="I131" s="196"/>
      <c r="J131" s="39"/>
      <c r="K131" s="39"/>
      <c r="L131" s="42"/>
      <c r="M131" s="197"/>
      <c r="N131" s="198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188</v>
      </c>
      <c r="AU131" s="20" t="s">
        <v>86</v>
      </c>
    </row>
    <row r="132" spans="1:65" s="2" customFormat="1" ht="11.25">
      <c r="A132" s="37"/>
      <c r="B132" s="38"/>
      <c r="C132" s="39"/>
      <c r="D132" s="199" t="s">
        <v>190</v>
      </c>
      <c r="E132" s="39"/>
      <c r="F132" s="200" t="s">
        <v>219</v>
      </c>
      <c r="G132" s="39"/>
      <c r="H132" s="39"/>
      <c r="I132" s="196"/>
      <c r="J132" s="39"/>
      <c r="K132" s="39"/>
      <c r="L132" s="42"/>
      <c r="M132" s="197"/>
      <c r="N132" s="198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190</v>
      </c>
      <c r="AU132" s="20" t="s">
        <v>86</v>
      </c>
    </row>
    <row r="133" spans="1:65" s="13" customFormat="1" ht="22.5">
      <c r="B133" s="201"/>
      <c r="C133" s="202"/>
      <c r="D133" s="194" t="s">
        <v>192</v>
      </c>
      <c r="E133" s="203" t="s">
        <v>19</v>
      </c>
      <c r="F133" s="204" t="s">
        <v>659</v>
      </c>
      <c r="G133" s="202"/>
      <c r="H133" s="203" t="s">
        <v>19</v>
      </c>
      <c r="I133" s="205"/>
      <c r="J133" s="202"/>
      <c r="K133" s="202"/>
      <c r="L133" s="206"/>
      <c r="M133" s="207"/>
      <c r="N133" s="208"/>
      <c r="O133" s="208"/>
      <c r="P133" s="208"/>
      <c r="Q133" s="208"/>
      <c r="R133" s="208"/>
      <c r="S133" s="208"/>
      <c r="T133" s="209"/>
      <c r="AT133" s="210" t="s">
        <v>192</v>
      </c>
      <c r="AU133" s="210" t="s">
        <v>86</v>
      </c>
      <c r="AV133" s="13" t="s">
        <v>84</v>
      </c>
      <c r="AW133" s="13" t="s">
        <v>37</v>
      </c>
      <c r="AX133" s="13" t="s">
        <v>77</v>
      </c>
      <c r="AY133" s="210" t="s">
        <v>179</v>
      </c>
    </row>
    <row r="134" spans="1:65" s="13" customFormat="1" ht="11.25">
      <c r="B134" s="201"/>
      <c r="C134" s="202"/>
      <c r="D134" s="194" t="s">
        <v>192</v>
      </c>
      <c r="E134" s="203" t="s">
        <v>19</v>
      </c>
      <c r="F134" s="204" t="s">
        <v>223</v>
      </c>
      <c r="G134" s="202"/>
      <c r="H134" s="203" t="s">
        <v>19</v>
      </c>
      <c r="I134" s="205"/>
      <c r="J134" s="202"/>
      <c r="K134" s="202"/>
      <c r="L134" s="206"/>
      <c r="M134" s="207"/>
      <c r="N134" s="208"/>
      <c r="O134" s="208"/>
      <c r="P134" s="208"/>
      <c r="Q134" s="208"/>
      <c r="R134" s="208"/>
      <c r="S134" s="208"/>
      <c r="T134" s="209"/>
      <c r="AT134" s="210" t="s">
        <v>192</v>
      </c>
      <c r="AU134" s="210" t="s">
        <v>86</v>
      </c>
      <c r="AV134" s="13" t="s">
        <v>84</v>
      </c>
      <c r="AW134" s="13" t="s">
        <v>37</v>
      </c>
      <c r="AX134" s="13" t="s">
        <v>77</v>
      </c>
      <c r="AY134" s="210" t="s">
        <v>179</v>
      </c>
    </row>
    <row r="135" spans="1:65" s="14" customFormat="1" ht="11.25">
      <c r="B135" s="211"/>
      <c r="C135" s="212"/>
      <c r="D135" s="194" t="s">
        <v>192</v>
      </c>
      <c r="E135" s="213" t="s">
        <v>19</v>
      </c>
      <c r="F135" s="214" t="s">
        <v>762</v>
      </c>
      <c r="G135" s="212"/>
      <c r="H135" s="215">
        <v>2</v>
      </c>
      <c r="I135" s="216"/>
      <c r="J135" s="212"/>
      <c r="K135" s="212"/>
      <c r="L135" s="217"/>
      <c r="M135" s="218"/>
      <c r="N135" s="219"/>
      <c r="O135" s="219"/>
      <c r="P135" s="219"/>
      <c r="Q135" s="219"/>
      <c r="R135" s="219"/>
      <c r="S135" s="219"/>
      <c r="T135" s="220"/>
      <c r="AT135" s="221" t="s">
        <v>192</v>
      </c>
      <c r="AU135" s="221" t="s">
        <v>86</v>
      </c>
      <c r="AV135" s="14" t="s">
        <v>86</v>
      </c>
      <c r="AW135" s="14" t="s">
        <v>37</v>
      </c>
      <c r="AX135" s="14" t="s">
        <v>77</v>
      </c>
      <c r="AY135" s="221" t="s">
        <v>179</v>
      </c>
    </row>
    <row r="136" spans="1:65" s="13" customFormat="1" ht="22.5">
      <c r="B136" s="201"/>
      <c r="C136" s="202"/>
      <c r="D136" s="194" t="s">
        <v>192</v>
      </c>
      <c r="E136" s="203" t="s">
        <v>19</v>
      </c>
      <c r="F136" s="204" t="s">
        <v>224</v>
      </c>
      <c r="G136" s="202"/>
      <c r="H136" s="203" t="s">
        <v>19</v>
      </c>
      <c r="I136" s="205"/>
      <c r="J136" s="202"/>
      <c r="K136" s="202"/>
      <c r="L136" s="206"/>
      <c r="M136" s="207"/>
      <c r="N136" s="208"/>
      <c r="O136" s="208"/>
      <c r="P136" s="208"/>
      <c r="Q136" s="208"/>
      <c r="R136" s="208"/>
      <c r="S136" s="208"/>
      <c r="T136" s="209"/>
      <c r="AT136" s="210" t="s">
        <v>192</v>
      </c>
      <c r="AU136" s="210" t="s">
        <v>86</v>
      </c>
      <c r="AV136" s="13" t="s">
        <v>84</v>
      </c>
      <c r="AW136" s="13" t="s">
        <v>37</v>
      </c>
      <c r="AX136" s="13" t="s">
        <v>77</v>
      </c>
      <c r="AY136" s="210" t="s">
        <v>179</v>
      </c>
    </row>
    <row r="137" spans="1:65" s="13" customFormat="1" ht="22.5">
      <c r="B137" s="201"/>
      <c r="C137" s="202"/>
      <c r="D137" s="194" t="s">
        <v>192</v>
      </c>
      <c r="E137" s="203" t="s">
        <v>19</v>
      </c>
      <c r="F137" s="204" t="s">
        <v>664</v>
      </c>
      <c r="G137" s="202"/>
      <c r="H137" s="203" t="s">
        <v>19</v>
      </c>
      <c r="I137" s="205"/>
      <c r="J137" s="202"/>
      <c r="K137" s="202"/>
      <c r="L137" s="206"/>
      <c r="M137" s="207"/>
      <c r="N137" s="208"/>
      <c r="O137" s="208"/>
      <c r="P137" s="208"/>
      <c r="Q137" s="208"/>
      <c r="R137" s="208"/>
      <c r="S137" s="208"/>
      <c r="T137" s="209"/>
      <c r="AT137" s="210" t="s">
        <v>192</v>
      </c>
      <c r="AU137" s="210" t="s">
        <v>86</v>
      </c>
      <c r="AV137" s="13" t="s">
        <v>84</v>
      </c>
      <c r="AW137" s="13" t="s">
        <v>37</v>
      </c>
      <c r="AX137" s="13" t="s">
        <v>77</v>
      </c>
      <c r="AY137" s="210" t="s">
        <v>179</v>
      </c>
    </row>
    <row r="138" spans="1:65" s="14" customFormat="1" ht="11.25">
      <c r="B138" s="211"/>
      <c r="C138" s="212"/>
      <c r="D138" s="194" t="s">
        <v>192</v>
      </c>
      <c r="E138" s="213" t="s">
        <v>19</v>
      </c>
      <c r="F138" s="214" t="s">
        <v>222</v>
      </c>
      <c r="G138" s="212"/>
      <c r="H138" s="215">
        <v>2</v>
      </c>
      <c r="I138" s="216"/>
      <c r="J138" s="212"/>
      <c r="K138" s="212"/>
      <c r="L138" s="217"/>
      <c r="M138" s="218"/>
      <c r="N138" s="219"/>
      <c r="O138" s="219"/>
      <c r="P138" s="219"/>
      <c r="Q138" s="219"/>
      <c r="R138" s="219"/>
      <c r="S138" s="219"/>
      <c r="T138" s="220"/>
      <c r="AT138" s="221" t="s">
        <v>192</v>
      </c>
      <c r="AU138" s="221" t="s">
        <v>86</v>
      </c>
      <c r="AV138" s="14" t="s">
        <v>86</v>
      </c>
      <c r="AW138" s="14" t="s">
        <v>37</v>
      </c>
      <c r="AX138" s="14" t="s">
        <v>77</v>
      </c>
      <c r="AY138" s="221" t="s">
        <v>179</v>
      </c>
    </row>
    <row r="139" spans="1:65" s="15" customFormat="1" ht="11.25">
      <c r="B139" s="222"/>
      <c r="C139" s="223"/>
      <c r="D139" s="194" t="s">
        <v>192</v>
      </c>
      <c r="E139" s="224" t="s">
        <v>19</v>
      </c>
      <c r="F139" s="225" t="s">
        <v>205</v>
      </c>
      <c r="G139" s="223"/>
      <c r="H139" s="226">
        <v>4</v>
      </c>
      <c r="I139" s="227"/>
      <c r="J139" s="223"/>
      <c r="K139" s="223"/>
      <c r="L139" s="228"/>
      <c r="M139" s="229"/>
      <c r="N139" s="230"/>
      <c r="O139" s="230"/>
      <c r="P139" s="230"/>
      <c r="Q139" s="230"/>
      <c r="R139" s="230"/>
      <c r="S139" s="230"/>
      <c r="T139" s="231"/>
      <c r="AT139" s="232" t="s">
        <v>192</v>
      </c>
      <c r="AU139" s="232" t="s">
        <v>86</v>
      </c>
      <c r="AV139" s="15" t="s">
        <v>186</v>
      </c>
      <c r="AW139" s="15" t="s">
        <v>37</v>
      </c>
      <c r="AX139" s="15" t="s">
        <v>84</v>
      </c>
      <c r="AY139" s="232" t="s">
        <v>179</v>
      </c>
    </row>
    <row r="140" spans="1:65" s="2" customFormat="1" ht="24.2" customHeight="1">
      <c r="A140" s="37"/>
      <c r="B140" s="38"/>
      <c r="C140" s="181" t="s">
        <v>236</v>
      </c>
      <c r="D140" s="181" t="s">
        <v>181</v>
      </c>
      <c r="E140" s="182" t="s">
        <v>763</v>
      </c>
      <c r="F140" s="183" t="s">
        <v>764</v>
      </c>
      <c r="G140" s="184" t="s">
        <v>405</v>
      </c>
      <c r="H140" s="185">
        <v>2</v>
      </c>
      <c r="I140" s="186"/>
      <c r="J140" s="187">
        <f>ROUND(I140*H140,2)</f>
        <v>0</v>
      </c>
      <c r="K140" s="183" t="s">
        <v>474</v>
      </c>
      <c r="L140" s="42"/>
      <c r="M140" s="188" t="s">
        <v>19</v>
      </c>
      <c r="N140" s="189" t="s">
        <v>48</v>
      </c>
      <c r="O140" s="67"/>
      <c r="P140" s="190">
        <f>O140*H140</f>
        <v>0</v>
      </c>
      <c r="Q140" s="190">
        <v>0</v>
      </c>
      <c r="R140" s="190">
        <f>Q140*H140</f>
        <v>0</v>
      </c>
      <c r="S140" s="190">
        <v>0</v>
      </c>
      <c r="T140" s="191">
        <f>S140*H140</f>
        <v>0</v>
      </c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R140" s="192" t="s">
        <v>186</v>
      </c>
      <c r="AT140" s="192" t="s">
        <v>181</v>
      </c>
      <c r="AU140" s="192" t="s">
        <v>86</v>
      </c>
      <c r="AY140" s="20" t="s">
        <v>179</v>
      </c>
      <c r="BE140" s="193">
        <f>IF(N140="základní",J140,0)</f>
        <v>0</v>
      </c>
      <c r="BF140" s="193">
        <f>IF(N140="snížená",J140,0)</f>
        <v>0</v>
      </c>
      <c r="BG140" s="193">
        <f>IF(N140="zákl. přenesená",J140,0)</f>
        <v>0</v>
      </c>
      <c r="BH140" s="193">
        <f>IF(N140="sníž. přenesená",J140,0)</f>
        <v>0</v>
      </c>
      <c r="BI140" s="193">
        <f>IF(N140="nulová",J140,0)</f>
        <v>0</v>
      </c>
      <c r="BJ140" s="20" t="s">
        <v>84</v>
      </c>
      <c r="BK140" s="193">
        <f>ROUND(I140*H140,2)</f>
        <v>0</v>
      </c>
      <c r="BL140" s="20" t="s">
        <v>186</v>
      </c>
      <c r="BM140" s="192" t="s">
        <v>765</v>
      </c>
    </row>
    <row r="141" spans="1:65" s="2" customFormat="1" ht="19.5">
      <c r="A141" s="37"/>
      <c r="B141" s="38"/>
      <c r="C141" s="39"/>
      <c r="D141" s="194" t="s">
        <v>188</v>
      </c>
      <c r="E141" s="39"/>
      <c r="F141" s="195" t="s">
        <v>764</v>
      </c>
      <c r="G141" s="39"/>
      <c r="H141" s="39"/>
      <c r="I141" s="196"/>
      <c r="J141" s="39"/>
      <c r="K141" s="39"/>
      <c r="L141" s="42"/>
      <c r="M141" s="197"/>
      <c r="N141" s="198"/>
      <c r="O141" s="67"/>
      <c r="P141" s="67"/>
      <c r="Q141" s="67"/>
      <c r="R141" s="67"/>
      <c r="S141" s="67"/>
      <c r="T141" s="68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T141" s="20" t="s">
        <v>188</v>
      </c>
      <c r="AU141" s="20" t="s">
        <v>86</v>
      </c>
    </row>
    <row r="142" spans="1:65" s="2" customFormat="1" ht="33" customHeight="1">
      <c r="A142" s="37"/>
      <c r="B142" s="38"/>
      <c r="C142" s="181" t="s">
        <v>245</v>
      </c>
      <c r="D142" s="181" t="s">
        <v>181</v>
      </c>
      <c r="E142" s="182" t="s">
        <v>226</v>
      </c>
      <c r="F142" s="183" t="s">
        <v>227</v>
      </c>
      <c r="G142" s="184" t="s">
        <v>228</v>
      </c>
      <c r="H142" s="185">
        <v>8.4320000000000004</v>
      </c>
      <c r="I142" s="186"/>
      <c r="J142" s="187">
        <f>ROUND(I142*H142,2)</f>
        <v>0</v>
      </c>
      <c r="K142" s="183" t="s">
        <v>185</v>
      </c>
      <c r="L142" s="42"/>
      <c r="M142" s="188" t="s">
        <v>19</v>
      </c>
      <c r="N142" s="189" t="s">
        <v>48</v>
      </c>
      <c r="O142" s="67"/>
      <c r="P142" s="190">
        <f>O142*H142</f>
        <v>0</v>
      </c>
      <c r="Q142" s="190">
        <v>0</v>
      </c>
      <c r="R142" s="190">
        <f>Q142*H142</f>
        <v>0</v>
      </c>
      <c r="S142" s="190">
        <v>0</v>
      </c>
      <c r="T142" s="191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192" t="s">
        <v>186</v>
      </c>
      <c r="AT142" s="192" t="s">
        <v>181</v>
      </c>
      <c r="AU142" s="192" t="s">
        <v>86</v>
      </c>
      <c r="AY142" s="20" t="s">
        <v>179</v>
      </c>
      <c r="BE142" s="193">
        <f>IF(N142="základní",J142,0)</f>
        <v>0</v>
      </c>
      <c r="BF142" s="193">
        <f>IF(N142="snížená",J142,0)</f>
        <v>0</v>
      </c>
      <c r="BG142" s="193">
        <f>IF(N142="zákl. přenesená",J142,0)</f>
        <v>0</v>
      </c>
      <c r="BH142" s="193">
        <f>IF(N142="sníž. přenesená",J142,0)</f>
        <v>0</v>
      </c>
      <c r="BI142" s="193">
        <f>IF(N142="nulová",J142,0)</f>
        <v>0</v>
      </c>
      <c r="BJ142" s="20" t="s">
        <v>84</v>
      </c>
      <c r="BK142" s="193">
        <f>ROUND(I142*H142,2)</f>
        <v>0</v>
      </c>
      <c r="BL142" s="20" t="s">
        <v>186</v>
      </c>
      <c r="BM142" s="192" t="s">
        <v>229</v>
      </c>
    </row>
    <row r="143" spans="1:65" s="2" customFormat="1" ht="29.25">
      <c r="A143" s="37"/>
      <c r="B143" s="38"/>
      <c r="C143" s="39"/>
      <c r="D143" s="194" t="s">
        <v>188</v>
      </c>
      <c r="E143" s="39"/>
      <c r="F143" s="195" t="s">
        <v>230</v>
      </c>
      <c r="G143" s="39"/>
      <c r="H143" s="39"/>
      <c r="I143" s="196"/>
      <c r="J143" s="39"/>
      <c r="K143" s="39"/>
      <c r="L143" s="42"/>
      <c r="M143" s="197"/>
      <c r="N143" s="198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188</v>
      </c>
      <c r="AU143" s="20" t="s">
        <v>86</v>
      </c>
    </row>
    <row r="144" spans="1:65" s="2" customFormat="1" ht="11.25">
      <c r="A144" s="37"/>
      <c r="B144" s="38"/>
      <c r="C144" s="39"/>
      <c r="D144" s="199" t="s">
        <v>190</v>
      </c>
      <c r="E144" s="39"/>
      <c r="F144" s="200" t="s">
        <v>231</v>
      </c>
      <c r="G144" s="39"/>
      <c r="H144" s="39"/>
      <c r="I144" s="196"/>
      <c r="J144" s="39"/>
      <c r="K144" s="39"/>
      <c r="L144" s="42"/>
      <c r="M144" s="197"/>
      <c r="N144" s="198"/>
      <c r="O144" s="67"/>
      <c r="P144" s="67"/>
      <c r="Q144" s="67"/>
      <c r="R144" s="67"/>
      <c r="S144" s="67"/>
      <c r="T144" s="68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T144" s="20" t="s">
        <v>190</v>
      </c>
      <c r="AU144" s="20" t="s">
        <v>86</v>
      </c>
    </row>
    <row r="145" spans="1:65" s="13" customFormat="1" ht="22.5">
      <c r="B145" s="201"/>
      <c r="C145" s="202"/>
      <c r="D145" s="194" t="s">
        <v>192</v>
      </c>
      <c r="E145" s="203" t="s">
        <v>19</v>
      </c>
      <c r="F145" s="204" t="s">
        <v>766</v>
      </c>
      <c r="G145" s="202"/>
      <c r="H145" s="203" t="s">
        <v>19</v>
      </c>
      <c r="I145" s="205"/>
      <c r="J145" s="202"/>
      <c r="K145" s="202"/>
      <c r="L145" s="206"/>
      <c r="M145" s="207"/>
      <c r="N145" s="208"/>
      <c r="O145" s="208"/>
      <c r="P145" s="208"/>
      <c r="Q145" s="208"/>
      <c r="R145" s="208"/>
      <c r="S145" s="208"/>
      <c r="T145" s="209"/>
      <c r="AT145" s="210" t="s">
        <v>192</v>
      </c>
      <c r="AU145" s="210" t="s">
        <v>86</v>
      </c>
      <c r="AV145" s="13" t="s">
        <v>84</v>
      </c>
      <c r="AW145" s="13" t="s">
        <v>37</v>
      </c>
      <c r="AX145" s="13" t="s">
        <v>77</v>
      </c>
      <c r="AY145" s="210" t="s">
        <v>179</v>
      </c>
    </row>
    <row r="146" spans="1:65" s="14" customFormat="1" ht="11.25">
      <c r="B146" s="211"/>
      <c r="C146" s="212"/>
      <c r="D146" s="194" t="s">
        <v>192</v>
      </c>
      <c r="E146" s="213" t="s">
        <v>19</v>
      </c>
      <c r="F146" s="214" t="s">
        <v>767</v>
      </c>
      <c r="G146" s="212"/>
      <c r="H146" s="215">
        <v>0.78400000000000003</v>
      </c>
      <c r="I146" s="216"/>
      <c r="J146" s="212"/>
      <c r="K146" s="212"/>
      <c r="L146" s="217"/>
      <c r="M146" s="218"/>
      <c r="N146" s="219"/>
      <c r="O146" s="219"/>
      <c r="P146" s="219"/>
      <c r="Q146" s="219"/>
      <c r="R146" s="219"/>
      <c r="S146" s="219"/>
      <c r="T146" s="220"/>
      <c r="AT146" s="221" t="s">
        <v>192</v>
      </c>
      <c r="AU146" s="221" t="s">
        <v>86</v>
      </c>
      <c r="AV146" s="14" t="s">
        <v>86</v>
      </c>
      <c r="AW146" s="14" t="s">
        <v>37</v>
      </c>
      <c r="AX146" s="14" t="s">
        <v>77</v>
      </c>
      <c r="AY146" s="221" t="s">
        <v>179</v>
      </c>
    </row>
    <row r="147" spans="1:65" s="13" customFormat="1" ht="22.5">
      <c r="B147" s="201"/>
      <c r="C147" s="202"/>
      <c r="D147" s="194" t="s">
        <v>192</v>
      </c>
      <c r="E147" s="203" t="s">
        <v>19</v>
      </c>
      <c r="F147" s="204" t="s">
        <v>768</v>
      </c>
      <c r="G147" s="202"/>
      <c r="H147" s="203" t="s">
        <v>19</v>
      </c>
      <c r="I147" s="205"/>
      <c r="J147" s="202"/>
      <c r="K147" s="202"/>
      <c r="L147" s="206"/>
      <c r="M147" s="207"/>
      <c r="N147" s="208"/>
      <c r="O147" s="208"/>
      <c r="P147" s="208"/>
      <c r="Q147" s="208"/>
      <c r="R147" s="208"/>
      <c r="S147" s="208"/>
      <c r="T147" s="209"/>
      <c r="AT147" s="210" t="s">
        <v>192</v>
      </c>
      <c r="AU147" s="210" t="s">
        <v>86</v>
      </c>
      <c r="AV147" s="13" t="s">
        <v>84</v>
      </c>
      <c r="AW147" s="13" t="s">
        <v>37</v>
      </c>
      <c r="AX147" s="13" t="s">
        <v>77</v>
      </c>
      <c r="AY147" s="210" t="s">
        <v>179</v>
      </c>
    </row>
    <row r="148" spans="1:65" s="14" customFormat="1" ht="11.25">
      <c r="B148" s="211"/>
      <c r="C148" s="212"/>
      <c r="D148" s="194" t="s">
        <v>192</v>
      </c>
      <c r="E148" s="213" t="s">
        <v>19</v>
      </c>
      <c r="F148" s="214" t="s">
        <v>769</v>
      </c>
      <c r="G148" s="212"/>
      <c r="H148" s="215">
        <v>7.6479999999999997</v>
      </c>
      <c r="I148" s="216"/>
      <c r="J148" s="212"/>
      <c r="K148" s="212"/>
      <c r="L148" s="217"/>
      <c r="M148" s="218"/>
      <c r="N148" s="219"/>
      <c r="O148" s="219"/>
      <c r="P148" s="219"/>
      <c r="Q148" s="219"/>
      <c r="R148" s="219"/>
      <c r="S148" s="219"/>
      <c r="T148" s="220"/>
      <c r="AT148" s="221" t="s">
        <v>192</v>
      </c>
      <c r="AU148" s="221" t="s">
        <v>86</v>
      </c>
      <c r="AV148" s="14" t="s">
        <v>86</v>
      </c>
      <c r="AW148" s="14" t="s">
        <v>37</v>
      </c>
      <c r="AX148" s="14" t="s">
        <v>77</v>
      </c>
      <c r="AY148" s="221" t="s">
        <v>179</v>
      </c>
    </row>
    <row r="149" spans="1:65" s="15" customFormat="1" ht="11.25">
      <c r="B149" s="222"/>
      <c r="C149" s="223"/>
      <c r="D149" s="194" t="s">
        <v>192</v>
      </c>
      <c r="E149" s="224" t="s">
        <v>19</v>
      </c>
      <c r="F149" s="225" t="s">
        <v>205</v>
      </c>
      <c r="G149" s="223"/>
      <c r="H149" s="226">
        <v>8.4320000000000004</v>
      </c>
      <c r="I149" s="227"/>
      <c r="J149" s="223"/>
      <c r="K149" s="223"/>
      <c r="L149" s="228"/>
      <c r="M149" s="229"/>
      <c r="N149" s="230"/>
      <c r="O149" s="230"/>
      <c r="P149" s="230"/>
      <c r="Q149" s="230"/>
      <c r="R149" s="230"/>
      <c r="S149" s="230"/>
      <c r="T149" s="231"/>
      <c r="AT149" s="232" t="s">
        <v>192</v>
      </c>
      <c r="AU149" s="232" t="s">
        <v>86</v>
      </c>
      <c r="AV149" s="15" t="s">
        <v>186</v>
      </c>
      <c r="AW149" s="15" t="s">
        <v>37</v>
      </c>
      <c r="AX149" s="15" t="s">
        <v>84</v>
      </c>
      <c r="AY149" s="232" t="s">
        <v>179</v>
      </c>
    </row>
    <row r="150" spans="1:65" s="2" customFormat="1" ht="33" customHeight="1">
      <c r="A150" s="37"/>
      <c r="B150" s="38"/>
      <c r="C150" s="181" t="s">
        <v>253</v>
      </c>
      <c r="D150" s="181" t="s">
        <v>181</v>
      </c>
      <c r="E150" s="182" t="s">
        <v>237</v>
      </c>
      <c r="F150" s="183" t="s">
        <v>238</v>
      </c>
      <c r="G150" s="184" t="s">
        <v>228</v>
      </c>
      <c r="H150" s="185">
        <v>0.65300000000000002</v>
      </c>
      <c r="I150" s="186"/>
      <c r="J150" s="187">
        <f>ROUND(I150*H150,2)</f>
        <v>0</v>
      </c>
      <c r="K150" s="183" t="s">
        <v>185</v>
      </c>
      <c r="L150" s="42"/>
      <c r="M150" s="188" t="s">
        <v>19</v>
      </c>
      <c r="N150" s="189" t="s">
        <v>48</v>
      </c>
      <c r="O150" s="67"/>
      <c r="P150" s="190">
        <f>O150*H150</f>
        <v>0</v>
      </c>
      <c r="Q150" s="190">
        <v>0</v>
      </c>
      <c r="R150" s="190">
        <f>Q150*H150</f>
        <v>0</v>
      </c>
      <c r="S150" s="190">
        <v>0</v>
      </c>
      <c r="T150" s="191">
        <f>S150*H150</f>
        <v>0</v>
      </c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R150" s="192" t="s">
        <v>186</v>
      </c>
      <c r="AT150" s="192" t="s">
        <v>181</v>
      </c>
      <c r="AU150" s="192" t="s">
        <v>86</v>
      </c>
      <c r="AY150" s="20" t="s">
        <v>179</v>
      </c>
      <c r="BE150" s="193">
        <f>IF(N150="základní",J150,0)</f>
        <v>0</v>
      </c>
      <c r="BF150" s="193">
        <f>IF(N150="snížená",J150,0)</f>
        <v>0</v>
      </c>
      <c r="BG150" s="193">
        <f>IF(N150="zákl. přenesená",J150,0)</f>
        <v>0</v>
      </c>
      <c r="BH150" s="193">
        <f>IF(N150="sníž. přenesená",J150,0)</f>
        <v>0</v>
      </c>
      <c r="BI150" s="193">
        <f>IF(N150="nulová",J150,0)</f>
        <v>0</v>
      </c>
      <c r="BJ150" s="20" t="s">
        <v>84</v>
      </c>
      <c r="BK150" s="193">
        <f>ROUND(I150*H150,2)</f>
        <v>0</v>
      </c>
      <c r="BL150" s="20" t="s">
        <v>186</v>
      </c>
      <c r="BM150" s="192" t="s">
        <v>239</v>
      </c>
    </row>
    <row r="151" spans="1:65" s="2" customFormat="1" ht="19.5">
      <c r="A151" s="37"/>
      <c r="B151" s="38"/>
      <c r="C151" s="39"/>
      <c r="D151" s="194" t="s">
        <v>188</v>
      </c>
      <c r="E151" s="39"/>
      <c r="F151" s="195" t="s">
        <v>240</v>
      </c>
      <c r="G151" s="39"/>
      <c r="H151" s="39"/>
      <c r="I151" s="196"/>
      <c r="J151" s="39"/>
      <c r="K151" s="39"/>
      <c r="L151" s="42"/>
      <c r="M151" s="197"/>
      <c r="N151" s="198"/>
      <c r="O151" s="67"/>
      <c r="P151" s="67"/>
      <c r="Q151" s="67"/>
      <c r="R151" s="67"/>
      <c r="S151" s="67"/>
      <c r="T151" s="68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188</v>
      </c>
      <c r="AU151" s="20" t="s">
        <v>86</v>
      </c>
    </row>
    <row r="152" spans="1:65" s="2" customFormat="1" ht="11.25">
      <c r="A152" s="37"/>
      <c r="B152" s="38"/>
      <c r="C152" s="39"/>
      <c r="D152" s="199" t="s">
        <v>190</v>
      </c>
      <c r="E152" s="39"/>
      <c r="F152" s="200" t="s">
        <v>241</v>
      </c>
      <c r="G152" s="39"/>
      <c r="H152" s="39"/>
      <c r="I152" s="196"/>
      <c r="J152" s="39"/>
      <c r="K152" s="39"/>
      <c r="L152" s="42"/>
      <c r="M152" s="197"/>
      <c r="N152" s="198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190</v>
      </c>
      <c r="AU152" s="20" t="s">
        <v>86</v>
      </c>
    </row>
    <row r="153" spans="1:65" s="13" customFormat="1" ht="22.5">
      <c r="B153" s="201"/>
      <c r="C153" s="202"/>
      <c r="D153" s="194" t="s">
        <v>192</v>
      </c>
      <c r="E153" s="203" t="s">
        <v>19</v>
      </c>
      <c r="F153" s="204" t="s">
        <v>242</v>
      </c>
      <c r="G153" s="202"/>
      <c r="H153" s="203" t="s">
        <v>19</v>
      </c>
      <c r="I153" s="205"/>
      <c r="J153" s="202"/>
      <c r="K153" s="202"/>
      <c r="L153" s="206"/>
      <c r="M153" s="207"/>
      <c r="N153" s="208"/>
      <c r="O153" s="208"/>
      <c r="P153" s="208"/>
      <c r="Q153" s="208"/>
      <c r="R153" s="208"/>
      <c r="S153" s="208"/>
      <c r="T153" s="209"/>
      <c r="AT153" s="210" t="s">
        <v>192</v>
      </c>
      <c r="AU153" s="210" t="s">
        <v>86</v>
      </c>
      <c r="AV153" s="13" t="s">
        <v>84</v>
      </c>
      <c r="AW153" s="13" t="s">
        <v>37</v>
      </c>
      <c r="AX153" s="13" t="s">
        <v>77</v>
      </c>
      <c r="AY153" s="210" t="s">
        <v>179</v>
      </c>
    </row>
    <row r="154" spans="1:65" s="13" customFormat="1" ht="11.25">
      <c r="B154" s="201"/>
      <c r="C154" s="202"/>
      <c r="D154" s="194" t="s">
        <v>192</v>
      </c>
      <c r="E154" s="203" t="s">
        <v>19</v>
      </c>
      <c r="F154" s="204" t="s">
        <v>243</v>
      </c>
      <c r="G154" s="202"/>
      <c r="H154" s="203" t="s">
        <v>19</v>
      </c>
      <c r="I154" s="205"/>
      <c r="J154" s="202"/>
      <c r="K154" s="202"/>
      <c r="L154" s="206"/>
      <c r="M154" s="207"/>
      <c r="N154" s="208"/>
      <c r="O154" s="208"/>
      <c r="P154" s="208"/>
      <c r="Q154" s="208"/>
      <c r="R154" s="208"/>
      <c r="S154" s="208"/>
      <c r="T154" s="209"/>
      <c r="AT154" s="210" t="s">
        <v>192</v>
      </c>
      <c r="AU154" s="210" t="s">
        <v>86</v>
      </c>
      <c r="AV154" s="13" t="s">
        <v>84</v>
      </c>
      <c r="AW154" s="13" t="s">
        <v>37</v>
      </c>
      <c r="AX154" s="13" t="s">
        <v>77</v>
      </c>
      <c r="AY154" s="210" t="s">
        <v>179</v>
      </c>
    </row>
    <row r="155" spans="1:65" s="14" customFormat="1" ht="11.25">
      <c r="B155" s="211"/>
      <c r="C155" s="212"/>
      <c r="D155" s="194" t="s">
        <v>192</v>
      </c>
      <c r="E155" s="213" t="s">
        <v>19</v>
      </c>
      <c r="F155" s="214" t="s">
        <v>244</v>
      </c>
      <c r="G155" s="212"/>
      <c r="H155" s="215">
        <v>0.65300000000000002</v>
      </c>
      <c r="I155" s="216"/>
      <c r="J155" s="212"/>
      <c r="K155" s="212"/>
      <c r="L155" s="217"/>
      <c r="M155" s="218"/>
      <c r="N155" s="219"/>
      <c r="O155" s="219"/>
      <c r="P155" s="219"/>
      <c r="Q155" s="219"/>
      <c r="R155" s="219"/>
      <c r="S155" s="219"/>
      <c r="T155" s="220"/>
      <c r="AT155" s="221" t="s">
        <v>192</v>
      </c>
      <c r="AU155" s="221" t="s">
        <v>86</v>
      </c>
      <c r="AV155" s="14" t="s">
        <v>86</v>
      </c>
      <c r="AW155" s="14" t="s">
        <v>37</v>
      </c>
      <c r="AX155" s="14" t="s">
        <v>84</v>
      </c>
      <c r="AY155" s="221" t="s">
        <v>179</v>
      </c>
    </row>
    <row r="156" spans="1:65" s="2" customFormat="1" ht="33" customHeight="1">
      <c r="A156" s="37"/>
      <c r="B156" s="38"/>
      <c r="C156" s="181" t="s">
        <v>263</v>
      </c>
      <c r="D156" s="181" t="s">
        <v>181</v>
      </c>
      <c r="E156" s="182" t="s">
        <v>246</v>
      </c>
      <c r="F156" s="183" t="s">
        <v>247</v>
      </c>
      <c r="G156" s="184" t="s">
        <v>228</v>
      </c>
      <c r="H156" s="185">
        <v>0.435</v>
      </c>
      <c r="I156" s="186"/>
      <c r="J156" s="187">
        <f>ROUND(I156*H156,2)</f>
        <v>0</v>
      </c>
      <c r="K156" s="183" t="s">
        <v>185</v>
      </c>
      <c r="L156" s="42"/>
      <c r="M156" s="188" t="s">
        <v>19</v>
      </c>
      <c r="N156" s="189" t="s">
        <v>48</v>
      </c>
      <c r="O156" s="67"/>
      <c r="P156" s="190">
        <f>O156*H156</f>
        <v>0</v>
      </c>
      <c r="Q156" s="190">
        <v>0</v>
      </c>
      <c r="R156" s="190">
        <f>Q156*H156</f>
        <v>0</v>
      </c>
      <c r="S156" s="190">
        <v>0</v>
      </c>
      <c r="T156" s="191">
        <f>S156*H156</f>
        <v>0</v>
      </c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R156" s="192" t="s">
        <v>186</v>
      </c>
      <c r="AT156" s="192" t="s">
        <v>181</v>
      </c>
      <c r="AU156" s="192" t="s">
        <v>86</v>
      </c>
      <c r="AY156" s="20" t="s">
        <v>179</v>
      </c>
      <c r="BE156" s="193">
        <f>IF(N156="základní",J156,0)</f>
        <v>0</v>
      </c>
      <c r="BF156" s="193">
        <f>IF(N156="snížená",J156,0)</f>
        <v>0</v>
      </c>
      <c r="BG156" s="193">
        <f>IF(N156="zákl. přenesená",J156,0)</f>
        <v>0</v>
      </c>
      <c r="BH156" s="193">
        <f>IF(N156="sníž. přenesená",J156,0)</f>
        <v>0</v>
      </c>
      <c r="BI156" s="193">
        <f>IF(N156="nulová",J156,0)</f>
        <v>0</v>
      </c>
      <c r="BJ156" s="20" t="s">
        <v>84</v>
      </c>
      <c r="BK156" s="193">
        <f>ROUND(I156*H156,2)</f>
        <v>0</v>
      </c>
      <c r="BL156" s="20" t="s">
        <v>186</v>
      </c>
      <c r="BM156" s="192" t="s">
        <v>248</v>
      </c>
    </row>
    <row r="157" spans="1:65" s="2" customFormat="1" ht="19.5">
      <c r="A157" s="37"/>
      <c r="B157" s="38"/>
      <c r="C157" s="39"/>
      <c r="D157" s="194" t="s">
        <v>188</v>
      </c>
      <c r="E157" s="39"/>
      <c r="F157" s="195" t="s">
        <v>249</v>
      </c>
      <c r="G157" s="39"/>
      <c r="H157" s="39"/>
      <c r="I157" s="196"/>
      <c r="J157" s="39"/>
      <c r="K157" s="39"/>
      <c r="L157" s="42"/>
      <c r="M157" s="197"/>
      <c r="N157" s="198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188</v>
      </c>
      <c r="AU157" s="20" t="s">
        <v>86</v>
      </c>
    </row>
    <row r="158" spans="1:65" s="2" customFormat="1" ht="11.25">
      <c r="A158" s="37"/>
      <c r="B158" s="38"/>
      <c r="C158" s="39"/>
      <c r="D158" s="199" t="s">
        <v>190</v>
      </c>
      <c r="E158" s="39"/>
      <c r="F158" s="200" t="s">
        <v>250</v>
      </c>
      <c r="G158" s="39"/>
      <c r="H158" s="39"/>
      <c r="I158" s="196"/>
      <c r="J158" s="39"/>
      <c r="K158" s="39"/>
      <c r="L158" s="42"/>
      <c r="M158" s="197"/>
      <c r="N158" s="198"/>
      <c r="O158" s="67"/>
      <c r="P158" s="67"/>
      <c r="Q158" s="67"/>
      <c r="R158" s="67"/>
      <c r="S158" s="67"/>
      <c r="T158" s="68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T158" s="20" t="s">
        <v>190</v>
      </c>
      <c r="AU158" s="20" t="s">
        <v>86</v>
      </c>
    </row>
    <row r="159" spans="1:65" s="13" customFormat="1" ht="22.5">
      <c r="B159" s="201"/>
      <c r="C159" s="202"/>
      <c r="D159" s="194" t="s">
        <v>192</v>
      </c>
      <c r="E159" s="203" t="s">
        <v>19</v>
      </c>
      <c r="F159" s="204" t="s">
        <v>251</v>
      </c>
      <c r="G159" s="202"/>
      <c r="H159" s="203" t="s">
        <v>19</v>
      </c>
      <c r="I159" s="205"/>
      <c r="J159" s="202"/>
      <c r="K159" s="202"/>
      <c r="L159" s="206"/>
      <c r="M159" s="207"/>
      <c r="N159" s="208"/>
      <c r="O159" s="208"/>
      <c r="P159" s="208"/>
      <c r="Q159" s="208"/>
      <c r="R159" s="208"/>
      <c r="S159" s="208"/>
      <c r="T159" s="209"/>
      <c r="AT159" s="210" t="s">
        <v>192</v>
      </c>
      <c r="AU159" s="210" t="s">
        <v>86</v>
      </c>
      <c r="AV159" s="13" t="s">
        <v>84</v>
      </c>
      <c r="AW159" s="13" t="s">
        <v>37</v>
      </c>
      <c r="AX159" s="13" t="s">
        <v>77</v>
      </c>
      <c r="AY159" s="210" t="s">
        <v>179</v>
      </c>
    </row>
    <row r="160" spans="1:65" s="13" customFormat="1" ht="11.25">
      <c r="B160" s="201"/>
      <c r="C160" s="202"/>
      <c r="D160" s="194" t="s">
        <v>192</v>
      </c>
      <c r="E160" s="203" t="s">
        <v>19</v>
      </c>
      <c r="F160" s="204" t="s">
        <v>243</v>
      </c>
      <c r="G160" s="202"/>
      <c r="H160" s="203" t="s">
        <v>19</v>
      </c>
      <c r="I160" s="205"/>
      <c r="J160" s="202"/>
      <c r="K160" s="202"/>
      <c r="L160" s="206"/>
      <c r="M160" s="207"/>
      <c r="N160" s="208"/>
      <c r="O160" s="208"/>
      <c r="P160" s="208"/>
      <c r="Q160" s="208"/>
      <c r="R160" s="208"/>
      <c r="S160" s="208"/>
      <c r="T160" s="209"/>
      <c r="AT160" s="210" t="s">
        <v>192</v>
      </c>
      <c r="AU160" s="210" t="s">
        <v>86</v>
      </c>
      <c r="AV160" s="13" t="s">
        <v>84</v>
      </c>
      <c r="AW160" s="13" t="s">
        <v>37</v>
      </c>
      <c r="AX160" s="13" t="s">
        <v>77</v>
      </c>
      <c r="AY160" s="210" t="s">
        <v>179</v>
      </c>
    </row>
    <row r="161" spans="1:65" s="14" customFormat="1" ht="11.25">
      <c r="B161" s="211"/>
      <c r="C161" s="212"/>
      <c r="D161" s="194" t="s">
        <v>192</v>
      </c>
      <c r="E161" s="213" t="s">
        <v>19</v>
      </c>
      <c r="F161" s="214" t="s">
        <v>252</v>
      </c>
      <c r="G161" s="212"/>
      <c r="H161" s="215">
        <v>0.435</v>
      </c>
      <c r="I161" s="216"/>
      <c r="J161" s="212"/>
      <c r="K161" s="212"/>
      <c r="L161" s="217"/>
      <c r="M161" s="218"/>
      <c r="N161" s="219"/>
      <c r="O161" s="219"/>
      <c r="P161" s="219"/>
      <c r="Q161" s="219"/>
      <c r="R161" s="219"/>
      <c r="S161" s="219"/>
      <c r="T161" s="220"/>
      <c r="AT161" s="221" t="s">
        <v>192</v>
      </c>
      <c r="AU161" s="221" t="s">
        <v>86</v>
      </c>
      <c r="AV161" s="14" t="s">
        <v>86</v>
      </c>
      <c r="AW161" s="14" t="s">
        <v>37</v>
      </c>
      <c r="AX161" s="14" t="s">
        <v>84</v>
      </c>
      <c r="AY161" s="221" t="s">
        <v>179</v>
      </c>
    </row>
    <row r="162" spans="1:65" s="2" customFormat="1" ht="24.2" customHeight="1">
      <c r="A162" s="37"/>
      <c r="B162" s="38"/>
      <c r="C162" s="181" t="s">
        <v>276</v>
      </c>
      <c r="D162" s="181" t="s">
        <v>181</v>
      </c>
      <c r="E162" s="182" t="s">
        <v>254</v>
      </c>
      <c r="F162" s="183" t="s">
        <v>255</v>
      </c>
      <c r="G162" s="184" t="s">
        <v>228</v>
      </c>
      <c r="H162" s="185">
        <v>2.5299999999999998</v>
      </c>
      <c r="I162" s="186"/>
      <c r="J162" s="187">
        <f>ROUND(I162*H162,2)</f>
        <v>0</v>
      </c>
      <c r="K162" s="183" t="s">
        <v>185</v>
      </c>
      <c r="L162" s="42"/>
      <c r="M162" s="188" t="s">
        <v>19</v>
      </c>
      <c r="N162" s="189" t="s">
        <v>48</v>
      </c>
      <c r="O162" s="67"/>
      <c r="P162" s="190">
        <f>O162*H162</f>
        <v>0</v>
      </c>
      <c r="Q162" s="190">
        <v>0</v>
      </c>
      <c r="R162" s="190">
        <f>Q162*H162</f>
        <v>0</v>
      </c>
      <c r="S162" s="190">
        <v>0</v>
      </c>
      <c r="T162" s="191">
        <f>S162*H162</f>
        <v>0</v>
      </c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R162" s="192" t="s">
        <v>186</v>
      </c>
      <c r="AT162" s="192" t="s">
        <v>181</v>
      </c>
      <c r="AU162" s="192" t="s">
        <v>86</v>
      </c>
      <c r="AY162" s="20" t="s">
        <v>179</v>
      </c>
      <c r="BE162" s="193">
        <f>IF(N162="základní",J162,0)</f>
        <v>0</v>
      </c>
      <c r="BF162" s="193">
        <f>IF(N162="snížená",J162,0)</f>
        <v>0</v>
      </c>
      <c r="BG162" s="193">
        <f>IF(N162="zákl. přenesená",J162,0)</f>
        <v>0</v>
      </c>
      <c r="BH162" s="193">
        <f>IF(N162="sníž. přenesená",J162,0)</f>
        <v>0</v>
      </c>
      <c r="BI162" s="193">
        <f>IF(N162="nulová",J162,0)</f>
        <v>0</v>
      </c>
      <c r="BJ162" s="20" t="s">
        <v>84</v>
      </c>
      <c r="BK162" s="193">
        <f>ROUND(I162*H162,2)</f>
        <v>0</v>
      </c>
      <c r="BL162" s="20" t="s">
        <v>186</v>
      </c>
      <c r="BM162" s="192" t="s">
        <v>256</v>
      </c>
    </row>
    <row r="163" spans="1:65" s="2" customFormat="1" ht="29.25">
      <c r="A163" s="37"/>
      <c r="B163" s="38"/>
      <c r="C163" s="39"/>
      <c r="D163" s="194" t="s">
        <v>188</v>
      </c>
      <c r="E163" s="39"/>
      <c r="F163" s="195" t="s">
        <v>257</v>
      </c>
      <c r="G163" s="39"/>
      <c r="H163" s="39"/>
      <c r="I163" s="196"/>
      <c r="J163" s="39"/>
      <c r="K163" s="39"/>
      <c r="L163" s="42"/>
      <c r="M163" s="197"/>
      <c r="N163" s="198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188</v>
      </c>
      <c r="AU163" s="20" t="s">
        <v>86</v>
      </c>
    </row>
    <row r="164" spans="1:65" s="2" customFormat="1" ht="11.25">
      <c r="A164" s="37"/>
      <c r="B164" s="38"/>
      <c r="C164" s="39"/>
      <c r="D164" s="199" t="s">
        <v>190</v>
      </c>
      <c r="E164" s="39"/>
      <c r="F164" s="200" t="s">
        <v>258</v>
      </c>
      <c r="G164" s="39"/>
      <c r="H164" s="39"/>
      <c r="I164" s="196"/>
      <c r="J164" s="39"/>
      <c r="K164" s="39"/>
      <c r="L164" s="42"/>
      <c r="M164" s="197"/>
      <c r="N164" s="198"/>
      <c r="O164" s="67"/>
      <c r="P164" s="67"/>
      <c r="Q164" s="67"/>
      <c r="R164" s="67"/>
      <c r="S164" s="67"/>
      <c r="T164" s="68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T164" s="20" t="s">
        <v>190</v>
      </c>
      <c r="AU164" s="20" t="s">
        <v>86</v>
      </c>
    </row>
    <row r="165" spans="1:65" s="13" customFormat="1" ht="22.5">
      <c r="B165" s="201"/>
      <c r="C165" s="202"/>
      <c r="D165" s="194" t="s">
        <v>192</v>
      </c>
      <c r="E165" s="203" t="s">
        <v>19</v>
      </c>
      <c r="F165" s="204" t="s">
        <v>669</v>
      </c>
      <c r="G165" s="202"/>
      <c r="H165" s="203" t="s">
        <v>19</v>
      </c>
      <c r="I165" s="205"/>
      <c r="J165" s="202"/>
      <c r="K165" s="202"/>
      <c r="L165" s="206"/>
      <c r="M165" s="207"/>
      <c r="N165" s="208"/>
      <c r="O165" s="208"/>
      <c r="P165" s="208"/>
      <c r="Q165" s="208"/>
      <c r="R165" s="208"/>
      <c r="S165" s="208"/>
      <c r="T165" s="209"/>
      <c r="AT165" s="210" t="s">
        <v>192</v>
      </c>
      <c r="AU165" s="210" t="s">
        <v>86</v>
      </c>
      <c r="AV165" s="13" t="s">
        <v>84</v>
      </c>
      <c r="AW165" s="13" t="s">
        <v>37</v>
      </c>
      <c r="AX165" s="13" t="s">
        <v>77</v>
      </c>
      <c r="AY165" s="210" t="s">
        <v>179</v>
      </c>
    </row>
    <row r="166" spans="1:65" s="13" customFormat="1" ht="11.25">
      <c r="B166" s="201"/>
      <c r="C166" s="202"/>
      <c r="D166" s="194" t="s">
        <v>192</v>
      </c>
      <c r="E166" s="203" t="s">
        <v>19</v>
      </c>
      <c r="F166" s="204" t="s">
        <v>770</v>
      </c>
      <c r="G166" s="202"/>
      <c r="H166" s="203" t="s">
        <v>19</v>
      </c>
      <c r="I166" s="205"/>
      <c r="J166" s="202"/>
      <c r="K166" s="202"/>
      <c r="L166" s="206"/>
      <c r="M166" s="207"/>
      <c r="N166" s="208"/>
      <c r="O166" s="208"/>
      <c r="P166" s="208"/>
      <c r="Q166" s="208"/>
      <c r="R166" s="208"/>
      <c r="S166" s="208"/>
      <c r="T166" s="209"/>
      <c r="AT166" s="210" t="s">
        <v>192</v>
      </c>
      <c r="AU166" s="210" t="s">
        <v>86</v>
      </c>
      <c r="AV166" s="13" t="s">
        <v>84</v>
      </c>
      <c r="AW166" s="13" t="s">
        <v>37</v>
      </c>
      <c r="AX166" s="13" t="s">
        <v>77</v>
      </c>
      <c r="AY166" s="210" t="s">
        <v>179</v>
      </c>
    </row>
    <row r="167" spans="1:65" s="14" customFormat="1" ht="11.25">
      <c r="B167" s="211"/>
      <c r="C167" s="212"/>
      <c r="D167" s="194" t="s">
        <v>192</v>
      </c>
      <c r="E167" s="213" t="s">
        <v>19</v>
      </c>
      <c r="F167" s="214" t="s">
        <v>771</v>
      </c>
      <c r="G167" s="212"/>
      <c r="H167" s="215">
        <v>2.5299999999999998</v>
      </c>
      <c r="I167" s="216"/>
      <c r="J167" s="212"/>
      <c r="K167" s="212"/>
      <c r="L167" s="217"/>
      <c r="M167" s="218"/>
      <c r="N167" s="219"/>
      <c r="O167" s="219"/>
      <c r="P167" s="219"/>
      <c r="Q167" s="219"/>
      <c r="R167" s="219"/>
      <c r="S167" s="219"/>
      <c r="T167" s="220"/>
      <c r="AT167" s="221" t="s">
        <v>192</v>
      </c>
      <c r="AU167" s="221" t="s">
        <v>86</v>
      </c>
      <c r="AV167" s="14" t="s">
        <v>86</v>
      </c>
      <c r="AW167" s="14" t="s">
        <v>37</v>
      </c>
      <c r="AX167" s="14" t="s">
        <v>84</v>
      </c>
      <c r="AY167" s="221" t="s">
        <v>179</v>
      </c>
    </row>
    <row r="168" spans="1:65" s="2" customFormat="1" ht="37.9" customHeight="1">
      <c r="A168" s="37"/>
      <c r="B168" s="38"/>
      <c r="C168" s="181" t="s">
        <v>283</v>
      </c>
      <c r="D168" s="181" t="s">
        <v>181</v>
      </c>
      <c r="E168" s="182" t="s">
        <v>264</v>
      </c>
      <c r="F168" s="183" t="s">
        <v>265</v>
      </c>
      <c r="G168" s="184" t="s">
        <v>228</v>
      </c>
      <c r="H168" s="185">
        <v>2.2549999999999999</v>
      </c>
      <c r="I168" s="186"/>
      <c r="J168" s="187">
        <f>ROUND(I168*H168,2)</f>
        <v>0</v>
      </c>
      <c r="K168" s="183" t="s">
        <v>185</v>
      </c>
      <c r="L168" s="42"/>
      <c r="M168" s="188" t="s">
        <v>19</v>
      </c>
      <c r="N168" s="189" t="s">
        <v>48</v>
      </c>
      <c r="O168" s="67"/>
      <c r="P168" s="190">
        <f>O168*H168</f>
        <v>0</v>
      </c>
      <c r="Q168" s="190">
        <v>0</v>
      </c>
      <c r="R168" s="190">
        <f>Q168*H168</f>
        <v>0</v>
      </c>
      <c r="S168" s="190">
        <v>0</v>
      </c>
      <c r="T168" s="191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92" t="s">
        <v>186</v>
      </c>
      <c r="AT168" s="192" t="s">
        <v>181</v>
      </c>
      <c r="AU168" s="192" t="s">
        <v>86</v>
      </c>
      <c r="AY168" s="20" t="s">
        <v>179</v>
      </c>
      <c r="BE168" s="193">
        <f>IF(N168="základní",J168,0)</f>
        <v>0</v>
      </c>
      <c r="BF168" s="193">
        <f>IF(N168="snížená",J168,0)</f>
        <v>0</v>
      </c>
      <c r="BG168" s="193">
        <f>IF(N168="zákl. přenesená",J168,0)</f>
        <v>0</v>
      </c>
      <c r="BH168" s="193">
        <f>IF(N168="sníž. přenesená",J168,0)</f>
        <v>0</v>
      </c>
      <c r="BI168" s="193">
        <f>IF(N168="nulová",J168,0)</f>
        <v>0</v>
      </c>
      <c r="BJ168" s="20" t="s">
        <v>84</v>
      </c>
      <c r="BK168" s="193">
        <f>ROUND(I168*H168,2)</f>
        <v>0</v>
      </c>
      <c r="BL168" s="20" t="s">
        <v>186</v>
      </c>
      <c r="BM168" s="192" t="s">
        <v>266</v>
      </c>
    </row>
    <row r="169" spans="1:65" s="2" customFormat="1" ht="39">
      <c r="A169" s="37"/>
      <c r="B169" s="38"/>
      <c r="C169" s="39"/>
      <c r="D169" s="194" t="s">
        <v>188</v>
      </c>
      <c r="E169" s="39"/>
      <c r="F169" s="195" t="s">
        <v>267</v>
      </c>
      <c r="G169" s="39"/>
      <c r="H169" s="39"/>
      <c r="I169" s="196"/>
      <c r="J169" s="39"/>
      <c r="K169" s="39"/>
      <c r="L169" s="42"/>
      <c r="M169" s="197"/>
      <c r="N169" s="198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188</v>
      </c>
      <c r="AU169" s="20" t="s">
        <v>86</v>
      </c>
    </row>
    <row r="170" spans="1:65" s="2" customFormat="1" ht="11.25">
      <c r="A170" s="37"/>
      <c r="B170" s="38"/>
      <c r="C170" s="39"/>
      <c r="D170" s="199" t="s">
        <v>190</v>
      </c>
      <c r="E170" s="39"/>
      <c r="F170" s="200" t="s">
        <v>268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190</v>
      </c>
      <c r="AU170" s="20" t="s">
        <v>86</v>
      </c>
    </row>
    <row r="171" spans="1:65" s="13" customFormat="1" ht="22.5">
      <c r="B171" s="201"/>
      <c r="C171" s="202"/>
      <c r="D171" s="194" t="s">
        <v>192</v>
      </c>
      <c r="E171" s="203" t="s">
        <v>19</v>
      </c>
      <c r="F171" s="204" t="s">
        <v>269</v>
      </c>
      <c r="G171" s="202"/>
      <c r="H171" s="203" t="s">
        <v>19</v>
      </c>
      <c r="I171" s="205"/>
      <c r="J171" s="202"/>
      <c r="K171" s="202"/>
      <c r="L171" s="206"/>
      <c r="M171" s="207"/>
      <c r="N171" s="208"/>
      <c r="O171" s="208"/>
      <c r="P171" s="208"/>
      <c r="Q171" s="208"/>
      <c r="R171" s="208"/>
      <c r="S171" s="208"/>
      <c r="T171" s="209"/>
      <c r="AT171" s="210" t="s">
        <v>192</v>
      </c>
      <c r="AU171" s="210" t="s">
        <v>86</v>
      </c>
      <c r="AV171" s="13" t="s">
        <v>84</v>
      </c>
      <c r="AW171" s="13" t="s">
        <v>37</v>
      </c>
      <c r="AX171" s="13" t="s">
        <v>77</v>
      </c>
      <c r="AY171" s="210" t="s">
        <v>179</v>
      </c>
    </row>
    <row r="172" spans="1:65" s="14" customFormat="1" ht="11.25">
      <c r="B172" s="211"/>
      <c r="C172" s="212"/>
      <c r="D172" s="194" t="s">
        <v>192</v>
      </c>
      <c r="E172" s="213" t="s">
        <v>19</v>
      </c>
      <c r="F172" s="214" t="s">
        <v>772</v>
      </c>
      <c r="G172" s="212"/>
      <c r="H172" s="215">
        <v>7.6479999999999997</v>
      </c>
      <c r="I172" s="216"/>
      <c r="J172" s="212"/>
      <c r="K172" s="212"/>
      <c r="L172" s="217"/>
      <c r="M172" s="218"/>
      <c r="N172" s="219"/>
      <c r="O172" s="219"/>
      <c r="P172" s="219"/>
      <c r="Q172" s="219"/>
      <c r="R172" s="219"/>
      <c r="S172" s="219"/>
      <c r="T172" s="220"/>
      <c r="AT172" s="221" t="s">
        <v>192</v>
      </c>
      <c r="AU172" s="221" t="s">
        <v>86</v>
      </c>
      <c r="AV172" s="14" t="s">
        <v>86</v>
      </c>
      <c r="AW172" s="14" t="s">
        <v>37</v>
      </c>
      <c r="AX172" s="14" t="s">
        <v>77</v>
      </c>
      <c r="AY172" s="221" t="s">
        <v>179</v>
      </c>
    </row>
    <row r="173" spans="1:65" s="14" customFormat="1" ht="22.5">
      <c r="B173" s="211"/>
      <c r="C173" s="212"/>
      <c r="D173" s="194" t="s">
        <v>192</v>
      </c>
      <c r="E173" s="213" t="s">
        <v>19</v>
      </c>
      <c r="F173" s="214" t="s">
        <v>773</v>
      </c>
      <c r="G173" s="212"/>
      <c r="H173" s="215">
        <v>0.78400000000000003</v>
      </c>
      <c r="I173" s="216"/>
      <c r="J173" s="212"/>
      <c r="K173" s="212"/>
      <c r="L173" s="217"/>
      <c r="M173" s="218"/>
      <c r="N173" s="219"/>
      <c r="O173" s="219"/>
      <c r="P173" s="219"/>
      <c r="Q173" s="219"/>
      <c r="R173" s="219"/>
      <c r="S173" s="219"/>
      <c r="T173" s="220"/>
      <c r="AT173" s="221" t="s">
        <v>192</v>
      </c>
      <c r="AU173" s="221" t="s">
        <v>86</v>
      </c>
      <c r="AV173" s="14" t="s">
        <v>86</v>
      </c>
      <c r="AW173" s="14" t="s">
        <v>37</v>
      </c>
      <c r="AX173" s="14" t="s">
        <v>77</v>
      </c>
      <c r="AY173" s="221" t="s">
        <v>179</v>
      </c>
    </row>
    <row r="174" spans="1:65" s="14" customFormat="1" ht="22.5">
      <c r="B174" s="211"/>
      <c r="C174" s="212"/>
      <c r="D174" s="194" t="s">
        <v>192</v>
      </c>
      <c r="E174" s="213" t="s">
        <v>19</v>
      </c>
      <c r="F174" s="214" t="s">
        <v>272</v>
      </c>
      <c r="G174" s="212"/>
      <c r="H174" s="215">
        <v>0.65300000000000002</v>
      </c>
      <c r="I174" s="216"/>
      <c r="J174" s="212"/>
      <c r="K174" s="212"/>
      <c r="L174" s="217"/>
      <c r="M174" s="218"/>
      <c r="N174" s="219"/>
      <c r="O174" s="219"/>
      <c r="P174" s="219"/>
      <c r="Q174" s="219"/>
      <c r="R174" s="219"/>
      <c r="S174" s="219"/>
      <c r="T174" s="220"/>
      <c r="AT174" s="221" t="s">
        <v>192</v>
      </c>
      <c r="AU174" s="221" t="s">
        <v>86</v>
      </c>
      <c r="AV174" s="14" t="s">
        <v>86</v>
      </c>
      <c r="AW174" s="14" t="s">
        <v>37</v>
      </c>
      <c r="AX174" s="14" t="s">
        <v>77</v>
      </c>
      <c r="AY174" s="221" t="s">
        <v>179</v>
      </c>
    </row>
    <row r="175" spans="1:65" s="16" customFormat="1" ht="11.25">
      <c r="B175" s="233"/>
      <c r="C175" s="234"/>
      <c r="D175" s="194" t="s">
        <v>192</v>
      </c>
      <c r="E175" s="235" t="s">
        <v>19</v>
      </c>
      <c r="F175" s="236" t="s">
        <v>273</v>
      </c>
      <c r="G175" s="234"/>
      <c r="H175" s="237">
        <v>9.0850000000000009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AT175" s="243" t="s">
        <v>192</v>
      </c>
      <c r="AU175" s="243" t="s">
        <v>86</v>
      </c>
      <c r="AV175" s="16" t="s">
        <v>94</v>
      </c>
      <c r="AW175" s="16" t="s">
        <v>37</v>
      </c>
      <c r="AX175" s="16" t="s">
        <v>77</v>
      </c>
      <c r="AY175" s="243" t="s">
        <v>179</v>
      </c>
    </row>
    <row r="176" spans="1:65" s="14" customFormat="1" ht="22.5">
      <c r="B176" s="211"/>
      <c r="C176" s="212"/>
      <c r="D176" s="194" t="s">
        <v>192</v>
      </c>
      <c r="E176" s="213" t="s">
        <v>19</v>
      </c>
      <c r="F176" s="214" t="s">
        <v>774</v>
      </c>
      <c r="G176" s="212"/>
      <c r="H176" s="215">
        <v>-6.2140000000000004</v>
      </c>
      <c r="I176" s="216"/>
      <c r="J176" s="212"/>
      <c r="K176" s="212"/>
      <c r="L176" s="217"/>
      <c r="M176" s="218"/>
      <c r="N176" s="219"/>
      <c r="O176" s="219"/>
      <c r="P176" s="219"/>
      <c r="Q176" s="219"/>
      <c r="R176" s="219"/>
      <c r="S176" s="219"/>
      <c r="T176" s="220"/>
      <c r="AT176" s="221" t="s">
        <v>192</v>
      </c>
      <c r="AU176" s="221" t="s">
        <v>86</v>
      </c>
      <c r="AV176" s="14" t="s">
        <v>86</v>
      </c>
      <c r="AW176" s="14" t="s">
        <v>37</v>
      </c>
      <c r="AX176" s="14" t="s">
        <v>77</v>
      </c>
      <c r="AY176" s="221" t="s">
        <v>179</v>
      </c>
    </row>
    <row r="177" spans="1:65" s="14" customFormat="1" ht="22.5">
      <c r="B177" s="211"/>
      <c r="C177" s="212"/>
      <c r="D177" s="194" t="s">
        <v>192</v>
      </c>
      <c r="E177" s="213" t="s">
        <v>19</v>
      </c>
      <c r="F177" s="214" t="s">
        <v>775</v>
      </c>
      <c r="G177" s="212"/>
      <c r="H177" s="215">
        <v>-0.61599999999999999</v>
      </c>
      <c r="I177" s="216"/>
      <c r="J177" s="212"/>
      <c r="K177" s="212"/>
      <c r="L177" s="217"/>
      <c r="M177" s="218"/>
      <c r="N177" s="219"/>
      <c r="O177" s="219"/>
      <c r="P177" s="219"/>
      <c r="Q177" s="219"/>
      <c r="R177" s="219"/>
      <c r="S177" s="219"/>
      <c r="T177" s="220"/>
      <c r="AT177" s="221" t="s">
        <v>192</v>
      </c>
      <c r="AU177" s="221" t="s">
        <v>86</v>
      </c>
      <c r="AV177" s="14" t="s">
        <v>86</v>
      </c>
      <c r="AW177" s="14" t="s">
        <v>37</v>
      </c>
      <c r="AX177" s="14" t="s">
        <v>77</v>
      </c>
      <c r="AY177" s="221" t="s">
        <v>179</v>
      </c>
    </row>
    <row r="178" spans="1:65" s="16" customFormat="1" ht="11.25">
      <c r="B178" s="233"/>
      <c r="C178" s="234"/>
      <c r="D178" s="194" t="s">
        <v>192</v>
      </c>
      <c r="E178" s="235" t="s">
        <v>19</v>
      </c>
      <c r="F178" s="236" t="s">
        <v>273</v>
      </c>
      <c r="G178" s="234"/>
      <c r="H178" s="237">
        <v>-6.83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AT178" s="243" t="s">
        <v>192</v>
      </c>
      <c r="AU178" s="243" t="s">
        <v>86</v>
      </c>
      <c r="AV178" s="16" t="s">
        <v>94</v>
      </c>
      <c r="AW178" s="16" t="s">
        <v>37</v>
      </c>
      <c r="AX178" s="16" t="s">
        <v>77</v>
      </c>
      <c r="AY178" s="243" t="s">
        <v>179</v>
      </c>
    </row>
    <row r="179" spans="1:65" s="15" customFormat="1" ht="11.25">
      <c r="B179" s="222"/>
      <c r="C179" s="223"/>
      <c r="D179" s="194" t="s">
        <v>192</v>
      </c>
      <c r="E179" s="224" t="s">
        <v>19</v>
      </c>
      <c r="F179" s="225" t="s">
        <v>205</v>
      </c>
      <c r="G179" s="223"/>
      <c r="H179" s="226">
        <v>2.2549999999999999</v>
      </c>
      <c r="I179" s="227"/>
      <c r="J179" s="223"/>
      <c r="K179" s="223"/>
      <c r="L179" s="228"/>
      <c r="M179" s="229"/>
      <c r="N179" s="230"/>
      <c r="O179" s="230"/>
      <c r="P179" s="230"/>
      <c r="Q179" s="230"/>
      <c r="R179" s="230"/>
      <c r="S179" s="230"/>
      <c r="T179" s="231"/>
      <c r="AT179" s="232" t="s">
        <v>192</v>
      </c>
      <c r="AU179" s="232" t="s">
        <v>86</v>
      </c>
      <c r="AV179" s="15" t="s">
        <v>186</v>
      </c>
      <c r="AW179" s="15" t="s">
        <v>37</v>
      </c>
      <c r="AX179" s="15" t="s">
        <v>84</v>
      </c>
      <c r="AY179" s="232" t="s">
        <v>179</v>
      </c>
    </row>
    <row r="180" spans="1:65" s="2" customFormat="1" ht="37.9" customHeight="1">
      <c r="A180" s="37"/>
      <c r="B180" s="38"/>
      <c r="C180" s="181" t="s">
        <v>8</v>
      </c>
      <c r="D180" s="181" t="s">
        <v>181</v>
      </c>
      <c r="E180" s="182" t="s">
        <v>277</v>
      </c>
      <c r="F180" s="183" t="s">
        <v>278</v>
      </c>
      <c r="G180" s="184" t="s">
        <v>228</v>
      </c>
      <c r="H180" s="185">
        <v>0.435</v>
      </c>
      <c r="I180" s="186"/>
      <c r="J180" s="187">
        <f>ROUND(I180*H180,2)</f>
        <v>0</v>
      </c>
      <c r="K180" s="183" t="s">
        <v>185</v>
      </c>
      <c r="L180" s="42"/>
      <c r="M180" s="188" t="s">
        <v>19</v>
      </c>
      <c r="N180" s="189" t="s">
        <v>48</v>
      </c>
      <c r="O180" s="67"/>
      <c r="P180" s="190">
        <f>O180*H180</f>
        <v>0</v>
      </c>
      <c r="Q180" s="190">
        <v>0</v>
      </c>
      <c r="R180" s="190">
        <f>Q180*H180</f>
        <v>0</v>
      </c>
      <c r="S180" s="190">
        <v>0</v>
      </c>
      <c r="T180" s="191">
        <f>S180*H180</f>
        <v>0</v>
      </c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R180" s="192" t="s">
        <v>186</v>
      </c>
      <c r="AT180" s="192" t="s">
        <v>181</v>
      </c>
      <c r="AU180" s="192" t="s">
        <v>86</v>
      </c>
      <c r="AY180" s="20" t="s">
        <v>179</v>
      </c>
      <c r="BE180" s="193">
        <f>IF(N180="základní",J180,0)</f>
        <v>0</v>
      </c>
      <c r="BF180" s="193">
        <f>IF(N180="snížená",J180,0)</f>
        <v>0</v>
      </c>
      <c r="BG180" s="193">
        <f>IF(N180="zákl. přenesená",J180,0)</f>
        <v>0</v>
      </c>
      <c r="BH180" s="193">
        <f>IF(N180="sníž. přenesená",J180,0)</f>
        <v>0</v>
      </c>
      <c r="BI180" s="193">
        <f>IF(N180="nulová",J180,0)</f>
        <v>0</v>
      </c>
      <c r="BJ180" s="20" t="s">
        <v>84</v>
      </c>
      <c r="BK180" s="193">
        <f>ROUND(I180*H180,2)</f>
        <v>0</v>
      </c>
      <c r="BL180" s="20" t="s">
        <v>186</v>
      </c>
      <c r="BM180" s="192" t="s">
        <v>678</v>
      </c>
    </row>
    <row r="181" spans="1:65" s="2" customFormat="1" ht="39">
      <c r="A181" s="37"/>
      <c r="B181" s="38"/>
      <c r="C181" s="39"/>
      <c r="D181" s="194" t="s">
        <v>188</v>
      </c>
      <c r="E181" s="39"/>
      <c r="F181" s="195" t="s">
        <v>280</v>
      </c>
      <c r="G181" s="39"/>
      <c r="H181" s="39"/>
      <c r="I181" s="196"/>
      <c r="J181" s="39"/>
      <c r="K181" s="39"/>
      <c r="L181" s="42"/>
      <c r="M181" s="197"/>
      <c r="N181" s="198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188</v>
      </c>
      <c r="AU181" s="20" t="s">
        <v>86</v>
      </c>
    </row>
    <row r="182" spans="1:65" s="2" customFormat="1" ht="11.25">
      <c r="A182" s="37"/>
      <c r="B182" s="38"/>
      <c r="C182" s="39"/>
      <c r="D182" s="199" t="s">
        <v>190</v>
      </c>
      <c r="E182" s="39"/>
      <c r="F182" s="200" t="s">
        <v>281</v>
      </c>
      <c r="G182" s="39"/>
      <c r="H182" s="39"/>
      <c r="I182" s="196"/>
      <c r="J182" s="39"/>
      <c r="K182" s="39"/>
      <c r="L182" s="42"/>
      <c r="M182" s="197"/>
      <c r="N182" s="198"/>
      <c r="O182" s="67"/>
      <c r="P182" s="67"/>
      <c r="Q182" s="67"/>
      <c r="R182" s="67"/>
      <c r="S182" s="67"/>
      <c r="T182" s="68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T182" s="20" t="s">
        <v>190</v>
      </c>
      <c r="AU182" s="20" t="s">
        <v>86</v>
      </c>
    </row>
    <row r="183" spans="1:65" s="13" customFormat="1" ht="22.5">
      <c r="B183" s="201"/>
      <c r="C183" s="202"/>
      <c r="D183" s="194" t="s">
        <v>192</v>
      </c>
      <c r="E183" s="203" t="s">
        <v>19</v>
      </c>
      <c r="F183" s="204" t="s">
        <v>269</v>
      </c>
      <c r="G183" s="202"/>
      <c r="H183" s="203" t="s">
        <v>19</v>
      </c>
      <c r="I183" s="205"/>
      <c r="J183" s="202"/>
      <c r="K183" s="202"/>
      <c r="L183" s="206"/>
      <c r="M183" s="207"/>
      <c r="N183" s="208"/>
      <c r="O183" s="208"/>
      <c r="P183" s="208"/>
      <c r="Q183" s="208"/>
      <c r="R183" s="208"/>
      <c r="S183" s="208"/>
      <c r="T183" s="209"/>
      <c r="AT183" s="210" t="s">
        <v>192</v>
      </c>
      <c r="AU183" s="210" t="s">
        <v>86</v>
      </c>
      <c r="AV183" s="13" t="s">
        <v>84</v>
      </c>
      <c r="AW183" s="13" t="s">
        <v>37</v>
      </c>
      <c r="AX183" s="13" t="s">
        <v>77</v>
      </c>
      <c r="AY183" s="210" t="s">
        <v>179</v>
      </c>
    </row>
    <row r="184" spans="1:65" s="14" customFormat="1" ht="22.5">
      <c r="B184" s="211"/>
      <c r="C184" s="212"/>
      <c r="D184" s="194" t="s">
        <v>192</v>
      </c>
      <c r="E184" s="213" t="s">
        <v>19</v>
      </c>
      <c r="F184" s="214" t="s">
        <v>282</v>
      </c>
      <c r="G184" s="212"/>
      <c r="H184" s="215">
        <v>0.435</v>
      </c>
      <c r="I184" s="216"/>
      <c r="J184" s="212"/>
      <c r="K184" s="212"/>
      <c r="L184" s="217"/>
      <c r="M184" s="218"/>
      <c r="N184" s="219"/>
      <c r="O184" s="219"/>
      <c r="P184" s="219"/>
      <c r="Q184" s="219"/>
      <c r="R184" s="219"/>
      <c r="S184" s="219"/>
      <c r="T184" s="220"/>
      <c r="AT184" s="221" t="s">
        <v>192</v>
      </c>
      <c r="AU184" s="221" t="s">
        <v>86</v>
      </c>
      <c r="AV184" s="14" t="s">
        <v>86</v>
      </c>
      <c r="AW184" s="14" t="s">
        <v>37</v>
      </c>
      <c r="AX184" s="14" t="s">
        <v>84</v>
      </c>
      <c r="AY184" s="221" t="s">
        <v>179</v>
      </c>
    </row>
    <row r="185" spans="1:65" s="2" customFormat="1" ht="24.2" customHeight="1">
      <c r="A185" s="37"/>
      <c r="B185" s="38"/>
      <c r="C185" s="181" t="s">
        <v>299</v>
      </c>
      <c r="D185" s="181" t="s">
        <v>181</v>
      </c>
      <c r="E185" s="182" t="s">
        <v>776</v>
      </c>
      <c r="F185" s="183" t="s">
        <v>777</v>
      </c>
      <c r="G185" s="184" t="s">
        <v>184</v>
      </c>
      <c r="H185" s="185">
        <v>5</v>
      </c>
      <c r="I185" s="186"/>
      <c r="J185" s="187">
        <f>ROUND(I185*H185,2)</f>
        <v>0</v>
      </c>
      <c r="K185" s="183" t="s">
        <v>185</v>
      </c>
      <c r="L185" s="42"/>
      <c r="M185" s="188" t="s">
        <v>19</v>
      </c>
      <c r="N185" s="189" t="s">
        <v>48</v>
      </c>
      <c r="O185" s="67"/>
      <c r="P185" s="190">
        <f>O185*H185</f>
        <v>0</v>
      </c>
      <c r="Q185" s="190">
        <v>0</v>
      </c>
      <c r="R185" s="190">
        <f>Q185*H185</f>
        <v>0</v>
      </c>
      <c r="S185" s="190">
        <v>0</v>
      </c>
      <c r="T185" s="191">
        <f>S185*H185</f>
        <v>0</v>
      </c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R185" s="192" t="s">
        <v>186</v>
      </c>
      <c r="AT185" s="192" t="s">
        <v>181</v>
      </c>
      <c r="AU185" s="192" t="s">
        <v>86</v>
      </c>
      <c r="AY185" s="20" t="s">
        <v>179</v>
      </c>
      <c r="BE185" s="193">
        <f>IF(N185="základní",J185,0)</f>
        <v>0</v>
      </c>
      <c r="BF185" s="193">
        <f>IF(N185="snížená",J185,0)</f>
        <v>0</v>
      </c>
      <c r="BG185" s="193">
        <f>IF(N185="zákl. přenesená",J185,0)</f>
        <v>0</v>
      </c>
      <c r="BH185" s="193">
        <f>IF(N185="sníž. přenesená",J185,0)</f>
        <v>0</v>
      </c>
      <c r="BI185" s="193">
        <f>IF(N185="nulová",J185,0)</f>
        <v>0</v>
      </c>
      <c r="BJ185" s="20" t="s">
        <v>84</v>
      </c>
      <c r="BK185" s="193">
        <f>ROUND(I185*H185,2)</f>
        <v>0</v>
      </c>
      <c r="BL185" s="20" t="s">
        <v>186</v>
      </c>
      <c r="BM185" s="192" t="s">
        <v>778</v>
      </c>
    </row>
    <row r="186" spans="1:65" s="2" customFormat="1" ht="19.5">
      <c r="A186" s="37"/>
      <c r="B186" s="38"/>
      <c r="C186" s="39"/>
      <c r="D186" s="194" t="s">
        <v>188</v>
      </c>
      <c r="E186" s="39"/>
      <c r="F186" s="195" t="s">
        <v>779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188</v>
      </c>
      <c r="AU186" s="20" t="s">
        <v>86</v>
      </c>
    </row>
    <row r="187" spans="1:65" s="2" customFormat="1" ht="11.25">
      <c r="A187" s="37"/>
      <c r="B187" s="38"/>
      <c r="C187" s="39"/>
      <c r="D187" s="199" t="s">
        <v>190</v>
      </c>
      <c r="E187" s="39"/>
      <c r="F187" s="200" t="s">
        <v>780</v>
      </c>
      <c r="G187" s="39"/>
      <c r="H187" s="39"/>
      <c r="I187" s="196"/>
      <c r="J187" s="39"/>
      <c r="K187" s="39"/>
      <c r="L187" s="42"/>
      <c r="M187" s="197"/>
      <c r="N187" s="198"/>
      <c r="O187" s="67"/>
      <c r="P187" s="67"/>
      <c r="Q187" s="67"/>
      <c r="R187" s="67"/>
      <c r="S187" s="67"/>
      <c r="T187" s="68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T187" s="20" t="s">
        <v>190</v>
      </c>
      <c r="AU187" s="20" t="s">
        <v>86</v>
      </c>
    </row>
    <row r="188" spans="1:65" s="13" customFormat="1" ht="22.5">
      <c r="B188" s="201"/>
      <c r="C188" s="202"/>
      <c r="D188" s="194" t="s">
        <v>192</v>
      </c>
      <c r="E188" s="203" t="s">
        <v>19</v>
      </c>
      <c r="F188" s="204" t="s">
        <v>781</v>
      </c>
      <c r="G188" s="202"/>
      <c r="H188" s="203" t="s">
        <v>19</v>
      </c>
      <c r="I188" s="205"/>
      <c r="J188" s="202"/>
      <c r="K188" s="202"/>
      <c r="L188" s="206"/>
      <c r="M188" s="207"/>
      <c r="N188" s="208"/>
      <c r="O188" s="208"/>
      <c r="P188" s="208"/>
      <c r="Q188" s="208"/>
      <c r="R188" s="208"/>
      <c r="S188" s="208"/>
      <c r="T188" s="209"/>
      <c r="AT188" s="210" t="s">
        <v>192</v>
      </c>
      <c r="AU188" s="210" t="s">
        <v>86</v>
      </c>
      <c r="AV188" s="13" t="s">
        <v>84</v>
      </c>
      <c r="AW188" s="13" t="s">
        <v>37</v>
      </c>
      <c r="AX188" s="13" t="s">
        <v>77</v>
      </c>
      <c r="AY188" s="210" t="s">
        <v>179</v>
      </c>
    </row>
    <row r="189" spans="1:65" s="14" customFormat="1" ht="11.25">
      <c r="B189" s="211"/>
      <c r="C189" s="212"/>
      <c r="D189" s="194" t="s">
        <v>192</v>
      </c>
      <c r="E189" s="213" t="s">
        <v>19</v>
      </c>
      <c r="F189" s="214" t="s">
        <v>663</v>
      </c>
      <c r="G189" s="212"/>
      <c r="H189" s="215">
        <v>5</v>
      </c>
      <c r="I189" s="216"/>
      <c r="J189" s="212"/>
      <c r="K189" s="212"/>
      <c r="L189" s="217"/>
      <c r="M189" s="218"/>
      <c r="N189" s="219"/>
      <c r="O189" s="219"/>
      <c r="P189" s="219"/>
      <c r="Q189" s="219"/>
      <c r="R189" s="219"/>
      <c r="S189" s="219"/>
      <c r="T189" s="220"/>
      <c r="AT189" s="221" t="s">
        <v>192</v>
      </c>
      <c r="AU189" s="221" t="s">
        <v>86</v>
      </c>
      <c r="AV189" s="14" t="s">
        <v>86</v>
      </c>
      <c r="AW189" s="14" t="s">
        <v>37</v>
      </c>
      <c r="AX189" s="14" t="s">
        <v>84</v>
      </c>
      <c r="AY189" s="221" t="s">
        <v>179</v>
      </c>
    </row>
    <row r="190" spans="1:65" s="2" customFormat="1" ht="24.2" customHeight="1">
      <c r="A190" s="37"/>
      <c r="B190" s="38"/>
      <c r="C190" s="181" t="s">
        <v>307</v>
      </c>
      <c r="D190" s="181" t="s">
        <v>181</v>
      </c>
      <c r="E190" s="182" t="s">
        <v>782</v>
      </c>
      <c r="F190" s="183" t="s">
        <v>783</v>
      </c>
      <c r="G190" s="184" t="s">
        <v>184</v>
      </c>
      <c r="H190" s="185">
        <v>25</v>
      </c>
      <c r="I190" s="186"/>
      <c r="J190" s="187">
        <f>ROUND(I190*H190,2)</f>
        <v>0</v>
      </c>
      <c r="K190" s="183" t="s">
        <v>185</v>
      </c>
      <c r="L190" s="42"/>
      <c r="M190" s="188" t="s">
        <v>19</v>
      </c>
      <c r="N190" s="189" t="s">
        <v>48</v>
      </c>
      <c r="O190" s="67"/>
      <c r="P190" s="190">
        <f>O190*H190</f>
        <v>0</v>
      </c>
      <c r="Q190" s="190">
        <v>0</v>
      </c>
      <c r="R190" s="190">
        <f>Q190*H190</f>
        <v>0</v>
      </c>
      <c r="S190" s="190">
        <v>0</v>
      </c>
      <c r="T190" s="191">
        <f>S190*H190</f>
        <v>0</v>
      </c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R190" s="192" t="s">
        <v>186</v>
      </c>
      <c r="AT190" s="192" t="s">
        <v>181</v>
      </c>
      <c r="AU190" s="192" t="s">
        <v>86</v>
      </c>
      <c r="AY190" s="20" t="s">
        <v>179</v>
      </c>
      <c r="BE190" s="193">
        <f>IF(N190="základní",J190,0)</f>
        <v>0</v>
      </c>
      <c r="BF190" s="193">
        <f>IF(N190="snížená",J190,0)</f>
        <v>0</v>
      </c>
      <c r="BG190" s="193">
        <f>IF(N190="zákl. přenesená",J190,0)</f>
        <v>0</v>
      </c>
      <c r="BH190" s="193">
        <f>IF(N190="sníž. přenesená",J190,0)</f>
        <v>0</v>
      </c>
      <c r="BI190" s="193">
        <f>IF(N190="nulová",J190,0)</f>
        <v>0</v>
      </c>
      <c r="BJ190" s="20" t="s">
        <v>84</v>
      </c>
      <c r="BK190" s="193">
        <f>ROUND(I190*H190,2)</f>
        <v>0</v>
      </c>
      <c r="BL190" s="20" t="s">
        <v>186</v>
      </c>
      <c r="BM190" s="192" t="s">
        <v>784</v>
      </c>
    </row>
    <row r="191" spans="1:65" s="2" customFormat="1" ht="19.5">
      <c r="A191" s="37"/>
      <c r="B191" s="38"/>
      <c r="C191" s="39"/>
      <c r="D191" s="194" t="s">
        <v>188</v>
      </c>
      <c r="E191" s="39"/>
      <c r="F191" s="195" t="s">
        <v>785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188</v>
      </c>
      <c r="AU191" s="20" t="s">
        <v>86</v>
      </c>
    </row>
    <row r="192" spans="1:65" s="2" customFormat="1" ht="11.25">
      <c r="A192" s="37"/>
      <c r="B192" s="38"/>
      <c r="C192" s="39"/>
      <c r="D192" s="199" t="s">
        <v>190</v>
      </c>
      <c r="E192" s="39"/>
      <c r="F192" s="200" t="s">
        <v>786</v>
      </c>
      <c r="G192" s="39"/>
      <c r="H192" s="39"/>
      <c r="I192" s="196"/>
      <c r="J192" s="39"/>
      <c r="K192" s="39"/>
      <c r="L192" s="42"/>
      <c r="M192" s="197"/>
      <c r="N192" s="198"/>
      <c r="O192" s="67"/>
      <c r="P192" s="67"/>
      <c r="Q192" s="67"/>
      <c r="R192" s="67"/>
      <c r="S192" s="67"/>
      <c r="T192" s="68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20" t="s">
        <v>190</v>
      </c>
      <c r="AU192" s="20" t="s">
        <v>86</v>
      </c>
    </row>
    <row r="193" spans="1:65" s="13" customFormat="1" ht="22.5">
      <c r="B193" s="201"/>
      <c r="C193" s="202"/>
      <c r="D193" s="194" t="s">
        <v>192</v>
      </c>
      <c r="E193" s="203" t="s">
        <v>19</v>
      </c>
      <c r="F193" s="204" t="s">
        <v>781</v>
      </c>
      <c r="G193" s="202"/>
      <c r="H193" s="203" t="s">
        <v>19</v>
      </c>
      <c r="I193" s="205"/>
      <c r="J193" s="202"/>
      <c r="K193" s="202"/>
      <c r="L193" s="206"/>
      <c r="M193" s="207"/>
      <c r="N193" s="208"/>
      <c r="O193" s="208"/>
      <c r="P193" s="208"/>
      <c r="Q193" s="208"/>
      <c r="R193" s="208"/>
      <c r="S193" s="208"/>
      <c r="T193" s="209"/>
      <c r="AT193" s="210" t="s">
        <v>192</v>
      </c>
      <c r="AU193" s="210" t="s">
        <v>86</v>
      </c>
      <c r="AV193" s="13" t="s">
        <v>84</v>
      </c>
      <c r="AW193" s="13" t="s">
        <v>37</v>
      </c>
      <c r="AX193" s="13" t="s">
        <v>77</v>
      </c>
      <c r="AY193" s="210" t="s">
        <v>179</v>
      </c>
    </row>
    <row r="194" spans="1:65" s="13" customFormat="1" ht="11.25">
      <c r="B194" s="201"/>
      <c r="C194" s="202"/>
      <c r="D194" s="194" t="s">
        <v>192</v>
      </c>
      <c r="E194" s="203" t="s">
        <v>19</v>
      </c>
      <c r="F194" s="204" t="s">
        <v>787</v>
      </c>
      <c r="G194" s="202"/>
      <c r="H194" s="203" t="s">
        <v>19</v>
      </c>
      <c r="I194" s="205"/>
      <c r="J194" s="202"/>
      <c r="K194" s="202"/>
      <c r="L194" s="206"/>
      <c r="M194" s="207"/>
      <c r="N194" s="208"/>
      <c r="O194" s="208"/>
      <c r="P194" s="208"/>
      <c r="Q194" s="208"/>
      <c r="R194" s="208"/>
      <c r="S194" s="208"/>
      <c r="T194" s="209"/>
      <c r="AT194" s="210" t="s">
        <v>192</v>
      </c>
      <c r="AU194" s="210" t="s">
        <v>86</v>
      </c>
      <c r="AV194" s="13" t="s">
        <v>84</v>
      </c>
      <c r="AW194" s="13" t="s">
        <v>37</v>
      </c>
      <c r="AX194" s="13" t="s">
        <v>77</v>
      </c>
      <c r="AY194" s="210" t="s">
        <v>179</v>
      </c>
    </row>
    <row r="195" spans="1:65" s="14" customFormat="1" ht="11.25">
      <c r="B195" s="211"/>
      <c r="C195" s="212"/>
      <c r="D195" s="194" t="s">
        <v>192</v>
      </c>
      <c r="E195" s="213" t="s">
        <v>19</v>
      </c>
      <c r="F195" s="214" t="s">
        <v>788</v>
      </c>
      <c r="G195" s="212"/>
      <c r="H195" s="215">
        <v>25</v>
      </c>
      <c r="I195" s="216"/>
      <c r="J195" s="212"/>
      <c r="K195" s="212"/>
      <c r="L195" s="217"/>
      <c r="M195" s="218"/>
      <c r="N195" s="219"/>
      <c r="O195" s="219"/>
      <c r="P195" s="219"/>
      <c r="Q195" s="219"/>
      <c r="R195" s="219"/>
      <c r="S195" s="219"/>
      <c r="T195" s="220"/>
      <c r="AT195" s="221" t="s">
        <v>192</v>
      </c>
      <c r="AU195" s="221" t="s">
        <v>86</v>
      </c>
      <c r="AV195" s="14" t="s">
        <v>86</v>
      </c>
      <c r="AW195" s="14" t="s">
        <v>37</v>
      </c>
      <c r="AX195" s="14" t="s">
        <v>84</v>
      </c>
      <c r="AY195" s="221" t="s">
        <v>179</v>
      </c>
    </row>
    <row r="196" spans="1:65" s="2" customFormat="1" ht="37.9" customHeight="1">
      <c r="A196" s="37"/>
      <c r="B196" s="38"/>
      <c r="C196" s="181" t="s">
        <v>315</v>
      </c>
      <c r="D196" s="181" t="s">
        <v>181</v>
      </c>
      <c r="E196" s="182" t="s">
        <v>284</v>
      </c>
      <c r="F196" s="183" t="s">
        <v>285</v>
      </c>
      <c r="G196" s="184" t="s">
        <v>228</v>
      </c>
      <c r="H196" s="185">
        <v>2.2549999999999999</v>
      </c>
      <c r="I196" s="186"/>
      <c r="J196" s="187">
        <f>ROUND(I196*H196,2)</f>
        <v>0</v>
      </c>
      <c r="K196" s="183" t="s">
        <v>185</v>
      </c>
      <c r="L196" s="42"/>
      <c r="M196" s="188" t="s">
        <v>19</v>
      </c>
      <c r="N196" s="189" t="s">
        <v>48</v>
      </c>
      <c r="O196" s="67"/>
      <c r="P196" s="190">
        <f>O196*H196</f>
        <v>0</v>
      </c>
      <c r="Q196" s="190">
        <v>0</v>
      </c>
      <c r="R196" s="190">
        <f>Q196*H196</f>
        <v>0</v>
      </c>
      <c r="S196" s="190">
        <v>0</v>
      </c>
      <c r="T196" s="191">
        <f>S196*H196</f>
        <v>0</v>
      </c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R196" s="192" t="s">
        <v>186</v>
      </c>
      <c r="AT196" s="192" t="s">
        <v>181</v>
      </c>
      <c r="AU196" s="192" t="s">
        <v>86</v>
      </c>
      <c r="AY196" s="20" t="s">
        <v>179</v>
      </c>
      <c r="BE196" s="193">
        <f>IF(N196="základní",J196,0)</f>
        <v>0</v>
      </c>
      <c r="BF196" s="193">
        <f>IF(N196="snížená",J196,0)</f>
        <v>0</v>
      </c>
      <c r="BG196" s="193">
        <f>IF(N196="zákl. přenesená",J196,0)</f>
        <v>0</v>
      </c>
      <c r="BH196" s="193">
        <f>IF(N196="sníž. přenesená",J196,0)</f>
        <v>0</v>
      </c>
      <c r="BI196" s="193">
        <f>IF(N196="nulová",J196,0)</f>
        <v>0</v>
      </c>
      <c r="BJ196" s="20" t="s">
        <v>84</v>
      </c>
      <c r="BK196" s="193">
        <f>ROUND(I196*H196,2)</f>
        <v>0</v>
      </c>
      <c r="BL196" s="20" t="s">
        <v>186</v>
      </c>
      <c r="BM196" s="192" t="s">
        <v>286</v>
      </c>
    </row>
    <row r="197" spans="1:65" s="2" customFormat="1" ht="39">
      <c r="A197" s="37"/>
      <c r="B197" s="38"/>
      <c r="C197" s="39"/>
      <c r="D197" s="194" t="s">
        <v>188</v>
      </c>
      <c r="E197" s="39"/>
      <c r="F197" s="195" t="s">
        <v>287</v>
      </c>
      <c r="G197" s="39"/>
      <c r="H197" s="39"/>
      <c r="I197" s="196"/>
      <c r="J197" s="39"/>
      <c r="K197" s="39"/>
      <c r="L197" s="42"/>
      <c r="M197" s="197"/>
      <c r="N197" s="198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188</v>
      </c>
      <c r="AU197" s="20" t="s">
        <v>86</v>
      </c>
    </row>
    <row r="198" spans="1:65" s="2" customFormat="1" ht="11.25">
      <c r="A198" s="37"/>
      <c r="B198" s="38"/>
      <c r="C198" s="39"/>
      <c r="D198" s="199" t="s">
        <v>190</v>
      </c>
      <c r="E198" s="39"/>
      <c r="F198" s="200" t="s">
        <v>288</v>
      </c>
      <c r="G198" s="39"/>
      <c r="H198" s="39"/>
      <c r="I198" s="196"/>
      <c r="J198" s="39"/>
      <c r="K198" s="39"/>
      <c r="L198" s="42"/>
      <c r="M198" s="197"/>
      <c r="N198" s="198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190</v>
      </c>
      <c r="AU198" s="20" t="s">
        <v>86</v>
      </c>
    </row>
    <row r="199" spans="1:65" s="13" customFormat="1" ht="11.25">
      <c r="B199" s="201"/>
      <c r="C199" s="202"/>
      <c r="D199" s="194" t="s">
        <v>192</v>
      </c>
      <c r="E199" s="203" t="s">
        <v>19</v>
      </c>
      <c r="F199" s="204" t="s">
        <v>289</v>
      </c>
      <c r="G199" s="202"/>
      <c r="H199" s="203" t="s">
        <v>19</v>
      </c>
      <c r="I199" s="205"/>
      <c r="J199" s="202"/>
      <c r="K199" s="202"/>
      <c r="L199" s="206"/>
      <c r="M199" s="207"/>
      <c r="N199" s="208"/>
      <c r="O199" s="208"/>
      <c r="P199" s="208"/>
      <c r="Q199" s="208"/>
      <c r="R199" s="208"/>
      <c r="S199" s="208"/>
      <c r="T199" s="209"/>
      <c r="AT199" s="210" t="s">
        <v>192</v>
      </c>
      <c r="AU199" s="210" t="s">
        <v>86</v>
      </c>
      <c r="AV199" s="13" t="s">
        <v>84</v>
      </c>
      <c r="AW199" s="13" t="s">
        <v>37</v>
      </c>
      <c r="AX199" s="13" t="s">
        <v>77</v>
      </c>
      <c r="AY199" s="210" t="s">
        <v>179</v>
      </c>
    </row>
    <row r="200" spans="1:65" s="14" customFormat="1" ht="11.25">
      <c r="B200" s="211"/>
      <c r="C200" s="212"/>
      <c r="D200" s="194" t="s">
        <v>192</v>
      </c>
      <c r="E200" s="213" t="s">
        <v>19</v>
      </c>
      <c r="F200" s="214" t="s">
        <v>789</v>
      </c>
      <c r="G200" s="212"/>
      <c r="H200" s="215">
        <v>2.2549999999999999</v>
      </c>
      <c r="I200" s="216"/>
      <c r="J200" s="212"/>
      <c r="K200" s="212"/>
      <c r="L200" s="217"/>
      <c r="M200" s="218"/>
      <c r="N200" s="219"/>
      <c r="O200" s="219"/>
      <c r="P200" s="219"/>
      <c r="Q200" s="219"/>
      <c r="R200" s="219"/>
      <c r="S200" s="219"/>
      <c r="T200" s="220"/>
      <c r="AT200" s="221" t="s">
        <v>192</v>
      </c>
      <c r="AU200" s="221" t="s">
        <v>86</v>
      </c>
      <c r="AV200" s="14" t="s">
        <v>86</v>
      </c>
      <c r="AW200" s="14" t="s">
        <v>37</v>
      </c>
      <c r="AX200" s="14" t="s">
        <v>84</v>
      </c>
      <c r="AY200" s="221" t="s">
        <v>179</v>
      </c>
    </row>
    <row r="201" spans="1:65" s="2" customFormat="1" ht="37.9" customHeight="1">
      <c r="A201" s="37"/>
      <c r="B201" s="38"/>
      <c r="C201" s="181" t="s">
        <v>322</v>
      </c>
      <c r="D201" s="181" t="s">
        <v>181</v>
      </c>
      <c r="E201" s="182" t="s">
        <v>291</v>
      </c>
      <c r="F201" s="183" t="s">
        <v>292</v>
      </c>
      <c r="G201" s="184" t="s">
        <v>228</v>
      </c>
      <c r="H201" s="185">
        <v>22.55</v>
      </c>
      <c r="I201" s="186"/>
      <c r="J201" s="187">
        <f>ROUND(I201*H201,2)</f>
        <v>0</v>
      </c>
      <c r="K201" s="183" t="s">
        <v>185</v>
      </c>
      <c r="L201" s="42"/>
      <c r="M201" s="188" t="s">
        <v>19</v>
      </c>
      <c r="N201" s="189" t="s">
        <v>48</v>
      </c>
      <c r="O201" s="67"/>
      <c r="P201" s="190">
        <f>O201*H201</f>
        <v>0</v>
      </c>
      <c r="Q201" s="190">
        <v>0</v>
      </c>
      <c r="R201" s="190">
        <f>Q201*H201</f>
        <v>0</v>
      </c>
      <c r="S201" s="190">
        <v>0</v>
      </c>
      <c r="T201" s="191">
        <f>S201*H201</f>
        <v>0</v>
      </c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R201" s="192" t="s">
        <v>186</v>
      </c>
      <c r="AT201" s="192" t="s">
        <v>181</v>
      </c>
      <c r="AU201" s="192" t="s">
        <v>86</v>
      </c>
      <c r="AY201" s="20" t="s">
        <v>179</v>
      </c>
      <c r="BE201" s="193">
        <f>IF(N201="základní",J201,0)</f>
        <v>0</v>
      </c>
      <c r="BF201" s="193">
        <f>IF(N201="snížená",J201,0)</f>
        <v>0</v>
      </c>
      <c r="BG201" s="193">
        <f>IF(N201="zákl. přenesená",J201,0)</f>
        <v>0</v>
      </c>
      <c r="BH201" s="193">
        <f>IF(N201="sníž. přenesená",J201,0)</f>
        <v>0</v>
      </c>
      <c r="BI201" s="193">
        <f>IF(N201="nulová",J201,0)</f>
        <v>0</v>
      </c>
      <c r="BJ201" s="20" t="s">
        <v>84</v>
      </c>
      <c r="BK201" s="193">
        <f>ROUND(I201*H201,2)</f>
        <v>0</v>
      </c>
      <c r="BL201" s="20" t="s">
        <v>186</v>
      </c>
      <c r="BM201" s="192" t="s">
        <v>293</v>
      </c>
    </row>
    <row r="202" spans="1:65" s="2" customFormat="1" ht="48.75">
      <c r="A202" s="37"/>
      <c r="B202" s="38"/>
      <c r="C202" s="39"/>
      <c r="D202" s="194" t="s">
        <v>188</v>
      </c>
      <c r="E202" s="39"/>
      <c r="F202" s="195" t="s">
        <v>294</v>
      </c>
      <c r="G202" s="39"/>
      <c r="H202" s="39"/>
      <c r="I202" s="196"/>
      <c r="J202" s="39"/>
      <c r="K202" s="39"/>
      <c r="L202" s="42"/>
      <c r="M202" s="197"/>
      <c r="N202" s="198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188</v>
      </c>
      <c r="AU202" s="20" t="s">
        <v>86</v>
      </c>
    </row>
    <row r="203" spans="1:65" s="2" customFormat="1" ht="11.25">
      <c r="A203" s="37"/>
      <c r="B203" s="38"/>
      <c r="C203" s="39"/>
      <c r="D203" s="199" t="s">
        <v>190</v>
      </c>
      <c r="E203" s="39"/>
      <c r="F203" s="200" t="s">
        <v>295</v>
      </c>
      <c r="G203" s="39"/>
      <c r="H203" s="39"/>
      <c r="I203" s="196"/>
      <c r="J203" s="39"/>
      <c r="K203" s="39"/>
      <c r="L203" s="42"/>
      <c r="M203" s="197"/>
      <c r="N203" s="198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190</v>
      </c>
      <c r="AU203" s="20" t="s">
        <v>86</v>
      </c>
    </row>
    <row r="204" spans="1:65" s="13" customFormat="1" ht="22.5">
      <c r="B204" s="201"/>
      <c r="C204" s="202"/>
      <c r="D204" s="194" t="s">
        <v>192</v>
      </c>
      <c r="E204" s="203" t="s">
        <v>19</v>
      </c>
      <c r="F204" s="204" t="s">
        <v>296</v>
      </c>
      <c r="G204" s="202"/>
      <c r="H204" s="203" t="s">
        <v>19</v>
      </c>
      <c r="I204" s="205"/>
      <c r="J204" s="202"/>
      <c r="K204" s="202"/>
      <c r="L204" s="206"/>
      <c r="M204" s="207"/>
      <c r="N204" s="208"/>
      <c r="O204" s="208"/>
      <c r="P204" s="208"/>
      <c r="Q204" s="208"/>
      <c r="R204" s="208"/>
      <c r="S204" s="208"/>
      <c r="T204" s="209"/>
      <c r="AT204" s="210" t="s">
        <v>192</v>
      </c>
      <c r="AU204" s="210" t="s">
        <v>86</v>
      </c>
      <c r="AV204" s="13" t="s">
        <v>84</v>
      </c>
      <c r="AW204" s="13" t="s">
        <v>37</v>
      </c>
      <c r="AX204" s="13" t="s">
        <v>77</v>
      </c>
      <c r="AY204" s="210" t="s">
        <v>179</v>
      </c>
    </row>
    <row r="205" spans="1:65" s="13" customFormat="1" ht="11.25">
      <c r="B205" s="201"/>
      <c r="C205" s="202"/>
      <c r="D205" s="194" t="s">
        <v>192</v>
      </c>
      <c r="E205" s="203" t="s">
        <v>19</v>
      </c>
      <c r="F205" s="204" t="s">
        <v>297</v>
      </c>
      <c r="G205" s="202"/>
      <c r="H205" s="203" t="s">
        <v>19</v>
      </c>
      <c r="I205" s="205"/>
      <c r="J205" s="202"/>
      <c r="K205" s="202"/>
      <c r="L205" s="206"/>
      <c r="M205" s="207"/>
      <c r="N205" s="208"/>
      <c r="O205" s="208"/>
      <c r="P205" s="208"/>
      <c r="Q205" s="208"/>
      <c r="R205" s="208"/>
      <c r="S205" s="208"/>
      <c r="T205" s="209"/>
      <c r="AT205" s="210" t="s">
        <v>192</v>
      </c>
      <c r="AU205" s="210" t="s">
        <v>86</v>
      </c>
      <c r="AV205" s="13" t="s">
        <v>84</v>
      </c>
      <c r="AW205" s="13" t="s">
        <v>37</v>
      </c>
      <c r="AX205" s="13" t="s">
        <v>77</v>
      </c>
      <c r="AY205" s="210" t="s">
        <v>179</v>
      </c>
    </row>
    <row r="206" spans="1:65" s="14" customFormat="1" ht="11.25">
      <c r="B206" s="211"/>
      <c r="C206" s="212"/>
      <c r="D206" s="194" t="s">
        <v>192</v>
      </c>
      <c r="E206" s="213" t="s">
        <v>19</v>
      </c>
      <c r="F206" s="214" t="s">
        <v>790</v>
      </c>
      <c r="G206" s="212"/>
      <c r="H206" s="215">
        <v>22.55</v>
      </c>
      <c r="I206" s="216"/>
      <c r="J206" s="212"/>
      <c r="K206" s="212"/>
      <c r="L206" s="217"/>
      <c r="M206" s="218"/>
      <c r="N206" s="219"/>
      <c r="O206" s="219"/>
      <c r="P206" s="219"/>
      <c r="Q206" s="219"/>
      <c r="R206" s="219"/>
      <c r="S206" s="219"/>
      <c r="T206" s="220"/>
      <c r="AT206" s="221" t="s">
        <v>192</v>
      </c>
      <c r="AU206" s="221" t="s">
        <v>86</v>
      </c>
      <c r="AV206" s="14" t="s">
        <v>86</v>
      </c>
      <c r="AW206" s="14" t="s">
        <v>37</v>
      </c>
      <c r="AX206" s="14" t="s">
        <v>84</v>
      </c>
      <c r="AY206" s="221" t="s">
        <v>179</v>
      </c>
    </row>
    <row r="207" spans="1:65" s="2" customFormat="1" ht="37.9" customHeight="1">
      <c r="A207" s="37"/>
      <c r="B207" s="38"/>
      <c r="C207" s="181" t="s">
        <v>329</v>
      </c>
      <c r="D207" s="181" t="s">
        <v>181</v>
      </c>
      <c r="E207" s="182" t="s">
        <v>300</v>
      </c>
      <c r="F207" s="183" t="s">
        <v>301</v>
      </c>
      <c r="G207" s="184" t="s">
        <v>228</v>
      </c>
      <c r="H207" s="185">
        <v>0.435</v>
      </c>
      <c r="I207" s="186"/>
      <c r="J207" s="187">
        <f>ROUND(I207*H207,2)</f>
        <v>0</v>
      </c>
      <c r="K207" s="183" t="s">
        <v>185</v>
      </c>
      <c r="L207" s="42"/>
      <c r="M207" s="188" t="s">
        <v>19</v>
      </c>
      <c r="N207" s="189" t="s">
        <v>48</v>
      </c>
      <c r="O207" s="67"/>
      <c r="P207" s="190">
        <f>O207*H207</f>
        <v>0</v>
      </c>
      <c r="Q207" s="190">
        <v>0</v>
      </c>
      <c r="R207" s="190">
        <f>Q207*H207</f>
        <v>0</v>
      </c>
      <c r="S207" s="190">
        <v>0</v>
      </c>
      <c r="T207" s="191">
        <f>S207*H207</f>
        <v>0</v>
      </c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R207" s="192" t="s">
        <v>186</v>
      </c>
      <c r="AT207" s="192" t="s">
        <v>181</v>
      </c>
      <c r="AU207" s="192" t="s">
        <v>86</v>
      </c>
      <c r="AY207" s="20" t="s">
        <v>179</v>
      </c>
      <c r="BE207" s="193">
        <f>IF(N207="základní",J207,0)</f>
        <v>0</v>
      </c>
      <c r="BF207" s="193">
        <f>IF(N207="snížená",J207,0)</f>
        <v>0</v>
      </c>
      <c r="BG207" s="193">
        <f>IF(N207="zákl. přenesená",J207,0)</f>
        <v>0</v>
      </c>
      <c r="BH207" s="193">
        <f>IF(N207="sníž. přenesená",J207,0)</f>
        <v>0</v>
      </c>
      <c r="BI207" s="193">
        <f>IF(N207="nulová",J207,0)</f>
        <v>0</v>
      </c>
      <c r="BJ207" s="20" t="s">
        <v>84</v>
      </c>
      <c r="BK207" s="193">
        <f>ROUND(I207*H207,2)</f>
        <v>0</v>
      </c>
      <c r="BL207" s="20" t="s">
        <v>186</v>
      </c>
      <c r="BM207" s="192" t="s">
        <v>302</v>
      </c>
    </row>
    <row r="208" spans="1:65" s="2" customFormat="1" ht="39">
      <c r="A208" s="37"/>
      <c r="B208" s="38"/>
      <c r="C208" s="39"/>
      <c r="D208" s="194" t="s">
        <v>188</v>
      </c>
      <c r="E208" s="39"/>
      <c r="F208" s="195" t="s">
        <v>303</v>
      </c>
      <c r="G208" s="39"/>
      <c r="H208" s="39"/>
      <c r="I208" s="196"/>
      <c r="J208" s="39"/>
      <c r="K208" s="39"/>
      <c r="L208" s="42"/>
      <c r="M208" s="197"/>
      <c r="N208" s="198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188</v>
      </c>
      <c r="AU208" s="20" t="s">
        <v>86</v>
      </c>
    </row>
    <row r="209" spans="1:65" s="2" customFormat="1" ht="11.25">
      <c r="A209" s="37"/>
      <c r="B209" s="38"/>
      <c r="C209" s="39"/>
      <c r="D209" s="199" t="s">
        <v>190</v>
      </c>
      <c r="E209" s="39"/>
      <c r="F209" s="200" t="s">
        <v>304</v>
      </c>
      <c r="G209" s="39"/>
      <c r="H209" s="39"/>
      <c r="I209" s="196"/>
      <c r="J209" s="39"/>
      <c r="K209" s="39"/>
      <c r="L209" s="42"/>
      <c r="M209" s="197"/>
      <c r="N209" s="198"/>
      <c r="O209" s="67"/>
      <c r="P209" s="67"/>
      <c r="Q209" s="67"/>
      <c r="R209" s="67"/>
      <c r="S209" s="67"/>
      <c r="T209" s="68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T209" s="20" t="s">
        <v>190</v>
      </c>
      <c r="AU209" s="20" t="s">
        <v>86</v>
      </c>
    </row>
    <row r="210" spans="1:65" s="13" customFormat="1" ht="22.5">
      <c r="B210" s="201"/>
      <c r="C210" s="202"/>
      <c r="D210" s="194" t="s">
        <v>192</v>
      </c>
      <c r="E210" s="203" t="s">
        <v>19</v>
      </c>
      <c r="F210" s="204" t="s">
        <v>305</v>
      </c>
      <c r="G210" s="202"/>
      <c r="H210" s="203" t="s">
        <v>19</v>
      </c>
      <c r="I210" s="205"/>
      <c r="J210" s="202"/>
      <c r="K210" s="202"/>
      <c r="L210" s="206"/>
      <c r="M210" s="207"/>
      <c r="N210" s="208"/>
      <c r="O210" s="208"/>
      <c r="P210" s="208"/>
      <c r="Q210" s="208"/>
      <c r="R210" s="208"/>
      <c r="S210" s="208"/>
      <c r="T210" s="209"/>
      <c r="AT210" s="210" t="s">
        <v>192</v>
      </c>
      <c r="AU210" s="210" t="s">
        <v>86</v>
      </c>
      <c r="AV210" s="13" t="s">
        <v>84</v>
      </c>
      <c r="AW210" s="13" t="s">
        <v>37</v>
      </c>
      <c r="AX210" s="13" t="s">
        <v>77</v>
      </c>
      <c r="AY210" s="210" t="s">
        <v>179</v>
      </c>
    </row>
    <row r="211" spans="1:65" s="14" customFormat="1" ht="11.25">
      <c r="B211" s="211"/>
      <c r="C211" s="212"/>
      <c r="D211" s="194" t="s">
        <v>192</v>
      </c>
      <c r="E211" s="213" t="s">
        <v>19</v>
      </c>
      <c r="F211" s="214" t="s">
        <v>306</v>
      </c>
      <c r="G211" s="212"/>
      <c r="H211" s="215">
        <v>0.435</v>
      </c>
      <c r="I211" s="216"/>
      <c r="J211" s="212"/>
      <c r="K211" s="212"/>
      <c r="L211" s="217"/>
      <c r="M211" s="218"/>
      <c r="N211" s="219"/>
      <c r="O211" s="219"/>
      <c r="P211" s="219"/>
      <c r="Q211" s="219"/>
      <c r="R211" s="219"/>
      <c r="S211" s="219"/>
      <c r="T211" s="220"/>
      <c r="AT211" s="221" t="s">
        <v>192</v>
      </c>
      <c r="AU211" s="221" t="s">
        <v>86</v>
      </c>
      <c r="AV211" s="14" t="s">
        <v>86</v>
      </c>
      <c r="AW211" s="14" t="s">
        <v>37</v>
      </c>
      <c r="AX211" s="14" t="s">
        <v>84</v>
      </c>
      <c r="AY211" s="221" t="s">
        <v>179</v>
      </c>
    </row>
    <row r="212" spans="1:65" s="2" customFormat="1" ht="37.9" customHeight="1">
      <c r="A212" s="37"/>
      <c r="B212" s="38"/>
      <c r="C212" s="181" t="s">
        <v>339</v>
      </c>
      <c r="D212" s="181" t="s">
        <v>181</v>
      </c>
      <c r="E212" s="182" t="s">
        <v>308</v>
      </c>
      <c r="F212" s="183" t="s">
        <v>309</v>
      </c>
      <c r="G212" s="184" t="s">
        <v>228</v>
      </c>
      <c r="H212" s="185">
        <v>4.3499999999999996</v>
      </c>
      <c r="I212" s="186"/>
      <c r="J212" s="187">
        <f>ROUND(I212*H212,2)</f>
        <v>0</v>
      </c>
      <c r="K212" s="183" t="s">
        <v>185</v>
      </c>
      <c r="L212" s="42"/>
      <c r="M212" s="188" t="s">
        <v>19</v>
      </c>
      <c r="N212" s="189" t="s">
        <v>48</v>
      </c>
      <c r="O212" s="67"/>
      <c r="P212" s="190">
        <f>O212*H212</f>
        <v>0</v>
      </c>
      <c r="Q212" s="190">
        <v>0</v>
      </c>
      <c r="R212" s="190">
        <f>Q212*H212</f>
        <v>0</v>
      </c>
      <c r="S212" s="190">
        <v>0</v>
      </c>
      <c r="T212" s="191">
        <f>S212*H212</f>
        <v>0</v>
      </c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R212" s="192" t="s">
        <v>186</v>
      </c>
      <c r="AT212" s="192" t="s">
        <v>181</v>
      </c>
      <c r="AU212" s="192" t="s">
        <v>86</v>
      </c>
      <c r="AY212" s="20" t="s">
        <v>179</v>
      </c>
      <c r="BE212" s="193">
        <f>IF(N212="základní",J212,0)</f>
        <v>0</v>
      </c>
      <c r="BF212" s="193">
        <f>IF(N212="snížená",J212,0)</f>
        <v>0</v>
      </c>
      <c r="BG212" s="193">
        <f>IF(N212="zákl. přenesená",J212,0)</f>
        <v>0</v>
      </c>
      <c r="BH212" s="193">
        <f>IF(N212="sníž. přenesená",J212,0)</f>
        <v>0</v>
      </c>
      <c r="BI212" s="193">
        <f>IF(N212="nulová",J212,0)</f>
        <v>0</v>
      </c>
      <c r="BJ212" s="20" t="s">
        <v>84</v>
      </c>
      <c r="BK212" s="193">
        <f>ROUND(I212*H212,2)</f>
        <v>0</v>
      </c>
      <c r="BL212" s="20" t="s">
        <v>186</v>
      </c>
      <c r="BM212" s="192" t="s">
        <v>310</v>
      </c>
    </row>
    <row r="213" spans="1:65" s="2" customFormat="1" ht="48.75">
      <c r="A213" s="37"/>
      <c r="B213" s="38"/>
      <c r="C213" s="39"/>
      <c r="D213" s="194" t="s">
        <v>188</v>
      </c>
      <c r="E213" s="39"/>
      <c r="F213" s="195" t="s">
        <v>311</v>
      </c>
      <c r="G213" s="39"/>
      <c r="H213" s="39"/>
      <c r="I213" s="196"/>
      <c r="J213" s="39"/>
      <c r="K213" s="39"/>
      <c r="L213" s="42"/>
      <c r="M213" s="197"/>
      <c r="N213" s="198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188</v>
      </c>
      <c r="AU213" s="20" t="s">
        <v>86</v>
      </c>
    </row>
    <row r="214" spans="1:65" s="2" customFormat="1" ht="11.25">
      <c r="A214" s="37"/>
      <c r="B214" s="38"/>
      <c r="C214" s="39"/>
      <c r="D214" s="199" t="s">
        <v>190</v>
      </c>
      <c r="E214" s="39"/>
      <c r="F214" s="200" t="s">
        <v>312</v>
      </c>
      <c r="G214" s="39"/>
      <c r="H214" s="39"/>
      <c r="I214" s="196"/>
      <c r="J214" s="39"/>
      <c r="K214" s="39"/>
      <c r="L214" s="42"/>
      <c r="M214" s="197"/>
      <c r="N214" s="198"/>
      <c r="O214" s="67"/>
      <c r="P214" s="67"/>
      <c r="Q214" s="67"/>
      <c r="R214" s="67"/>
      <c r="S214" s="67"/>
      <c r="T214" s="68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20" t="s">
        <v>190</v>
      </c>
      <c r="AU214" s="20" t="s">
        <v>86</v>
      </c>
    </row>
    <row r="215" spans="1:65" s="13" customFormat="1" ht="22.5">
      <c r="B215" s="201"/>
      <c r="C215" s="202"/>
      <c r="D215" s="194" t="s">
        <v>192</v>
      </c>
      <c r="E215" s="203" t="s">
        <v>19</v>
      </c>
      <c r="F215" s="204" t="s">
        <v>313</v>
      </c>
      <c r="G215" s="202"/>
      <c r="H215" s="203" t="s">
        <v>19</v>
      </c>
      <c r="I215" s="205"/>
      <c r="J215" s="202"/>
      <c r="K215" s="202"/>
      <c r="L215" s="206"/>
      <c r="M215" s="207"/>
      <c r="N215" s="208"/>
      <c r="O215" s="208"/>
      <c r="P215" s="208"/>
      <c r="Q215" s="208"/>
      <c r="R215" s="208"/>
      <c r="S215" s="208"/>
      <c r="T215" s="209"/>
      <c r="AT215" s="210" t="s">
        <v>192</v>
      </c>
      <c r="AU215" s="210" t="s">
        <v>86</v>
      </c>
      <c r="AV215" s="13" t="s">
        <v>84</v>
      </c>
      <c r="AW215" s="13" t="s">
        <v>37</v>
      </c>
      <c r="AX215" s="13" t="s">
        <v>77</v>
      </c>
      <c r="AY215" s="210" t="s">
        <v>179</v>
      </c>
    </row>
    <row r="216" spans="1:65" s="13" customFormat="1" ht="11.25">
      <c r="B216" s="201"/>
      <c r="C216" s="202"/>
      <c r="D216" s="194" t="s">
        <v>192</v>
      </c>
      <c r="E216" s="203" t="s">
        <v>19</v>
      </c>
      <c r="F216" s="204" t="s">
        <v>297</v>
      </c>
      <c r="G216" s="202"/>
      <c r="H216" s="203" t="s">
        <v>19</v>
      </c>
      <c r="I216" s="205"/>
      <c r="J216" s="202"/>
      <c r="K216" s="202"/>
      <c r="L216" s="206"/>
      <c r="M216" s="207"/>
      <c r="N216" s="208"/>
      <c r="O216" s="208"/>
      <c r="P216" s="208"/>
      <c r="Q216" s="208"/>
      <c r="R216" s="208"/>
      <c r="S216" s="208"/>
      <c r="T216" s="209"/>
      <c r="AT216" s="210" t="s">
        <v>192</v>
      </c>
      <c r="AU216" s="210" t="s">
        <v>86</v>
      </c>
      <c r="AV216" s="13" t="s">
        <v>84</v>
      </c>
      <c r="AW216" s="13" t="s">
        <v>37</v>
      </c>
      <c r="AX216" s="13" t="s">
        <v>77</v>
      </c>
      <c r="AY216" s="210" t="s">
        <v>179</v>
      </c>
    </row>
    <row r="217" spans="1:65" s="14" customFormat="1" ht="11.25">
      <c r="B217" s="211"/>
      <c r="C217" s="212"/>
      <c r="D217" s="194" t="s">
        <v>192</v>
      </c>
      <c r="E217" s="213" t="s">
        <v>19</v>
      </c>
      <c r="F217" s="214" t="s">
        <v>314</v>
      </c>
      <c r="G217" s="212"/>
      <c r="H217" s="215">
        <v>4.3499999999999996</v>
      </c>
      <c r="I217" s="216"/>
      <c r="J217" s="212"/>
      <c r="K217" s="212"/>
      <c r="L217" s="217"/>
      <c r="M217" s="218"/>
      <c r="N217" s="219"/>
      <c r="O217" s="219"/>
      <c r="P217" s="219"/>
      <c r="Q217" s="219"/>
      <c r="R217" s="219"/>
      <c r="S217" s="219"/>
      <c r="T217" s="220"/>
      <c r="AT217" s="221" t="s">
        <v>192</v>
      </c>
      <c r="AU217" s="221" t="s">
        <v>86</v>
      </c>
      <c r="AV217" s="14" t="s">
        <v>86</v>
      </c>
      <c r="AW217" s="14" t="s">
        <v>37</v>
      </c>
      <c r="AX217" s="14" t="s">
        <v>84</v>
      </c>
      <c r="AY217" s="221" t="s">
        <v>179</v>
      </c>
    </row>
    <row r="218" spans="1:65" s="2" customFormat="1" ht="24.2" customHeight="1">
      <c r="A218" s="37"/>
      <c r="B218" s="38"/>
      <c r="C218" s="181" t="s">
        <v>346</v>
      </c>
      <c r="D218" s="181" t="s">
        <v>181</v>
      </c>
      <c r="E218" s="182" t="s">
        <v>316</v>
      </c>
      <c r="F218" s="183" t="s">
        <v>317</v>
      </c>
      <c r="G218" s="184" t="s">
        <v>228</v>
      </c>
      <c r="H218" s="185">
        <v>2.2549999999999999</v>
      </c>
      <c r="I218" s="186"/>
      <c r="J218" s="187">
        <f>ROUND(I218*H218,2)</f>
        <v>0</v>
      </c>
      <c r="K218" s="183" t="s">
        <v>185</v>
      </c>
      <c r="L218" s="42"/>
      <c r="M218" s="188" t="s">
        <v>19</v>
      </c>
      <c r="N218" s="189" t="s">
        <v>48</v>
      </c>
      <c r="O218" s="67"/>
      <c r="P218" s="190">
        <f>O218*H218</f>
        <v>0</v>
      </c>
      <c r="Q218" s="190">
        <v>0</v>
      </c>
      <c r="R218" s="190">
        <f>Q218*H218</f>
        <v>0</v>
      </c>
      <c r="S218" s="190">
        <v>0</v>
      </c>
      <c r="T218" s="191">
        <f>S218*H218</f>
        <v>0</v>
      </c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R218" s="192" t="s">
        <v>186</v>
      </c>
      <c r="AT218" s="192" t="s">
        <v>181</v>
      </c>
      <c r="AU218" s="192" t="s">
        <v>86</v>
      </c>
      <c r="AY218" s="20" t="s">
        <v>179</v>
      </c>
      <c r="BE218" s="193">
        <f>IF(N218="základní",J218,0)</f>
        <v>0</v>
      </c>
      <c r="BF218" s="193">
        <f>IF(N218="snížená",J218,0)</f>
        <v>0</v>
      </c>
      <c r="BG218" s="193">
        <f>IF(N218="zákl. přenesená",J218,0)</f>
        <v>0</v>
      </c>
      <c r="BH218" s="193">
        <f>IF(N218="sníž. přenesená",J218,0)</f>
        <v>0</v>
      </c>
      <c r="BI218" s="193">
        <f>IF(N218="nulová",J218,0)</f>
        <v>0</v>
      </c>
      <c r="BJ218" s="20" t="s">
        <v>84</v>
      </c>
      <c r="BK218" s="193">
        <f>ROUND(I218*H218,2)</f>
        <v>0</v>
      </c>
      <c r="BL218" s="20" t="s">
        <v>186</v>
      </c>
      <c r="BM218" s="192" t="s">
        <v>318</v>
      </c>
    </row>
    <row r="219" spans="1:65" s="2" customFormat="1" ht="29.25">
      <c r="A219" s="37"/>
      <c r="B219" s="38"/>
      <c r="C219" s="39"/>
      <c r="D219" s="194" t="s">
        <v>188</v>
      </c>
      <c r="E219" s="39"/>
      <c r="F219" s="195" t="s">
        <v>319</v>
      </c>
      <c r="G219" s="39"/>
      <c r="H219" s="39"/>
      <c r="I219" s="196"/>
      <c r="J219" s="39"/>
      <c r="K219" s="39"/>
      <c r="L219" s="42"/>
      <c r="M219" s="197"/>
      <c r="N219" s="198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188</v>
      </c>
      <c r="AU219" s="20" t="s">
        <v>86</v>
      </c>
    </row>
    <row r="220" spans="1:65" s="2" customFormat="1" ht="11.25">
      <c r="A220" s="37"/>
      <c r="B220" s="38"/>
      <c r="C220" s="39"/>
      <c r="D220" s="199" t="s">
        <v>190</v>
      </c>
      <c r="E220" s="39"/>
      <c r="F220" s="200" t="s">
        <v>320</v>
      </c>
      <c r="G220" s="39"/>
      <c r="H220" s="39"/>
      <c r="I220" s="196"/>
      <c r="J220" s="39"/>
      <c r="K220" s="39"/>
      <c r="L220" s="42"/>
      <c r="M220" s="197"/>
      <c r="N220" s="198"/>
      <c r="O220" s="67"/>
      <c r="P220" s="67"/>
      <c r="Q220" s="67"/>
      <c r="R220" s="67"/>
      <c r="S220" s="67"/>
      <c r="T220" s="68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T220" s="20" t="s">
        <v>190</v>
      </c>
      <c r="AU220" s="20" t="s">
        <v>86</v>
      </c>
    </row>
    <row r="221" spans="1:65" s="13" customFormat="1" ht="11.25">
      <c r="B221" s="201"/>
      <c r="C221" s="202"/>
      <c r="D221" s="194" t="s">
        <v>192</v>
      </c>
      <c r="E221" s="203" t="s">
        <v>19</v>
      </c>
      <c r="F221" s="204" t="s">
        <v>321</v>
      </c>
      <c r="G221" s="202"/>
      <c r="H221" s="203" t="s">
        <v>19</v>
      </c>
      <c r="I221" s="205"/>
      <c r="J221" s="202"/>
      <c r="K221" s="202"/>
      <c r="L221" s="206"/>
      <c r="M221" s="207"/>
      <c r="N221" s="208"/>
      <c r="O221" s="208"/>
      <c r="P221" s="208"/>
      <c r="Q221" s="208"/>
      <c r="R221" s="208"/>
      <c r="S221" s="208"/>
      <c r="T221" s="209"/>
      <c r="AT221" s="210" t="s">
        <v>192</v>
      </c>
      <c r="AU221" s="210" t="s">
        <v>86</v>
      </c>
      <c r="AV221" s="13" t="s">
        <v>84</v>
      </c>
      <c r="AW221" s="13" t="s">
        <v>37</v>
      </c>
      <c r="AX221" s="13" t="s">
        <v>77</v>
      </c>
      <c r="AY221" s="210" t="s">
        <v>179</v>
      </c>
    </row>
    <row r="222" spans="1:65" s="14" customFormat="1" ht="11.25">
      <c r="B222" s="211"/>
      <c r="C222" s="212"/>
      <c r="D222" s="194" t="s">
        <v>192</v>
      </c>
      <c r="E222" s="213" t="s">
        <v>19</v>
      </c>
      <c r="F222" s="214" t="s">
        <v>789</v>
      </c>
      <c r="G222" s="212"/>
      <c r="H222" s="215">
        <v>2.2549999999999999</v>
      </c>
      <c r="I222" s="216"/>
      <c r="J222" s="212"/>
      <c r="K222" s="212"/>
      <c r="L222" s="217"/>
      <c r="M222" s="218"/>
      <c r="N222" s="219"/>
      <c r="O222" s="219"/>
      <c r="P222" s="219"/>
      <c r="Q222" s="219"/>
      <c r="R222" s="219"/>
      <c r="S222" s="219"/>
      <c r="T222" s="220"/>
      <c r="AT222" s="221" t="s">
        <v>192</v>
      </c>
      <c r="AU222" s="221" t="s">
        <v>86</v>
      </c>
      <c r="AV222" s="14" t="s">
        <v>86</v>
      </c>
      <c r="AW222" s="14" t="s">
        <v>37</v>
      </c>
      <c r="AX222" s="14" t="s">
        <v>84</v>
      </c>
      <c r="AY222" s="221" t="s">
        <v>179</v>
      </c>
    </row>
    <row r="223" spans="1:65" s="2" customFormat="1" ht="24.2" customHeight="1">
      <c r="A223" s="37"/>
      <c r="B223" s="38"/>
      <c r="C223" s="181" t="s">
        <v>358</v>
      </c>
      <c r="D223" s="181" t="s">
        <v>181</v>
      </c>
      <c r="E223" s="182" t="s">
        <v>323</v>
      </c>
      <c r="F223" s="183" t="s">
        <v>324</v>
      </c>
      <c r="G223" s="184" t="s">
        <v>228</v>
      </c>
      <c r="H223" s="185">
        <v>0.435</v>
      </c>
      <c r="I223" s="186"/>
      <c r="J223" s="187">
        <f>ROUND(I223*H223,2)</f>
        <v>0</v>
      </c>
      <c r="K223" s="183" t="s">
        <v>185</v>
      </c>
      <c r="L223" s="42"/>
      <c r="M223" s="188" t="s">
        <v>19</v>
      </c>
      <c r="N223" s="189" t="s">
        <v>48</v>
      </c>
      <c r="O223" s="67"/>
      <c r="P223" s="190">
        <f>O223*H223</f>
        <v>0</v>
      </c>
      <c r="Q223" s="190">
        <v>0</v>
      </c>
      <c r="R223" s="190">
        <f>Q223*H223</f>
        <v>0</v>
      </c>
      <c r="S223" s="190">
        <v>0</v>
      </c>
      <c r="T223" s="191">
        <f>S223*H223</f>
        <v>0</v>
      </c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R223" s="192" t="s">
        <v>186</v>
      </c>
      <c r="AT223" s="192" t="s">
        <v>181</v>
      </c>
      <c r="AU223" s="192" t="s">
        <v>86</v>
      </c>
      <c r="AY223" s="20" t="s">
        <v>179</v>
      </c>
      <c r="BE223" s="193">
        <f>IF(N223="základní",J223,0)</f>
        <v>0</v>
      </c>
      <c r="BF223" s="193">
        <f>IF(N223="snížená",J223,0)</f>
        <v>0</v>
      </c>
      <c r="BG223" s="193">
        <f>IF(N223="zákl. přenesená",J223,0)</f>
        <v>0</v>
      </c>
      <c r="BH223" s="193">
        <f>IF(N223="sníž. přenesená",J223,0)</f>
        <v>0</v>
      </c>
      <c r="BI223" s="193">
        <f>IF(N223="nulová",J223,0)</f>
        <v>0</v>
      </c>
      <c r="BJ223" s="20" t="s">
        <v>84</v>
      </c>
      <c r="BK223" s="193">
        <f>ROUND(I223*H223,2)</f>
        <v>0</v>
      </c>
      <c r="BL223" s="20" t="s">
        <v>186</v>
      </c>
      <c r="BM223" s="192" t="s">
        <v>325</v>
      </c>
    </row>
    <row r="224" spans="1:65" s="2" customFormat="1" ht="29.25">
      <c r="A224" s="37"/>
      <c r="B224" s="38"/>
      <c r="C224" s="39"/>
      <c r="D224" s="194" t="s">
        <v>188</v>
      </c>
      <c r="E224" s="39"/>
      <c r="F224" s="195" t="s">
        <v>326</v>
      </c>
      <c r="G224" s="39"/>
      <c r="H224" s="39"/>
      <c r="I224" s="196"/>
      <c r="J224" s="39"/>
      <c r="K224" s="39"/>
      <c r="L224" s="42"/>
      <c r="M224" s="197"/>
      <c r="N224" s="198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188</v>
      </c>
      <c r="AU224" s="20" t="s">
        <v>86</v>
      </c>
    </row>
    <row r="225" spans="1:65" s="2" customFormat="1" ht="11.25">
      <c r="A225" s="37"/>
      <c r="B225" s="38"/>
      <c r="C225" s="39"/>
      <c r="D225" s="199" t="s">
        <v>190</v>
      </c>
      <c r="E225" s="39"/>
      <c r="F225" s="200" t="s">
        <v>327</v>
      </c>
      <c r="G225" s="39"/>
      <c r="H225" s="39"/>
      <c r="I225" s="196"/>
      <c r="J225" s="39"/>
      <c r="K225" s="39"/>
      <c r="L225" s="42"/>
      <c r="M225" s="197"/>
      <c r="N225" s="198"/>
      <c r="O225" s="67"/>
      <c r="P225" s="67"/>
      <c r="Q225" s="67"/>
      <c r="R225" s="67"/>
      <c r="S225" s="67"/>
      <c r="T225" s="68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20" t="s">
        <v>190</v>
      </c>
      <c r="AU225" s="20" t="s">
        <v>86</v>
      </c>
    </row>
    <row r="226" spans="1:65" s="13" customFormat="1" ht="22.5">
      <c r="B226" s="201"/>
      <c r="C226" s="202"/>
      <c r="D226" s="194" t="s">
        <v>192</v>
      </c>
      <c r="E226" s="203" t="s">
        <v>19</v>
      </c>
      <c r="F226" s="204" t="s">
        <v>328</v>
      </c>
      <c r="G226" s="202"/>
      <c r="H226" s="203" t="s">
        <v>19</v>
      </c>
      <c r="I226" s="205"/>
      <c r="J226" s="202"/>
      <c r="K226" s="202"/>
      <c r="L226" s="206"/>
      <c r="M226" s="207"/>
      <c r="N226" s="208"/>
      <c r="O226" s="208"/>
      <c r="P226" s="208"/>
      <c r="Q226" s="208"/>
      <c r="R226" s="208"/>
      <c r="S226" s="208"/>
      <c r="T226" s="209"/>
      <c r="AT226" s="210" t="s">
        <v>192</v>
      </c>
      <c r="AU226" s="210" t="s">
        <v>86</v>
      </c>
      <c r="AV226" s="13" t="s">
        <v>84</v>
      </c>
      <c r="AW226" s="13" t="s">
        <v>37</v>
      </c>
      <c r="AX226" s="13" t="s">
        <v>77</v>
      </c>
      <c r="AY226" s="210" t="s">
        <v>179</v>
      </c>
    </row>
    <row r="227" spans="1:65" s="14" customFormat="1" ht="11.25">
      <c r="B227" s="211"/>
      <c r="C227" s="212"/>
      <c r="D227" s="194" t="s">
        <v>192</v>
      </c>
      <c r="E227" s="213" t="s">
        <v>19</v>
      </c>
      <c r="F227" s="214" t="s">
        <v>306</v>
      </c>
      <c r="G227" s="212"/>
      <c r="H227" s="215">
        <v>0.435</v>
      </c>
      <c r="I227" s="216"/>
      <c r="J227" s="212"/>
      <c r="K227" s="212"/>
      <c r="L227" s="217"/>
      <c r="M227" s="218"/>
      <c r="N227" s="219"/>
      <c r="O227" s="219"/>
      <c r="P227" s="219"/>
      <c r="Q227" s="219"/>
      <c r="R227" s="219"/>
      <c r="S227" s="219"/>
      <c r="T227" s="220"/>
      <c r="AT227" s="221" t="s">
        <v>192</v>
      </c>
      <c r="AU227" s="221" t="s">
        <v>86</v>
      </c>
      <c r="AV227" s="14" t="s">
        <v>86</v>
      </c>
      <c r="AW227" s="14" t="s">
        <v>37</v>
      </c>
      <c r="AX227" s="14" t="s">
        <v>84</v>
      </c>
      <c r="AY227" s="221" t="s">
        <v>179</v>
      </c>
    </row>
    <row r="228" spans="1:65" s="2" customFormat="1" ht="33" customHeight="1">
      <c r="A228" s="37"/>
      <c r="B228" s="38"/>
      <c r="C228" s="181" t="s">
        <v>7</v>
      </c>
      <c r="D228" s="181" t="s">
        <v>181</v>
      </c>
      <c r="E228" s="182" t="s">
        <v>330</v>
      </c>
      <c r="F228" s="183" t="s">
        <v>331</v>
      </c>
      <c r="G228" s="184" t="s">
        <v>332</v>
      </c>
      <c r="H228" s="185">
        <v>4.5739999999999998</v>
      </c>
      <c r="I228" s="186"/>
      <c r="J228" s="187">
        <f>ROUND(I228*H228,2)</f>
        <v>0</v>
      </c>
      <c r="K228" s="183" t="s">
        <v>185</v>
      </c>
      <c r="L228" s="42"/>
      <c r="M228" s="188" t="s">
        <v>19</v>
      </c>
      <c r="N228" s="189" t="s">
        <v>48</v>
      </c>
      <c r="O228" s="67"/>
      <c r="P228" s="190">
        <f>O228*H228</f>
        <v>0</v>
      </c>
      <c r="Q228" s="190">
        <v>0</v>
      </c>
      <c r="R228" s="190">
        <f>Q228*H228</f>
        <v>0</v>
      </c>
      <c r="S228" s="190">
        <v>0</v>
      </c>
      <c r="T228" s="191">
        <f>S228*H228</f>
        <v>0</v>
      </c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R228" s="192" t="s">
        <v>186</v>
      </c>
      <c r="AT228" s="192" t="s">
        <v>181</v>
      </c>
      <c r="AU228" s="192" t="s">
        <v>86</v>
      </c>
      <c r="AY228" s="20" t="s">
        <v>179</v>
      </c>
      <c r="BE228" s="193">
        <f>IF(N228="základní",J228,0)</f>
        <v>0</v>
      </c>
      <c r="BF228" s="193">
        <f>IF(N228="snížená",J228,0)</f>
        <v>0</v>
      </c>
      <c r="BG228" s="193">
        <f>IF(N228="zákl. přenesená",J228,0)</f>
        <v>0</v>
      </c>
      <c r="BH228" s="193">
        <f>IF(N228="sníž. přenesená",J228,0)</f>
        <v>0</v>
      </c>
      <c r="BI228" s="193">
        <f>IF(N228="nulová",J228,0)</f>
        <v>0</v>
      </c>
      <c r="BJ228" s="20" t="s">
        <v>84</v>
      </c>
      <c r="BK228" s="193">
        <f>ROUND(I228*H228,2)</f>
        <v>0</v>
      </c>
      <c r="BL228" s="20" t="s">
        <v>186</v>
      </c>
      <c r="BM228" s="192" t="s">
        <v>333</v>
      </c>
    </row>
    <row r="229" spans="1:65" s="2" customFormat="1" ht="29.25">
      <c r="A229" s="37"/>
      <c r="B229" s="38"/>
      <c r="C229" s="39"/>
      <c r="D229" s="194" t="s">
        <v>188</v>
      </c>
      <c r="E229" s="39"/>
      <c r="F229" s="195" t="s">
        <v>334</v>
      </c>
      <c r="G229" s="39"/>
      <c r="H229" s="39"/>
      <c r="I229" s="196"/>
      <c r="J229" s="39"/>
      <c r="K229" s="39"/>
      <c r="L229" s="42"/>
      <c r="M229" s="197"/>
      <c r="N229" s="198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188</v>
      </c>
      <c r="AU229" s="20" t="s">
        <v>86</v>
      </c>
    </row>
    <row r="230" spans="1:65" s="2" customFormat="1" ht="11.25">
      <c r="A230" s="37"/>
      <c r="B230" s="38"/>
      <c r="C230" s="39"/>
      <c r="D230" s="199" t="s">
        <v>190</v>
      </c>
      <c r="E230" s="39"/>
      <c r="F230" s="200" t="s">
        <v>335</v>
      </c>
      <c r="G230" s="39"/>
      <c r="H230" s="39"/>
      <c r="I230" s="196"/>
      <c r="J230" s="39"/>
      <c r="K230" s="39"/>
      <c r="L230" s="42"/>
      <c r="M230" s="197"/>
      <c r="N230" s="198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190</v>
      </c>
      <c r="AU230" s="20" t="s">
        <v>86</v>
      </c>
    </row>
    <row r="231" spans="1:65" s="13" customFormat="1" ht="11.25">
      <c r="B231" s="201"/>
      <c r="C231" s="202"/>
      <c r="D231" s="194" t="s">
        <v>192</v>
      </c>
      <c r="E231" s="203" t="s">
        <v>19</v>
      </c>
      <c r="F231" s="204" t="s">
        <v>336</v>
      </c>
      <c r="G231" s="202"/>
      <c r="H231" s="203" t="s">
        <v>19</v>
      </c>
      <c r="I231" s="205"/>
      <c r="J231" s="202"/>
      <c r="K231" s="202"/>
      <c r="L231" s="206"/>
      <c r="M231" s="207"/>
      <c r="N231" s="208"/>
      <c r="O231" s="208"/>
      <c r="P231" s="208"/>
      <c r="Q231" s="208"/>
      <c r="R231" s="208"/>
      <c r="S231" s="208"/>
      <c r="T231" s="209"/>
      <c r="AT231" s="210" t="s">
        <v>192</v>
      </c>
      <c r="AU231" s="210" t="s">
        <v>86</v>
      </c>
      <c r="AV231" s="13" t="s">
        <v>84</v>
      </c>
      <c r="AW231" s="13" t="s">
        <v>37</v>
      </c>
      <c r="AX231" s="13" t="s">
        <v>77</v>
      </c>
      <c r="AY231" s="210" t="s">
        <v>179</v>
      </c>
    </row>
    <row r="232" spans="1:65" s="14" customFormat="1" ht="11.25">
      <c r="B232" s="211"/>
      <c r="C232" s="212"/>
      <c r="D232" s="194" t="s">
        <v>192</v>
      </c>
      <c r="E232" s="213" t="s">
        <v>19</v>
      </c>
      <c r="F232" s="214" t="s">
        <v>791</v>
      </c>
      <c r="G232" s="212"/>
      <c r="H232" s="215">
        <v>3.8340000000000001</v>
      </c>
      <c r="I232" s="216"/>
      <c r="J232" s="212"/>
      <c r="K232" s="212"/>
      <c r="L232" s="217"/>
      <c r="M232" s="218"/>
      <c r="N232" s="219"/>
      <c r="O232" s="219"/>
      <c r="P232" s="219"/>
      <c r="Q232" s="219"/>
      <c r="R232" s="219"/>
      <c r="S232" s="219"/>
      <c r="T232" s="220"/>
      <c r="AT232" s="221" t="s">
        <v>192</v>
      </c>
      <c r="AU232" s="221" t="s">
        <v>86</v>
      </c>
      <c r="AV232" s="14" t="s">
        <v>86</v>
      </c>
      <c r="AW232" s="14" t="s">
        <v>37</v>
      </c>
      <c r="AX232" s="14" t="s">
        <v>77</v>
      </c>
      <c r="AY232" s="221" t="s">
        <v>179</v>
      </c>
    </row>
    <row r="233" spans="1:65" s="14" customFormat="1" ht="11.25">
      <c r="B233" s="211"/>
      <c r="C233" s="212"/>
      <c r="D233" s="194" t="s">
        <v>192</v>
      </c>
      <c r="E233" s="213" t="s">
        <v>19</v>
      </c>
      <c r="F233" s="214" t="s">
        <v>338</v>
      </c>
      <c r="G233" s="212"/>
      <c r="H233" s="215">
        <v>0.74</v>
      </c>
      <c r="I233" s="216"/>
      <c r="J233" s="212"/>
      <c r="K233" s="212"/>
      <c r="L233" s="217"/>
      <c r="M233" s="218"/>
      <c r="N233" s="219"/>
      <c r="O233" s="219"/>
      <c r="P233" s="219"/>
      <c r="Q233" s="219"/>
      <c r="R233" s="219"/>
      <c r="S233" s="219"/>
      <c r="T233" s="220"/>
      <c r="AT233" s="221" t="s">
        <v>192</v>
      </c>
      <c r="AU233" s="221" t="s">
        <v>86</v>
      </c>
      <c r="AV233" s="14" t="s">
        <v>86</v>
      </c>
      <c r="AW233" s="14" t="s">
        <v>37</v>
      </c>
      <c r="AX233" s="14" t="s">
        <v>77</v>
      </c>
      <c r="AY233" s="221" t="s">
        <v>179</v>
      </c>
    </row>
    <row r="234" spans="1:65" s="15" customFormat="1" ht="11.25">
      <c r="B234" s="222"/>
      <c r="C234" s="223"/>
      <c r="D234" s="194" t="s">
        <v>192</v>
      </c>
      <c r="E234" s="224" t="s">
        <v>19</v>
      </c>
      <c r="F234" s="225" t="s">
        <v>205</v>
      </c>
      <c r="G234" s="223"/>
      <c r="H234" s="226">
        <v>4.5739999999999998</v>
      </c>
      <c r="I234" s="227"/>
      <c r="J234" s="223"/>
      <c r="K234" s="223"/>
      <c r="L234" s="228"/>
      <c r="M234" s="229"/>
      <c r="N234" s="230"/>
      <c r="O234" s="230"/>
      <c r="P234" s="230"/>
      <c r="Q234" s="230"/>
      <c r="R234" s="230"/>
      <c r="S234" s="230"/>
      <c r="T234" s="231"/>
      <c r="AT234" s="232" t="s">
        <v>192</v>
      </c>
      <c r="AU234" s="232" t="s">
        <v>86</v>
      </c>
      <c r="AV234" s="15" t="s">
        <v>186</v>
      </c>
      <c r="AW234" s="15" t="s">
        <v>37</v>
      </c>
      <c r="AX234" s="15" t="s">
        <v>84</v>
      </c>
      <c r="AY234" s="232" t="s">
        <v>179</v>
      </c>
    </row>
    <row r="235" spans="1:65" s="2" customFormat="1" ht="16.5" customHeight="1">
      <c r="A235" s="37"/>
      <c r="B235" s="38"/>
      <c r="C235" s="181" t="s">
        <v>373</v>
      </c>
      <c r="D235" s="181" t="s">
        <v>181</v>
      </c>
      <c r="E235" s="182" t="s">
        <v>340</v>
      </c>
      <c r="F235" s="183" t="s">
        <v>341</v>
      </c>
      <c r="G235" s="184" t="s">
        <v>228</v>
      </c>
      <c r="H235" s="185">
        <v>2.69</v>
      </c>
      <c r="I235" s="186"/>
      <c r="J235" s="187">
        <f>ROUND(I235*H235,2)</f>
        <v>0</v>
      </c>
      <c r="K235" s="183" t="s">
        <v>185</v>
      </c>
      <c r="L235" s="42"/>
      <c r="M235" s="188" t="s">
        <v>19</v>
      </c>
      <c r="N235" s="189" t="s">
        <v>48</v>
      </c>
      <c r="O235" s="67"/>
      <c r="P235" s="190">
        <f>O235*H235</f>
        <v>0</v>
      </c>
      <c r="Q235" s="190">
        <v>0</v>
      </c>
      <c r="R235" s="190">
        <f>Q235*H235</f>
        <v>0</v>
      </c>
      <c r="S235" s="190">
        <v>0</v>
      </c>
      <c r="T235" s="191">
        <f>S235*H235</f>
        <v>0</v>
      </c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R235" s="192" t="s">
        <v>186</v>
      </c>
      <c r="AT235" s="192" t="s">
        <v>181</v>
      </c>
      <c r="AU235" s="192" t="s">
        <v>86</v>
      </c>
      <c r="AY235" s="20" t="s">
        <v>179</v>
      </c>
      <c r="BE235" s="193">
        <f>IF(N235="základní",J235,0)</f>
        <v>0</v>
      </c>
      <c r="BF235" s="193">
        <f>IF(N235="snížená",J235,0)</f>
        <v>0</v>
      </c>
      <c r="BG235" s="193">
        <f>IF(N235="zákl. přenesená",J235,0)</f>
        <v>0</v>
      </c>
      <c r="BH235" s="193">
        <f>IF(N235="sníž. přenesená",J235,0)</f>
        <v>0</v>
      </c>
      <c r="BI235" s="193">
        <f>IF(N235="nulová",J235,0)</f>
        <v>0</v>
      </c>
      <c r="BJ235" s="20" t="s">
        <v>84</v>
      </c>
      <c r="BK235" s="193">
        <f>ROUND(I235*H235,2)</f>
        <v>0</v>
      </c>
      <c r="BL235" s="20" t="s">
        <v>186</v>
      </c>
      <c r="BM235" s="192" t="s">
        <v>342</v>
      </c>
    </row>
    <row r="236" spans="1:65" s="2" customFormat="1" ht="19.5">
      <c r="A236" s="37"/>
      <c r="B236" s="38"/>
      <c r="C236" s="39"/>
      <c r="D236" s="194" t="s">
        <v>188</v>
      </c>
      <c r="E236" s="39"/>
      <c r="F236" s="195" t="s">
        <v>343</v>
      </c>
      <c r="G236" s="39"/>
      <c r="H236" s="39"/>
      <c r="I236" s="196"/>
      <c r="J236" s="39"/>
      <c r="K236" s="39"/>
      <c r="L236" s="42"/>
      <c r="M236" s="197"/>
      <c r="N236" s="198"/>
      <c r="O236" s="67"/>
      <c r="P236" s="67"/>
      <c r="Q236" s="67"/>
      <c r="R236" s="67"/>
      <c r="S236" s="67"/>
      <c r="T236" s="68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20" t="s">
        <v>188</v>
      </c>
      <c r="AU236" s="20" t="s">
        <v>86</v>
      </c>
    </row>
    <row r="237" spans="1:65" s="2" customFormat="1" ht="11.25">
      <c r="A237" s="37"/>
      <c r="B237" s="38"/>
      <c r="C237" s="39"/>
      <c r="D237" s="199" t="s">
        <v>190</v>
      </c>
      <c r="E237" s="39"/>
      <c r="F237" s="200" t="s">
        <v>344</v>
      </c>
      <c r="G237" s="39"/>
      <c r="H237" s="39"/>
      <c r="I237" s="196"/>
      <c r="J237" s="39"/>
      <c r="K237" s="39"/>
      <c r="L237" s="42"/>
      <c r="M237" s="197"/>
      <c r="N237" s="198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190</v>
      </c>
      <c r="AU237" s="20" t="s">
        <v>86</v>
      </c>
    </row>
    <row r="238" spans="1:65" s="14" customFormat="1" ht="11.25">
      <c r="B238" s="211"/>
      <c r="C238" s="212"/>
      <c r="D238" s="194" t="s">
        <v>192</v>
      </c>
      <c r="E238" s="213" t="s">
        <v>19</v>
      </c>
      <c r="F238" s="214" t="s">
        <v>789</v>
      </c>
      <c r="G238" s="212"/>
      <c r="H238" s="215">
        <v>2.2549999999999999</v>
      </c>
      <c r="I238" s="216"/>
      <c r="J238" s="212"/>
      <c r="K238" s="212"/>
      <c r="L238" s="217"/>
      <c r="M238" s="218"/>
      <c r="N238" s="219"/>
      <c r="O238" s="219"/>
      <c r="P238" s="219"/>
      <c r="Q238" s="219"/>
      <c r="R238" s="219"/>
      <c r="S238" s="219"/>
      <c r="T238" s="220"/>
      <c r="AT238" s="221" t="s">
        <v>192</v>
      </c>
      <c r="AU238" s="221" t="s">
        <v>86</v>
      </c>
      <c r="AV238" s="14" t="s">
        <v>86</v>
      </c>
      <c r="AW238" s="14" t="s">
        <v>37</v>
      </c>
      <c r="AX238" s="14" t="s">
        <v>77</v>
      </c>
      <c r="AY238" s="221" t="s">
        <v>179</v>
      </c>
    </row>
    <row r="239" spans="1:65" s="14" customFormat="1" ht="11.25">
      <c r="B239" s="211"/>
      <c r="C239" s="212"/>
      <c r="D239" s="194" t="s">
        <v>192</v>
      </c>
      <c r="E239" s="213" t="s">
        <v>19</v>
      </c>
      <c r="F239" s="214" t="s">
        <v>345</v>
      </c>
      <c r="G239" s="212"/>
      <c r="H239" s="215">
        <v>0.435</v>
      </c>
      <c r="I239" s="216"/>
      <c r="J239" s="212"/>
      <c r="K239" s="212"/>
      <c r="L239" s="217"/>
      <c r="M239" s="218"/>
      <c r="N239" s="219"/>
      <c r="O239" s="219"/>
      <c r="P239" s="219"/>
      <c r="Q239" s="219"/>
      <c r="R239" s="219"/>
      <c r="S239" s="219"/>
      <c r="T239" s="220"/>
      <c r="AT239" s="221" t="s">
        <v>192</v>
      </c>
      <c r="AU239" s="221" t="s">
        <v>86</v>
      </c>
      <c r="AV239" s="14" t="s">
        <v>86</v>
      </c>
      <c r="AW239" s="14" t="s">
        <v>37</v>
      </c>
      <c r="AX239" s="14" t="s">
        <v>77</v>
      </c>
      <c r="AY239" s="221" t="s">
        <v>179</v>
      </c>
    </row>
    <row r="240" spans="1:65" s="15" customFormat="1" ht="11.25">
      <c r="B240" s="222"/>
      <c r="C240" s="223"/>
      <c r="D240" s="194" t="s">
        <v>192</v>
      </c>
      <c r="E240" s="224" t="s">
        <v>19</v>
      </c>
      <c r="F240" s="225" t="s">
        <v>205</v>
      </c>
      <c r="G240" s="223"/>
      <c r="H240" s="226">
        <v>2.69</v>
      </c>
      <c r="I240" s="227"/>
      <c r="J240" s="223"/>
      <c r="K240" s="223"/>
      <c r="L240" s="228"/>
      <c r="M240" s="229"/>
      <c r="N240" s="230"/>
      <c r="O240" s="230"/>
      <c r="P240" s="230"/>
      <c r="Q240" s="230"/>
      <c r="R240" s="230"/>
      <c r="S240" s="230"/>
      <c r="T240" s="231"/>
      <c r="AT240" s="232" t="s">
        <v>192</v>
      </c>
      <c r="AU240" s="232" t="s">
        <v>86</v>
      </c>
      <c r="AV240" s="15" t="s">
        <v>186</v>
      </c>
      <c r="AW240" s="15" t="s">
        <v>37</v>
      </c>
      <c r="AX240" s="15" t="s">
        <v>84</v>
      </c>
      <c r="AY240" s="232" t="s">
        <v>179</v>
      </c>
    </row>
    <row r="241" spans="1:65" s="2" customFormat="1" ht="24.2" customHeight="1">
      <c r="A241" s="37"/>
      <c r="B241" s="38"/>
      <c r="C241" s="181" t="s">
        <v>379</v>
      </c>
      <c r="D241" s="181" t="s">
        <v>181</v>
      </c>
      <c r="E241" s="182" t="s">
        <v>347</v>
      </c>
      <c r="F241" s="183" t="s">
        <v>348</v>
      </c>
      <c r="G241" s="184" t="s">
        <v>228</v>
      </c>
      <c r="H241" s="185">
        <v>6.83</v>
      </c>
      <c r="I241" s="186"/>
      <c r="J241" s="187">
        <f>ROUND(I241*H241,2)</f>
        <v>0</v>
      </c>
      <c r="K241" s="183" t="s">
        <v>185</v>
      </c>
      <c r="L241" s="42"/>
      <c r="M241" s="188" t="s">
        <v>19</v>
      </c>
      <c r="N241" s="189" t="s">
        <v>48</v>
      </c>
      <c r="O241" s="67"/>
      <c r="P241" s="190">
        <f>O241*H241</f>
        <v>0</v>
      </c>
      <c r="Q241" s="190">
        <v>0</v>
      </c>
      <c r="R241" s="190">
        <f>Q241*H241</f>
        <v>0</v>
      </c>
      <c r="S241" s="190">
        <v>0</v>
      </c>
      <c r="T241" s="191">
        <f>S241*H241</f>
        <v>0</v>
      </c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R241" s="192" t="s">
        <v>186</v>
      </c>
      <c r="AT241" s="192" t="s">
        <v>181</v>
      </c>
      <c r="AU241" s="192" t="s">
        <v>86</v>
      </c>
      <c r="AY241" s="20" t="s">
        <v>179</v>
      </c>
      <c r="BE241" s="193">
        <f>IF(N241="základní",J241,0)</f>
        <v>0</v>
      </c>
      <c r="BF241" s="193">
        <f>IF(N241="snížená",J241,0)</f>
        <v>0</v>
      </c>
      <c r="BG241" s="193">
        <f>IF(N241="zákl. přenesená",J241,0)</f>
        <v>0</v>
      </c>
      <c r="BH241" s="193">
        <f>IF(N241="sníž. přenesená",J241,0)</f>
        <v>0</v>
      </c>
      <c r="BI241" s="193">
        <f>IF(N241="nulová",J241,0)</f>
        <v>0</v>
      </c>
      <c r="BJ241" s="20" t="s">
        <v>84</v>
      </c>
      <c r="BK241" s="193">
        <f>ROUND(I241*H241,2)</f>
        <v>0</v>
      </c>
      <c r="BL241" s="20" t="s">
        <v>186</v>
      </c>
      <c r="BM241" s="192" t="s">
        <v>349</v>
      </c>
    </row>
    <row r="242" spans="1:65" s="2" customFormat="1" ht="29.25">
      <c r="A242" s="37"/>
      <c r="B242" s="38"/>
      <c r="C242" s="39"/>
      <c r="D242" s="194" t="s">
        <v>188</v>
      </c>
      <c r="E242" s="39"/>
      <c r="F242" s="195" t="s">
        <v>350</v>
      </c>
      <c r="G242" s="39"/>
      <c r="H242" s="39"/>
      <c r="I242" s="196"/>
      <c r="J242" s="39"/>
      <c r="K242" s="39"/>
      <c r="L242" s="42"/>
      <c r="M242" s="197"/>
      <c r="N242" s="198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188</v>
      </c>
      <c r="AU242" s="20" t="s">
        <v>86</v>
      </c>
    </row>
    <row r="243" spans="1:65" s="2" customFormat="1" ht="11.25">
      <c r="A243" s="37"/>
      <c r="B243" s="38"/>
      <c r="C243" s="39"/>
      <c r="D243" s="199" t="s">
        <v>190</v>
      </c>
      <c r="E243" s="39"/>
      <c r="F243" s="200" t="s">
        <v>351</v>
      </c>
      <c r="G243" s="39"/>
      <c r="H243" s="39"/>
      <c r="I243" s="196"/>
      <c r="J243" s="39"/>
      <c r="K243" s="39"/>
      <c r="L243" s="42"/>
      <c r="M243" s="197"/>
      <c r="N243" s="198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190</v>
      </c>
      <c r="AU243" s="20" t="s">
        <v>86</v>
      </c>
    </row>
    <row r="244" spans="1:65" s="13" customFormat="1" ht="22.5">
      <c r="B244" s="201"/>
      <c r="C244" s="202"/>
      <c r="D244" s="194" t="s">
        <v>192</v>
      </c>
      <c r="E244" s="203" t="s">
        <v>19</v>
      </c>
      <c r="F244" s="204" t="s">
        <v>792</v>
      </c>
      <c r="G244" s="202"/>
      <c r="H244" s="203" t="s">
        <v>19</v>
      </c>
      <c r="I244" s="205"/>
      <c r="J244" s="202"/>
      <c r="K244" s="202"/>
      <c r="L244" s="206"/>
      <c r="M244" s="207"/>
      <c r="N244" s="208"/>
      <c r="O244" s="208"/>
      <c r="P244" s="208"/>
      <c r="Q244" s="208"/>
      <c r="R244" s="208"/>
      <c r="S244" s="208"/>
      <c r="T244" s="209"/>
      <c r="AT244" s="210" t="s">
        <v>192</v>
      </c>
      <c r="AU244" s="210" t="s">
        <v>86</v>
      </c>
      <c r="AV244" s="13" t="s">
        <v>84</v>
      </c>
      <c r="AW244" s="13" t="s">
        <v>37</v>
      </c>
      <c r="AX244" s="13" t="s">
        <v>77</v>
      </c>
      <c r="AY244" s="210" t="s">
        <v>179</v>
      </c>
    </row>
    <row r="245" spans="1:65" s="13" customFormat="1" ht="22.5">
      <c r="B245" s="201"/>
      <c r="C245" s="202"/>
      <c r="D245" s="194" t="s">
        <v>192</v>
      </c>
      <c r="E245" s="203" t="s">
        <v>19</v>
      </c>
      <c r="F245" s="204" t="s">
        <v>353</v>
      </c>
      <c r="G245" s="202"/>
      <c r="H245" s="203" t="s">
        <v>19</v>
      </c>
      <c r="I245" s="205"/>
      <c r="J245" s="202"/>
      <c r="K245" s="202"/>
      <c r="L245" s="206"/>
      <c r="M245" s="207"/>
      <c r="N245" s="208"/>
      <c r="O245" s="208"/>
      <c r="P245" s="208"/>
      <c r="Q245" s="208"/>
      <c r="R245" s="208"/>
      <c r="S245" s="208"/>
      <c r="T245" s="209"/>
      <c r="AT245" s="210" t="s">
        <v>192</v>
      </c>
      <c r="AU245" s="210" t="s">
        <v>86</v>
      </c>
      <c r="AV245" s="13" t="s">
        <v>84</v>
      </c>
      <c r="AW245" s="13" t="s">
        <v>37</v>
      </c>
      <c r="AX245" s="13" t="s">
        <v>77</v>
      </c>
      <c r="AY245" s="210" t="s">
        <v>179</v>
      </c>
    </row>
    <row r="246" spans="1:65" s="14" customFormat="1" ht="11.25">
      <c r="B246" s="211"/>
      <c r="C246" s="212"/>
      <c r="D246" s="194" t="s">
        <v>192</v>
      </c>
      <c r="E246" s="213" t="s">
        <v>19</v>
      </c>
      <c r="F246" s="214" t="s">
        <v>793</v>
      </c>
      <c r="G246" s="212"/>
      <c r="H246" s="215">
        <v>0.61599999999999999</v>
      </c>
      <c r="I246" s="216"/>
      <c r="J246" s="212"/>
      <c r="K246" s="212"/>
      <c r="L246" s="217"/>
      <c r="M246" s="218"/>
      <c r="N246" s="219"/>
      <c r="O246" s="219"/>
      <c r="P246" s="219"/>
      <c r="Q246" s="219"/>
      <c r="R246" s="219"/>
      <c r="S246" s="219"/>
      <c r="T246" s="220"/>
      <c r="AT246" s="221" t="s">
        <v>192</v>
      </c>
      <c r="AU246" s="221" t="s">
        <v>86</v>
      </c>
      <c r="AV246" s="14" t="s">
        <v>86</v>
      </c>
      <c r="AW246" s="14" t="s">
        <v>37</v>
      </c>
      <c r="AX246" s="14" t="s">
        <v>77</v>
      </c>
      <c r="AY246" s="221" t="s">
        <v>179</v>
      </c>
    </row>
    <row r="247" spans="1:65" s="13" customFormat="1" ht="22.5">
      <c r="B247" s="201"/>
      <c r="C247" s="202"/>
      <c r="D247" s="194" t="s">
        <v>192</v>
      </c>
      <c r="E247" s="203" t="s">
        <v>19</v>
      </c>
      <c r="F247" s="204" t="s">
        <v>794</v>
      </c>
      <c r="G247" s="202"/>
      <c r="H247" s="203" t="s">
        <v>19</v>
      </c>
      <c r="I247" s="205"/>
      <c r="J247" s="202"/>
      <c r="K247" s="202"/>
      <c r="L247" s="206"/>
      <c r="M247" s="207"/>
      <c r="N247" s="208"/>
      <c r="O247" s="208"/>
      <c r="P247" s="208"/>
      <c r="Q247" s="208"/>
      <c r="R247" s="208"/>
      <c r="S247" s="208"/>
      <c r="T247" s="209"/>
      <c r="AT247" s="210" t="s">
        <v>192</v>
      </c>
      <c r="AU247" s="210" t="s">
        <v>86</v>
      </c>
      <c r="AV247" s="13" t="s">
        <v>84</v>
      </c>
      <c r="AW247" s="13" t="s">
        <v>37</v>
      </c>
      <c r="AX247" s="13" t="s">
        <v>77</v>
      </c>
      <c r="AY247" s="210" t="s">
        <v>179</v>
      </c>
    </row>
    <row r="248" spans="1:65" s="13" customFormat="1" ht="22.5">
      <c r="B248" s="201"/>
      <c r="C248" s="202"/>
      <c r="D248" s="194" t="s">
        <v>192</v>
      </c>
      <c r="E248" s="203" t="s">
        <v>19</v>
      </c>
      <c r="F248" s="204" t="s">
        <v>356</v>
      </c>
      <c r="G248" s="202"/>
      <c r="H248" s="203" t="s">
        <v>19</v>
      </c>
      <c r="I248" s="205"/>
      <c r="J248" s="202"/>
      <c r="K248" s="202"/>
      <c r="L248" s="206"/>
      <c r="M248" s="207"/>
      <c r="N248" s="208"/>
      <c r="O248" s="208"/>
      <c r="P248" s="208"/>
      <c r="Q248" s="208"/>
      <c r="R248" s="208"/>
      <c r="S248" s="208"/>
      <c r="T248" s="209"/>
      <c r="AT248" s="210" t="s">
        <v>192</v>
      </c>
      <c r="AU248" s="210" t="s">
        <v>86</v>
      </c>
      <c r="AV248" s="13" t="s">
        <v>84</v>
      </c>
      <c r="AW248" s="13" t="s">
        <v>37</v>
      </c>
      <c r="AX248" s="13" t="s">
        <v>77</v>
      </c>
      <c r="AY248" s="210" t="s">
        <v>179</v>
      </c>
    </row>
    <row r="249" spans="1:65" s="14" customFormat="1" ht="11.25">
      <c r="B249" s="211"/>
      <c r="C249" s="212"/>
      <c r="D249" s="194" t="s">
        <v>192</v>
      </c>
      <c r="E249" s="213" t="s">
        <v>19</v>
      </c>
      <c r="F249" s="214" t="s">
        <v>795</v>
      </c>
      <c r="G249" s="212"/>
      <c r="H249" s="215">
        <v>6.2140000000000004</v>
      </c>
      <c r="I249" s="216"/>
      <c r="J249" s="212"/>
      <c r="K249" s="212"/>
      <c r="L249" s="217"/>
      <c r="M249" s="218"/>
      <c r="N249" s="219"/>
      <c r="O249" s="219"/>
      <c r="P249" s="219"/>
      <c r="Q249" s="219"/>
      <c r="R249" s="219"/>
      <c r="S249" s="219"/>
      <c r="T249" s="220"/>
      <c r="AT249" s="221" t="s">
        <v>192</v>
      </c>
      <c r="AU249" s="221" t="s">
        <v>86</v>
      </c>
      <c r="AV249" s="14" t="s">
        <v>86</v>
      </c>
      <c r="AW249" s="14" t="s">
        <v>37</v>
      </c>
      <c r="AX249" s="14" t="s">
        <v>77</v>
      </c>
      <c r="AY249" s="221" t="s">
        <v>179</v>
      </c>
    </row>
    <row r="250" spans="1:65" s="15" customFormat="1" ht="11.25">
      <c r="B250" s="222"/>
      <c r="C250" s="223"/>
      <c r="D250" s="194" t="s">
        <v>192</v>
      </c>
      <c r="E250" s="224" t="s">
        <v>19</v>
      </c>
      <c r="F250" s="225" t="s">
        <v>205</v>
      </c>
      <c r="G250" s="223"/>
      <c r="H250" s="226">
        <v>6.83</v>
      </c>
      <c r="I250" s="227"/>
      <c r="J250" s="223"/>
      <c r="K250" s="223"/>
      <c r="L250" s="228"/>
      <c r="M250" s="229"/>
      <c r="N250" s="230"/>
      <c r="O250" s="230"/>
      <c r="P250" s="230"/>
      <c r="Q250" s="230"/>
      <c r="R250" s="230"/>
      <c r="S250" s="230"/>
      <c r="T250" s="231"/>
      <c r="AT250" s="232" t="s">
        <v>192</v>
      </c>
      <c r="AU250" s="232" t="s">
        <v>86</v>
      </c>
      <c r="AV250" s="15" t="s">
        <v>186</v>
      </c>
      <c r="AW250" s="15" t="s">
        <v>37</v>
      </c>
      <c r="AX250" s="15" t="s">
        <v>84</v>
      </c>
      <c r="AY250" s="232" t="s">
        <v>179</v>
      </c>
    </row>
    <row r="251" spans="1:65" s="2" customFormat="1" ht="21.75" customHeight="1">
      <c r="A251" s="37"/>
      <c r="B251" s="38"/>
      <c r="C251" s="181" t="s">
        <v>388</v>
      </c>
      <c r="D251" s="181" t="s">
        <v>181</v>
      </c>
      <c r="E251" s="182" t="s">
        <v>359</v>
      </c>
      <c r="F251" s="183" t="s">
        <v>360</v>
      </c>
      <c r="G251" s="184" t="s">
        <v>228</v>
      </c>
      <c r="H251" s="185">
        <v>3.2040000000000002</v>
      </c>
      <c r="I251" s="186"/>
      <c r="J251" s="187">
        <f>ROUND(I251*H251,2)</f>
        <v>0</v>
      </c>
      <c r="K251" s="183" t="s">
        <v>185</v>
      </c>
      <c r="L251" s="42"/>
      <c r="M251" s="188" t="s">
        <v>19</v>
      </c>
      <c r="N251" s="189" t="s">
        <v>48</v>
      </c>
      <c r="O251" s="67"/>
      <c r="P251" s="190">
        <f>O251*H251</f>
        <v>0</v>
      </c>
      <c r="Q251" s="190">
        <v>0</v>
      </c>
      <c r="R251" s="190">
        <f>Q251*H251</f>
        <v>0</v>
      </c>
      <c r="S251" s="190">
        <v>0</v>
      </c>
      <c r="T251" s="191">
        <f>S251*H251</f>
        <v>0</v>
      </c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R251" s="192" t="s">
        <v>186</v>
      </c>
      <c r="AT251" s="192" t="s">
        <v>181</v>
      </c>
      <c r="AU251" s="192" t="s">
        <v>86</v>
      </c>
      <c r="AY251" s="20" t="s">
        <v>179</v>
      </c>
      <c r="BE251" s="193">
        <f>IF(N251="základní",J251,0)</f>
        <v>0</v>
      </c>
      <c r="BF251" s="193">
        <f>IF(N251="snížená",J251,0)</f>
        <v>0</v>
      </c>
      <c r="BG251" s="193">
        <f>IF(N251="zákl. přenesená",J251,0)</f>
        <v>0</v>
      </c>
      <c r="BH251" s="193">
        <f>IF(N251="sníž. přenesená",J251,0)</f>
        <v>0</v>
      </c>
      <c r="BI251" s="193">
        <f>IF(N251="nulová",J251,0)</f>
        <v>0</v>
      </c>
      <c r="BJ251" s="20" t="s">
        <v>84</v>
      </c>
      <c r="BK251" s="193">
        <f>ROUND(I251*H251,2)</f>
        <v>0</v>
      </c>
      <c r="BL251" s="20" t="s">
        <v>186</v>
      </c>
      <c r="BM251" s="192" t="s">
        <v>361</v>
      </c>
    </row>
    <row r="252" spans="1:65" s="2" customFormat="1" ht="19.5">
      <c r="A252" s="37"/>
      <c r="B252" s="38"/>
      <c r="C252" s="39"/>
      <c r="D252" s="194" t="s">
        <v>188</v>
      </c>
      <c r="E252" s="39"/>
      <c r="F252" s="195" t="s">
        <v>362</v>
      </c>
      <c r="G252" s="39"/>
      <c r="H252" s="39"/>
      <c r="I252" s="196"/>
      <c r="J252" s="39"/>
      <c r="K252" s="39"/>
      <c r="L252" s="42"/>
      <c r="M252" s="197"/>
      <c r="N252" s="198"/>
      <c r="O252" s="67"/>
      <c r="P252" s="67"/>
      <c r="Q252" s="67"/>
      <c r="R252" s="67"/>
      <c r="S252" s="67"/>
      <c r="T252" s="68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T252" s="20" t="s">
        <v>188</v>
      </c>
      <c r="AU252" s="20" t="s">
        <v>86</v>
      </c>
    </row>
    <row r="253" spans="1:65" s="2" customFormat="1" ht="11.25">
      <c r="A253" s="37"/>
      <c r="B253" s="38"/>
      <c r="C253" s="39"/>
      <c r="D253" s="199" t="s">
        <v>190</v>
      </c>
      <c r="E253" s="39"/>
      <c r="F253" s="200" t="s">
        <v>363</v>
      </c>
      <c r="G253" s="39"/>
      <c r="H253" s="39"/>
      <c r="I253" s="196"/>
      <c r="J253" s="39"/>
      <c r="K253" s="39"/>
      <c r="L253" s="42"/>
      <c r="M253" s="197"/>
      <c r="N253" s="198"/>
      <c r="O253" s="67"/>
      <c r="P253" s="67"/>
      <c r="Q253" s="67"/>
      <c r="R253" s="67"/>
      <c r="S253" s="67"/>
      <c r="T253" s="68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T253" s="20" t="s">
        <v>190</v>
      </c>
      <c r="AU253" s="20" t="s">
        <v>86</v>
      </c>
    </row>
    <row r="254" spans="1:65" s="13" customFormat="1" ht="22.5">
      <c r="B254" s="201"/>
      <c r="C254" s="202"/>
      <c r="D254" s="194" t="s">
        <v>192</v>
      </c>
      <c r="E254" s="203" t="s">
        <v>19</v>
      </c>
      <c r="F254" s="204" t="s">
        <v>364</v>
      </c>
      <c r="G254" s="202"/>
      <c r="H254" s="203" t="s">
        <v>19</v>
      </c>
      <c r="I254" s="205"/>
      <c r="J254" s="202"/>
      <c r="K254" s="202"/>
      <c r="L254" s="206"/>
      <c r="M254" s="207"/>
      <c r="N254" s="208"/>
      <c r="O254" s="208"/>
      <c r="P254" s="208"/>
      <c r="Q254" s="208"/>
      <c r="R254" s="208"/>
      <c r="S254" s="208"/>
      <c r="T254" s="209"/>
      <c r="AT254" s="210" t="s">
        <v>192</v>
      </c>
      <c r="AU254" s="210" t="s">
        <v>86</v>
      </c>
      <c r="AV254" s="13" t="s">
        <v>84</v>
      </c>
      <c r="AW254" s="13" t="s">
        <v>37</v>
      </c>
      <c r="AX254" s="13" t="s">
        <v>77</v>
      </c>
      <c r="AY254" s="210" t="s">
        <v>179</v>
      </c>
    </row>
    <row r="255" spans="1:65" s="14" customFormat="1" ht="11.25">
      <c r="B255" s="211"/>
      <c r="C255" s="212"/>
      <c r="D255" s="194" t="s">
        <v>192</v>
      </c>
      <c r="E255" s="213" t="s">
        <v>19</v>
      </c>
      <c r="F255" s="214" t="s">
        <v>796</v>
      </c>
      <c r="G255" s="212"/>
      <c r="H255" s="215">
        <v>3.2040000000000002</v>
      </c>
      <c r="I255" s="216"/>
      <c r="J255" s="212"/>
      <c r="K255" s="212"/>
      <c r="L255" s="217"/>
      <c r="M255" s="218"/>
      <c r="N255" s="219"/>
      <c r="O255" s="219"/>
      <c r="P255" s="219"/>
      <c r="Q255" s="219"/>
      <c r="R255" s="219"/>
      <c r="S255" s="219"/>
      <c r="T255" s="220"/>
      <c r="AT255" s="221" t="s">
        <v>192</v>
      </c>
      <c r="AU255" s="221" t="s">
        <v>86</v>
      </c>
      <c r="AV255" s="14" t="s">
        <v>86</v>
      </c>
      <c r="AW255" s="14" t="s">
        <v>37</v>
      </c>
      <c r="AX255" s="14" t="s">
        <v>84</v>
      </c>
      <c r="AY255" s="221" t="s">
        <v>179</v>
      </c>
    </row>
    <row r="256" spans="1:65" s="2" customFormat="1" ht="24.2" customHeight="1">
      <c r="A256" s="37"/>
      <c r="B256" s="38"/>
      <c r="C256" s="181" t="s">
        <v>393</v>
      </c>
      <c r="D256" s="181" t="s">
        <v>181</v>
      </c>
      <c r="E256" s="182" t="s">
        <v>366</v>
      </c>
      <c r="F256" s="183" t="s">
        <v>367</v>
      </c>
      <c r="G256" s="184" t="s">
        <v>228</v>
      </c>
      <c r="H256" s="185">
        <v>1.869</v>
      </c>
      <c r="I256" s="186"/>
      <c r="J256" s="187">
        <f>ROUND(I256*H256,2)</f>
        <v>0</v>
      </c>
      <c r="K256" s="183" t="s">
        <v>185</v>
      </c>
      <c r="L256" s="42"/>
      <c r="M256" s="188" t="s">
        <v>19</v>
      </c>
      <c r="N256" s="189" t="s">
        <v>48</v>
      </c>
      <c r="O256" s="67"/>
      <c r="P256" s="190">
        <f>O256*H256</f>
        <v>0</v>
      </c>
      <c r="Q256" s="190">
        <v>0</v>
      </c>
      <c r="R256" s="190">
        <f>Q256*H256</f>
        <v>0</v>
      </c>
      <c r="S256" s="190">
        <v>0</v>
      </c>
      <c r="T256" s="191">
        <f>S256*H256</f>
        <v>0</v>
      </c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R256" s="192" t="s">
        <v>186</v>
      </c>
      <c r="AT256" s="192" t="s">
        <v>181</v>
      </c>
      <c r="AU256" s="192" t="s">
        <v>86</v>
      </c>
      <c r="AY256" s="20" t="s">
        <v>179</v>
      </c>
      <c r="BE256" s="193">
        <f>IF(N256="základní",J256,0)</f>
        <v>0</v>
      </c>
      <c r="BF256" s="193">
        <f>IF(N256="snížená",J256,0)</f>
        <v>0</v>
      </c>
      <c r="BG256" s="193">
        <f>IF(N256="zákl. přenesená",J256,0)</f>
        <v>0</v>
      </c>
      <c r="BH256" s="193">
        <f>IF(N256="sníž. přenesená",J256,0)</f>
        <v>0</v>
      </c>
      <c r="BI256" s="193">
        <f>IF(N256="nulová",J256,0)</f>
        <v>0</v>
      </c>
      <c r="BJ256" s="20" t="s">
        <v>84</v>
      </c>
      <c r="BK256" s="193">
        <f>ROUND(I256*H256,2)</f>
        <v>0</v>
      </c>
      <c r="BL256" s="20" t="s">
        <v>186</v>
      </c>
      <c r="BM256" s="192" t="s">
        <v>368</v>
      </c>
    </row>
    <row r="257" spans="1:65" s="2" customFormat="1" ht="39">
      <c r="A257" s="37"/>
      <c r="B257" s="38"/>
      <c r="C257" s="39"/>
      <c r="D257" s="194" t="s">
        <v>188</v>
      </c>
      <c r="E257" s="39"/>
      <c r="F257" s="195" t="s">
        <v>369</v>
      </c>
      <c r="G257" s="39"/>
      <c r="H257" s="39"/>
      <c r="I257" s="196"/>
      <c r="J257" s="39"/>
      <c r="K257" s="39"/>
      <c r="L257" s="42"/>
      <c r="M257" s="197"/>
      <c r="N257" s="198"/>
      <c r="O257" s="67"/>
      <c r="P257" s="67"/>
      <c r="Q257" s="67"/>
      <c r="R257" s="67"/>
      <c r="S257" s="67"/>
      <c r="T257" s="68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T257" s="20" t="s">
        <v>188</v>
      </c>
      <c r="AU257" s="20" t="s">
        <v>86</v>
      </c>
    </row>
    <row r="258" spans="1:65" s="2" customFormat="1" ht="11.25">
      <c r="A258" s="37"/>
      <c r="B258" s="38"/>
      <c r="C258" s="39"/>
      <c r="D258" s="199" t="s">
        <v>190</v>
      </c>
      <c r="E258" s="39"/>
      <c r="F258" s="200" t="s">
        <v>370</v>
      </c>
      <c r="G258" s="39"/>
      <c r="H258" s="39"/>
      <c r="I258" s="196"/>
      <c r="J258" s="39"/>
      <c r="K258" s="39"/>
      <c r="L258" s="42"/>
      <c r="M258" s="197"/>
      <c r="N258" s="198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190</v>
      </c>
      <c r="AU258" s="20" t="s">
        <v>86</v>
      </c>
    </row>
    <row r="259" spans="1:65" s="13" customFormat="1" ht="22.5">
      <c r="B259" s="201"/>
      <c r="C259" s="202"/>
      <c r="D259" s="194" t="s">
        <v>192</v>
      </c>
      <c r="E259" s="203" t="s">
        <v>19</v>
      </c>
      <c r="F259" s="204" t="s">
        <v>797</v>
      </c>
      <c r="G259" s="202"/>
      <c r="H259" s="203" t="s">
        <v>19</v>
      </c>
      <c r="I259" s="205"/>
      <c r="J259" s="202"/>
      <c r="K259" s="202"/>
      <c r="L259" s="206"/>
      <c r="M259" s="207"/>
      <c r="N259" s="208"/>
      <c r="O259" s="208"/>
      <c r="P259" s="208"/>
      <c r="Q259" s="208"/>
      <c r="R259" s="208"/>
      <c r="S259" s="208"/>
      <c r="T259" s="209"/>
      <c r="AT259" s="210" t="s">
        <v>192</v>
      </c>
      <c r="AU259" s="210" t="s">
        <v>86</v>
      </c>
      <c r="AV259" s="13" t="s">
        <v>84</v>
      </c>
      <c r="AW259" s="13" t="s">
        <v>37</v>
      </c>
      <c r="AX259" s="13" t="s">
        <v>77</v>
      </c>
      <c r="AY259" s="210" t="s">
        <v>179</v>
      </c>
    </row>
    <row r="260" spans="1:65" s="14" customFormat="1" ht="11.25">
      <c r="B260" s="211"/>
      <c r="C260" s="212"/>
      <c r="D260" s="194" t="s">
        <v>192</v>
      </c>
      <c r="E260" s="213" t="s">
        <v>19</v>
      </c>
      <c r="F260" s="214" t="s">
        <v>798</v>
      </c>
      <c r="G260" s="212"/>
      <c r="H260" s="215">
        <v>1.869</v>
      </c>
      <c r="I260" s="216"/>
      <c r="J260" s="212"/>
      <c r="K260" s="212"/>
      <c r="L260" s="217"/>
      <c r="M260" s="218"/>
      <c r="N260" s="219"/>
      <c r="O260" s="219"/>
      <c r="P260" s="219"/>
      <c r="Q260" s="219"/>
      <c r="R260" s="219"/>
      <c r="S260" s="219"/>
      <c r="T260" s="220"/>
      <c r="AT260" s="221" t="s">
        <v>192</v>
      </c>
      <c r="AU260" s="221" t="s">
        <v>86</v>
      </c>
      <c r="AV260" s="14" t="s">
        <v>86</v>
      </c>
      <c r="AW260" s="14" t="s">
        <v>37</v>
      </c>
      <c r="AX260" s="14" t="s">
        <v>84</v>
      </c>
      <c r="AY260" s="221" t="s">
        <v>179</v>
      </c>
    </row>
    <row r="261" spans="1:65" s="2" customFormat="1" ht="16.5" customHeight="1">
      <c r="A261" s="37"/>
      <c r="B261" s="38"/>
      <c r="C261" s="244" t="s">
        <v>402</v>
      </c>
      <c r="D261" s="244" t="s">
        <v>374</v>
      </c>
      <c r="E261" s="245" t="s">
        <v>375</v>
      </c>
      <c r="F261" s="246" t="s">
        <v>376</v>
      </c>
      <c r="G261" s="247" t="s">
        <v>332</v>
      </c>
      <c r="H261" s="248">
        <v>3.738</v>
      </c>
      <c r="I261" s="249"/>
      <c r="J261" s="250">
        <f>ROUND(I261*H261,2)</f>
        <v>0</v>
      </c>
      <c r="K261" s="246" t="s">
        <v>185</v>
      </c>
      <c r="L261" s="251"/>
      <c r="M261" s="252" t="s">
        <v>19</v>
      </c>
      <c r="N261" s="253" t="s">
        <v>48</v>
      </c>
      <c r="O261" s="67"/>
      <c r="P261" s="190">
        <f>O261*H261</f>
        <v>0</v>
      </c>
      <c r="Q261" s="190">
        <v>1</v>
      </c>
      <c r="R261" s="190">
        <f>Q261*H261</f>
        <v>3.738</v>
      </c>
      <c r="S261" s="190">
        <v>0</v>
      </c>
      <c r="T261" s="191">
        <f>S261*H261</f>
        <v>0</v>
      </c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R261" s="192" t="s">
        <v>253</v>
      </c>
      <c r="AT261" s="192" t="s">
        <v>374</v>
      </c>
      <c r="AU261" s="192" t="s">
        <v>86</v>
      </c>
      <c r="AY261" s="20" t="s">
        <v>179</v>
      </c>
      <c r="BE261" s="193">
        <f>IF(N261="základní",J261,0)</f>
        <v>0</v>
      </c>
      <c r="BF261" s="193">
        <f>IF(N261="snížená",J261,0)</f>
        <v>0</v>
      </c>
      <c r="BG261" s="193">
        <f>IF(N261="zákl. přenesená",J261,0)</f>
        <v>0</v>
      </c>
      <c r="BH261" s="193">
        <f>IF(N261="sníž. přenesená",J261,0)</f>
        <v>0</v>
      </c>
      <c r="BI261" s="193">
        <f>IF(N261="nulová",J261,0)</f>
        <v>0</v>
      </c>
      <c r="BJ261" s="20" t="s">
        <v>84</v>
      </c>
      <c r="BK261" s="193">
        <f>ROUND(I261*H261,2)</f>
        <v>0</v>
      </c>
      <c r="BL261" s="20" t="s">
        <v>186</v>
      </c>
      <c r="BM261" s="192" t="s">
        <v>377</v>
      </c>
    </row>
    <row r="262" spans="1:65" s="2" customFormat="1" ht="11.25">
      <c r="A262" s="37"/>
      <c r="B262" s="38"/>
      <c r="C262" s="39"/>
      <c r="D262" s="194" t="s">
        <v>188</v>
      </c>
      <c r="E262" s="39"/>
      <c r="F262" s="195" t="s">
        <v>376</v>
      </c>
      <c r="G262" s="39"/>
      <c r="H262" s="39"/>
      <c r="I262" s="196"/>
      <c r="J262" s="39"/>
      <c r="K262" s="39"/>
      <c r="L262" s="42"/>
      <c r="M262" s="197"/>
      <c r="N262" s="198"/>
      <c r="O262" s="67"/>
      <c r="P262" s="67"/>
      <c r="Q262" s="67"/>
      <c r="R262" s="67"/>
      <c r="S262" s="67"/>
      <c r="T262" s="68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T262" s="20" t="s">
        <v>188</v>
      </c>
      <c r="AU262" s="20" t="s">
        <v>86</v>
      </c>
    </row>
    <row r="263" spans="1:65" s="14" customFormat="1" ht="11.25">
      <c r="B263" s="211"/>
      <c r="C263" s="212"/>
      <c r="D263" s="194" t="s">
        <v>192</v>
      </c>
      <c r="E263" s="212"/>
      <c r="F263" s="214" t="s">
        <v>799</v>
      </c>
      <c r="G263" s="212"/>
      <c r="H263" s="215">
        <v>3.738</v>
      </c>
      <c r="I263" s="216"/>
      <c r="J263" s="212"/>
      <c r="K263" s="212"/>
      <c r="L263" s="217"/>
      <c r="M263" s="218"/>
      <c r="N263" s="219"/>
      <c r="O263" s="219"/>
      <c r="P263" s="219"/>
      <c r="Q263" s="219"/>
      <c r="R263" s="219"/>
      <c r="S263" s="219"/>
      <c r="T263" s="220"/>
      <c r="AT263" s="221" t="s">
        <v>192</v>
      </c>
      <c r="AU263" s="221" t="s">
        <v>86</v>
      </c>
      <c r="AV263" s="14" t="s">
        <v>86</v>
      </c>
      <c r="AW263" s="14" t="s">
        <v>4</v>
      </c>
      <c r="AX263" s="14" t="s">
        <v>84</v>
      </c>
      <c r="AY263" s="221" t="s">
        <v>179</v>
      </c>
    </row>
    <row r="264" spans="1:65" s="2" customFormat="1" ht="24.2" customHeight="1">
      <c r="A264" s="37"/>
      <c r="B264" s="38"/>
      <c r="C264" s="181" t="s">
        <v>410</v>
      </c>
      <c r="D264" s="181" t="s">
        <v>181</v>
      </c>
      <c r="E264" s="182" t="s">
        <v>380</v>
      </c>
      <c r="F264" s="183" t="s">
        <v>381</v>
      </c>
      <c r="G264" s="184" t="s">
        <v>184</v>
      </c>
      <c r="H264" s="185">
        <v>3.24</v>
      </c>
      <c r="I264" s="186"/>
      <c r="J264" s="187">
        <f>ROUND(I264*H264,2)</f>
        <v>0</v>
      </c>
      <c r="K264" s="183" t="s">
        <v>185</v>
      </c>
      <c r="L264" s="42"/>
      <c r="M264" s="188" t="s">
        <v>19</v>
      </c>
      <c r="N264" s="189" t="s">
        <v>48</v>
      </c>
      <c r="O264" s="67"/>
      <c r="P264" s="190">
        <f>O264*H264</f>
        <v>0</v>
      </c>
      <c r="Q264" s="190">
        <v>0</v>
      </c>
      <c r="R264" s="190">
        <f>Q264*H264</f>
        <v>0</v>
      </c>
      <c r="S264" s="190">
        <v>0</v>
      </c>
      <c r="T264" s="191">
        <f>S264*H264</f>
        <v>0</v>
      </c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R264" s="192" t="s">
        <v>186</v>
      </c>
      <c r="AT264" s="192" t="s">
        <v>181</v>
      </c>
      <c r="AU264" s="192" t="s">
        <v>86</v>
      </c>
      <c r="AY264" s="20" t="s">
        <v>179</v>
      </c>
      <c r="BE264" s="193">
        <f>IF(N264="základní",J264,0)</f>
        <v>0</v>
      </c>
      <c r="BF264" s="193">
        <f>IF(N264="snížená",J264,0)</f>
        <v>0</v>
      </c>
      <c r="BG264" s="193">
        <f>IF(N264="zákl. přenesená",J264,0)</f>
        <v>0</v>
      </c>
      <c r="BH264" s="193">
        <f>IF(N264="sníž. přenesená",J264,0)</f>
        <v>0</v>
      </c>
      <c r="BI264" s="193">
        <f>IF(N264="nulová",J264,0)</f>
        <v>0</v>
      </c>
      <c r="BJ264" s="20" t="s">
        <v>84</v>
      </c>
      <c r="BK264" s="193">
        <f>ROUND(I264*H264,2)</f>
        <v>0</v>
      </c>
      <c r="BL264" s="20" t="s">
        <v>186</v>
      </c>
      <c r="BM264" s="192" t="s">
        <v>382</v>
      </c>
    </row>
    <row r="265" spans="1:65" s="2" customFormat="1" ht="19.5">
      <c r="A265" s="37"/>
      <c r="B265" s="38"/>
      <c r="C265" s="39"/>
      <c r="D265" s="194" t="s">
        <v>188</v>
      </c>
      <c r="E265" s="39"/>
      <c r="F265" s="195" t="s">
        <v>383</v>
      </c>
      <c r="G265" s="39"/>
      <c r="H265" s="39"/>
      <c r="I265" s="196"/>
      <c r="J265" s="39"/>
      <c r="K265" s="39"/>
      <c r="L265" s="42"/>
      <c r="M265" s="197"/>
      <c r="N265" s="198"/>
      <c r="O265" s="67"/>
      <c r="P265" s="67"/>
      <c r="Q265" s="67"/>
      <c r="R265" s="67"/>
      <c r="S265" s="67"/>
      <c r="T265" s="68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T265" s="20" t="s">
        <v>188</v>
      </c>
      <c r="AU265" s="20" t="s">
        <v>86</v>
      </c>
    </row>
    <row r="266" spans="1:65" s="2" customFormat="1" ht="11.25">
      <c r="A266" s="37"/>
      <c r="B266" s="38"/>
      <c r="C266" s="39"/>
      <c r="D266" s="199" t="s">
        <v>190</v>
      </c>
      <c r="E266" s="39"/>
      <c r="F266" s="200" t="s">
        <v>384</v>
      </c>
      <c r="G266" s="39"/>
      <c r="H266" s="39"/>
      <c r="I266" s="196"/>
      <c r="J266" s="39"/>
      <c r="K266" s="39"/>
      <c r="L266" s="42"/>
      <c r="M266" s="197"/>
      <c r="N266" s="198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190</v>
      </c>
      <c r="AU266" s="20" t="s">
        <v>86</v>
      </c>
    </row>
    <row r="267" spans="1:65" s="13" customFormat="1" ht="22.5">
      <c r="B267" s="201"/>
      <c r="C267" s="202"/>
      <c r="D267" s="194" t="s">
        <v>192</v>
      </c>
      <c r="E267" s="203" t="s">
        <v>19</v>
      </c>
      <c r="F267" s="204" t="s">
        <v>690</v>
      </c>
      <c r="G267" s="202"/>
      <c r="H267" s="203" t="s">
        <v>19</v>
      </c>
      <c r="I267" s="205"/>
      <c r="J267" s="202"/>
      <c r="K267" s="202"/>
      <c r="L267" s="206"/>
      <c r="M267" s="207"/>
      <c r="N267" s="208"/>
      <c r="O267" s="208"/>
      <c r="P267" s="208"/>
      <c r="Q267" s="208"/>
      <c r="R267" s="208"/>
      <c r="S267" s="208"/>
      <c r="T267" s="209"/>
      <c r="AT267" s="210" t="s">
        <v>192</v>
      </c>
      <c r="AU267" s="210" t="s">
        <v>86</v>
      </c>
      <c r="AV267" s="13" t="s">
        <v>84</v>
      </c>
      <c r="AW267" s="13" t="s">
        <v>37</v>
      </c>
      <c r="AX267" s="13" t="s">
        <v>77</v>
      </c>
      <c r="AY267" s="210" t="s">
        <v>179</v>
      </c>
    </row>
    <row r="268" spans="1:65" s="13" customFormat="1" ht="22.5">
      <c r="B268" s="201"/>
      <c r="C268" s="202"/>
      <c r="D268" s="194" t="s">
        <v>192</v>
      </c>
      <c r="E268" s="203" t="s">
        <v>19</v>
      </c>
      <c r="F268" s="204" t="s">
        <v>760</v>
      </c>
      <c r="G268" s="202"/>
      <c r="H268" s="203" t="s">
        <v>19</v>
      </c>
      <c r="I268" s="205"/>
      <c r="J268" s="202"/>
      <c r="K268" s="202"/>
      <c r="L268" s="206"/>
      <c r="M268" s="207"/>
      <c r="N268" s="208"/>
      <c r="O268" s="208"/>
      <c r="P268" s="208"/>
      <c r="Q268" s="208"/>
      <c r="R268" s="208"/>
      <c r="S268" s="208"/>
      <c r="T268" s="209"/>
      <c r="AT268" s="210" t="s">
        <v>192</v>
      </c>
      <c r="AU268" s="210" t="s">
        <v>86</v>
      </c>
      <c r="AV268" s="13" t="s">
        <v>84</v>
      </c>
      <c r="AW268" s="13" t="s">
        <v>37</v>
      </c>
      <c r="AX268" s="13" t="s">
        <v>77</v>
      </c>
      <c r="AY268" s="210" t="s">
        <v>179</v>
      </c>
    </row>
    <row r="269" spans="1:65" s="14" customFormat="1" ht="11.25">
      <c r="B269" s="211"/>
      <c r="C269" s="212"/>
      <c r="D269" s="194" t="s">
        <v>192</v>
      </c>
      <c r="E269" s="213" t="s">
        <v>19</v>
      </c>
      <c r="F269" s="214" t="s">
        <v>758</v>
      </c>
      <c r="G269" s="212"/>
      <c r="H269" s="215">
        <v>2.2400000000000002</v>
      </c>
      <c r="I269" s="216"/>
      <c r="J269" s="212"/>
      <c r="K269" s="212"/>
      <c r="L269" s="217"/>
      <c r="M269" s="218"/>
      <c r="N269" s="219"/>
      <c r="O269" s="219"/>
      <c r="P269" s="219"/>
      <c r="Q269" s="219"/>
      <c r="R269" s="219"/>
      <c r="S269" s="219"/>
      <c r="T269" s="220"/>
      <c r="AT269" s="221" t="s">
        <v>192</v>
      </c>
      <c r="AU269" s="221" t="s">
        <v>86</v>
      </c>
      <c r="AV269" s="14" t="s">
        <v>86</v>
      </c>
      <c r="AW269" s="14" t="s">
        <v>37</v>
      </c>
      <c r="AX269" s="14" t="s">
        <v>77</v>
      </c>
      <c r="AY269" s="221" t="s">
        <v>179</v>
      </c>
    </row>
    <row r="270" spans="1:65" s="13" customFormat="1" ht="22.5">
      <c r="B270" s="201"/>
      <c r="C270" s="202"/>
      <c r="D270" s="194" t="s">
        <v>192</v>
      </c>
      <c r="E270" s="203" t="s">
        <v>19</v>
      </c>
      <c r="F270" s="204" t="s">
        <v>224</v>
      </c>
      <c r="G270" s="202"/>
      <c r="H270" s="203" t="s">
        <v>19</v>
      </c>
      <c r="I270" s="205"/>
      <c r="J270" s="202"/>
      <c r="K270" s="202"/>
      <c r="L270" s="206"/>
      <c r="M270" s="207"/>
      <c r="N270" s="208"/>
      <c r="O270" s="208"/>
      <c r="P270" s="208"/>
      <c r="Q270" s="208"/>
      <c r="R270" s="208"/>
      <c r="S270" s="208"/>
      <c r="T270" s="209"/>
      <c r="AT270" s="210" t="s">
        <v>192</v>
      </c>
      <c r="AU270" s="210" t="s">
        <v>86</v>
      </c>
      <c r="AV270" s="13" t="s">
        <v>84</v>
      </c>
      <c r="AW270" s="13" t="s">
        <v>37</v>
      </c>
      <c r="AX270" s="13" t="s">
        <v>77</v>
      </c>
      <c r="AY270" s="210" t="s">
        <v>179</v>
      </c>
    </row>
    <row r="271" spans="1:65" s="13" customFormat="1" ht="22.5">
      <c r="B271" s="201"/>
      <c r="C271" s="202"/>
      <c r="D271" s="194" t="s">
        <v>192</v>
      </c>
      <c r="E271" s="203" t="s">
        <v>19</v>
      </c>
      <c r="F271" s="204" t="s">
        <v>693</v>
      </c>
      <c r="G271" s="202"/>
      <c r="H271" s="203" t="s">
        <v>19</v>
      </c>
      <c r="I271" s="205"/>
      <c r="J271" s="202"/>
      <c r="K271" s="202"/>
      <c r="L271" s="206"/>
      <c r="M271" s="207"/>
      <c r="N271" s="208"/>
      <c r="O271" s="208"/>
      <c r="P271" s="208"/>
      <c r="Q271" s="208"/>
      <c r="R271" s="208"/>
      <c r="S271" s="208"/>
      <c r="T271" s="209"/>
      <c r="AT271" s="210" t="s">
        <v>192</v>
      </c>
      <c r="AU271" s="210" t="s">
        <v>86</v>
      </c>
      <c r="AV271" s="13" t="s">
        <v>84</v>
      </c>
      <c r="AW271" s="13" t="s">
        <v>37</v>
      </c>
      <c r="AX271" s="13" t="s">
        <v>77</v>
      </c>
      <c r="AY271" s="210" t="s">
        <v>179</v>
      </c>
    </row>
    <row r="272" spans="1:65" s="14" customFormat="1" ht="11.25">
      <c r="B272" s="211"/>
      <c r="C272" s="212"/>
      <c r="D272" s="194" t="s">
        <v>192</v>
      </c>
      <c r="E272" s="213" t="s">
        <v>19</v>
      </c>
      <c r="F272" s="214" t="s">
        <v>204</v>
      </c>
      <c r="G272" s="212"/>
      <c r="H272" s="215">
        <v>1</v>
      </c>
      <c r="I272" s="216"/>
      <c r="J272" s="212"/>
      <c r="K272" s="212"/>
      <c r="L272" s="217"/>
      <c r="M272" s="218"/>
      <c r="N272" s="219"/>
      <c r="O272" s="219"/>
      <c r="P272" s="219"/>
      <c r="Q272" s="219"/>
      <c r="R272" s="219"/>
      <c r="S272" s="219"/>
      <c r="T272" s="220"/>
      <c r="AT272" s="221" t="s">
        <v>192</v>
      </c>
      <c r="AU272" s="221" t="s">
        <v>86</v>
      </c>
      <c r="AV272" s="14" t="s">
        <v>86</v>
      </c>
      <c r="AW272" s="14" t="s">
        <v>37</v>
      </c>
      <c r="AX272" s="14" t="s">
        <v>77</v>
      </c>
      <c r="AY272" s="221" t="s">
        <v>179</v>
      </c>
    </row>
    <row r="273" spans="1:65" s="15" customFormat="1" ht="11.25">
      <c r="B273" s="222"/>
      <c r="C273" s="223"/>
      <c r="D273" s="194" t="s">
        <v>192</v>
      </c>
      <c r="E273" s="224" t="s">
        <v>19</v>
      </c>
      <c r="F273" s="225" t="s">
        <v>205</v>
      </c>
      <c r="G273" s="223"/>
      <c r="H273" s="226">
        <v>3.24</v>
      </c>
      <c r="I273" s="227"/>
      <c r="J273" s="223"/>
      <c r="K273" s="223"/>
      <c r="L273" s="228"/>
      <c r="M273" s="229"/>
      <c r="N273" s="230"/>
      <c r="O273" s="230"/>
      <c r="P273" s="230"/>
      <c r="Q273" s="230"/>
      <c r="R273" s="230"/>
      <c r="S273" s="230"/>
      <c r="T273" s="231"/>
      <c r="AT273" s="232" t="s">
        <v>192</v>
      </c>
      <c r="AU273" s="232" t="s">
        <v>86</v>
      </c>
      <c r="AV273" s="15" t="s">
        <v>186</v>
      </c>
      <c r="AW273" s="15" t="s">
        <v>37</v>
      </c>
      <c r="AX273" s="15" t="s">
        <v>84</v>
      </c>
      <c r="AY273" s="232" t="s">
        <v>179</v>
      </c>
    </row>
    <row r="274" spans="1:65" s="2" customFormat="1" ht="24.2" customHeight="1">
      <c r="A274" s="37"/>
      <c r="B274" s="38"/>
      <c r="C274" s="181" t="s">
        <v>418</v>
      </c>
      <c r="D274" s="181" t="s">
        <v>181</v>
      </c>
      <c r="E274" s="182" t="s">
        <v>380</v>
      </c>
      <c r="F274" s="183" t="s">
        <v>381</v>
      </c>
      <c r="G274" s="184" t="s">
        <v>184</v>
      </c>
      <c r="H274" s="185">
        <v>9.56</v>
      </c>
      <c r="I274" s="186"/>
      <c r="J274" s="187">
        <f>ROUND(I274*H274,2)</f>
        <v>0</v>
      </c>
      <c r="K274" s="183" t="s">
        <v>185</v>
      </c>
      <c r="L274" s="42"/>
      <c r="M274" s="188" t="s">
        <v>19</v>
      </c>
      <c r="N274" s="189" t="s">
        <v>48</v>
      </c>
      <c r="O274" s="67"/>
      <c r="P274" s="190">
        <f>O274*H274</f>
        <v>0</v>
      </c>
      <c r="Q274" s="190">
        <v>0</v>
      </c>
      <c r="R274" s="190">
        <f>Q274*H274</f>
        <v>0</v>
      </c>
      <c r="S274" s="190">
        <v>0</v>
      </c>
      <c r="T274" s="191">
        <f>S274*H274</f>
        <v>0</v>
      </c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R274" s="192" t="s">
        <v>186</v>
      </c>
      <c r="AT274" s="192" t="s">
        <v>181</v>
      </c>
      <c r="AU274" s="192" t="s">
        <v>86</v>
      </c>
      <c r="AY274" s="20" t="s">
        <v>179</v>
      </c>
      <c r="BE274" s="193">
        <f>IF(N274="základní",J274,0)</f>
        <v>0</v>
      </c>
      <c r="BF274" s="193">
        <f>IF(N274="snížená",J274,0)</f>
        <v>0</v>
      </c>
      <c r="BG274" s="193">
        <f>IF(N274="zákl. přenesená",J274,0)</f>
        <v>0</v>
      </c>
      <c r="BH274" s="193">
        <f>IF(N274="sníž. přenesená",J274,0)</f>
        <v>0</v>
      </c>
      <c r="BI274" s="193">
        <f>IF(N274="nulová",J274,0)</f>
        <v>0</v>
      </c>
      <c r="BJ274" s="20" t="s">
        <v>84</v>
      </c>
      <c r="BK274" s="193">
        <f>ROUND(I274*H274,2)</f>
        <v>0</v>
      </c>
      <c r="BL274" s="20" t="s">
        <v>186</v>
      </c>
      <c r="BM274" s="192" t="s">
        <v>800</v>
      </c>
    </row>
    <row r="275" spans="1:65" s="2" customFormat="1" ht="19.5">
      <c r="A275" s="37"/>
      <c r="B275" s="38"/>
      <c r="C275" s="39"/>
      <c r="D275" s="194" t="s">
        <v>188</v>
      </c>
      <c r="E275" s="39"/>
      <c r="F275" s="195" t="s">
        <v>383</v>
      </c>
      <c r="G275" s="39"/>
      <c r="H275" s="39"/>
      <c r="I275" s="196"/>
      <c r="J275" s="39"/>
      <c r="K275" s="39"/>
      <c r="L275" s="42"/>
      <c r="M275" s="197"/>
      <c r="N275" s="198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188</v>
      </c>
      <c r="AU275" s="20" t="s">
        <v>86</v>
      </c>
    </row>
    <row r="276" spans="1:65" s="2" customFormat="1" ht="11.25">
      <c r="A276" s="37"/>
      <c r="B276" s="38"/>
      <c r="C276" s="39"/>
      <c r="D276" s="199" t="s">
        <v>190</v>
      </c>
      <c r="E276" s="39"/>
      <c r="F276" s="200" t="s">
        <v>384</v>
      </c>
      <c r="G276" s="39"/>
      <c r="H276" s="39"/>
      <c r="I276" s="196"/>
      <c r="J276" s="39"/>
      <c r="K276" s="39"/>
      <c r="L276" s="42"/>
      <c r="M276" s="197"/>
      <c r="N276" s="198"/>
      <c r="O276" s="67"/>
      <c r="P276" s="67"/>
      <c r="Q276" s="67"/>
      <c r="R276" s="67"/>
      <c r="S276" s="67"/>
      <c r="T276" s="68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T276" s="20" t="s">
        <v>190</v>
      </c>
      <c r="AU276" s="20" t="s">
        <v>86</v>
      </c>
    </row>
    <row r="277" spans="1:65" s="13" customFormat="1" ht="22.5">
      <c r="B277" s="201"/>
      <c r="C277" s="202"/>
      <c r="D277" s="194" t="s">
        <v>192</v>
      </c>
      <c r="E277" s="203" t="s">
        <v>19</v>
      </c>
      <c r="F277" s="204" t="s">
        <v>801</v>
      </c>
      <c r="G277" s="202"/>
      <c r="H277" s="203" t="s">
        <v>19</v>
      </c>
      <c r="I277" s="205"/>
      <c r="J277" s="202"/>
      <c r="K277" s="202"/>
      <c r="L277" s="206"/>
      <c r="M277" s="207"/>
      <c r="N277" s="208"/>
      <c r="O277" s="208"/>
      <c r="P277" s="208"/>
      <c r="Q277" s="208"/>
      <c r="R277" s="208"/>
      <c r="S277" s="208"/>
      <c r="T277" s="209"/>
      <c r="AT277" s="210" t="s">
        <v>192</v>
      </c>
      <c r="AU277" s="210" t="s">
        <v>86</v>
      </c>
      <c r="AV277" s="13" t="s">
        <v>84</v>
      </c>
      <c r="AW277" s="13" t="s">
        <v>37</v>
      </c>
      <c r="AX277" s="13" t="s">
        <v>77</v>
      </c>
      <c r="AY277" s="210" t="s">
        <v>179</v>
      </c>
    </row>
    <row r="278" spans="1:65" s="14" customFormat="1" ht="11.25">
      <c r="B278" s="211"/>
      <c r="C278" s="212"/>
      <c r="D278" s="194" t="s">
        <v>192</v>
      </c>
      <c r="E278" s="213" t="s">
        <v>19</v>
      </c>
      <c r="F278" s="214" t="s">
        <v>802</v>
      </c>
      <c r="G278" s="212"/>
      <c r="H278" s="215">
        <v>9.56</v>
      </c>
      <c r="I278" s="216"/>
      <c r="J278" s="212"/>
      <c r="K278" s="212"/>
      <c r="L278" s="217"/>
      <c r="M278" s="218"/>
      <c r="N278" s="219"/>
      <c r="O278" s="219"/>
      <c r="P278" s="219"/>
      <c r="Q278" s="219"/>
      <c r="R278" s="219"/>
      <c r="S278" s="219"/>
      <c r="T278" s="220"/>
      <c r="AT278" s="221" t="s">
        <v>192</v>
      </c>
      <c r="AU278" s="221" t="s">
        <v>86</v>
      </c>
      <c r="AV278" s="14" t="s">
        <v>86</v>
      </c>
      <c r="AW278" s="14" t="s">
        <v>37</v>
      </c>
      <c r="AX278" s="14" t="s">
        <v>84</v>
      </c>
      <c r="AY278" s="221" t="s">
        <v>179</v>
      </c>
    </row>
    <row r="279" spans="1:65" s="2" customFormat="1" ht="24.2" customHeight="1">
      <c r="A279" s="37"/>
      <c r="B279" s="38"/>
      <c r="C279" s="181" t="s">
        <v>427</v>
      </c>
      <c r="D279" s="181" t="s">
        <v>181</v>
      </c>
      <c r="E279" s="182" t="s">
        <v>803</v>
      </c>
      <c r="F279" s="183" t="s">
        <v>804</v>
      </c>
      <c r="G279" s="184" t="s">
        <v>332</v>
      </c>
      <c r="H279" s="185">
        <v>0.2</v>
      </c>
      <c r="I279" s="186"/>
      <c r="J279" s="187">
        <f>ROUND(I279*H279,2)</f>
        <v>0</v>
      </c>
      <c r="K279" s="183" t="s">
        <v>474</v>
      </c>
      <c r="L279" s="42"/>
      <c r="M279" s="188" t="s">
        <v>19</v>
      </c>
      <c r="N279" s="189" t="s">
        <v>48</v>
      </c>
      <c r="O279" s="67"/>
      <c r="P279" s="190">
        <f>O279*H279</f>
        <v>0</v>
      </c>
      <c r="Q279" s="190">
        <v>0</v>
      </c>
      <c r="R279" s="190">
        <f>Q279*H279</f>
        <v>0</v>
      </c>
      <c r="S279" s="190">
        <v>0</v>
      </c>
      <c r="T279" s="191">
        <f>S279*H279</f>
        <v>0</v>
      </c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R279" s="192" t="s">
        <v>186</v>
      </c>
      <c r="AT279" s="192" t="s">
        <v>181</v>
      </c>
      <c r="AU279" s="192" t="s">
        <v>86</v>
      </c>
      <c r="AY279" s="20" t="s">
        <v>179</v>
      </c>
      <c r="BE279" s="193">
        <f>IF(N279="základní",J279,0)</f>
        <v>0</v>
      </c>
      <c r="BF279" s="193">
        <f>IF(N279="snížená",J279,0)</f>
        <v>0</v>
      </c>
      <c r="BG279" s="193">
        <f>IF(N279="zákl. přenesená",J279,0)</f>
        <v>0</v>
      </c>
      <c r="BH279" s="193">
        <f>IF(N279="sníž. přenesená",J279,0)</f>
        <v>0</v>
      </c>
      <c r="BI279" s="193">
        <f>IF(N279="nulová",J279,0)</f>
        <v>0</v>
      </c>
      <c r="BJ279" s="20" t="s">
        <v>84</v>
      </c>
      <c r="BK279" s="193">
        <f>ROUND(I279*H279,2)</f>
        <v>0</v>
      </c>
      <c r="BL279" s="20" t="s">
        <v>186</v>
      </c>
      <c r="BM279" s="192" t="s">
        <v>805</v>
      </c>
    </row>
    <row r="280" spans="1:65" s="2" customFormat="1" ht="19.5">
      <c r="A280" s="37"/>
      <c r="B280" s="38"/>
      <c r="C280" s="39"/>
      <c r="D280" s="194" t="s">
        <v>188</v>
      </c>
      <c r="E280" s="39"/>
      <c r="F280" s="195" t="s">
        <v>804</v>
      </c>
      <c r="G280" s="39"/>
      <c r="H280" s="39"/>
      <c r="I280" s="196"/>
      <c r="J280" s="39"/>
      <c r="K280" s="39"/>
      <c r="L280" s="42"/>
      <c r="M280" s="197"/>
      <c r="N280" s="198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188</v>
      </c>
      <c r="AU280" s="20" t="s">
        <v>86</v>
      </c>
    </row>
    <row r="281" spans="1:65" s="13" customFormat="1" ht="11.25">
      <c r="B281" s="201"/>
      <c r="C281" s="202"/>
      <c r="D281" s="194" t="s">
        <v>192</v>
      </c>
      <c r="E281" s="203" t="s">
        <v>19</v>
      </c>
      <c r="F281" s="204" t="s">
        <v>806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4" customFormat="1" ht="11.25">
      <c r="B282" s="211"/>
      <c r="C282" s="212"/>
      <c r="D282" s="194" t="s">
        <v>192</v>
      </c>
      <c r="E282" s="213" t="s">
        <v>19</v>
      </c>
      <c r="F282" s="214" t="s">
        <v>807</v>
      </c>
      <c r="G282" s="212"/>
      <c r="H282" s="215">
        <v>0.2</v>
      </c>
      <c r="I282" s="216"/>
      <c r="J282" s="212"/>
      <c r="K282" s="212"/>
      <c r="L282" s="217"/>
      <c r="M282" s="218"/>
      <c r="N282" s="219"/>
      <c r="O282" s="219"/>
      <c r="P282" s="219"/>
      <c r="Q282" s="219"/>
      <c r="R282" s="219"/>
      <c r="S282" s="219"/>
      <c r="T282" s="220"/>
      <c r="AT282" s="221" t="s">
        <v>192</v>
      </c>
      <c r="AU282" s="221" t="s">
        <v>86</v>
      </c>
      <c r="AV282" s="14" t="s">
        <v>86</v>
      </c>
      <c r="AW282" s="14" t="s">
        <v>37</v>
      </c>
      <c r="AX282" s="14" t="s">
        <v>84</v>
      </c>
      <c r="AY282" s="221" t="s">
        <v>179</v>
      </c>
    </row>
    <row r="283" spans="1:65" s="12" customFormat="1" ht="22.9" customHeight="1">
      <c r="B283" s="165"/>
      <c r="C283" s="166"/>
      <c r="D283" s="167" t="s">
        <v>76</v>
      </c>
      <c r="E283" s="179" t="s">
        <v>86</v>
      </c>
      <c r="F283" s="179" t="s">
        <v>392</v>
      </c>
      <c r="G283" s="166"/>
      <c r="H283" s="166"/>
      <c r="I283" s="169"/>
      <c r="J283" s="180">
        <f>BK283</f>
        <v>0</v>
      </c>
      <c r="K283" s="166"/>
      <c r="L283" s="171"/>
      <c r="M283" s="172"/>
      <c r="N283" s="173"/>
      <c r="O283" s="173"/>
      <c r="P283" s="174">
        <f>SUM(P284:P299)</f>
        <v>0</v>
      </c>
      <c r="Q283" s="173"/>
      <c r="R283" s="174">
        <f>SUM(R284:R299)</f>
        <v>2.6299300000000003</v>
      </c>
      <c r="S283" s="173"/>
      <c r="T283" s="175">
        <f>SUM(T284:T299)</f>
        <v>0</v>
      </c>
      <c r="AR283" s="176" t="s">
        <v>84</v>
      </c>
      <c r="AT283" s="177" t="s">
        <v>76</v>
      </c>
      <c r="AU283" s="177" t="s">
        <v>84</v>
      </c>
      <c r="AY283" s="176" t="s">
        <v>179</v>
      </c>
      <c r="BK283" s="178">
        <f>SUM(BK284:BK299)</f>
        <v>0</v>
      </c>
    </row>
    <row r="284" spans="1:65" s="2" customFormat="1" ht="24.2" customHeight="1">
      <c r="A284" s="37"/>
      <c r="B284" s="38"/>
      <c r="C284" s="181" t="s">
        <v>438</v>
      </c>
      <c r="D284" s="181" t="s">
        <v>181</v>
      </c>
      <c r="E284" s="182" t="s">
        <v>394</v>
      </c>
      <c r="F284" s="183" t="s">
        <v>395</v>
      </c>
      <c r="G284" s="184" t="s">
        <v>228</v>
      </c>
      <c r="H284" s="185">
        <v>0.8</v>
      </c>
      <c r="I284" s="186"/>
      <c r="J284" s="187">
        <f>ROUND(I284*H284,2)</f>
        <v>0</v>
      </c>
      <c r="K284" s="183" t="s">
        <v>185</v>
      </c>
      <c r="L284" s="42"/>
      <c r="M284" s="188" t="s">
        <v>19</v>
      </c>
      <c r="N284" s="189" t="s">
        <v>48</v>
      </c>
      <c r="O284" s="67"/>
      <c r="P284" s="190">
        <f>O284*H284</f>
        <v>0</v>
      </c>
      <c r="Q284" s="190">
        <v>2.16</v>
      </c>
      <c r="R284" s="190">
        <f>Q284*H284</f>
        <v>1.7280000000000002</v>
      </c>
      <c r="S284" s="190">
        <v>0</v>
      </c>
      <c r="T284" s="191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92" t="s">
        <v>186</v>
      </c>
      <c r="AT284" s="192" t="s">
        <v>181</v>
      </c>
      <c r="AU284" s="192" t="s">
        <v>86</v>
      </c>
      <c r="AY284" s="20" t="s">
        <v>179</v>
      </c>
      <c r="BE284" s="193">
        <f>IF(N284="základní",J284,0)</f>
        <v>0</v>
      </c>
      <c r="BF284" s="193">
        <f>IF(N284="snížená",J284,0)</f>
        <v>0</v>
      </c>
      <c r="BG284" s="193">
        <f>IF(N284="zákl. přenesená",J284,0)</f>
        <v>0</v>
      </c>
      <c r="BH284" s="193">
        <f>IF(N284="sníž. přenesená",J284,0)</f>
        <v>0</v>
      </c>
      <c r="BI284" s="193">
        <f>IF(N284="nulová",J284,0)</f>
        <v>0</v>
      </c>
      <c r="BJ284" s="20" t="s">
        <v>84</v>
      </c>
      <c r="BK284" s="193">
        <f>ROUND(I284*H284,2)</f>
        <v>0</v>
      </c>
      <c r="BL284" s="20" t="s">
        <v>186</v>
      </c>
      <c r="BM284" s="192" t="s">
        <v>808</v>
      </c>
    </row>
    <row r="285" spans="1:65" s="2" customFormat="1" ht="19.5">
      <c r="A285" s="37"/>
      <c r="B285" s="38"/>
      <c r="C285" s="39"/>
      <c r="D285" s="194" t="s">
        <v>188</v>
      </c>
      <c r="E285" s="39"/>
      <c r="F285" s="195" t="s">
        <v>397</v>
      </c>
      <c r="G285" s="39"/>
      <c r="H285" s="39"/>
      <c r="I285" s="196"/>
      <c r="J285" s="39"/>
      <c r="K285" s="39"/>
      <c r="L285" s="42"/>
      <c r="M285" s="197"/>
      <c r="N285" s="198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188</v>
      </c>
      <c r="AU285" s="20" t="s">
        <v>86</v>
      </c>
    </row>
    <row r="286" spans="1:65" s="2" customFormat="1" ht="11.25">
      <c r="A286" s="37"/>
      <c r="B286" s="38"/>
      <c r="C286" s="39"/>
      <c r="D286" s="199" t="s">
        <v>190</v>
      </c>
      <c r="E286" s="39"/>
      <c r="F286" s="200" t="s">
        <v>398</v>
      </c>
      <c r="G286" s="39"/>
      <c r="H286" s="39"/>
      <c r="I286" s="196"/>
      <c r="J286" s="39"/>
      <c r="K286" s="39"/>
      <c r="L286" s="42"/>
      <c r="M286" s="197"/>
      <c r="N286" s="198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190</v>
      </c>
      <c r="AU286" s="20" t="s">
        <v>86</v>
      </c>
    </row>
    <row r="287" spans="1:65" s="13" customFormat="1" ht="22.5">
      <c r="B287" s="201"/>
      <c r="C287" s="202"/>
      <c r="D287" s="194" t="s">
        <v>192</v>
      </c>
      <c r="E287" s="203" t="s">
        <v>19</v>
      </c>
      <c r="F287" s="204" t="s">
        <v>399</v>
      </c>
      <c r="G287" s="202"/>
      <c r="H287" s="203" t="s">
        <v>19</v>
      </c>
      <c r="I287" s="205"/>
      <c r="J287" s="202"/>
      <c r="K287" s="202"/>
      <c r="L287" s="206"/>
      <c r="M287" s="207"/>
      <c r="N287" s="208"/>
      <c r="O287" s="208"/>
      <c r="P287" s="208"/>
      <c r="Q287" s="208"/>
      <c r="R287" s="208"/>
      <c r="S287" s="208"/>
      <c r="T287" s="209"/>
      <c r="AT287" s="210" t="s">
        <v>192</v>
      </c>
      <c r="AU287" s="210" t="s">
        <v>86</v>
      </c>
      <c r="AV287" s="13" t="s">
        <v>84</v>
      </c>
      <c r="AW287" s="13" t="s">
        <v>37</v>
      </c>
      <c r="AX287" s="13" t="s">
        <v>77</v>
      </c>
      <c r="AY287" s="210" t="s">
        <v>179</v>
      </c>
    </row>
    <row r="288" spans="1:65" s="13" customFormat="1" ht="22.5">
      <c r="B288" s="201"/>
      <c r="C288" s="202"/>
      <c r="D288" s="194" t="s">
        <v>192</v>
      </c>
      <c r="E288" s="203" t="s">
        <v>19</v>
      </c>
      <c r="F288" s="204" t="s">
        <v>356</v>
      </c>
      <c r="G288" s="202"/>
      <c r="H288" s="203" t="s">
        <v>19</v>
      </c>
      <c r="I288" s="205"/>
      <c r="J288" s="202"/>
      <c r="K288" s="202"/>
      <c r="L288" s="206"/>
      <c r="M288" s="207"/>
      <c r="N288" s="208"/>
      <c r="O288" s="208"/>
      <c r="P288" s="208"/>
      <c r="Q288" s="208"/>
      <c r="R288" s="208"/>
      <c r="S288" s="208"/>
      <c r="T288" s="209"/>
      <c r="AT288" s="210" t="s">
        <v>192</v>
      </c>
      <c r="AU288" s="210" t="s">
        <v>86</v>
      </c>
      <c r="AV288" s="13" t="s">
        <v>84</v>
      </c>
      <c r="AW288" s="13" t="s">
        <v>37</v>
      </c>
      <c r="AX288" s="13" t="s">
        <v>77</v>
      </c>
      <c r="AY288" s="210" t="s">
        <v>179</v>
      </c>
    </row>
    <row r="289" spans="1:65" s="13" customFormat="1" ht="11.25">
      <c r="B289" s="201"/>
      <c r="C289" s="202"/>
      <c r="D289" s="194" t="s">
        <v>192</v>
      </c>
      <c r="E289" s="203" t="s">
        <v>19</v>
      </c>
      <c r="F289" s="204" t="s">
        <v>400</v>
      </c>
      <c r="G289" s="202"/>
      <c r="H289" s="203" t="s">
        <v>19</v>
      </c>
      <c r="I289" s="205"/>
      <c r="J289" s="202"/>
      <c r="K289" s="202"/>
      <c r="L289" s="206"/>
      <c r="M289" s="207"/>
      <c r="N289" s="208"/>
      <c r="O289" s="208"/>
      <c r="P289" s="208"/>
      <c r="Q289" s="208"/>
      <c r="R289" s="208"/>
      <c r="S289" s="208"/>
      <c r="T289" s="209"/>
      <c r="AT289" s="210" t="s">
        <v>192</v>
      </c>
      <c r="AU289" s="210" t="s">
        <v>86</v>
      </c>
      <c r="AV289" s="13" t="s">
        <v>84</v>
      </c>
      <c r="AW289" s="13" t="s">
        <v>37</v>
      </c>
      <c r="AX289" s="13" t="s">
        <v>77</v>
      </c>
      <c r="AY289" s="210" t="s">
        <v>179</v>
      </c>
    </row>
    <row r="290" spans="1:65" s="14" customFormat="1" ht="11.25">
      <c r="B290" s="211"/>
      <c r="C290" s="212"/>
      <c r="D290" s="194" t="s">
        <v>192</v>
      </c>
      <c r="E290" s="213" t="s">
        <v>19</v>
      </c>
      <c r="F290" s="214" t="s">
        <v>401</v>
      </c>
      <c r="G290" s="212"/>
      <c r="H290" s="215">
        <v>0.8</v>
      </c>
      <c r="I290" s="216"/>
      <c r="J290" s="212"/>
      <c r="K290" s="212"/>
      <c r="L290" s="217"/>
      <c r="M290" s="218"/>
      <c r="N290" s="219"/>
      <c r="O290" s="219"/>
      <c r="P290" s="219"/>
      <c r="Q290" s="219"/>
      <c r="R290" s="219"/>
      <c r="S290" s="219"/>
      <c r="T290" s="220"/>
      <c r="AT290" s="221" t="s">
        <v>192</v>
      </c>
      <c r="AU290" s="221" t="s">
        <v>86</v>
      </c>
      <c r="AV290" s="14" t="s">
        <v>86</v>
      </c>
      <c r="AW290" s="14" t="s">
        <v>37</v>
      </c>
      <c r="AX290" s="14" t="s">
        <v>84</v>
      </c>
      <c r="AY290" s="221" t="s">
        <v>179</v>
      </c>
    </row>
    <row r="291" spans="1:65" s="2" customFormat="1" ht="16.5" customHeight="1">
      <c r="A291" s="37"/>
      <c r="B291" s="38"/>
      <c r="C291" s="181" t="s">
        <v>446</v>
      </c>
      <c r="D291" s="181" t="s">
        <v>181</v>
      </c>
      <c r="E291" s="182" t="s">
        <v>403</v>
      </c>
      <c r="F291" s="183" t="s">
        <v>404</v>
      </c>
      <c r="G291" s="184" t="s">
        <v>405</v>
      </c>
      <c r="H291" s="185">
        <v>1</v>
      </c>
      <c r="I291" s="186"/>
      <c r="J291" s="187">
        <f>ROUND(I291*H291,2)</f>
        <v>0</v>
      </c>
      <c r="K291" s="183" t="s">
        <v>185</v>
      </c>
      <c r="L291" s="42"/>
      <c r="M291" s="188" t="s">
        <v>19</v>
      </c>
      <c r="N291" s="189" t="s">
        <v>48</v>
      </c>
      <c r="O291" s="67"/>
      <c r="P291" s="190">
        <f>O291*H291</f>
        <v>0</v>
      </c>
      <c r="Q291" s="190">
        <v>0.22353000000000001</v>
      </c>
      <c r="R291" s="190">
        <f>Q291*H291</f>
        <v>0.22353000000000001</v>
      </c>
      <c r="S291" s="190">
        <v>0</v>
      </c>
      <c r="T291" s="191">
        <f>S291*H291</f>
        <v>0</v>
      </c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R291" s="192" t="s">
        <v>186</v>
      </c>
      <c r="AT291" s="192" t="s">
        <v>181</v>
      </c>
      <c r="AU291" s="192" t="s">
        <v>86</v>
      </c>
      <c r="AY291" s="20" t="s">
        <v>179</v>
      </c>
      <c r="BE291" s="193">
        <f>IF(N291="základní",J291,0)</f>
        <v>0</v>
      </c>
      <c r="BF291" s="193">
        <f>IF(N291="snížená",J291,0)</f>
        <v>0</v>
      </c>
      <c r="BG291" s="193">
        <f>IF(N291="zákl. přenesená",J291,0)</f>
        <v>0</v>
      </c>
      <c r="BH291" s="193">
        <f>IF(N291="sníž. přenesená",J291,0)</f>
        <v>0</v>
      </c>
      <c r="BI291" s="193">
        <f>IF(N291="nulová",J291,0)</f>
        <v>0</v>
      </c>
      <c r="BJ291" s="20" t="s">
        <v>84</v>
      </c>
      <c r="BK291" s="193">
        <f>ROUND(I291*H291,2)</f>
        <v>0</v>
      </c>
      <c r="BL291" s="20" t="s">
        <v>186</v>
      </c>
      <c r="BM291" s="192" t="s">
        <v>809</v>
      </c>
    </row>
    <row r="292" spans="1:65" s="2" customFormat="1" ht="11.25">
      <c r="A292" s="37"/>
      <c r="B292" s="38"/>
      <c r="C292" s="39"/>
      <c r="D292" s="194" t="s">
        <v>188</v>
      </c>
      <c r="E292" s="39"/>
      <c r="F292" s="195" t="s">
        <v>407</v>
      </c>
      <c r="G292" s="39"/>
      <c r="H292" s="39"/>
      <c r="I292" s="196"/>
      <c r="J292" s="39"/>
      <c r="K292" s="39"/>
      <c r="L292" s="42"/>
      <c r="M292" s="197"/>
      <c r="N292" s="198"/>
      <c r="O292" s="67"/>
      <c r="P292" s="67"/>
      <c r="Q292" s="67"/>
      <c r="R292" s="67"/>
      <c r="S292" s="67"/>
      <c r="T292" s="68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T292" s="20" t="s">
        <v>188</v>
      </c>
      <c r="AU292" s="20" t="s">
        <v>86</v>
      </c>
    </row>
    <row r="293" spans="1:65" s="2" customFormat="1" ht="11.25">
      <c r="A293" s="37"/>
      <c r="B293" s="38"/>
      <c r="C293" s="39"/>
      <c r="D293" s="199" t="s">
        <v>190</v>
      </c>
      <c r="E293" s="39"/>
      <c r="F293" s="200" t="s">
        <v>408</v>
      </c>
      <c r="G293" s="39"/>
      <c r="H293" s="39"/>
      <c r="I293" s="196"/>
      <c r="J293" s="39"/>
      <c r="K293" s="39"/>
      <c r="L293" s="42"/>
      <c r="M293" s="197"/>
      <c r="N293" s="198"/>
      <c r="O293" s="67"/>
      <c r="P293" s="67"/>
      <c r="Q293" s="67"/>
      <c r="R293" s="67"/>
      <c r="S293" s="67"/>
      <c r="T293" s="68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T293" s="20" t="s">
        <v>190</v>
      </c>
      <c r="AU293" s="20" t="s">
        <v>86</v>
      </c>
    </row>
    <row r="294" spans="1:65" s="13" customFormat="1" ht="11.25">
      <c r="B294" s="201"/>
      <c r="C294" s="202"/>
      <c r="D294" s="194" t="s">
        <v>192</v>
      </c>
      <c r="E294" s="203" t="s">
        <v>19</v>
      </c>
      <c r="F294" s="204" t="s">
        <v>409</v>
      </c>
      <c r="G294" s="202"/>
      <c r="H294" s="203" t="s">
        <v>19</v>
      </c>
      <c r="I294" s="205"/>
      <c r="J294" s="202"/>
      <c r="K294" s="202"/>
      <c r="L294" s="206"/>
      <c r="M294" s="207"/>
      <c r="N294" s="208"/>
      <c r="O294" s="208"/>
      <c r="P294" s="208"/>
      <c r="Q294" s="208"/>
      <c r="R294" s="208"/>
      <c r="S294" s="208"/>
      <c r="T294" s="209"/>
      <c r="AT294" s="210" t="s">
        <v>192</v>
      </c>
      <c r="AU294" s="210" t="s">
        <v>86</v>
      </c>
      <c r="AV294" s="13" t="s">
        <v>84</v>
      </c>
      <c r="AW294" s="13" t="s">
        <v>37</v>
      </c>
      <c r="AX294" s="13" t="s">
        <v>77</v>
      </c>
      <c r="AY294" s="210" t="s">
        <v>179</v>
      </c>
    </row>
    <row r="295" spans="1:65" s="14" customFormat="1" ht="11.25">
      <c r="B295" s="211"/>
      <c r="C295" s="212"/>
      <c r="D295" s="194" t="s">
        <v>192</v>
      </c>
      <c r="E295" s="213" t="s">
        <v>19</v>
      </c>
      <c r="F295" s="214" t="s">
        <v>84</v>
      </c>
      <c r="G295" s="212"/>
      <c r="H295" s="215">
        <v>1</v>
      </c>
      <c r="I295" s="216"/>
      <c r="J295" s="212"/>
      <c r="K295" s="212"/>
      <c r="L295" s="217"/>
      <c r="M295" s="218"/>
      <c r="N295" s="219"/>
      <c r="O295" s="219"/>
      <c r="P295" s="219"/>
      <c r="Q295" s="219"/>
      <c r="R295" s="219"/>
      <c r="S295" s="219"/>
      <c r="T295" s="220"/>
      <c r="AT295" s="221" t="s">
        <v>192</v>
      </c>
      <c r="AU295" s="221" t="s">
        <v>86</v>
      </c>
      <c r="AV295" s="14" t="s">
        <v>86</v>
      </c>
      <c r="AW295" s="14" t="s">
        <v>37</v>
      </c>
      <c r="AX295" s="14" t="s">
        <v>84</v>
      </c>
      <c r="AY295" s="221" t="s">
        <v>179</v>
      </c>
    </row>
    <row r="296" spans="1:65" s="2" customFormat="1" ht="33" customHeight="1">
      <c r="A296" s="37"/>
      <c r="B296" s="38"/>
      <c r="C296" s="244" t="s">
        <v>451</v>
      </c>
      <c r="D296" s="244" t="s">
        <v>374</v>
      </c>
      <c r="E296" s="245" t="s">
        <v>411</v>
      </c>
      <c r="F296" s="246" t="s">
        <v>412</v>
      </c>
      <c r="G296" s="247" t="s">
        <v>228</v>
      </c>
      <c r="H296" s="248">
        <v>0.25600000000000001</v>
      </c>
      <c r="I296" s="249"/>
      <c r="J296" s="250">
        <f>ROUND(I296*H296,2)</f>
        <v>0</v>
      </c>
      <c r="K296" s="246" t="s">
        <v>413</v>
      </c>
      <c r="L296" s="251"/>
      <c r="M296" s="252" t="s">
        <v>19</v>
      </c>
      <c r="N296" s="253" t="s">
        <v>48</v>
      </c>
      <c r="O296" s="67"/>
      <c r="P296" s="190">
        <f>O296*H296</f>
        <v>0</v>
      </c>
      <c r="Q296" s="190">
        <v>2.65</v>
      </c>
      <c r="R296" s="190">
        <f>Q296*H296</f>
        <v>0.6784</v>
      </c>
      <c r="S296" s="190">
        <v>0</v>
      </c>
      <c r="T296" s="191">
        <f>S296*H296</f>
        <v>0</v>
      </c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R296" s="192" t="s">
        <v>253</v>
      </c>
      <c r="AT296" s="192" t="s">
        <v>374</v>
      </c>
      <c r="AU296" s="192" t="s">
        <v>86</v>
      </c>
      <c r="AY296" s="20" t="s">
        <v>179</v>
      </c>
      <c r="BE296" s="193">
        <f>IF(N296="základní",J296,0)</f>
        <v>0</v>
      </c>
      <c r="BF296" s="193">
        <f>IF(N296="snížená",J296,0)</f>
        <v>0</v>
      </c>
      <c r="BG296" s="193">
        <f>IF(N296="zákl. přenesená",J296,0)</f>
        <v>0</v>
      </c>
      <c r="BH296" s="193">
        <f>IF(N296="sníž. přenesená",J296,0)</f>
        <v>0</v>
      </c>
      <c r="BI296" s="193">
        <f>IF(N296="nulová",J296,0)</f>
        <v>0</v>
      </c>
      <c r="BJ296" s="20" t="s">
        <v>84</v>
      </c>
      <c r="BK296" s="193">
        <f>ROUND(I296*H296,2)</f>
        <v>0</v>
      </c>
      <c r="BL296" s="20" t="s">
        <v>186</v>
      </c>
      <c r="BM296" s="192" t="s">
        <v>810</v>
      </c>
    </row>
    <row r="297" spans="1:65" s="2" customFormat="1" ht="19.5">
      <c r="A297" s="37"/>
      <c r="B297" s="38"/>
      <c r="C297" s="39"/>
      <c r="D297" s="194" t="s">
        <v>188</v>
      </c>
      <c r="E297" s="39"/>
      <c r="F297" s="195" t="s">
        <v>412</v>
      </c>
      <c r="G297" s="39"/>
      <c r="H297" s="39"/>
      <c r="I297" s="196"/>
      <c r="J297" s="39"/>
      <c r="K297" s="39"/>
      <c r="L297" s="42"/>
      <c r="M297" s="197"/>
      <c r="N297" s="198"/>
      <c r="O297" s="67"/>
      <c r="P297" s="67"/>
      <c r="Q297" s="67"/>
      <c r="R297" s="67"/>
      <c r="S297" s="67"/>
      <c r="T297" s="68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T297" s="20" t="s">
        <v>188</v>
      </c>
      <c r="AU297" s="20" t="s">
        <v>86</v>
      </c>
    </row>
    <row r="298" spans="1:65" s="13" customFormat="1" ht="22.5">
      <c r="B298" s="201"/>
      <c r="C298" s="202"/>
      <c r="D298" s="194" t="s">
        <v>192</v>
      </c>
      <c r="E298" s="203" t="s">
        <v>19</v>
      </c>
      <c r="F298" s="204" t="s">
        <v>415</v>
      </c>
      <c r="G298" s="202"/>
      <c r="H298" s="203" t="s">
        <v>19</v>
      </c>
      <c r="I298" s="205"/>
      <c r="J298" s="202"/>
      <c r="K298" s="202"/>
      <c r="L298" s="206"/>
      <c r="M298" s="207"/>
      <c r="N298" s="208"/>
      <c r="O298" s="208"/>
      <c r="P298" s="208"/>
      <c r="Q298" s="208"/>
      <c r="R298" s="208"/>
      <c r="S298" s="208"/>
      <c r="T298" s="209"/>
      <c r="AT298" s="210" t="s">
        <v>192</v>
      </c>
      <c r="AU298" s="210" t="s">
        <v>86</v>
      </c>
      <c r="AV298" s="13" t="s">
        <v>84</v>
      </c>
      <c r="AW298" s="13" t="s">
        <v>37</v>
      </c>
      <c r="AX298" s="13" t="s">
        <v>77</v>
      </c>
      <c r="AY298" s="210" t="s">
        <v>179</v>
      </c>
    </row>
    <row r="299" spans="1:65" s="14" customFormat="1" ht="11.25">
      <c r="B299" s="211"/>
      <c r="C299" s="212"/>
      <c r="D299" s="194" t="s">
        <v>192</v>
      </c>
      <c r="E299" s="213" t="s">
        <v>19</v>
      </c>
      <c r="F299" s="214" t="s">
        <v>416</v>
      </c>
      <c r="G299" s="212"/>
      <c r="H299" s="215">
        <v>0.25600000000000001</v>
      </c>
      <c r="I299" s="216"/>
      <c r="J299" s="212"/>
      <c r="K299" s="212"/>
      <c r="L299" s="217"/>
      <c r="M299" s="218"/>
      <c r="N299" s="219"/>
      <c r="O299" s="219"/>
      <c r="P299" s="219"/>
      <c r="Q299" s="219"/>
      <c r="R299" s="219"/>
      <c r="S299" s="219"/>
      <c r="T299" s="220"/>
      <c r="AT299" s="221" t="s">
        <v>192</v>
      </c>
      <c r="AU299" s="221" t="s">
        <v>86</v>
      </c>
      <c r="AV299" s="14" t="s">
        <v>86</v>
      </c>
      <c r="AW299" s="14" t="s">
        <v>37</v>
      </c>
      <c r="AX299" s="14" t="s">
        <v>84</v>
      </c>
      <c r="AY299" s="221" t="s">
        <v>179</v>
      </c>
    </row>
    <row r="300" spans="1:65" s="12" customFormat="1" ht="22.9" customHeight="1">
      <c r="B300" s="165"/>
      <c r="C300" s="166"/>
      <c r="D300" s="167" t="s">
        <v>76</v>
      </c>
      <c r="E300" s="179" t="s">
        <v>225</v>
      </c>
      <c r="F300" s="179" t="s">
        <v>417</v>
      </c>
      <c r="G300" s="166"/>
      <c r="H300" s="166"/>
      <c r="I300" s="169"/>
      <c r="J300" s="180">
        <f>BK300</f>
        <v>0</v>
      </c>
      <c r="K300" s="166"/>
      <c r="L300" s="171"/>
      <c r="M300" s="172"/>
      <c r="N300" s="173"/>
      <c r="O300" s="173"/>
      <c r="P300" s="174">
        <f>SUM(P301:P334)</f>
        <v>0</v>
      </c>
      <c r="Q300" s="173"/>
      <c r="R300" s="174">
        <f>SUM(R301:R334)</f>
        <v>2.3830788000000003</v>
      </c>
      <c r="S300" s="173"/>
      <c r="T300" s="175">
        <f>SUM(T301:T334)</f>
        <v>0</v>
      </c>
      <c r="AR300" s="176" t="s">
        <v>84</v>
      </c>
      <c r="AT300" s="177" t="s">
        <v>76</v>
      </c>
      <c r="AU300" s="177" t="s">
        <v>84</v>
      </c>
      <c r="AY300" s="176" t="s">
        <v>179</v>
      </c>
      <c r="BK300" s="178">
        <f>SUM(BK301:BK334)</f>
        <v>0</v>
      </c>
    </row>
    <row r="301" spans="1:65" s="2" customFormat="1" ht="24.2" customHeight="1">
      <c r="A301" s="37"/>
      <c r="B301" s="38"/>
      <c r="C301" s="181" t="s">
        <v>459</v>
      </c>
      <c r="D301" s="181" t="s">
        <v>181</v>
      </c>
      <c r="E301" s="182" t="s">
        <v>419</v>
      </c>
      <c r="F301" s="183" t="s">
        <v>420</v>
      </c>
      <c r="G301" s="184" t="s">
        <v>184</v>
      </c>
      <c r="H301" s="185">
        <v>3.24</v>
      </c>
      <c r="I301" s="186"/>
      <c r="J301" s="187">
        <f>ROUND(I301*H301,2)</f>
        <v>0</v>
      </c>
      <c r="K301" s="183" t="s">
        <v>185</v>
      </c>
      <c r="L301" s="42"/>
      <c r="M301" s="188" t="s">
        <v>19</v>
      </c>
      <c r="N301" s="189" t="s">
        <v>48</v>
      </c>
      <c r="O301" s="67"/>
      <c r="P301" s="190">
        <f>O301*H301</f>
        <v>0</v>
      </c>
      <c r="Q301" s="190">
        <v>0.46</v>
      </c>
      <c r="R301" s="190">
        <f>Q301*H301</f>
        <v>1.4904000000000002</v>
      </c>
      <c r="S301" s="190">
        <v>0</v>
      </c>
      <c r="T301" s="191">
        <f>S301*H301</f>
        <v>0</v>
      </c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R301" s="192" t="s">
        <v>186</v>
      </c>
      <c r="AT301" s="192" t="s">
        <v>181</v>
      </c>
      <c r="AU301" s="192" t="s">
        <v>86</v>
      </c>
      <c r="AY301" s="20" t="s">
        <v>179</v>
      </c>
      <c r="BE301" s="193">
        <f>IF(N301="základní",J301,0)</f>
        <v>0</v>
      </c>
      <c r="BF301" s="193">
        <f>IF(N301="snížená",J301,0)</f>
        <v>0</v>
      </c>
      <c r="BG301" s="193">
        <f>IF(N301="zákl. přenesená",J301,0)</f>
        <v>0</v>
      </c>
      <c r="BH301" s="193">
        <f>IF(N301="sníž. přenesená",J301,0)</f>
        <v>0</v>
      </c>
      <c r="BI301" s="193">
        <f>IF(N301="nulová",J301,0)</f>
        <v>0</v>
      </c>
      <c r="BJ301" s="20" t="s">
        <v>84</v>
      </c>
      <c r="BK301" s="193">
        <f>ROUND(I301*H301,2)</f>
        <v>0</v>
      </c>
      <c r="BL301" s="20" t="s">
        <v>186</v>
      </c>
      <c r="BM301" s="192" t="s">
        <v>421</v>
      </c>
    </row>
    <row r="302" spans="1:65" s="2" customFormat="1" ht="19.5">
      <c r="A302" s="37"/>
      <c r="B302" s="38"/>
      <c r="C302" s="39"/>
      <c r="D302" s="194" t="s">
        <v>188</v>
      </c>
      <c r="E302" s="39"/>
      <c r="F302" s="195" t="s">
        <v>422</v>
      </c>
      <c r="G302" s="39"/>
      <c r="H302" s="39"/>
      <c r="I302" s="196"/>
      <c r="J302" s="39"/>
      <c r="K302" s="39"/>
      <c r="L302" s="42"/>
      <c r="M302" s="197"/>
      <c r="N302" s="198"/>
      <c r="O302" s="67"/>
      <c r="P302" s="67"/>
      <c r="Q302" s="67"/>
      <c r="R302" s="67"/>
      <c r="S302" s="67"/>
      <c r="T302" s="68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T302" s="20" t="s">
        <v>188</v>
      </c>
      <c r="AU302" s="20" t="s">
        <v>86</v>
      </c>
    </row>
    <row r="303" spans="1:65" s="2" customFormat="1" ht="11.25">
      <c r="A303" s="37"/>
      <c r="B303" s="38"/>
      <c r="C303" s="39"/>
      <c r="D303" s="199" t="s">
        <v>190</v>
      </c>
      <c r="E303" s="39"/>
      <c r="F303" s="200" t="s">
        <v>423</v>
      </c>
      <c r="G303" s="39"/>
      <c r="H303" s="39"/>
      <c r="I303" s="196"/>
      <c r="J303" s="39"/>
      <c r="K303" s="39"/>
      <c r="L303" s="42"/>
      <c r="M303" s="197"/>
      <c r="N303" s="198"/>
      <c r="O303" s="67"/>
      <c r="P303" s="67"/>
      <c r="Q303" s="67"/>
      <c r="R303" s="67"/>
      <c r="S303" s="67"/>
      <c r="T303" s="68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T303" s="20" t="s">
        <v>190</v>
      </c>
      <c r="AU303" s="20" t="s">
        <v>86</v>
      </c>
    </row>
    <row r="304" spans="1:65" s="13" customFormat="1" ht="11.25">
      <c r="B304" s="201"/>
      <c r="C304" s="202"/>
      <c r="D304" s="194" t="s">
        <v>192</v>
      </c>
      <c r="E304" s="203" t="s">
        <v>19</v>
      </c>
      <c r="F304" s="204" t="s">
        <v>811</v>
      </c>
      <c r="G304" s="202"/>
      <c r="H304" s="203" t="s">
        <v>19</v>
      </c>
      <c r="I304" s="205"/>
      <c r="J304" s="202"/>
      <c r="K304" s="202"/>
      <c r="L304" s="206"/>
      <c r="M304" s="207"/>
      <c r="N304" s="208"/>
      <c r="O304" s="208"/>
      <c r="P304" s="208"/>
      <c r="Q304" s="208"/>
      <c r="R304" s="208"/>
      <c r="S304" s="208"/>
      <c r="T304" s="209"/>
      <c r="AT304" s="210" t="s">
        <v>192</v>
      </c>
      <c r="AU304" s="210" t="s">
        <v>86</v>
      </c>
      <c r="AV304" s="13" t="s">
        <v>84</v>
      </c>
      <c r="AW304" s="13" t="s">
        <v>37</v>
      </c>
      <c r="AX304" s="13" t="s">
        <v>77</v>
      </c>
      <c r="AY304" s="210" t="s">
        <v>179</v>
      </c>
    </row>
    <row r="305" spans="1:65" s="13" customFormat="1" ht="22.5">
      <c r="B305" s="201"/>
      <c r="C305" s="202"/>
      <c r="D305" s="194" t="s">
        <v>192</v>
      </c>
      <c r="E305" s="203" t="s">
        <v>19</v>
      </c>
      <c r="F305" s="204" t="s">
        <v>812</v>
      </c>
      <c r="G305" s="202"/>
      <c r="H305" s="203" t="s">
        <v>19</v>
      </c>
      <c r="I305" s="205"/>
      <c r="J305" s="202"/>
      <c r="K305" s="202"/>
      <c r="L305" s="206"/>
      <c r="M305" s="207"/>
      <c r="N305" s="208"/>
      <c r="O305" s="208"/>
      <c r="P305" s="208"/>
      <c r="Q305" s="208"/>
      <c r="R305" s="208"/>
      <c r="S305" s="208"/>
      <c r="T305" s="209"/>
      <c r="AT305" s="210" t="s">
        <v>192</v>
      </c>
      <c r="AU305" s="210" t="s">
        <v>86</v>
      </c>
      <c r="AV305" s="13" t="s">
        <v>84</v>
      </c>
      <c r="AW305" s="13" t="s">
        <v>37</v>
      </c>
      <c r="AX305" s="13" t="s">
        <v>77</v>
      </c>
      <c r="AY305" s="210" t="s">
        <v>179</v>
      </c>
    </row>
    <row r="306" spans="1:65" s="13" customFormat="1" ht="22.5">
      <c r="B306" s="201"/>
      <c r="C306" s="202"/>
      <c r="D306" s="194" t="s">
        <v>192</v>
      </c>
      <c r="E306" s="203" t="s">
        <v>19</v>
      </c>
      <c r="F306" s="204" t="s">
        <v>760</v>
      </c>
      <c r="G306" s="202"/>
      <c r="H306" s="203" t="s">
        <v>19</v>
      </c>
      <c r="I306" s="205"/>
      <c r="J306" s="202"/>
      <c r="K306" s="202"/>
      <c r="L306" s="206"/>
      <c r="M306" s="207"/>
      <c r="N306" s="208"/>
      <c r="O306" s="208"/>
      <c r="P306" s="208"/>
      <c r="Q306" s="208"/>
      <c r="R306" s="208"/>
      <c r="S306" s="208"/>
      <c r="T306" s="209"/>
      <c r="AT306" s="210" t="s">
        <v>192</v>
      </c>
      <c r="AU306" s="210" t="s">
        <v>86</v>
      </c>
      <c r="AV306" s="13" t="s">
        <v>84</v>
      </c>
      <c r="AW306" s="13" t="s">
        <v>37</v>
      </c>
      <c r="AX306" s="13" t="s">
        <v>77</v>
      </c>
      <c r="AY306" s="210" t="s">
        <v>179</v>
      </c>
    </row>
    <row r="307" spans="1:65" s="14" customFormat="1" ht="11.25">
      <c r="B307" s="211"/>
      <c r="C307" s="212"/>
      <c r="D307" s="194" t="s">
        <v>192</v>
      </c>
      <c r="E307" s="213" t="s">
        <v>19</v>
      </c>
      <c r="F307" s="214" t="s">
        <v>758</v>
      </c>
      <c r="G307" s="212"/>
      <c r="H307" s="215">
        <v>2.2400000000000002</v>
      </c>
      <c r="I307" s="216"/>
      <c r="J307" s="212"/>
      <c r="K307" s="212"/>
      <c r="L307" s="217"/>
      <c r="M307" s="218"/>
      <c r="N307" s="219"/>
      <c r="O307" s="219"/>
      <c r="P307" s="219"/>
      <c r="Q307" s="219"/>
      <c r="R307" s="219"/>
      <c r="S307" s="219"/>
      <c r="T307" s="220"/>
      <c r="AT307" s="221" t="s">
        <v>192</v>
      </c>
      <c r="AU307" s="221" t="s">
        <v>86</v>
      </c>
      <c r="AV307" s="14" t="s">
        <v>86</v>
      </c>
      <c r="AW307" s="14" t="s">
        <v>37</v>
      </c>
      <c r="AX307" s="14" t="s">
        <v>77</v>
      </c>
      <c r="AY307" s="221" t="s">
        <v>179</v>
      </c>
    </row>
    <row r="308" spans="1:65" s="13" customFormat="1" ht="22.5">
      <c r="B308" s="201"/>
      <c r="C308" s="202"/>
      <c r="D308" s="194" t="s">
        <v>192</v>
      </c>
      <c r="E308" s="203" t="s">
        <v>19</v>
      </c>
      <c r="F308" s="204" t="s">
        <v>224</v>
      </c>
      <c r="G308" s="202"/>
      <c r="H308" s="203" t="s">
        <v>19</v>
      </c>
      <c r="I308" s="205"/>
      <c r="J308" s="202"/>
      <c r="K308" s="202"/>
      <c r="L308" s="206"/>
      <c r="M308" s="207"/>
      <c r="N308" s="208"/>
      <c r="O308" s="208"/>
      <c r="P308" s="208"/>
      <c r="Q308" s="208"/>
      <c r="R308" s="208"/>
      <c r="S308" s="208"/>
      <c r="T308" s="209"/>
      <c r="AT308" s="210" t="s">
        <v>192</v>
      </c>
      <c r="AU308" s="210" t="s">
        <v>86</v>
      </c>
      <c r="AV308" s="13" t="s">
        <v>84</v>
      </c>
      <c r="AW308" s="13" t="s">
        <v>37</v>
      </c>
      <c r="AX308" s="13" t="s">
        <v>77</v>
      </c>
      <c r="AY308" s="210" t="s">
        <v>179</v>
      </c>
    </row>
    <row r="309" spans="1:65" s="13" customFormat="1" ht="22.5">
      <c r="B309" s="201"/>
      <c r="C309" s="202"/>
      <c r="D309" s="194" t="s">
        <v>192</v>
      </c>
      <c r="E309" s="203" t="s">
        <v>19</v>
      </c>
      <c r="F309" s="204" t="s">
        <v>701</v>
      </c>
      <c r="G309" s="202"/>
      <c r="H309" s="203" t="s">
        <v>19</v>
      </c>
      <c r="I309" s="205"/>
      <c r="J309" s="202"/>
      <c r="K309" s="202"/>
      <c r="L309" s="206"/>
      <c r="M309" s="207"/>
      <c r="N309" s="208"/>
      <c r="O309" s="208"/>
      <c r="P309" s="208"/>
      <c r="Q309" s="208"/>
      <c r="R309" s="208"/>
      <c r="S309" s="208"/>
      <c r="T309" s="209"/>
      <c r="AT309" s="210" t="s">
        <v>192</v>
      </c>
      <c r="AU309" s="210" t="s">
        <v>86</v>
      </c>
      <c r="AV309" s="13" t="s">
        <v>84</v>
      </c>
      <c r="AW309" s="13" t="s">
        <v>37</v>
      </c>
      <c r="AX309" s="13" t="s">
        <v>77</v>
      </c>
      <c r="AY309" s="210" t="s">
        <v>179</v>
      </c>
    </row>
    <row r="310" spans="1:65" s="14" customFormat="1" ht="11.25">
      <c r="B310" s="211"/>
      <c r="C310" s="212"/>
      <c r="D310" s="194" t="s">
        <v>192</v>
      </c>
      <c r="E310" s="213" t="s">
        <v>19</v>
      </c>
      <c r="F310" s="214" t="s">
        <v>204</v>
      </c>
      <c r="G310" s="212"/>
      <c r="H310" s="215">
        <v>1</v>
      </c>
      <c r="I310" s="216"/>
      <c r="J310" s="212"/>
      <c r="K310" s="212"/>
      <c r="L310" s="217"/>
      <c r="M310" s="218"/>
      <c r="N310" s="219"/>
      <c r="O310" s="219"/>
      <c r="P310" s="219"/>
      <c r="Q310" s="219"/>
      <c r="R310" s="219"/>
      <c r="S310" s="219"/>
      <c r="T310" s="220"/>
      <c r="AT310" s="221" t="s">
        <v>192</v>
      </c>
      <c r="AU310" s="221" t="s">
        <v>86</v>
      </c>
      <c r="AV310" s="14" t="s">
        <v>86</v>
      </c>
      <c r="AW310" s="14" t="s">
        <v>37</v>
      </c>
      <c r="AX310" s="14" t="s">
        <v>77</v>
      </c>
      <c r="AY310" s="221" t="s">
        <v>179</v>
      </c>
    </row>
    <row r="311" spans="1:65" s="15" customFormat="1" ht="11.25">
      <c r="B311" s="222"/>
      <c r="C311" s="223"/>
      <c r="D311" s="194" t="s">
        <v>192</v>
      </c>
      <c r="E311" s="224" t="s">
        <v>19</v>
      </c>
      <c r="F311" s="225" t="s">
        <v>205</v>
      </c>
      <c r="G311" s="223"/>
      <c r="H311" s="226">
        <v>3.24</v>
      </c>
      <c r="I311" s="227"/>
      <c r="J311" s="223"/>
      <c r="K311" s="223"/>
      <c r="L311" s="228"/>
      <c r="M311" s="229"/>
      <c r="N311" s="230"/>
      <c r="O311" s="230"/>
      <c r="P311" s="230"/>
      <c r="Q311" s="230"/>
      <c r="R311" s="230"/>
      <c r="S311" s="230"/>
      <c r="T311" s="231"/>
      <c r="AT311" s="232" t="s">
        <v>192</v>
      </c>
      <c r="AU311" s="232" t="s">
        <v>86</v>
      </c>
      <c r="AV311" s="15" t="s">
        <v>186</v>
      </c>
      <c r="AW311" s="15" t="s">
        <v>37</v>
      </c>
      <c r="AX311" s="15" t="s">
        <v>84</v>
      </c>
      <c r="AY311" s="232" t="s">
        <v>179</v>
      </c>
    </row>
    <row r="312" spans="1:65" s="2" customFormat="1" ht="33" customHeight="1">
      <c r="A312" s="37"/>
      <c r="B312" s="38"/>
      <c r="C312" s="181" t="s">
        <v>464</v>
      </c>
      <c r="D312" s="181" t="s">
        <v>181</v>
      </c>
      <c r="E312" s="182" t="s">
        <v>702</v>
      </c>
      <c r="F312" s="183" t="s">
        <v>703</v>
      </c>
      <c r="G312" s="184" t="s">
        <v>184</v>
      </c>
      <c r="H312" s="185">
        <v>1</v>
      </c>
      <c r="I312" s="186"/>
      <c r="J312" s="187">
        <f>ROUND(I312*H312,2)</f>
        <v>0</v>
      </c>
      <c r="K312" s="183" t="s">
        <v>185</v>
      </c>
      <c r="L312" s="42"/>
      <c r="M312" s="188" t="s">
        <v>19</v>
      </c>
      <c r="N312" s="189" t="s">
        <v>48</v>
      </c>
      <c r="O312" s="67"/>
      <c r="P312" s="190">
        <f>O312*H312</f>
        <v>0</v>
      </c>
      <c r="Q312" s="190">
        <v>0.20745</v>
      </c>
      <c r="R312" s="190">
        <f>Q312*H312</f>
        <v>0.20745</v>
      </c>
      <c r="S312" s="190">
        <v>0</v>
      </c>
      <c r="T312" s="191">
        <f>S312*H312</f>
        <v>0</v>
      </c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R312" s="192" t="s">
        <v>186</v>
      </c>
      <c r="AT312" s="192" t="s">
        <v>181</v>
      </c>
      <c r="AU312" s="192" t="s">
        <v>86</v>
      </c>
      <c r="AY312" s="20" t="s">
        <v>179</v>
      </c>
      <c r="BE312" s="193">
        <f>IF(N312="základní",J312,0)</f>
        <v>0</v>
      </c>
      <c r="BF312" s="193">
        <f>IF(N312="snížená",J312,0)</f>
        <v>0</v>
      </c>
      <c r="BG312" s="193">
        <f>IF(N312="zákl. přenesená",J312,0)</f>
        <v>0</v>
      </c>
      <c r="BH312" s="193">
        <f>IF(N312="sníž. přenesená",J312,0)</f>
        <v>0</v>
      </c>
      <c r="BI312" s="193">
        <f>IF(N312="nulová",J312,0)</f>
        <v>0</v>
      </c>
      <c r="BJ312" s="20" t="s">
        <v>84</v>
      </c>
      <c r="BK312" s="193">
        <f>ROUND(I312*H312,2)</f>
        <v>0</v>
      </c>
      <c r="BL312" s="20" t="s">
        <v>186</v>
      </c>
      <c r="BM312" s="192" t="s">
        <v>813</v>
      </c>
    </row>
    <row r="313" spans="1:65" s="2" customFormat="1" ht="29.25">
      <c r="A313" s="37"/>
      <c r="B313" s="38"/>
      <c r="C313" s="39"/>
      <c r="D313" s="194" t="s">
        <v>188</v>
      </c>
      <c r="E313" s="39"/>
      <c r="F313" s="195" t="s">
        <v>705</v>
      </c>
      <c r="G313" s="39"/>
      <c r="H313" s="39"/>
      <c r="I313" s="196"/>
      <c r="J313" s="39"/>
      <c r="K313" s="39"/>
      <c r="L313" s="42"/>
      <c r="M313" s="197"/>
      <c r="N313" s="198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188</v>
      </c>
      <c r="AU313" s="20" t="s">
        <v>86</v>
      </c>
    </row>
    <row r="314" spans="1:65" s="2" customFormat="1" ht="11.25">
      <c r="A314" s="37"/>
      <c r="B314" s="38"/>
      <c r="C314" s="39"/>
      <c r="D314" s="199" t="s">
        <v>190</v>
      </c>
      <c r="E314" s="39"/>
      <c r="F314" s="200" t="s">
        <v>706</v>
      </c>
      <c r="G314" s="39"/>
      <c r="H314" s="39"/>
      <c r="I314" s="196"/>
      <c r="J314" s="39"/>
      <c r="K314" s="39"/>
      <c r="L314" s="42"/>
      <c r="M314" s="197"/>
      <c r="N314" s="198"/>
      <c r="O314" s="67"/>
      <c r="P314" s="67"/>
      <c r="Q314" s="67"/>
      <c r="R314" s="67"/>
      <c r="S314" s="67"/>
      <c r="T314" s="68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T314" s="20" t="s">
        <v>190</v>
      </c>
      <c r="AU314" s="20" t="s">
        <v>86</v>
      </c>
    </row>
    <row r="315" spans="1:65" s="13" customFormat="1" ht="22.5">
      <c r="B315" s="201"/>
      <c r="C315" s="202"/>
      <c r="D315" s="194" t="s">
        <v>192</v>
      </c>
      <c r="E315" s="203" t="s">
        <v>19</v>
      </c>
      <c r="F315" s="204" t="s">
        <v>224</v>
      </c>
      <c r="G315" s="202"/>
      <c r="H315" s="203" t="s">
        <v>19</v>
      </c>
      <c r="I315" s="205"/>
      <c r="J315" s="202"/>
      <c r="K315" s="202"/>
      <c r="L315" s="206"/>
      <c r="M315" s="207"/>
      <c r="N315" s="208"/>
      <c r="O315" s="208"/>
      <c r="P315" s="208"/>
      <c r="Q315" s="208"/>
      <c r="R315" s="208"/>
      <c r="S315" s="208"/>
      <c r="T315" s="209"/>
      <c r="AT315" s="210" t="s">
        <v>192</v>
      </c>
      <c r="AU315" s="210" t="s">
        <v>86</v>
      </c>
      <c r="AV315" s="13" t="s">
        <v>84</v>
      </c>
      <c r="AW315" s="13" t="s">
        <v>37</v>
      </c>
      <c r="AX315" s="13" t="s">
        <v>77</v>
      </c>
      <c r="AY315" s="210" t="s">
        <v>179</v>
      </c>
    </row>
    <row r="316" spans="1:65" s="13" customFormat="1" ht="11.25">
      <c r="B316" s="201"/>
      <c r="C316" s="202"/>
      <c r="D316" s="194" t="s">
        <v>192</v>
      </c>
      <c r="E316" s="203" t="s">
        <v>19</v>
      </c>
      <c r="F316" s="204" t="s">
        <v>707</v>
      </c>
      <c r="G316" s="202"/>
      <c r="H316" s="203" t="s">
        <v>19</v>
      </c>
      <c r="I316" s="205"/>
      <c r="J316" s="202"/>
      <c r="K316" s="202"/>
      <c r="L316" s="206"/>
      <c r="M316" s="207"/>
      <c r="N316" s="208"/>
      <c r="O316" s="208"/>
      <c r="P316" s="208"/>
      <c r="Q316" s="208"/>
      <c r="R316" s="208"/>
      <c r="S316" s="208"/>
      <c r="T316" s="209"/>
      <c r="AT316" s="210" t="s">
        <v>192</v>
      </c>
      <c r="AU316" s="210" t="s">
        <v>86</v>
      </c>
      <c r="AV316" s="13" t="s">
        <v>84</v>
      </c>
      <c r="AW316" s="13" t="s">
        <v>37</v>
      </c>
      <c r="AX316" s="13" t="s">
        <v>77</v>
      </c>
      <c r="AY316" s="210" t="s">
        <v>179</v>
      </c>
    </row>
    <row r="317" spans="1:65" s="14" customFormat="1" ht="11.25">
      <c r="B317" s="211"/>
      <c r="C317" s="212"/>
      <c r="D317" s="194" t="s">
        <v>192</v>
      </c>
      <c r="E317" s="213" t="s">
        <v>19</v>
      </c>
      <c r="F317" s="214" t="s">
        <v>204</v>
      </c>
      <c r="G317" s="212"/>
      <c r="H317" s="215">
        <v>1</v>
      </c>
      <c r="I317" s="216"/>
      <c r="J317" s="212"/>
      <c r="K317" s="212"/>
      <c r="L317" s="217"/>
      <c r="M317" s="218"/>
      <c r="N317" s="219"/>
      <c r="O317" s="219"/>
      <c r="P317" s="219"/>
      <c r="Q317" s="219"/>
      <c r="R317" s="219"/>
      <c r="S317" s="219"/>
      <c r="T317" s="220"/>
      <c r="AT317" s="221" t="s">
        <v>192</v>
      </c>
      <c r="AU317" s="221" t="s">
        <v>86</v>
      </c>
      <c r="AV317" s="14" t="s">
        <v>86</v>
      </c>
      <c r="AW317" s="14" t="s">
        <v>37</v>
      </c>
      <c r="AX317" s="14" t="s">
        <v>84</v>
      </c>
      <c r="AY317" s="221" t="s">
        <v>179</v>
      </c>
    </row>
    <row r="318" spans="1:65" s="2" customFormat="1" ht="24.2" customHeight="1">
      <c r="A318" s="37"/>
      <c r="B318" s="38"/>
      <c r="C318" s="181" t="s">
        <v>471</v>
      </c>
      <c r="D318" s="181" t="s">
        <v>181</v>
      </c>
      <c r="E318" s="182" t="s">
        <v>428</v>
      </c>
      <c r="F318" s="183" t="s">
        <v>429</v>
      </c>
      <c r="G318" s="184" t="s">
        <v>184</v>
      </c>
      <c r="H318" s="185">
        <v>2.2400000000000002</v>
      </c>
      <c r="I318" s="186"/>
      <c r="J318" s="187">
        <f>ROUND(I318*H318,2)</f>
        <v>0</v>
      </c>
      <c r="K318" s="183" t="s">
        <v>185</v>
      </c>
      <c r="L318" s="42"/>
      <c r="M318" s="188" t="s">
        <v>19</v>
      </c>
      <c r="N318" s="189" t="s">
        <v>48</v>
      </c>
      <c r="O318" s="67"/>
      <c r="P318" s="190">
        <f>O318*H318</f>
        <v>0</v>
      </c>
      <c r="Q318" s="190">
        <v>9.0620000000000006E-2</v>
      </c>
      <c r="R318" s="190">
        <f>Q318*H318</f>
        <v>0.20298880000000002</v>
      </c>
      <c r="S318" s="190">
        <v>0</v>
      </c>
      <c r="T318" s="191">
        <f>S318*H318</f>
        <v>0</v>
      </c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R318" s="192" t="s">
        <v>186</v>
      </c>
      <c r="AT318" s="192" t="s">
        <v>181</v>
      </c>
      <c r="AU318" s="192" t="s">
        <v>86</v>
      </c>
      <c r="AY318" s="20" t="s">
        <v>179</v>
      </c>
      <c r="BE318" s="193">
        <f>IF(N318="základní",J318,0)</f>
        <v>0</v>
      </c>
      <c r="BF318" s="193">
        <f>IF(N318="snížená",J318,0)</f>
        <v>0</v>
      </c>
      <c r="BG318" s="193">
        <f>IF(N318="zákl. přenesená",J318,0)</f>
        <v>0</v>
      </c>
      <c r="BH318" s="193">
        <f>IF(N318="sníž. přenesená",J318,0)</f>
        <v>0</v>
      </c>
      <c r="BI318" s="193">
        <f>IF(N318="nulová",J318,0)</f>
        <v>0</v>
      </c>
      <c r="BJ318" s="20" t="s">
        <v>84</v>
      </c>
      <c r="BK318" s="193">
        <f>ROUND(I318*H318,2)</f>
        <v>0</v>
      </c>
      <c r="BL318" s="20" t="s">
        <v>186</v>
      </c>
      <c r="BM318" s="192" t="s">
        <v>430</v>
      </c>
    </row>
    <row r="319" spans="1:65" s="2" customFormat="1" ht="48.75">
      <c r="A319" s="37"/>
      <c r="B319" s="38"/>
      <c r="C319" s="39"/>
      <c r="D319" s="194" t="s">
        <v>188</v>
      </c>
      <c r="E319" s="39"/>
      <c r="F319" s="195" t="s">
        <v>431</v>
      </c>
      <c r="G319" s="39"/>
      <c r="H319" s="39"/>
      <c r="I319" s="196"/>
      <c r="J319" s="39"/>
      <c r="K319" s="39"/>
      <c r="L319" s="42"/>
      <c r="M319" s="197"/>
      <c r="N319" s="198"/>
      <c r="O319" s="67"/>
      <c r="P319" s="67"/>
      <c r="Q319" s="67"/>
      <c r="R319" s="67"/>
      <c r="S319" s="67"/>
      <c r="T319" s="68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T319" s="20" t="s">
        <v>188</v>
      </c>
      <c r="AU319" s="20" t="s">
        <v>86</v>
      </c>
    </row>
    <row r="320" spans="1:65" s="2" customFormat="1" ht="11.25">
      <c r="A320" s="37"/>
      <c r="B320" s="38"/>
      <c r="C320" s="39"/>
      <c r="D320" s="199" t="s">
        <v>190</v>
      </c>
      <c r="E320" s="39"/>
      <c r="F320" s="200" t="s">
        <v>432</v>
      </c>
      <c r="G320" s="39"/>
      <c r="H320" s="39"/>
      <c r="I320" s="196"/>
      <c r="J320" s="39"/>
      <c r="K320" s="39"/>
      <c r="L320" s="42"/>
      <c r="M320" s="197"/>
      <c r="N320" s="198"/>
      <c r="O320" s="67"/>
      <c r="P320" s="67"/>
      <c r="Q320" s="67"/>
      <c r="R320" s="67"/>
      <c r="S320" s="67"/>
      <c r="T320" s="68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T320" s="20" t="s">
        <v>190</v>
      </c>
      <c r="AU320" s="20" t="s">
        <v>86</v>
      </c>
    </row>
    <row r="321" spans="1:65" s="2" customFormat="1" ht="39">
      <c r="A321" s="37"/>
      <c r="B321" s="38"/>
      <c r="C321" s="39"/>
      <c r="D321" s="194" t="s">
        <v>433</v>
      </c>
      <c r="E321" s="39"/>
      <c r="F321" s="254" t="s">
        <v>434</v>
      </c>
      <c r="G321" s="39"/>
      <c r="H321" s="39"/>
      <c r="I321" s="196"/>
      <c r="J321" s="39"/>
      <c r="K321" s="39"/>
      <c r="L321" s="42"/>
      <c r="M321" s="197"/>
      <c r="N321" s="198"/>
      <c r="O321" s="67"/>
      <c r="P321" s="67"/>
      <c r="Q321" s="67"/>
      <c r="R321" s="67"/>
      <c r="S321" s="67"/>
      <c r="T321" s="68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T321" s="20" t="s">
        <v>433</v>
      </c>
      <c r="AU321" s="20" t="s">
        <v>86</v>
      </c>
    </row>
    <row r="322" spans="1:65" s="13" customFormat="1" ht="33.75">
      <c r="B322" s="201"/>
      <c r="C322" s="202"/>
      <c r="D322" s="194" t="s">
        <v>192</v>
      </c>
      <c r="E322" s="203" t="s">
        <v>19</v>
      </c>
      <c r="F322" s="204" t="s">
        <v>814</v>
      </c>
      <c r="G322" s="202"/>
      <c r="H322" s="203" t="s">
        <v>19</v>
      </c>
      <c r="I322" s="205"/>
      <c r="J322" s="202"/>
      <c r="K322" s="202"/>
      <c r="L322" s="206"/>
      <c r="M322" s="207"/>
      <c r="N322" s="208"/>
      <c r="O322" s="208"/>
      <c r="P322" s="208"/>
      <c r="Q322" s="208"/>
      <c r="R322" s="208"/>
      <c r="S322" s="208"/>
      <c r="T322" s="209"/>
      <c r="AT322" s="210" t="s">
        <v>192</v>
      </c>
      <c r="AU322" s="210" t="s">
        <v>86</v>
      </c>
      <c r="AV322" s="13" t="s">
        <v>84</v>
      </c>
      <c r="AW322" s="13" t="s">
        <v>37</v>
      </c>
      <c r="AX322" s="13" t="s">
        <v>77</v>
      </c>
      <c r="AY322" s="210" t="s">
        <v>179</v>
      </c>
    </row>
    <row r="323" spans="1:65" s="13" customFormat="1" ht="22.5">
      <c r="B323" s="201"/>
      <c r="C323" s="202"/>
      <c r="D323" s="194" t="s">
        <v>192</v>
      </c>
      <c r="E323" s="203" t="s">
        <v>19</v>
      </c>
      <c r="F323" s="204" t="s">
        <v>815</v>
      </c>
      <c r="G323" s="202"/>
      <c r="H323" s="203" t="s">
        <v>19</v>
      </c>
      <c r="I323" s="205"/>
      <c r="J323" s="202"/>
      <c r="K323" s="202"/>
      <c r="L323" s="206"/>
      <c r="M323" s="207"/>
      <c r="N323" s="208"/>
      <c r="O323" s="208"/>
      <c r="P323" s="208"/>
      <c r="Q323" s="208"/>
      <c r="R323" s="208"/>
      <c r="S323" s="208"/>
      <c r="T323" s="209"/>
      <c r="AT323" s="210" t="s">
        <v>192</v>
      </c>
      <c r="AU323" s="210" t="s">
        <v>86</v>
      </c>
      <c r="AV323" s="13" t="s">
        <v>84</v>
      </c>
      <c r="AW323" s="13" t="s">
        <v>37</v>
      </c>
      <c r="AX323" s="13" t="s">
        <v>77</v>
      </c>
      <c r="AY323" s="210" t="s">
        <v>179</v>
      </c>
    </row>
    <row r="324" spans="1:65" s="14" customFormat="1" ht="11.25">
      <c r="B324" s="211"/>
      <c r="C324" s="212"/>
      <c r="D324" s="194" t="s">
        <v>192</v>
      </c>
      <c r="E324" s="213" t="s">
        <v>19</v>
      </c>
      <c r="F324" s="214" t="s">
        <v>758</v>
      </c>
      <c r="G324" s="212"/>
      <c r="H324" s="215">
        <v>2.2400000000000002</v>
      </c>
      <c r="I324" s="216"/>
      <c r="J324" s="212"/>
      <c r="K324" s="212"/>
      <c r="L324" s="217"/>
      <c r="M324" s="218"/>
      <c r="N324" s="219"/>
      <c r="O324" s="219"/>
      <c r="P324" s="219"/>
      <c r="Q324" s="219"/>
      <c r="R324" s="219"/>
      <c r="S324" s="219"/>
      <c r="T324" s="220"/>
      <c r="AT324" s="221" t="s">
        <v>192</v>
      </c>
      <c r="AU324" s="221" t="s">
        <v>86</v>
      </c>
      <c r="AV324" s="14" t="s">
        <v>86</v>
      </c>
      <c r="AW324" s="14" t="s">
        <v>37</v>
      </c>
      <c r="AX324" s="14" t="s">
        <v>84</v>
      </c>
      <c r="AY324" s="221" t="s">
        <v>179</v>
      </c>
    </row>
    <row r="325" spans="1:65" s="2" customFormat="1" ht="24.2" customHeight="1">
      <c r="A325" s="37"/>
      <c r="B325" s="38"/>
      <c r="C325" s="244" t="s">
        <v>478</v>
      </c>
      <c r="D325" s="244" t="s">
        <v>374</v>
      </c>
      <c r="E325" s="245" t="s">
        <v>439</v>
      </c>
      <c r="F325" s="246" t="s">
        <v>440</v>
      </c>
      <c r="G325" s="247" t="s">
        <v>184</v>
      </c>
      <c r="H325" s="248">
        <v>2.2400000000000002</v>
      </c>
      <c r="I325" s="249"/>
      <c r="J325" s="250">
        <f>ROUND(I325*H325,2)</f>
        <v>0</v>
      </c>
      <c r="K325" s="246" t="s">
        <v>441</v>
      </c>
      <c r="L325" s="251"/>
      <c r="M325" s="252" t="s">
        <v>19</v>
      </c>
      <c r="N325" s="253" t="s">
        <v>48</v>
      </c>
      <c r="O325" s="67"/>
      <c r="P325" s="190">
        <f>O325*H325</f>
        <v>0</v>
      </c>
      <c r="Q325" s="190">
        <v>0.17599999999999999</v>
      </c>
      <c r="R325" s="190">
        <f>Q325*H325</f>
        <v>0.39424000000000003</v>
      </c>
      <c r="S325" s="190">
        <v>0</v>
      </c>
      <c r="T325" s="191">
        <f>S325*H325</f>
        <v>0</v>
      </c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R325" s="192" t="s">
        <v>253</v>
      </c>
      <c r="AT325" s="192" t="s">
        <v>374</v>
      </c>
      <c r="AU325" s="192" t="s">
        <v>86</v>
      </c>
      <c r="AY325" s="20" t="s">
        <v>179</v>
      </c>
      <c r="BE325" s="193">
        <f>IF(N325="základní",J325,0)</f>
        <v>0</v>
      </c>
      <c r="BF325" s="193">
        <f>IF(N325="snížená",J325,0)</f>
        <v>0</v>
      </c>
      <c r="BG325" s="193">
        <f>IF(N325="zákl. přenesená",J325,0)</f>
        <v>0</v>
      </c>
      <c r="BH325" s="193">
        <f>IF(N325="sníž. přenesená",J325,0)</f>
        <v>0</v>
      </c>
      <c r="BI325" s="193">
        <f>IF(N325="nulová",J325,0)</f>
        <v>0</v>
      </c>
      <c r="BJ325" s="20" t="s">
        <v>84</v>
      </c>
      <c r="BK325" s="193">
        <f>ROUND(I325*H325,2)</f>
        <v>0</v>
      </c>
      <c r="BL325" s="20" t="s">
        <v>186</v>
      </c>
      <c r="BM325" s="192" t="s">
        <v>442</v>
      </c>
    </row>
    <row r="326" spans="1:65" s="2" customFormat="1" ht="11.25">
      <c r="A326" s="37"/>
      <c r="B326" s="38"/>
      <c r="C326" s="39"/>
      <c r="D326" s="194" t="s">
        <v>188</v>
      </c>
      <c r="E326" s="39"/>
      <c r="F326" s="195" t="s">
        <v>440</v>
      </c>
      <c r="G326" s="39"/>
      <c r="H326" s="39"/>
      <c r="I326" s="196"/>
      <c r="J326" s="39"/>
      <c r="K326" s="39"/>
      <c r="L326" s="42"/>
      <c r="M326" s="197"/>
      <c r="N326" s="198"/>
      <c r="O326" s="67"/>
      <c r="P326" s="67"/>
      <c r="Q326" s="67"/>
      <c r="R326" s="67"/>
      <c r="S326" s="67"/>
      <c r="T326" s="68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T326" s="20" t="s">
        <v>188</v>
      </c>
      <c r="AU326" s="20" t="s">
        <v>86</v>
      </c>
    </row>
    <row r="327" spans="1:65" s="13" customFormat="1" ht="11.25">
      <c r="B327" s="201"/>
      <c r="C327" s="202"/>
      <c r="D327" s="194" t="s">
        <v>192</v>
      </c>
      <c r="E327" s="203" t="s">
        <v>19</v>
      </c>
      <c r="F327" s="204" t="s">
        <v>443</v>
      </c>
      <c r="G327" s="202"/>
      <c r="H327" s="203" t="s">
        <v>19</v>
      </c>
      <c r="I327" s="205"/>
      <c r="J327" s="202"/>
      <c r="K327" s="202"/>
      <c r="L327" s="206"/>
      <c r="M327" s="207"/>
      <c r="N327" s="208"/>
      <c r="O327" s="208"/>
      <c r="P327" s="208"/>
      <c r="Q327" s="208"/>
      <c r="R327" s="208"/>
      <c r="S327" s="208"/>
      <c r="T327" s="209"/>
      <c r="AT327" s="210" t="s">
        <v>192</v>
      </c>
      <c r="AU327" s="210" t="s">
        <v>86</v>
      </c>
      <c r="AV327" s="13" t="s">
        <v>84</v>
      </c>
      <c r="AW327" s="13" t="s">
        <v>37</v>
      </c>
      <c r="AX327" s="13" t="s">
        <v>77</v>
      </c>
      <c r="AY327" s="210" t="s">
        <v>179</v>
      </c>
    </row>
    <row r="328" spans="1:65" s="13" customFormat="1" ht="33.75">
      <c r="B328" s="201"/>
      <c r="C328" s="202"/>
      <c r="D328" s="194" t="s">
        <v>192</v>
      </c>
      <c r="E328" s="203" t="s">
        <v>19</v>
      </c>
      <c r="F328" s="204" t="s">
        <v>444</v>
      </c>
      <c r="G328" s="202"/>
      <c r="H328" s="203" t="s">
        <v>19</v>
      </c>
      <c r="I328" s="205"/>
      <c r="J328" s="202"/>
      <c r="K328" s="202"/>
      <c r="L328" s="206"/>
      <c r="M328" s="207"/>
      <c r="N328" s="208"/>
      <c r="O328" s="208"/>
      <c r="P328" s="208"/>
      <c r="Q328" s="208"/>
      <c r="R328" s="208"/>
      <c r="S328" s="208"/>
      <c r="T328" s="209"/>
      <c r="AT328" s="210" t="s">
        <v>192</v>
      </c>
      <c r="AU328" s="210" t="s">
        <v>86</v>
      </c>
      <c r="AV328" s="13" t="s">
        <v>84</v>
      </c>
      <c r="AW328" s="13" t="s">
        <v>37</v>
      </c>
      <c r="AX328" s="13" t="s">
        <v>77</v>
      </c>
      <c r="AY328" s="210" t="s">
        <v>179</v>
      </c>
    </row>
    <row r="329" spans="1:65" s="14" customFormat="1" ht="11.25">
      <c r="B329" s="211"/>
      <c r="C329" s="212"/>
      <c r="D329" s="194" t="s">
        <v>192</v>
      </c>
      <c r="E329" s="213" t="s">
        <v>19</v>
      </c>
      <c r="F329" s="214" t="s">
        <v>816</v>
      </c>
      <c r="G329" s="212"/>
      <c r="H329" s="215">
        <v>2.2400000000000002</v>
      </c>
      <c r="I329" s="216"/>
      <c r="J329" s="212"/>
      <c r="K329" s="212"/>
      <c r="L329" s="217"/>
      <c r="M329" s="218"/>
      <c r="N329" s="219"/>
      <c r="O329" s="219"/>
      <c r="P329" s="219"/>
      <c r="Q329" s="219"/>
      <c r="R329" s="219"/>
      <c r="S329" s="219"/>
      <c r="T329" s="220"/>
      <c r="AT329" s="221" t="s">
        <v>192</v>
      </c>
      <c r="AU329" s="221" t="s">
        <v>86</v>
      </c>
      <c r="AV329" s="14" t="s">
        <v>86</v>
      </c>
      <c r="AW329" s="14" t="s">
        <v>37</v>
      </c>
      <c r="AX329" s="14" t="s">
        <v>84</v>
      </c>
      <c r="AY329" s="221" t="s">
        <v>179</v>
      </c>
    </row>
    <row r="330" spans="1:65" s="2" customFormat="1" ht="24.2" customHeight="1">
      <c r="A330" s="37"/>
      <c r="B330" s="38"/>
      <c r="C330" s="244" t="s">
        <v>486</v>
      </c>
      <c r="D330" s="244" t="s">
        <v>374</v>
      </c>
      <c r="E330" s="245" t="s">
        <v>447</v>
      </c>
      <c r="F330" s="246" t="s">
        <v>440</v>
      </c>
      <c r="G330" s="247" t="s">
        <v>184</v>
      </c>
      <c r="H330" s="248">
        <v>0.5</v>
      </c>
      <c r="I330" s="249"/>
      <c r="J330" s="250">
        <f>ROUND(I330*H330,2)</f>
        <v>0</v>
      </c>
      <c r="K330" s="246" t="s">
        <v>185</v>
      </c>
      <c r="L330" s="251"/>
      <c r="M330" s="252" t="s">
        <v>19</v>
      </c>
      <c r="N330" s="253" t="s">
        <v>48</v>
      </c>
      <c r="O330" s="67"/>
      <c r="P330" s="190">
        <f>O330*H330</f>
        <v>0</v>
      </c>
      <c r="Q330" s="190">
        <v>0.17599999999999999</v>
      </c>
      <c r="R330" s="190">
        <f>Q330*H330</f>
        <v>8.7999999999999995E-2</v>
      </c>
      <c r="S330" s="190">
        <v>0</v>
      </c>
      <c r="T330" s="191">
        <f>S330*H330</f>
        <v>0</v>
      </c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R330" s="192" t="s">
        <v>253</v>
      </c>
      <c r="AT330" s="192" t="s">
        <v>374</v>
      </c>
      <c r="AU330" s="192" t="s">
        <v>86</v>
      </c>
      <c r="AY330" s="20" t="s">
        <v>179</v>
      </c>
      <c r="BE330" s="193">
        <f>IF(N330="základní",J330,0)</f>
        <v>0</v>
      </c>
      <c r="BF330" s="193">
        <f>IF(N330="snížená",J330,0)</f>
        <v>0</v>
      </c>
      <c r="BG330" s="193">
        <f>IF(N330="zákl. přenesená",J330,0)</f>
        <v>0</v>
      </c>
      <c r="BH330" s="193">
        <f>IF(N330="sníž. přenesená",J330,0)</f>
        <v>0</v>
      </c>
      <c r="BI330" s="193">
        <f>IF(N330="nulová",J330,0)</f>
        <v>0</v>
      </c>
      <c r="BJ330" s="20" t="s">
        <v>84</v>
      </c>
      <c r="BK330" s="193">
        <f>ROUND(I330*H330,2)</f>
        <v>0</v>
      </c>
      <c r="BL330" s="20" t="s">
        <v>186</v>
      </c>
      <c r="BM330" s="192" t="s">
        <v>448</v>
      </c>
    </row>
    <row r="331" spans="1:65" s="2" customFormat="1" ht="11.25">
      <c r="A331" s="37"/>
      <c r="B331" s="38"/>
      <c r="C331" s="39"/>
      <c r="D331" s="194" t="s">
        <v>188</v>
      </c>
      <c r="E331" s="39"/>
      <c r="F331" s="195" t="s">
        <v>440</v>
      </c>
      <c r="G331" s="39"/>
      <c r="H331" s="39"/>
      <c r="I331" s="196"/>
      <c r="J331" s="39"/>
      <c r="K331" s="39"/>
      <c r="L331" s="42"/>
      <c r="M331" s="197"/>
      <c r="N331" s="198"/>
      <c r="O331" s="67"/>
      <c r="P331" s="67"/>
      <c r="Q331" s="67"/>
      <c r="R331" s="67"/>
      <c r="S331" s="67"/>
      <c r="T331" s="68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T331" s="20" t="s">
        <v>188</v>
      </c>
      <c r="AU331" s="20" t="s">
        <v>86</v>
      </c>
    </row>
    <row r="332" spans="1:65" s="13" customFormat="1" ht="22.5">
      <c r="B332" s="201"/>
      <c r="C332" s="202"/>
      <c r="D332" s="194" t="s">
        <v>192</v>
      </c>
      <c r="E332" s="203" t="s">
        <v>19</v>
      </c>
      <c r="F332" s="204" t="s">
        <v>449</v>
      </c>
      <c r="G332" s="202"/>
      <c r="H332" s="203" t="s">
        <v>19</v>
      </c>
      <c r="I332" s="205"/>
      <c r="J332" s="202"/>
      <c r="K332" s="202"/>
      <c r="L332" s="206"/>
      <c r="M332" s="207"/>
      <c r="N332" s="208"/>
      <c r="O332" s="208"/>
      <c r="P332" s="208"/>
      <c r="Q332" s="208"/>
      <c r="R332" s="208"/>
      <c r="S332" s="208"/>
      <c r="T332" s="209"/>
      <c r="AT332" s="210" t="s">
        <v>192</v>
      </c>
      <c r="AU332" s="210" t="s">
        <v>86</v>
      </c>
      <c r="AV332" s="13" t="s">
        <v>84</v>
      </c>
      <c r="AW332" s="13" t="s">
        <v>37</v>
      </c>
      <c r="AX332" s="13" t="s">
        <v>77</v>
      </c>
      <c r="AY332" s="210" t="s">
        <v>179</v>
      </c>
    </row>
    <row r="333" spans="1:65" s="13" customFormat="1" ht="22.5">
      <c r="B333" s="201"/>
      <c r="C333" s="202"/>
      <c r="D333" s="194" t="s">
        <v>192</v>
      </c>
      <c r="E333" s="203" t="s">
        <v>19</v>
      </c>
      <c r="F333" s="204" t="s">
        <v>468</v>
      </c>
      <c r="G333" s="202"/>
      <c r="H333" s="203" t="s">
        <v>19</v>
      </c>
      <c r="I333" s="205"/>
      <c r="J333" s="202"/>
      <c r="K333" s="202"/>
      <c r="L333" s="206"/>
      <c r="M333" s="207"/>
      <c r="N333" s="208"/>
      <c r="O333" s="208"/>
      <c r="P333" s="208"/>
      <c r="Q333" s="208"/>
      <c r="R333" s="208"/>
      <c r="S333" s="208"/>
      <c r="T333" s="209"/>
      <c r="AT333" s="210" t="s">
        <v>192</v>
      </c>
      <c r="AU333" s="210" t="s">
        <v>86</v>
      </c>
      <c r="AV333" s="13" t="s">
        <v>84</v>
      </c>
      <c r="AW333" s="13" t="s">
        <v>37</v>
      </c>
      <c r="AX333" s="13" t="s">
        <v>77</v>
      </c>
      <c r="AY333" s="210" t="s">
        <v>179</v>
      </c>
    </row>
    <row r="334" spans="1:65" s="14" customFormat="1" ht="11.25">
      <c r="B334" s="211"/>
      <c r="C334" s="212"/>
      <c r="D334" s="194" t="s">
        <v>192</v>
      </c>
      <c r="E334" s="213" t="s">
        <v>19</v>
      </c>
      <c r="F334" s="214" t="s">
        <v>469</v>
      </c>
      <c r="G334" s="212"/>
      <c r="H334" s="215">
        <v>0.5</v>
      </c>
      <c r="I334" s="216"/>
      <c r="J334" s="212"/>
      <c r="K334" s="212"/>
      <c r="L334" s="217"/>
      <c r="M334" s="218"/>
      <c r="N334" s="219"/>
      <c r="O334" s="219"/>
      <c r="P334" s="219"/>
      <c r="Q334" s="219"/>
      <c r="R334" s="219"/>
      <c r="S334" s="219"/>
      <c r="T334" s="220"/>
      <c r="AT334" s="221" t="s">
        <v>192</v>
      </c>
      <c r="AU334" s="221" t="s">
        <v>86</v>
      </c>
      <c r="AV334" s="14" t="s">
        <v>86</v>
      </c>
      <c r="AW334" s="14" t="s">
        <v>37</v>
      </c>
      <c r="AX334" s="14" t="s">
        <v>84</v>
      </c>
      <c r="AY334" s="221" t="s">
        <v>179</v>
      </c>
    </row>
    <row r="335" spans="1:65" s="12" customFormat="1" ht="22.9" customHeight="1">
      <c r="B335" s="165"/>
      <c r="C335" s="166"/>
      <c r="D335" s="167" t="s">
        <v>76</v>
      </c>
      <c r="E335" s="179" t="s">
        <v>263</v>
      </c>
      <c r="F335" s="179" t="s">
        <v>470</v>
      </c>
      <c r="G335" s="166"/>
      <c r="H335" s="166"/>
      <c r="I335" s="169"/>
      <c r="J335" s="180">
        <f>BK335</f>
        <v>0</v>
      </c>
      <c r="K335" s="166"/>
      <c r="L335" s="171"/>
      <c r="M335" s="172"/>
      <c r="N335" s="173"/>
      <c r="O335" s="173"/>
      <c r="P335" s="174">
        <f>SUM(P336:P372)</f>
        <v>0</v>
      </c>
      <c r="Q335" s="173"/>
      <c r="R335" s="174">
        <f>SUM(R336:R372)</f>
        <v>0.83628799999999992</v>
      </c>
      <c r="S335" s="173"/>
      <c r="T335" s="175">
        <f>SUM(T336:T372)</f>
        <v>0.35350000000000004</v>
      </c>
      <c r="AR335" s="176" t="s">
        <v>84</v>
      </c>
      <c r="AT335" s="177" t="s">
        <v>76</v>
      </c>
      <c r="AU335" s="177" t="s">
        <v>84</v>
      </c>
      <c r="AY335" s="176" t="s">
        <v>179</v>
      </c>
      <c r="BK335" s="178">
        <f>SUM(BK336:BK372)</f>
        <v>0</v>
      </c>
    </row>
    <row r="336" spans="1:65" s="2" customFormat="1" ht="24.2" customHeight="1">
      <c r="A336" s="37"/>
      <c r="B336" s="38"/>
      <c r="C336" s="181" t="s">
        <v>491</v>
      </c>
      <c r="D336" s="181" t="s">
        <v>181</v>
      </c>
      <c r="E336" s="182" t="s">
        <v>472</v>
      </c>
      <c r="F336" s="183" t="s">
        <v>473</v>
      </c>
      <c r="G336" s="184" t="s">
        <v>184</v>
      </c>
      <c r="H336" s="185">
        <v>60</v>
      </c>
      <c r="I336" s="186"/>
      <c r="J336" s="187">
        <f>ROUND(I336*H336,2)</f>
        <v>0</v>
      </c>
      <c r="K336" s="183" t="s">
        <v>474</v>
      </c>
      <c r="L336" s="42"/>
      <c r="M336" s="188" t="s">
        <v>19</v>
      </c>
      <c r="N336" s="189" t="s">
        <v>48</v>
      </c>
      <c r="O336" s="67"/>
      <c r="P336" s="190">
        <f>O336*H336</f>
        <v>0</v>
      </c>
      <c r="Q336" s="190">
        <v>0</v>
      </c>
      <c r="R336" s="190">
        <f>Q336*H336</f>
        <v>0</v>
      </c>
      <c r="S336" s="190">
        <v>0</v>
      </c>
      <c r="T336" s="191">
        <f>S336*H336</f>
        <v>0</v>
      </c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R336" s="192" t="s">
        <v>186</v>
      </c>
      <c r="AT336" s="192" t="s">
        <v>181</v>
      </c>
      <c r="AU336" s="192" t="s">
        <v>86</v>
      </c>
      <c r="AY336" s="20" t="s">
        <v>179</v>
      </c>
      <c r="BE336" s="193">
        <f>IF(N336="základní",J336,0)</f>
        <v>0</v>
      </c>
      <c r="BF336" s="193">
        <f>IF(N336="snížená",J336,0)</f>
        <v>0</v>
      </c>
      <c r="BG336" s="193">
        <f>IF(N336="zákl. přenesená",J336,0)</f>
        <v>0</v>
      </c>
      <c r="BH336" s="193">
        <f>IF(N336="sníž. přenesená",J336,0)</f>
        <v>0</v>
      </c>
      <c r="BI336" s="193">
        <f>IF(N336="nulová",J336,0)</f>
        <v>0</v>
      </c>
      <c r="BJ336" s="20" t="s">
        <v>84</v>
      </c>
      <c r="BK336" s="193">
        <f>ROUND(I336*H336,2)</f>
        <v>0</v>
      </c>
      <c r="BL336" s="20" t="s">
        <v>186</v>
      </c>
      <c r="BM336" s="192" t="s">
        <v>475</v>
      </c>
    </row>
    <row r="337" spans="1:65" s="2" customFormat="1" ht="11.25">
      <c r="A337" s="37"/>
      <c r="B337" s="38"/>
      <c r="C337" s="39"/>
      <c r="D337" s="194" t="s">
        <v>188</v>
      </c>
      <c r="E337" s="39"/>
      <c r="F337" s="195" t="s">
        <v>473</v>
      </c>
      <c r="G337" s="39"/>
      <c r="H337" s="39"/>
      <c r="I337" s="196"/>
      <c r="J337" s="39"/>
      <c r="K337" s="39"/>
      <c r="L337" s="42"/>
      <c r="M337" s="197"/>
      <c r="N337" s="198"/>
      <c r="O337" s="67"/>
      <c r="P337" s="67"/>
      <c r="Q337" s="67"/>
      <c r="R337" s="67"/>
      <c r="S337" s="67"/>
      <c r="T337" s="68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T337" s="20" t="s">
        <v>188</v>
      </c>
      <c r="AU337" s="20" t="s">
        <v>86</v>
      </c>
    </row>
    <row r="338" spans="1:65" s="13" customFormat="1" ht="11.25">
      <c r="B338" s="201"/>
      <c r="C338" s="202"/>
      <c r="D338" s="194" t="s">
        <v>192</v>
      </c>
      <c r="E338" s="203" t="s">
        <v>19</v>
      </c>
      <c r="F338" s="204" t="s">
        <v>476</v>
      </c>
      <c r="G338" s="202"/>
      <c r="H338" s="203" t="s">
        <v>19</v>
      </c>
      <c r="I338" s="205"/>
      <c r="J338" s="202"/>
      <c r="K338" s="202"/>
      <c r="L338" s="206"/>
      <c r="M338" s="207"/>
      <c r="N338" s="208"/>
      <c r="O338" s="208"/>
      <c r="P338" s="208"/>
      <c r="Q338" s="208"/>
      <c r="R338" s="208"/>
      <c r="S338" s="208"/>
      <c r="T338" s="209"/>
      <c r="AT338" s="210" t="s">
        <v>192</v>
      </c>
      <c r="AU338" s="210" t="s">
        <v>86</v>
      </c>
      <c r="AV338" s="13" t="s">
        <v>84</v>
      </c>
      <c r="AW338" s="13" t="s">
        <v>37</v>
      </c>
      <c r="AX338" s="13" t="s">
        <v>77</v>
      </c>
      <c r="AY338" s="210" t="s">
        <v>179</v>
      </c>
    </row>
    <row r="339" spans="1:65" s="14" customFormat="1" ht="11.25">
      <c r="B339" s="211"/>
      <c r="C339" s="212"/>
      <c r="D339" s="194" t="s">
        <v>192</v>
      </c>
      <c r="E339" s="213" t="s">
        <v>19</v>
      </c>
      <c r="F339" s="214" t="s">
        <v>817</v>
      </c>
      <c r="G339" s="212"/>
      <c r="H339" s="215">
        <v>60</v>
      </c>
      <c r="I339" s="216"/>
      <c r="J339" s="212"/>
      <c r="K339" s="212"/>
      <c r="L339" s="217"/>
      <c r="M339" s="218"/>
      <c r="N339" s="219"/>
      <c r="O339" s="219"/>
      <c r="P339" s="219"/>
      <c r="Q339" s="219"/>
      <c r="R339" s="219"/>
      <c r="S339" s="219"/>
      <c r="T339" s="220"/>
      <c r="AT339" s="221" t="s">
        <v>192</v>
      </c>
      <c r="AU339" s="221" t="s">
        <v>86</v>
      </c>
      <c r="AV339" s="14" t="s">
        <v>86</v>
      </c>
      <c r="AW339" s="14" t="s">
        <v>37</v>
      </c>
      <c r="AX339" s="14" t="s">
        <v>84</v>
      </c>
      <c r="AY339" s="221" t="s">
        <v>179</v>
      </c>
    </row>
    <row r="340" spans="1:65" s="2" customFormat="1" ht="24.2" customHeight="1">
      <c r="A340" s="37"/>
      <c r="B340" s="38"/>
      <c r="C340" s="181" t="s">
        <v>499</v>
      </c>
      <c r="D340" s="181" t="s">
        <v>181</v>
      </c>
      <c r="E340" s="182" t="s">
        <v>818</v>
      </c>
      <c r="F340" s="183" t="s">
        <v>819</v>
      </c>
      <c r="G340" s="184" t="s">
        <v>216</v>
      </c>
      <c r="H340" s="185">
        <v>10.1</v>
      </c>
      <c r="I340" s="186"/>
      <c r="J340" s="187">
        <f>ROUND(I340*H340,2)</f>
        <v>0</v>
      </c>
      <c r="K340" s="183" t="s">
        <v>413</v>
      </c>
      <c r="L340" s="42"/>
      <c r="M340" s="188" t="s">
        <v>19</v>
      </c>
      <c r="N340" s="189" t="s">
        <v>48</v>
      </c>
      <c r="O340" s="67"/>
      <c r="P340" s="190">
        <f>O340*H340</f>
        <v>0</v>
      </c>
      <c r="Q340" s="190">
        <v>4.0079999999999998E-2</v>
      </c>
      <c r="R340" s="190">
        <f>Q340*H340</f>
        <v>0.40480799999999995</v>
      </c>
      <c r="S340" s="190">
        <v>0</v>
      </c>
      <c r="T340" s="191">
        <f>S340*H340</f>
        <v>0</v>
      </c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R340" s="192" t="s">
        <v>186</v>
      </c>
      <c r="AT340" s="192" t="s">
        <v>181</v>
      </c>
      <c r="AU340" s="192" t="s">
        <v>86</v>
      </c>
      <c r="AY340" s="20" t="s">
        <v>179</v>
      </c>
      <c r="BE340" s="193">
        <f>IF(N340="základní",J340,0)</f>
        <v>0</v>
      </c>
      <c r="BF340" s="193">
        <f>IF(N340="snížená",J340,0)</f>
        <v>0</v>
      </c>
      <c r="BG340" s="193">
        <f>IF(N340="zákl. přenesená",J340,0)</f>
        <v>0</v>
      </c>
      <c r="BH340" s="193">
        <f>IF(N340="sníž. přenesená",J340,0)</f>
        <v>0</v>
      </c>
      <c r="BI340" s="193">
        <f>IF(N340="nulová",J340,0)</f>
        <v>0</v>
      </c>
      <c r="BJ340" s="20" t="s">
        <v>84</v>
      </c>
      <c r="BK340" s="193">
        <f>ROUND(I340*H340,2)</f>
        <v>0</v>
      </c>
      <c r="BL340" s="20" t="s">
        <v>186</v>
      </c>
      <c r="BM340" s="192" t="s">
        <v>820</v>
      </c>
    </row>
    <row r="341" spans="1:65" s="2" customFormat="1" ht="11.25">
      <c r="A341" s="37"/>
      <c r="B341" s="38"/>
      <c r="C341" s="39"/>
      <c r="D341" s="194" t="s">
        <v>188</v>
      </c>
      <c r="E341" s="39"/>
      <c r="F341" s="195" t="s">
        <v>819</v>
      </c>
      <c r="G341" s="39"/>
      <c r="H341" s="39"/>
      <c r="I341" s="196"/>
      <c r="J341" s="39"/>
      <c r="K341" s="39"/>
      <c r="L341" s="42"/>
      <c r="M341" s="197"/>
      <c r="N341" s="198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188</v>
      </c>
      <c r="AU341" s="20" t="s">
        <v>86</v>
      </c>
    </row>
    <row r="342" spans="1:65" s="2" customFormat="1" ht="11.25">
      <c r="A342" s="37"/>
      <c r="B342" s="38"/>
      <c r="C342" s="39"/>
      <c r="D342" s="199" t="s">
        <v>190</v>
      </c>
      <c r="E342" s="39"/>
      <c r="F342" s="200" t="s">
        <v>821</v>
      </c>
      <c r="G342" s="39"/>
      <c r="H342" s="39"/>
      <c r="I342" s="196"/>
      <c r="J342" s="39"/>
      <c r="K342" s="39"/>
      <c r="L342" s="42"/>
      <c r="M342" s="197"/>
      <c r="N342" s="198"/>
      <c r="O342" s="67"/>
      <c r="P342" s="67"/>
      <c r="Q342" s="67"/>
      <c r="R342" s="67"/>
      <c r="S342" s="67"/>
      <c r="T342" s="68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T342" s="20" t="s">
        <v>190</v>
      </c>
      <c r="AU342" s="20" t="s">
        <v>86</v>
      </c>
    </row>
    <row r="343" spans="1:65" s="2" customFormat="1" ht="19.5">
      <c r="A343" s="37"/>
      <c r="B343" s="38"/>
      <c r="C343" s="39"/>
      <c r="D343" s="194" t="s">
        <v>433</v>
      </c>
      <c r="E343" s="39"/>
      <c r="F343" s="254" t="s">
        <v>822</v>
      </c>
      <c r="G343" s="39"/>
      <c r="H343" s="39"/>
      <c r="I343" s="196"/>
      <c r="J343" s="39"/>
      <c r="K343" s="39"/>
      <c r="L343" s="42"/>
      <c r="M343" s="197"/>
      <c r="N343" s="198"/>
      <c r="O343" s="67"/>
      <c r="P343" s="67"/>
      <c r="Q343" s="67"/>
      <c r="R343" s="67"/>
      <c r="S343" s="67"/>
      <c r="T343" s="68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T343" s="20" t="s">
        <v>433</v>
      </c>
      <c r="AU343" s="20" t="s">
        <v>86</v>
      </c>
    </row>
    <row r="344" spans="1:65" s="13" customFormat="1" ht="22.5">
      <c r="B344" s="201"/>
      <c r="C344" s="202"/>
      <c r="D344" s="194" t="s">
        <v>192</v>
      </c>
      <c r="E344" s="203" t="s">
        <v>19</v>
      </c>
      <c r="F344" s="204" t="s">
        <v>823</v>
      </c>
      <c r="G344" s="202"/>
      <c r="H344" s="203" t="s">
        <v>19</v>
      </c>
      <c r="I344" s="205"/>
      <c r="J344" s="202"/>
      <c r="K344" s="202"/>
      <c r="L344" s="206"/>
      <c r="M344" s="207"/>
      <c r="N344" s="208"/>
      <c r="O344" s="208"/>
      <c r="P344" s="208"/>
      <c r="Q344" s="208"/>
      <c r="R344" s="208"/>
      <c r="S344" s="208"/>
      <c r="T344" s="209"/>
      <c r="AT344" s="210" t="s">
        <v>192</v>
      </c>
      <c r="AU344" s="210" t="s">
        <v>86</v>
      </c>
      <c r="AV344" s="13" t="s">
        <v>84</v>
      </c>
      <c r="AW344" s="13" t="s">
        <v>37</v>
      </c>
      <c r="AX344" s="13" t="s">
        <v>77</v>
      </c>
      <c r="AY344" s="210" t="s">
        <v>179</v>
      </c>
    </row>
    <row r="345" spans="1:65" s="14" customFormat="1" ht="11.25">
      <c r="B345" s="211"/>
      <c r="C345" s="212"/>
      <c r="D345" s="194" t="s">
        <v>192</v>
      </c>
      <c r="E345" s="213" t="s">
        <v>19</v>
      </c>
      <c r="F345" s="214" t="s">
        <v>824</v>
      </c>
      <c r="G345" s="212"/>
      <c r="H345" s="215">
        <v>10.1</v>
      </c>
      <c r="I345" s="216"/>
      <c r="J345" s="212"/>
      <c r="K345" s="212"/>
      <c r="L345" s="217"/>
      <c r="M345" s="218"/>
      <c r="N345" s="219"/>
      <c r="O345" s="219"/>
      <c r="P345" s="219"/>
      <c r="Q345" s="219"/>
      <c r="R345" s="219"/>
      <c r="S345" s="219"/>
      <c r="T345" s="220"/>
      <c r="AT345" s="221" t="s">
        <v>192</v>
      </c>
      <c r="AU345" s="221" t="s">
        <v>86</v>
      </c>
      <c r="AV345" s="14" t="s">
        <v>86</v>
      </c>
      <c r="AW345" s="14" t="s">
        <v>37</v>
      </c>
      <c r="AX345" s="14" t="s">
        <v>84</v>
      </c>
      <c r="AY345" s="221" t="s">
        <v>179</v>
      </c>
    </row>
    <row r="346" spans="1:65" s="2" customFormat="1" ht="33" customHeight="1">
      <c r="A346" s="37"/>
      <c r="B346" s="38"/>
      <c r="C346" s="181" t="s">
        <v>509</v>
      </c>
      <c r="D346" s="181" t="s">
        <v>181</v>
      </c>
      <c r="E346" s="182" t="s">
        <v>479</v>
      </c>
      <c r="F346" s="183" t="s">
        <v>480</v>
      </c>
      <c r="G346" s="184" t="s">
        <v>216</v>
      </c>
      <c r="H346" s="185">
        <v>2</v>
      </c>
      <c r="I346" s="186"/>
      <c r="J346" s="187">
        <f>ROUND(I346*H346,2)</f>
        <v>0</v>
      </c>
      <c r="K346" s="183" t="s">
        <v>185</v>
      </c>
      <c r="L346" s="42"/>
      <c r="M346" s="188" t="s">
        <v>19</v>
      </c>
      <c r="N346" s="189" t="s">
        <v>48</v>
      </c>
      <c r="O346" s="67"/>
      <c r="P346" s="190">
        <f>O346*H346</f>
        <v>0</v>
      </c>
      <c r="Q346" s="190">
        <v>0.16849</v>
      </c>
      <c r="R346" s="190">
        <f>Q346*H346</f>
        <v>0.33698</v>
      </c>
      <c r="S346" s="190">
        <v>0</v>
      </c>
      <c r="T346" s="191">
        <f>S346*H346</f>
        <v>0</v>
      </c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R346" s="192" t="s">
        <v>186</v>
      </c>
      <c r="AT346" s="192" t="s">
        <v>181</v>
      </c>
      <c r="AU346" s="192" t="s">
        <v>86</v>
      </c>
      <c r="AY346" s="20" t="s">
        <v>179</v>
      </c>
      <c r="BE346" s="193">
        <f>IF(N346="základní",J346,0)</f>
        <v>0</v>
      </c>
      <c r="BF346" s="193">
        <f>IF(N346="snížená",J346,0)</f>
        <v>0</v>
      </c>
      <c r="BG346" s="193">
        <f>IF(N346="zákl. přenesená",J346,0)</f>
        <v>0</v>
      </c>
      <c r="BH346" s="193">
        <f>IF(N346="sníž. přenesená",J346,0)</f>
        <v>0</v>
      </c>
      <c r="BI346" s="193">
        <f>IF(N346="nulová",J346,0)</f>
        <v>0</v>
      </c>
      <c r="BJ346" s="20" t="s">
        <v>84</v>
      </c>
      <c r="BK346" s="193">
        <f>ROUND(I346*H346,2)</f>
        <v>0</v>
      </c>
      <c r="BL346" s="20" t="s">
        <v>186</v>
      </c>
      <c r="BM346" s="192" t="s">
        <v>481</v>
      </c>
    </row>
    <row r="347" spans="1:65" s="2" customFormat="1" ht="29.25">
      <c r="A347" s="37"/>
      <c r="B347" s="38"/>
      <c r="C347" s="39"/>
      <c r="D347" s="194" t="s">
        <v>188</v>
      </c>
      <c r="E347" s="39"/>
      <c r="F347" s="195" t="s">
        <v>482</v>
      </c>
      <c r="G347" s="39"/>
      <c r="H347" s="39"/>
      <c r="I347" s="196"/>
      <c r="J347" s="39"/>
      <c r="K347" s="39"/>
      <c r="L347" s="42"/>
      <c r="M347" s="197"/>
      <c r="N347" s="198"/>
      <c r="O347" s="67"/>
      <c r="P347" s="67"/>
      <c r="Q347" s="67"/>
      <c r="R347" s="67"/>
      <c r="S347" s="67"/>
      <c r="T347" s="68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T347" s="20" t="s">
        <v>188</v>
      </c>
      <c r="AU347" s="20" t="s">
        <v>86</v>
      </c>
    </row>
    <row r="348" spans="1:65" s="2" customFormat="1" ht="11.25">
      <c r="A348" s="37"/>
      <c r="B348" s="38"/>
      <c r="C348" s="39"/>
      <c r="D348" s="199" t="s">
        <v>190</v>
      </c>
      <c r="E348" s="39"/>
      <c r="F348" s="200" t="s">
        <v>483</v>
      </c>
      <c r="G348" s="39"/>
      <c r="H348" s="39"/>
      <c r="I348" s="196"/>
      <c r="J348" s="39"/>
      <c r="K348" s="39"/>
      <c r="L348" s="42"/>
      <c r="M348" s="197"/>
      <c r="N348" s="198"/>
      <c r="O348" s="67"/>
      <c r="P348" s="67"/>
      <c r="Q348" s="67"/>
      <c r="R348" s="67"/>
      <c r="S348" s="67"/>
      <c r="T348" s="68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T348" s="20" t="s">
        <v>190</v>
      </c>
      <c r="AU348" s="20" t="s">
        <v>86</v>
      </c>
    </row>
    <row r="349" spans="1:65" s="13" customFormat="1" ht="11.25">
      <c r="B349" s="201"/>
      <c r="C349" s="202"/>
      <c r="D349" s="194" t="s">
        <v>192</v>
      </c>
      <c r="E349" s="203" t="s">
        <v>19</v>
      </c>
      <c r="F349" s="204" t="s">
        <v>811</v>
      </c>
      <c r="G349" s="202"/>
      <c r="H349" s="203" t="s">
        <v>19</v>
      </c>
      <c r="I349" s="205"/>
      <c r="J349" s="202"/>
      <c r="K349" s="202"/>
      <c r="L349" s="206"/>
      <c r="M349" s="207"/>
      <c r="N349" s="208"/>
      <c r="O349" s="208"/>
      <c r="P349" s="208"/>
      <c r="Q349" s="208"/>
      <c r="R349" s="208"/>
      <c r="S349" s="208"/>
      <c r="T349" s="209"/>
      <c r="AT349" s="210" t="s">
        <v>192</v>
      </c>
      <c r="AU349" s="210" t="s">
        <v>86</v>
      </c>
      <c r="AV349" s="13" t="s">
        <v>84</v>
      </c>
      <c r="AW349" s="13" t="s">
        <v>37</v>
      </c>
      <c r="AX349" s="13" t="s">
        <v>77</v>
      </c>
      <c r="AY349" s="210" t="s">
        <v>179</v>
      </c>
    </row>
    <row r="350" spans="1:65" s="13" customFormat="1" ht="22.5">
      <c r="B350" s="201"/>
      <c r="C350" s="202"/>
      <c r="D350" s="194" t="s">
        <v>192</v>
      </c>
      <c r="E350" s="203" t="s">
        <v>19</v>
      </c>
      <c r="F350" s="204" t="s">
        <v>825</v>
      </c>
      <c r="G350" s="202"/>
      <c r="H350" s="203" t="s">
        <v>19</v>
      </c>
      <c r="I350" s="205"/>
      <c r="J350" s="202"/>
      <c r="K350" s="202"/>
      <c r="L350" s="206"/>
      <c r="M350" s="207"/>
      <c r="N350" s="208"/>
      <c r="O350" s="208"/>
      <c r="P350" s="208"/>
      <c r="Q350" s="208"/>
      <c r="R350" s="208"/>
      <c r="S350" s="208"/>
      <c r="T350" s="209"/>
      <c r="AT350" s="210" t="s">
        <v>192</v>
      </c>
      <c r="AU350" s="210" t="s">
        <v>86</v>
      </c>
      <c r="AV350" s="13" t="s">
        <v>84</v>
      </c>
      <c r="AW350" s="13" t="s">
        <v>37</v>
      </c>
      <c r="AX350" s="13" t="s">
        <v>77</v>
      </c>
      <c r="AY350" s="210" t="s">
        <v>179</v>
      </c>
    </row>
    <row r="351" spans="1:65" s="13" customFormat="1" ht="11.25">
      <c r="B351" s="201"/>
      <c r="C351" s="202"/>
      <c r="D351" s="194" t="s">
        <v>192</v>
      </c>
      <c r="E351" s="203" t="s">
        <v>19</v>
      </c>
      <c r="F351" s="204" t="s">
        <v>223</v>
      </c>
      <c r="G351" s="202"/>
      <c r="H351" s="203" t="s">
        <v>19</v>
      </c>
      <c r="I351" s="205"/>
      <c r="J351" s="202"/>
      <c r="K351" s="202"/>
      <c r="L351" s="206"/>
      <c r="M351" s="207"/>
      <c r="N351" s="208"/>
      <c r="O351" s="208"/>
      <c r="P351" s="208"/>
      <c r="Q351" s="208"/>
      <c r="R351" s="208"/>
      <c r="S351" s="208"/>
      <c r="T351" s="209"/>
      <c r="AT351" s="210" t="s">
        <v>192</v>
      </c>
      <c r="AU351" s="210" t="s">
        <v>86</v>
      </c>
      <c r="AV351" s="13" t="s">
        <v>84</v>
      </c>
      <c r="AW351" s="13" t="s">
        <v>37</v>
      </c>
      <c r="AX351" s="13" t="s">
        <v>77</v>
      </c>
      <c r="AY351" s="210" t="s">
        <v>179</v>
      </c>
    </row>
    <row r="352" spans="1:65" s="14" customFormat="1" ht="11.25">
      <c r="B352" s="211"/>
      <c r="C352" s="212"/>
      <c r="D352" s="194" t="s">
        <v>192</v>
      </c>
      <c r="E352" s="213" t="s">
        <v>19</v>
      </c>
      <c r="F352" s="214" t="s">
        <v>762</v>
      </c>
      <c r="G352" s="212"/>
      <c r="H352" s="215">
        <v>2</v>
      </c>
      <c r="I352" s="216"/>
      <c r="J352" s="212"/>
      <c r="K352" s="212"/>
      <c r="L352" s="217"/>
      <c r="M352" s="218"/>
      <c r="N352" s="219"/>
      <c r="O352" s="219"/>
      <c r="P352" s="219"/>
      <c r="Q352" s="219"/>
      <c r="R352" s="219"/>
      <c r="S352" s="219"/>
      <c r="T352" s="220"/>
      <c r="AT352" s="221" t="s">
        <v>192</v>
      </c>
      <c r="AU352" s="221" t="s">
        <v>86</v>
      </c>
      <c r="AV352" s="14" t="s">
        <v>86</v>
      </c>
      <c r="AW352" s="14" t="s">
        <v>37</v>
      </c>
      <c r="AX352" s="14" t="s">
        <v>84</v>
      </c>
      <c r="AY352" s="221" t="s">
        <v>179</v>
      </c>
    </row>
    <row r="353" spans="1:65" s="2" customFormat="1" ht="16.5" customHeight="1">
      <c r="A353" s="37"/>
      <c r="B353" s="38"/>
      <c r="C353" s="244" t="s">
        <v>516</v>
      </c>
      <c r="D353" s="244" t="s">
        <v>374</v>
      </c>
      <c r="E353" s="245" t="s">
        <v>487</v>
      </c>
      <c r="F353" s="246" t="s">
        <v>488</v>
      </c>
      <c r="G353" s="247" t="s">
        <v>216</v>
      </c>
      <c r="H353" s="248">
        <v>2.1</v>
      </c>
      <c r="I353" s="249"/>
      <c r="J353" s="250">
        <f>ROUND(I353*H353,2)</f>
        <v>0</v>
      </c>
      <c r="K353" s="246" t="s">
        <v>185</v>
      </c>
      <c r="L353" s="251"/>
      <c r="M353" s="252" t="s">
        <v>19</v>
      </c>
      <c r="N353" s="253" t="s">
        <v>48</v>
      </c>
      <c r="O353" s="67"/>
      <c r="P353" s="190">
        <f>O353*H353</f>
        <v>0</v>
      </c>
      <c r="Q353" s="190">
        <v>4.4999999999999998E-2</v>
      </c>
      <c r="R353" s="190">
        <f>Q353*H353</f>
        <v>9.4500000000000001E-2</v>
      </c>
      <c r="S353" s="190">
        <v>0</v>
      </c>
      <c r="T353" s="191">
        <f>S353*H353</f>
        <v>0</v>
      </c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R353" s="192" t="s">
        <v>253</v>
      </c>
      <c r="AT353" s="192" t="s">
        <v>374</v>
      </c>
      <c r="AU353" s="192" t="s">
        <v>86</v>
      </c>
      <c r="AY353" s="20" t="s">
        <v>179</v>
      </c>
      <c r="BE353" s="193">
        <f>IF(N353="základní",J353,0)</f>
        <v>0</v>
      </c>
      <c r="BF353" s="193">
        <f>IF(N353="snížená",J353,0)</f>
        <v>0</v>
      </c>
      <c r="BG353" s="193">
        <f>IF(N353="zákl. přenesená",J353,0)</f>
        <v>0</v>
      </c>
      <c r="BH353" s="193">
        <f>IF(N353="sníž. přenesená",J353,0)</f>
        <v>0</v>
      </c>
      <c r="BI353" s="193">
        <f>IF(N353="nulová",J353,0)</f>
        <v>0</v>
      </c>
      <c r="BJ353" s="20" t="s">
        <v>84</v>
      </c>
      <c r="BK353" s="193">
        <f>ROUND(I353*H353,2)</f>
        <v>0</v>
      </c>
      <c r="BL353" s="20" t="s">
        <v>186</v>
      </c>
      <c r="BM353" s="192" t="s">
        <v>489</v>
      </c>
    </row>
    <row r="354" spans="1:65" s="2" customFormat="1" ht="11.25">
      <c r="A354" s="37"/>
      <c r="B354" s="38"/>
      <c r="C354" s="39"/>
      <c r="D354" s="194" t="s">
        <v>188</v>
      </c>
      <c r="E354" s="39"/>
      <c r="F354" s="195" t="s">
        <v>488</v>
      </c>
      <c r="G354" s="39"/>
      <c r="H354" s="39"/>
      <c r="I354" s="196"/>
      <c r="J354" s="39"/>
      <c r="K354" s="39"/>
      <c r="L354" s="42"/>
      <c r="M354" s="197"/>
      <c r="N354" s="198"/>
      <c r="O354" s="67"/>
      <c r="P354" s="67"/>
      <c r="Q354" s="67"/>
      <c r="R354" s="67"/>
      <c r="S354" s="67"/>
      <c r="T354" s="68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T354" s="20" t="s">
        <v>188</v>
      </c>
      <c r="AU354" s="20" t="s">
        <v>86</v>
      </c>
    </row>
    <row r="355" spans="1:65" s="14" customFormat="1" ht="11.25">
      <c r="B355" s="211"/>
      <c r="C355" s="212"/>
      <c r="D355" s="194" t="s">
        <v>192</v>
      </c>
      <c r="E355" s="212"/>
      <c r="F355" s="214" t="s">
        <v>826</v>
      </c>
      <c r="G355" s="212"/>
      <c r="H355" s="215">
        <v>2.1</v>
      </c>
      <c r="I355" s="216"/>
      <c r="J355" s="212"/>
      <c r="K355" s="212"/>
      <c r="L355" s="217"/>
      <c r="M355" s="218"/>
      <c r="N355" s="219"/>
      <c r="O355" s="219"/>
      <c r="P355" s="219"/>
      <c r="Q355" s="219"/>
      <c r="R355" s="219"/>
      <c r="S355" s="219"/>
      <c r="T355" s="220"/>
      <c r="AT355" s="221" t="s">
        <v>192</v>
      </c>
      <c r="AU355" s="221" t="s">
        <v>86</v>
      </c>
      <c r="AV355" s="14" t="s">
        <v>86</v>
      </c>
      <c r="AW355" s="14" t="s">
        <v>4</v>
      </c>
      <c r="AX355" s="14" t="s">
        <v>84</v>
      </c>
      <c r="AY355" s="221" t="s">
        <v>179</v>
      </c>
    </row>
    <row r="356" spans="1:65" s="2" customFormat="1" ht="24.2" customHeight="1">
      <c r="A356" s="37"/>
      <c r="B356" s="38"/>
      <c r="C356" s="181" t="s">
        <v>525</v>
      </c>
      <c r="D356" s="181" t="s">
        <v>181</v>
      </c>
      <c r="E356" s="182" t="s">
        <v>716</v>
      </c>
      <c r="F356" s="183" t="s">
        <v>717</v>
      </c>
      <c r="G356" s="184" t="s">
        <v>216</v>
      </c>
      <c r="H356" s="185">
        <v>3</v>
      </c>
      <c r="I356" s="186"/>
      <c r="J356" s="187">
        <f>ROUND(I356*H356,2)</f>
        <v>0</v>
      </c>
      <c r="K356" s="183" t="s">
        <v>185</v>
      </c>
      <c r="L356" s="42"/>
      <c r="M356" s="188" t="s">
        <v>19</v>
      </c>
      <c r="N356" s="189" t="s">
        <v>48</v>
      </c>
      <c r="O356" s="67"/>
      <c r="P356" s="190">
        <f>O356*H356</f>
        <v>0</v>
      </c>
      <c r="Q356" s="190">
        <v>0</v>
      </c>
      <c r="R356" s="190">
        <f>Q356*H356</f>
        <v>0</v>
      </c>
      <c r="S356" s="190">
        <v>0</v>
      </c>
      <c r="T356" s="191">
        <f>S356*H356</f>
        <v>0</v>
      </c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R356" s="192" t="s">
        <v>186</v>
      </c>
      <c r="AT356" s="192" t="s">
        <v>181</v>
      </c>
      <c r="AU356" s="192" t="s">
        <v>86</v>
      </c>
      <c r="AY356" s="20" t="s">
        <v>179</v>
      </c>
      <c r="BE356" s="193">
        <f>IF(N356="základní",J356,0)</f>
        <v>0</v>
      </c>
      <c r="BF356" s="193">
        <f>IF(N356="snížená",J356,0)</f>
        <v>0</v>
      </c>
      <c r="BG356" s="193">
        <f>IF(N356="zákl. přenesená",J356,0)</f>
        <v>0</v>
      </c>
      <c r="BH356" s="193">
        <f>IF(N356="sníž. přenesená",J356,0)</f>
        <v>0</v>
      </c>
      <c r="BI356" s="193">
        <f>IF(N356="nulová",J356,0)</f>
        <v>0</v>
      </c>
      <c r="BJ356" s="20" t="s">
        <v>84</v>
      </c>
      <c r="BK356" s="193">
        <f>ROUND(I356*H356,2)</f>
        <v>0</v>
      </c>
      <c r="BL356" s="20" t="s">
        <v>186</v>
      </c>
      <c r="BM356" s="192" t="s">
        <v>827</v>
      </c>
    </row>
    <row r="357" spans="1:65" s="2" customFormat="1" ht="19.5">
      <c r="A357" s="37"/>
      <c r="B357" s="38"/>
      <c r="C357" s="39"/>
      <c r="D357" s="194" t="s">
        <v>188</v>
      </c>
      <c r="E357" s="39"/>
      <c r="F357" s="195" t="s">
        <v>719</v>
      </c>
      <c r="G357" s="39"/>
      <c r="H357" s="39"/>
      <c r="I357" s="196"/>
      <c r="J357" s="39"/>
      <c r="K357" s="39"/>
      <c r="L357" s="42"/>
      <c r="M357" s="197"/>
      <c r="N357" s="198"/>
      <c r="O357" s="67"/>
      <c r="P357" s="67"/>
      <c r="Q357" s="67"/>
      <c r="R357" s="67"/>
      <c r="S357" s="67"/>
      <c r="T357" s="68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T357" s="20" t="s">
        <v>188</v>
      </c>
      <c r="AU357" s="20" t="s">
        <v>86</v>
      </c>
    </row>
    <row r="358" spans="1:65" s="2" customFormat="1" ht="11.25">
      <c r="A358" s="37"/>
      <c r="B358" s="38"/>
      <c r="C358" s="39"/>
      <c r="D358" s="199" t="s">
        <v>190</v>
      </c>
      <c r="E358" s="39"/>
      <c r="F358" s="200" t="s">
        <v>720</v>
      </c>
      <c r="G358" s="39"/>
      <c r="H358" s="39"/>
      <c r="I358" s="196"/>
      <c r="J358" s="39"/>
      <c r="K358" s="39"/>
      <c r="L358" s="42"/>
      <c r="M358" s="197"/>
      <c r="N358" s="198"/>
      <c r="O358" s="67"/>
      <c r="P358" s="67"/>
      <c r="Q358" s="67"/>
      <c r="R358" s="67"/>
      <c r="S358" s="67"/>
      <c r="T358" s="68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T358" s="20" t="s">
        <v>190</v>
      </c>
      <c r="AU358" s="20" t="s">
        <v>86</v>
      </c>
    </row>
    <row r="359" spans="1:65" s="13" customFormat="1" ht="22.5">
      <c r="B359" s="201"/>
      <c r="C359" s="202"/>
      <c r="D359" s="194" t="s">
        <v>192</v>
      </c>
      <c r="E359" s="203" t="s">
        <v>19</v>
      </c>
      <c r="F359" s="204" t="s">
        <v>224</v>
      </c>
      <c r="G359" s="202"/>
      <c r="H359" s="203" t="s">
        <v>19</v>
      </c>
      <c r="I359" s="205"/>
      <c r="J359" s="202"/>
      <c r="K359" s="202"/>
      <c r="L359" s="206"/>
      <c r="M359" s="207"/>
      <c r="N359" s="208"/>
      <c r="O359" s="208"/>
      <c r="P359" s="208"/>
      <c r="Q359" s="208"/>
      <c r="R359" s="208"/>
      <c r="S359" s="208"/>
      <c r="T359" s="209"/>
      <c r="AT359" s="210" t="s">
        <v>192</v>
      </c>
      <c r="AU359" s="210" t="s">
        <v>86</v>
      </c>
      <c r="AV359" s="13" t="s">
        <v>84</v>
      </c>
      <c r="AW359" s="13" t="s">
        <v>37</v>
      </c>
      <c r="AX359" s="13" t="s">
        <v>77</v>
      </c>
      <c r="AY359" s="210" t="s">
        <v>179</v>
      </c>
    </row>
    <row r="360" spans="1:65" s="13" customFormat="1" ht="22.5">
      <c r="B360" s="201"/>
      <c r="C360" s="202"/>
      <c r="D360" s="194" t="s">
        <v>192</v>
      </c>
      <c r="E360" s="203" t="s">
        <v>19</v>
      </c>
      <c r="F360" s="204" t="s">
        <v>721</v>
      </c>
      <c r="G360" s="202"/>
      <c r="H360" s="203" t="s">
        <v>19</v>
      </c>
      <c r="I360" s="205"/>
      <c r="J360" s="202"/>
      <c r="K360" s="202"/>
      <c r="L360" s="206"/>
      <c r="M360" s="207"/>
      <c r="N360" s="208"/>
      <c r="O360" s="208"/>
      <c r="P360" s="208"/>
      <c r="Q360" s="208"/>
      <c r="R360" s="208"/>
      <c r="S360" s="208"/>
      <c r="T360" s="209"/>
      <c r="AT360" s="210" t="s">
        <v>192</v>
      </c>
      <c r="AU360" s="210" t="s">
        <v>86</v>
      </c>
      <c r="AV360" s="13" t="s">
        <v>84</v>
      </c>
      <c r="AW360" s="13" t="s">
        <v>37</v>
      </c>
      <c r="AX360" s="13" t="s">
        <v>77</v>
      </c>
      <c r="AY360" s="210" t="s">
        <v>179</v>
      </c>
    </row>
    <row r="361" spans="1:65" s="14" customFormat="1" ht="11.25">
      <c r="B361" s="211"/>
      <c r="C361" s="212"/>
      <c r="D361" s="194" t="s">
        <v>192</v>
      </c>
      <c r="E361" s="213" t="s">
        <v>19</v>
      </c>
      <c r="F361" s="214" t="s">
        <v>722</v>
      </c>
      <c r="G361" s="212"/>
      <c r="H361" s="215">
        <v>3</v>
      </c>
      <c r="I361" s="216"/>
      <c r="J361" s="212"/>
      <c r="K361" s="212"/>
      <c r="L361" s="217"/>
      <c r="M361" s="218"/>
      <c r="N361" s="219"/>
      <c r="O361" s="219"/>
      <c r="P361" s="219"/>
      <c r="Q361" s="219"/>
      <c r="R361" s="219"/>
      <c r="S361" s="219"/>
      <c r="T361" s="220"/>
      <c r="AT361" s="221" t="s">
        <v>192</v>
      </c>
      <c r="AU361" s="221" t="s">
        <v>86</v>
      </c>
      <c r="AV361" s="14" t="s">
        <v>86</v>
      </c>
      <c r="AW361" s="14" t="s">
        <v>37</v>
      </c>
      <c r="AX361" s="14" t="s">
        <v>84</v>
      </c>
      <c r="AY361" s="221" t="s">
        <v>179</v>
      </c>
    </row>
    <row r="362" spans="1:65" s="2" customFormat="1" ht="37.9" customHeight="1">
      <c r="A362" s="37"/>
      <c r="B362" s="38"/>
      <c r="C362" s="181" t="s">
        <v>533</v>
      </c>
      <c r="D362" s="181" t="s">
        <v>181</v>
      </c>
      <c r="E362" s="182" t="s">
        <v>828</v>
      </c>
      <c r="F362" s="183" t="s">
        <v>829</v>
      </c>
      <c r="G362" s="184" t="s">
        <v>216</v>
      </c>
      <c r="H362" s="185">
        <v>10.1</v>
      </c>
      <c r="I362" s="186"/>
      <c r="J362" s="187">
        <f>ROUND(I362*H362,2)</f>
        <v>0</v>
      </c>
      <c r="K362" s="183" t="s">
        <v>413</v>
      </c>
      <c r="L362" s="42"/>
      <c r="M362" s="188" t="s">
        <v>19</v>
      </c>
      <c r="N362" s="189" t="s">
        <v>48</v>
      </c>
      <c r="O362" s="67"/>
      <c r="P362" s="190">
        <f>O362*H362</f>
        <v>0</v>
      </c>
      <c r="Q362" s="190">
        <v>0</v>
      </c>
      <c r="R362" s="190">
        <f>Q362*H362</f>
        <v>0</v>
      </c>
      <c r="S362" s="190">
        <v>3.5000000000000003E-2</v>
      </c>
      <c r="T362" s="191">
        <f>S362*H362</f>
        <v>0.35350000000000004</v>
      </c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R362" s="192" t="s">
        <v>186</v>
      </c>
      <c r="AT362" s="192" t="s">
        <v>181</v>
      </c>
      <c r="AU362" s="192" t="s">
        <v>86</v>
      </c>
      <c r="AY362" s="20" t="s">
        <v>179</v>
      </c>
      <c r="BE362" s="193">
        <f>IF(N362="základní",J362,0)</f>
        <v>0</v>
      </c>
      <c r="BF362" s="193">
        <f>IF(N362="snížená",J362,0)</f>
        <v>0</v>
      </c>
      <c r="BG362" s="193">
        <f>IF(N362="zákl. přenesená",J362,0)</f>
        <v>0</v>
      </c>
      <c r="BH362" s="193">
        <f>IF(N362="sníž. přenesená",J362,0)</f>
        <v>0</v>
      </c>
      <c r="BI362" s="193">
        <f>IF(N362="nulová",J362,0)</f>
        <v>0</v>
      </c>
      <c r="BJ362" s="20" t="s">
        <v>84</v>
      </c>
      <c r="BK362" s="193">
        <f>ROUND(I362*H362,2)</f>
        <v>0</v>
      </c>
      <c r="BL362" s="20" t="s">
        <v>186</v>
      </c>
      <c r="BM362" s="192" t="s">
        <v>830</v>
      </c>
    </row>
    <row r="363" spans="1:65" s="2" customFormat="1" ht="58.5">
      <c r="A363" s="37"/>
      <c r="B363" s="38"/>
      <c r="C363" s="39"/>
      <c r="D363" s="194" t="s">
        <v>188</v>
      </c>
      <c r="E363" s="39"/>
      <c r="F363" s="195" t="s">
        <v>831</v>
      </c>
      <c r="G363" s="39"/>
      <c r="H363" s="39"/>
      <c r="I363" s="196"/>
      <c r="J363" s="39"/>
      <c r="K363" s="39"/>
      <c r="L363" s="42"/>
      <c r="M363" s="197"/>
      <c r="N363" s="198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188</v>
      </c>
      <c r="AU363" s="20" t="s">
        <v>86</v>
      </c>
    </row>
    <row r="364" spans="1:65" s="2" customFormat="1" ht="11.25">
      <c r="A364" s="37"/>
      <c r="B364" s="38"/>
      <c r="C364" s="39"/>
      <c r="D364" s="199" t="s">
        <v>190</v>
      </c>
      <c r="E364" s="39"/>
      <c r="F364" s="200" t="s">
        <v>832</v>
      </c>
      <c r="G364" s="39"/>
      <c r="H364" s="39"/>
      <c r="I364" s="196"/>
      <c r="J364" s="39"/>
      <c r="K364" s="39"/>
      <c r="L364" s="42"/>
      <c r="M364" s="197"/>
      <c r="N364" s="198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190</v>
      </c>
      <c r="AU364" s="20" t="s">
        <v>86</v>
      </c>
    </row>
    <row r="365" spans="1:65" s="13" customFormat="1" ht="22.5">
      <c r="B365" s="201"/>
      <c r="C365" s="202"/>
      <c r="D365" s="194" t="s">
        <v>192</v>
      </c>
      <c r="E365" s="203" t="s">
        <v>19</v>
      </c>
      <c r="F365" s="204" t="s">
        <v>833</v>
      </c>
      <c r="G365" s="202"/>
      <c r="H365" s="203" t="s">
        <v>19</v>
      </c>
      <c r="I365" s="205"/>
      <c r="J365" s="202"/>
      <c r="K365" s="202"/>
      <c r="L365" s="206"/>
      <c r="M365" s="207"/>
      <c r="N365" s="208"/>
      <c r="O365" s="208"/>
      <c r="P365" s="208"/>
      <c r="Q365" s="208"/>
      <c r="R365" s="208"/>
      <c r="S365" s="208"/>
      <c r="T365" s="209"/>
      <c r="AT365" s="210" t="s">
        <v>192</v>
      </c>
      <c r="AU365" s="210" t="s">
        <v>86</v>
      </c>
      <c r="AV365" s="13" t="s">
        <v>84</v>
      </c>
      <c r="AW365" s="13" t="s">
        <v>37</v>
      </c>
      <c r="AX365" s="13" t="s">
        <v>77</v>
      </c>
      <c r="AY365" s="210" t="s">
        <v>179</v>
      </c>
    </row>
    <row r="366" spans="1:65" s="14" customFormat="1" ht="11.25">
      <c r="B366" s="211"/>
      <c r="C366" s="212"/>
      <c r="D366" s="194" t="s">
        <v>192</v>
      </c>
      <c r="E366" s="213" t="s">
        <v>19</v>
      </c>
      <c r="F366" s="214" t="s">
        <v>824</v>
      </c>
      <c r="G366" s="212"/>
      <c r="H366" s="215">
        <v>10.1</v>
      </c>
      <c r="I366" s="216"/>
      <c r="J366" s="212"/>
      <c r="K366" s="212"/>
      <c r="L366" s="217"/>
      <c r="M366" s="218"/>
      <c r="N366" s="219"/>
      <c r="O366" s="219"/>
      <c r="P366" s="219"/>
      <c r="Q366" s="219"/>
      <c r="R366" s="219"/>
      <c r="S366" s="219"/>
      <c r="T366" s="220"/>
      <c r="AT366" s="221" t="s">
        <v>192</v>
      </c>
      <c r="AU366" s="221" t="s">
        <v>86</v>
      </c>
      <c r="AV366" s="14" t="s">
        <v>86</v>
      </c>
      <c r="AW366" s="14" t="s">
        <v>37</v>
      </c>
      <c r="AX366" s="14" t="s">
        <v>84</v>
      </c>
      <c r="AY366" s="221" t="s">
        <v>179</v>
      </c>
    </row>
    <row r="367" spans="1:65" s="2" customFormat="1" ht="33" customHeight="1">
      <c r="A367" s="37"/>
      <c r="B367" s="38"/>
      <c r="C367" s="181" t="s">
        <v>540</v>
      </c>
      <c r="D367" s="181" t="s">
        <v>181</v>
      </c>
      <c r="E367" s="182" t="s">
        <v>500</v>
      </c>
      <c r="F367" s="183" t="s">
        <v>501</v>
      </c>
      <c r="G367" s="184" t="s">
        <v>184</v>
      </c>
      <c r="H367" s="185">
        <v>2.2400000000000002</v>
      </c>
      <c r="I367" s="186"/>
      <c r="J367" s="187">
        <f>ROUND(I367*H367,2)</f>
        <v>0</v>
      </c>
      <c r="K367" s="183" t="s">
        <v>185</v>
      </c>
      <c r="L367" s="42"/>
      <c r="M367" s="188" t="s">
        <v>19</v>
      </c>
      <c r="N367" s="189" t="s">
        <v>48</v>
      </c>
      <c r="O367" s="67"/>
      <c r="P367" s="190">
        <f>O367*H367</f>
        <v>0</v>
      </c>
      <c r="Q367" s="190">
        <v>0</v>
      </c>
      <c r="R367" s="190">
        <f>Q367*H367</f>
        <v>0</v>
      </c>
      <c r="S367" s="190">
        <v>0</v>
      </c>
      <c r="T367" s="191">
        <f>S367*H367</f>
        <v>0</v>
      </c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R367" s="192" t="s">
        <v>186</v>
      </c>
      <c r="AT367" s="192" t="s">
        <v>181</v>
      </c>
      <c r="AU367" s="192" t="s">
        <v>86</v>
      </c>
      <c r="AY367" s="20" t="s">
        <v>179</v>
      </c>
      <c r="BE367" s="193">
        <f>IF(N367="základní",J367,0)</f>
        <v>0</v>
      </c>
      <c r="BF367" s="193">
        <f>IF(N367="snížená",J367,0)</f>
        <v>0</v>
      </c>
      <c r="BG367" s="193">
        <f>IF(N367="zákl. přenesená",J367,0)</f>
        <v>0</v>
      </c>
      <c r="BH367" s="193">
        <f>IF(N367="sníž. přenesená",J367,0)</f>
        <v>0</v>
      </c>
      <c r="BI367" s="193">
        <f>IF(N367="nulová",J367,0)</f>
        <v>0</v>
      </c>
      <c r="BJ367" s="20" t="s">
        <v>84</v>
      </c>
      <c r="BK367" s="193">
        <f>ROUND(I367*H367,2)</f>
        <v>0</v>
      </c>
      <c r="BL367" s="20" t="s">
        <v>186</v>
      </c>
      <c r="BM367" s="192" t="s">
        <v>502</v>
      </c>
    </row>
    <row r="368" spans="1:65" s="2" customFormat="1" ht="48.75">
      <c r="A368" s="37"/>
      <c r="B368" s="38"/>
      <c r="C368" s="39"/>
      <c r="D368" s="194" t="s">
        <v>188</v>
      </c>
      <c r="E368" s="39"/>
      <c r="F368" s="195" t="s">
        <v>503</v>
      </c>
      <c r="G368" s="39"/>
      <c r="H368" s="39"/>
      <c r="I368" s="196"/>
      <c r="J368" s="39"/>
      <c r="K368" s="39"/>
      <c r="L368" s="42"/>
      <c r="M368" s="197"/>
      <c r="N368" s="198"/>
      <c r="O368" s="67"/>
      <c r="P368" s="67"/>
      <c r="Q368" s="67"/>
      <c r="R368" s="67"/>
      <c r="S368" s="67"/>
      <c r="T368" s="68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T368" s="20" t="s">
        <v>188</v>
      </c>
      <c r="AU368" s="20" t="s">
        <v>86</v>
      </c>
    </row>
    <row r="369" spans="1:65" s="2" customFormat="1" ht="11.25">
      <c r="A369" s="37"/>
      <c r="B369" s="38"/>
      <c r="C369" s="39"/>
      <c r="D369" s="199" t="s">
        <v>190</v>
      </c>
      <c r="E369" s="39"/>
      <c r="F369" s="200" t="s">
        <v>504</v>
      </c>
      <c r="G369" s="39"/>
      <c r="H369" s="39"/>
      <c r="I369" s="196"/>
      <c r="J369" s="39"/>
      <c r="K369" s="39"/>
      <c r="L369" s="42"/>
      <c r="M369" s="197"/>
      <c r="N369" s="198"/>
      <c r="O369" s="67"/>
      <c r="P369" s="67"/>
      <c r="Q369" s="67"/>
      <c r="R369" s="67"/>
      <c r="S369" s="67"/>
      <c r="T369" s="68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T369" s="20" t="s">
        <v>190</v>
      </c>
      <c r="AU369" s="20" t="s">
        <v>86</v>
      </c>
    </row>
    <row r="370" spans="1:65" s="13" customFormat="1" ht="22.5">
      <c r="B370" s="201"/>
      <c r="C370" s="202"/>
      <c r="D370" s="194" t="s">
        <v>192</v>
      </c>
      <c r="E370" s="203" t="s">
        <v>19</v>
      </c>
      <c r="F370" s="204" t="s">
        <v>505</v>
      </c>
      <c r="G370" s="202"/>
      <c r="H370" s="203" t="s">
        <v>19</v>
      </c>
      <c r="I370" s="205"/>
      <c r="J370" s="202"/>
      <c r="K370" s="202"/>
      <c r="L370" s="206"/>
      <c r="M370" s="207"/>
      <c r="N370" s="208"/>
      <c r="O370" s="208"/>
      <c r="P370" s="208"/>
      <c r="Q370" s="208"/>
      <c r="R370" s="208"/>
      <c r="S370" s="208"/>
      <c r="T370" s="209"/>
      <c r="AT370" s="210" t="s">
        <v>192</v>
      </c>
      <c r="AU370" s="210" t="s">
        <v>86</v>
      </c>
      <c r="AV370" s="13" t="s">
        <v>84</v>
      </c>
      <c r="AW370" s="13" t="s">
        <v>37</v>
      </c>
      <c r="AX370" s="13" t="s">
        <v>77</v>
      </c>
      <c r="AY370" s="210" t="s">
        <v>179</v>
      </c>
    </row>
    <row r="371" spans="1:65" s="13" customFormat="1" ht="22.5">
      <c r="B371" s="201"/>
      <c r="C371" s="202"/>
      <c r="D371" s="194" t="s">
        <v>192</v>
      </c>
      <c r="E371" s="203" t="s">
        <v>19</v>
      </c>
      <c r="F371" s="204" t="s">
        <v>834</v>
      </c>
      <c r="G371" s="202"/>
      <c r="H371" s="203" t="s">
        <v>19</v>
      </c>
      <c r="I371" s="205"/>
      <c r="J371" s="202"/>
      <c r="K371" s="202"/>
      <c r="L371" s="206"/>
      <c r="M371" s="207"/>
      <c r="N371" s="208"/>
      <c r="O371" s="208"/>
      <c r="P371" s="208"/>
      <c r="Q371" s="208"/>
      <c r="R371" s="208"/>
      <c r="S371" s="208"/>
      <c r="T371" s="209"/>
      <c r="AT371" s="210" t="s">
        <v>192</v>
      </c>
      <c r="AU371" s="210" t="s">
        <v>86</v>
      </c>
      <c r="AV371" s="13" t="s">
        <v>84</v>
      </c>
      <c r="AW371" s="13" t="s">
        <v>37</v>
      </c>
      <c r="AX371" s="13" t="s">
        <v>77</v>
      </c>
      <c r="AY371" s="210" t="s">
        <v>179</v>
      </c>
    </row>
    <row r="372" spans="1:65" s="14" customFormat="1" ht="11.25">
      <c r="B372" s="211"/>
      <c r="C372" s="212"/>
      <c r="D372" s="194" t="s">
        <v>192</v>
      </c>
      <c r="E372" s="213" t="s">
        <v>19</v>
      </c>
      <c r="F372" s="214" t="s">
        <v>758</v>
      </c>
      <c r="G372" s="212"/>
      <c r="H372" s="215">
        <v>2.2400000000000002</v>
      </c>
      <c r="I372" s="216"/>
      <c r="J372" s="212"/>
      <c r="K372" s="212"/>
      <c r="L372" s="217"/>
      <c r="M372" s="218"/>
      <c r="N372" s="219"/>
      <c r="O372" s="219"/>
      <c r="P372" s="219"/>
      <c r="Q372" s="219"/>
      <c r="R372" s="219"/>
      <c r="S372" s="219"/>
      <c r="T372" s="220"/>
      <c r="AT372" s="221" t="s">
        <v>192</v>
      </c>
      <c r="AU372" s="221" t="s">
        <v>86</v>
      </c>
      <c r="AV372" s="14" t="s">
        <v>86</v>
      </c>
      <c r="AW372" s="14" t="s">
        <v>37</v>
      </c>
      <c r="AX372" s="14" t="s">
        <v>84</v>
      </c>
      <c r="AY372" s="221" t="s">
        <v>179</v>
      </c>
    </row>
    <row r="373" spans="1:65" s="12" customFormat="1" ht="22.9" customHeight="1">
      <c r="B373" s="165"/>
      <c r="C373" s="166"/>
      <c r="D373" s="167" t="s">
        <v>76</v>
      </c>
      <c r="E373" s="179" t="s">
        <v>507</v>
      </c>
      <c r="F373" s="179" t="s">
        <v>508</v>
      </c>
      <c r="G373" s="166"/>
      <c r="H373" s="166"/>
      <c r="I373" s="169"/>
      <c r="J373" s="180">
        <f>BK373</f>
        <v>0</v>
      </c>
      <c r="K373" s="166"/>
      <c r="L373" s="171"/>
      <c r="M373" s="172"/>
      <c r="N373" s="173"/>
      <c r="O373" s="173"/>
      <c r="P373" s="174">
        <f>SUM(P374:P411)</f>
        <v>0</v>
      </c>
      <c r="Q373" s="173"/>
      <c r="R373" s="174">
        <f>SUM(R374:R411)</f>
        <v>0</v>
      </c>
      <c r="S373" s="173"/>
      <c r="T373" s="175">
        <f>SUM(T374:T411)</f>
        <v>0</v>
      </c>
      <c r="AR373" s="176" t="s">
        <v>84</v>
      </c>
      <c r="AT373" s="177" t="s">
        <v>76</v>
      </c>
      <c r="AU373" s="177" t="s">
        <v>84</v>
      </c>
      <c r="AY373" s="176" t="s">
        <v>179</v>
      </c>
      <c r="BK373" s="178">
        <f>SUM(BK374:BK411)</f>
        <v>0</v>
      </c>
    </row>
    <row r="374" spans="1:65" s="2" customFormat="1" ht="21.75" customHeight="1">
      <c r="A374" s="37"/>
      <c r="B374" s="38"/>
      <c r="C374" s="181" t="s">
        <v>546</v>
      </c>
      <c r="D374" s="181" t="s">
        <v>181</v>
      </c>
      <c r="E374" s="182" t="s">
        <v>510</v>
      </c>
      <c r="F374" s="183" t="s">
        <v>511</v>
      </c>
      <c r="G374" s="184" t="s">
        <v>332</v>
      </c>
      <c r="H374" s="185">
        <v>1.1279999999999999</v>
      </c>
      <c r="I374" s="186"/>
      <c r="J374" s="187">
        <f>ROUND(I374*H374,2)</f>
        <v>0</v>
      </c>
      <c r="K374" s="183" t="s">
        <v>185</v>
      </c>
      <c r="L374" s="42"/>
      <c r="M374" s="188" t="s">
        <v>19</v>
      </c>
      <c r="N374" s="189" t="s">
        <v>48</v>
      </c>
      <c r="O374" s="67"/>
      <c r="P374" s="190">
        <f>O374*H374</f>
        <v>0</v>
      </c>
      <c r="Q374" s="190">
        <v>0</v>
      </c>
      <c r="R374" s="190">
        <f>Q374*H374</f>
        <v>0</v>
      </c>
      <c r="S374" s="190">
        <v>0</v>
      </c>
      <c r="T374" s="191">
        <f>S374*H374</f>
        <v>0</v>
      </c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R374" s="192" t="s">
        <v>186</v>
      </c>
      <c r="AT374" s="192" t="s">
        <v>181</v>
      </c>
      <c r="AU374" s="192" t="s">
        <v>86</v>
      </c>
      <c r="AY374" s="20" t="s">
        <v>179</v>
      </c>
      <c r="BE374" s="193">
        <f>IF(N374="základní",J374,0)</f>
        <v>0</v>
      </c>
      <c r="BF374" s="193">
        <f>IF(N374="snížená",J374,0)</f>
        <v>0</v>
      </c>
      <c r="BG374" s="193">
        <f>IF(N374="zákl. přenesená",J374,0)</f>
        <v>0</v>
      </c>
      <c r="BH374" s="193">
        <f>IF(N374="sníž. přenesená",J374,0)</f>
        <v>0</v>
      </c>
      <c r="BI374" s="193">
        <f>IF(N374="nulová",J374,0)</f>
        <v>0</v>
      </c>
      <c r="BJ374" s="20" t="s">
        <v>84</v>
      </c>
      <c r="BK374" s="193">
        <f>ROUND(I374*H374,2)</f>
        <v>0</v>
      </c>
      <c r="BL374" s="20" t="s">
        <v>186</v>
      </c>
      <c r="BM374" s="192" t="s">
        <v>512</v>
      </c>
    </row>
    <row r="375" spans="1:65" s="2" customFormat="1" ht="19.5">
      <c r="A375" s="37"/>
      <c r="B375" s="38"/>
      <c r="C375" s="39"/>
      <c r="D375" s="194" t="s">
        <v>188</v>
      </c>
      <c r="E375" s="39"/>
      <c r="F375" s="195" t="s">
        <v>513</v>
      </c>
      <c r="G375" s="39"/>
      <c r="H375" s="39"/>
      <c r="I375" s="196"/>
      <c r="J375" s="39"/>
      <c r="K375" s="39"/>
      <c r="L375" s="42"/>
      <c r="M375" s="197"/>
      <c r="N375" s="198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188</v>
      </c>
      <c r="AU375" s="20" t="s">
        <v>86</v>
      </c>
    </row>
    <row r="376" spans="1:65" s="2" customFormat="1" ht="11.25">
      <c r="A376" s="37"/>
      <c r="B376" s="38"/>
      <c r="C376" s="39"/>
      <c r="D376" s="199" t="s">
        <v>190</v>
      </c>
      <c r="E376" s="39"/>
      <c r="F376" s="200" t="s">
        <v>514</v>
      </c>
      <c r="G376" s="39"/>
      <c r="H376" s="39"/>
      <c r="I376" s="196"/>
      <c r="J376" s="39"/>
      <c r="K376" s="39"/>
      <c r="L376" s="42"/>
      <c r="M376" s="197"/>
      <c r="N376" s="198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190</v>
      </c>
      <c r="AU376" s="20" t="s">
        <v>86</v>
      </c>
    </row>
    <row r="377" spans="1:65" s="14" customFormat="1" ht="11.25">
      <c r="B377" s="211"/>
      <c r="C377" s="212"/>
      <c r="D377" s="194" t="s">
        <v>192</v>
      </c>
      <c r="E377" s="213" t="s">
        <v>19</v>
      </c>
      <c r="F377" s="214" t="s">
        <v>835</v>
      </c>
      <c r="G377" s="212"/>
      <c r="H377" s="215">
        <v>1.1279999999999999</v>
      </c>
      <c r="I377" s="216"/>
      <c r="J377" s="212"/>
      <c r="K377" s="212"/>
      <c r="L377" s="217"/>
      <c r="M377" s="218"/>
      <c r="N377" s="219"/>
      <c r="O377" s="219"/>
      <c r="P377" s="219"/>
      <c r="Q377" s="219"/>
      <c r="R377" s="219"/>
      <c r="S377" s="219"/>
      <c r="T377" s="220"/>
      <c r="AT377" s="221" t="s">
        <v>192</v>
      </c>
      <c r="AU377" s="221" t="s">
        <v>86</v>
      </c>
      <c r="AV377" s="14" t="s">
        <v>86</v>
      </c>
      <c r="AW377" s="14" t="s">
        <v>37</v>
      </c>
      <c r="AX377" s="14" t="s">
        <v>84</v>
      </c>
      <c r="AY377" s="221" t="s">
        <v>179</v>
      </c>
    </row>
    <row r="378" spans="1:65" s="2" customFormat="1" ht="24.2" customHeight="1">
      <c r="A378" s="37"/>
      <c r="B378" s="38"/>
      <c r="C378" s="181" t="s">
        <v>552</v>
      </c>
      <c r="D378" s="181" t="s">
        <v>181</v>
      </c>
      <c r="E378" s="182" t="s">
        <v>517</v>
      </c>
      <c r="F378" s="183" t="s">
        <v>518</v>
      </c>
      <c r="G378" s="184" t="s">
        <v>332</v>
      </c>
      <c r="H378" s="185">
        <v>21.431999999999999</v>
      </c>
      <c r="I378" s="186"/>
      <c r="J378" s="187">
        <f>ROUND(I378*H378,2)</f>
        <v>0</v>
      </c>
      <c r="K378" s="183" t="s">
        <v>185</v>
      </c>
      <c r="L378" s="42"/>
      <c r="M378" s="188" t="s">
        <v>19</v>
      </c>
      <c r="N378" s="189" t="s">
        <v>48</v>
      </c>
      <c r="O378" s="67"/>
      <c r="P378" s="190">
        <f>O378*H378</f>
        <v>0</v>
      </c>
      <c r="Q378" s="190">
        <v>0</v>
      </c>
      <c r="R378" s="190">
        <f>Q378*H378</f>
        <v>0</v>
      </c>
      <c r="S378" s="190">
        <v>0</v>
      </c>
      <c r="T378" s="191">
        <f>S378*H378</f>
        <v>0</v>
      </c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R378" s="192" t="s">
        <v>186</v>
      </c>
      <c r="AT378" s="192" t="s">
        <v>181</v>
      </c>
      <c r="AU378" s="192" t="s">
        <v>86</v>
      </c>
      <c r="AY378" s="20" t="s">
        <v>179</v>
      </c>
      <c r="BE378" s="193">
        <f>IF(N378="základní",J378,0)</f>
        <v>0</v>
      </c>
      <c r="BF378" s="193">
        <f>IF(N378="snížená",J378,0)</f>
        <v>0</v>
      </c>
      <c r="BG378" s="193">
        <f>IF(N378="zákl. přenesená",J378,0)</f>
        <v>0</v>
      </c>
      <c r="BH378" s="193">
        <f>IF(N378="sníž. přenesená",J378,0)</f>
        <v>0</v>
      </c>
      <c r="BI378" s="193">
        <f>IF(N378="nulová",J378,0)</f>
        <v>0</v>
      </c>
      <c r="BJ378" s="20" t="s">
        <v>84</v>
      </c>
      <c r="BK378" s="193">
        <f>ROUND(I378*H378,2)</f>
        <v>0</v>
      </c>
      <c r="BL378" s="20" t="s">
        <v>186</v>
      </c>
      <c r="BM378" s="192" t="s">
        <v>519</v>
      </c>
    </row>
    <row r="379" spans="1:65" s="2" customFormat="1" ht="19.5">
      <c r="A379" s="37"/>
      <c r="B379" s="38"/>
      <c r="C379" s="39"/>
      <c r="D379" s="194" t="s">
        <v>188</v>
      </c>
      <c r="E379" s="39"/>
      <c r="F379" s="195" t="s">
        <v>520</v>
      </c>
      <c r="G379" s="39"/>
      <c r="H379" s="39"/>
      <c r="I379" s="196"/>
      <c r="J379" s="39"/>
      <c r="K379" s="39"/>
      <c r="L379" s="42"/>
      <c r="M379" s="197"/>
      <c r="N379" s="198"/>
      <c r="O379" s="67"/>
      <c r="P379" s="67"/>
      <c r="Q379" s="67"/>
      <c r="R379" s="67"/>
      <c r="S379" s="67"/>
      <c r="T379" s="68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T379" s="20" t="s">
        <v>188</v>
      </c>
      <c r="AU379" s="20" t="s">
        <v>86</v>
      </c>
    </row>
    <row r="380" spans="1:65" s="2" customFormat="1" ht="11.25">
      <c r="A380" s="37"/>
      <c r="B380" s="38"/>
      <c r="C380" s="39"/>
      <c r="D380" s="199" t="s">
        <v>190</v>
      </c>
      <c r="E380" s="39"/>
      <c r="F380" s="200" t="s">
        <v>521</v>
      </c>
      <c r="G380" s="39"/>
      <c r="H380" s="39"/>
      <c r="I380" s="196"/>
      <c r="J380" s="39"/>
      <c r="K380" s="39"/>
      <c r="L380" s="42"/>
      <c r="M380" s="197"/>
      <c r="N380" s="198"/>
      <c r="O380" s="67"/>
      <c r="P380" s="67"/>
      <c r="Q380" s="67"/>
      <c r="R380" s="67"/>
      <c r="S380" s="67"/>
      <c r="T380" s="68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T380" s="20" t="s">
        <v>190</v>
      </c>
      <c r="AU380" s="20" t="s">
        <v>86</v>
      </c>
    </row>
    <row r="381" spans="1:65" s="13" customFormat="1" ht="22.5">
      <c r="B381" s="201"/>
      <c r="C381" s="202"/>
      <c r="D381" s="194" t="s">
        <v>192</v>
      </c>
      <c r="E381" s="203" t="s">
        <v>19</v>
      </c>
      <c r="F381" s="204" t="s">
        <v>522</v>
      </c>
      <c r="G381" s="202"/>
      <c r="H381" s="203" t="s">
        <v>19</v>
      </c>
      <c r="I381" s="205"/>
      <c r="J381" s="202"/>
      <c r="K381" s="202"/>
      <c r="L381" s="206"/>
      <c r="M381" s="207"/>
      <c r="N381" s="208"/>
      <c r="O381" s="208"/>
      <c r="P381" s="208"/>
      <c r="Q381" s="208"/>
      <c r="R381" s="208"/>
      <c r="S381" s="208"/>
      <c r="T381" s="209"/>
      <c r="AT381" s="210" t="s">
        <v>192</v>
      </c>
      <c r="AU381" s="210" t="s">
        <v>86</v>
      </c>
      <c r="AV381" s="13" t="s">
        <v>84</v>
      </c>
      <c r="AW381" s="13" t="s">
        <v>37</v>
      </c>
      <c r="AX381" s="13" t="s">
        <v>77</v>
      </c>
      <c r="AY381" s="210" t="s">
        <v>179</v>
      </c>
    </row>
    <row r="382" spans="1:65" s="13" customFormat="1" ht="11.25">
      <c r="B382" s="201"/>
      <c r="C382" s="202"/>
      <c r="D382" s="194" t="s">
        <v>192</v>
      </c>
      <c r="E382" s="203" t="s">
        <v>19</v>
      </c>
      <c r="F382" s="204" t="s">
        <v>523</v>
      </c>
      <c r="G382" s="202"/>
      <c r="H382" s="203" t="s">
        <v>19</v>
      </c>
      <c r="I382" s="205"/>
      <c r="J382" s="202"/>
      <c r="K382" s="202"/>
      <c r="L382" s="206"/>
      <c r="M382" s="207"/>
      <c r="N382" s="208"/>
      <c r="O382" s="208"/>
      <c r="P382" s="208"/>
      <c r="Q382" s="208"/>
      <c r="R382" s="208"/>
      <c r="S382" s="208"/>
      <c r="T382" s="209"/>
      <c r="AT382" s="210" t="s">
        <v>192</v>
      </c>
      <c r="AU382" s="210" t="s">
        <v>86</v>
      </c>
      <c r="AV382" s="13" t="s">
        <v>84</v>
      </c>
      <c r="AW382" s="13" t="s">
        <v>37</v>
      </c>
      <c r="AX382" s="13" t="s">
        <v>77</v>
      </c>
      <c r="AY382" s="210" t="s">
        <v>179</v>
      </c>
    </row>
    <row r="383" spans="1:65" s="14" customFormat="1" ht="11.25">
      <c r="B383" s="211"/>
      <c r="C383" s="212"/>
      <c r="D383" s="194" t="s">
        <v>192</v>
      </c>
      <c r="E383" s="213" t="s">
        <v>19</v>
      </c>
      <c r="F383" s="214" t="s">
        <v>836</v>
      </c>
      <c r="G383" s="212"/>
      <c r="H383" s="215">
        <v>21.431999999999999</v>
      </c>
      <c r="I383" s="216"/>
      <c r="J383" s="212"/>
      <c r="K383" s="212"/>
      <c r="L383" s="217"/>
      <c r="M383" s="218"/>
      <c r="N383" s="219"/>
      <c r="O383" s="219"/>
      <c r="P383" s="219"/>
      <c r="Q383" s="219"/>
      <c r="R383" s="219"/>
      <c r="S383" s="219"/>
      <c r="T383" s="220"/>
      <c r="AT383" s="221" t="s">
        <v>192</v>
      </c>
      <c r="AU383" s="221" t="s">
        <v>86</v>
      </c>
      <c r="AV383" s="14" t="s">
        <v>86</v>
      </c>
      <c r="AW383" s="14" t="s">
        <v>37</v>
      </c>
      <c r="AX383" s="14" t="s">
        <v>84</v>
      </c>
      <c r="AY383" s="221" t="s">
        <v>179</v>
      </c>
    </row>
    <row r="384" spans="1:65" s="2" customFormat="1" ht="21.75" customHeight="1">
      <c r="A384" s="37"/>
      <c r="B384" s="38"/>
      <c r="C384" s="181" t="s">
        <v>559</v>
      </c>
      <c r="D384" s="181" t="s">
        <v>181</v>
      </c>
      <c r="E384" s="182" t="s">
        <v>526</v>
      </c>
      <c r="F384" s="183" t="s">
        <v>527</v>
      </c>
      <c r="G384" s="184" t="s">
        <v>332</v>
      </c>
      <c r="H384" s="185">
        <v>1.788</v>
      </c>
      <c r="I384" s="186"/>
      <c r="J384" s="187">
        <f>ROUND(I384*H384,2)</f>
        <v>0</v>
      </c>
      <c r="K384" s="183" t="s">
        <v>185</v>
      </c>
      <c r="L384" s="42"/>
      <c r="M384" s="188" t="s">
        <v>19</v>
      </c>
      <c r="N384" s="189" t="s">
        <v>48</v>
      </c>
      <c r="O384" s="67"/>
      <c r="P384" s="190">
        <f>O384*H384</f>
        <v>0</v>
      </c>
      <c r="Q384" s="190">
        <v>0</v>
      </c>
      <c r="R384" s="190">
        <f>Q384*H384</f>
        <v>0</v>
      </c>
      <c r="S384" s="190">
        <v>0</v>
      </c>
      <c r="T384" s="191">
        <f>S384*H384</f>
        <v>0</v>
      </c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R384" s="192" t="s">
        <v>186</v>
      </c>
      <c r="AT384" s="192" t="s">
        <v>181</v>
      </c>
      <c r="AU384" s="192" t="s">
        <v>86</v>
      </c>
      <c r="AY384" s="20" t="s">
        <v>179</v>
      </c>
      <c r="BE384" s="193">
        <f>IF(N384="základní",J384,0)</f>
        <v>0</v>
      </c>
      <c r="BF384" s="193">
        <f>IF(N384="snížená",J384,0)</f>
        <v>0</v>
      </c>
      <c r="BG384" s="193">
        <f>IF(N384="zákl. přenesená",J384,0)</f>
        <v>0</v>
      </c>
      <c r="BH384" s="193">
        <f>IF(N384="sníž. přenesená",J384,0)</f>
        <v>0</v>
      </c>
      <c r="BI384" s="193">
        <f>IF(N384="nulová",J384,0)</f>
        <v>0</v>
      </c>
      <c r="BJ384" s="20" t="s">
        <v>84</v>
      </c>
      <c r="BK384" s="193">
        <f>ROUND(I384*H384,2)</f>
        <v>0</v>
      </c>
      <c r="BL384" s="20" t="s">
        <v>186</v>
      </c>
      <c r="BM384" s="192" t="s">
        <v>528</v>
      </c>
    </row>
    <row r="385" spans="1:65" s="2" customFormat="1" ht="19.5">
      <c r="A385" s="37"/>
      <c r="B385" s="38"/>
      <c r="C385" s="39"/>
      <c r="D385" s="194" t="s">
        <v>188</v>
      </c>
      <c r="E385" s="39"/>
      <c r="F385" s="195" t="s">
        <v>529</v>
      </c>
      <c r="G385" s="39"/>
      <c r="H385" s="39"/>
      <c r="I385" s="196"/>
      <c r="J385" s="39"/>
      <c r="K385" s="39"/>
      <c r="L385" s="42"/>
      <c r="M385" s="197"/>
      <c r="N385" s="198"/>
      <c r="O385" s="67"/>
      <c r="P385" s="67"/>
      <c r="Q385" s="67"/>
      <c r="R385" s="67"/>
      <c r="S385" s="67"/>
      <c r="T385" s="68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T385" s="20" t="s">
        <v>188</v>
      </c>
      <c r="AU385" s="20" t="s">
        <v>86</v>
      </c>
    </row>
    <row r="386" spans="1:65" s="2" customFormat="1" ht="11.25">
      <c r="A386" s="37"/>
      <c r="B386" s="38"/>
      <c r="C386" s="39"/>
      <c r="D386" s="199" t="s">
        <v>190</v>
      </c>
      <c r="E386" s="39"/>
      <c r="F386" s="200" t="s">
        <v>530</v>
      </c>
      <c r="G386" s="39"/>
      <c r="H386" s="39"/>
      <c r="I386" s="196"/>
      <c r="J386" s="39"/>
      <c r="K386" s="39"/>
      <c r="L386" s="42"/>
      <c r="M386" s="197"/>
      <c r="N386" s="198"/>
      <c r="O386" s="67"/>
      <c r="P386" s="67"/>
      <c r="Q386" s="67"/>
      <c r="R386" s="67"/>
      <c r="S386" s="67"/>
      <c r="T386" s="68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T386" s="20" t="s">
        <v>190</v>
      </c>
      <c r="AU386" s="20" t="s">
        <v>86</v>
      </c>
    </row>
    <row r="387" spans="1:65" s="14" customFormat="1" ht="22.5">
      <c r="B387" s="211"/>
      <c r="C387" s="212"/>
      <c r="D387" s="194" t="s">
        <v>192</v>
      </c>
      <c r="E387" s="213" t="s">
        <v>19</v>
      </c>
      <c r="F387" s="214" t="s">
        <v>837</v>
      </c>
      <c r="G387" s="212"/>
      <c r="H387" s="215">
        <v>0.997</v>
      </c>
      <c r="I387" s="216"/>
      <c r="J387" s="212"/>
      <c r="K387" s="212"/>
      <c r="L387" s="217"/>
      <c r="M387" s="218"/>
      <c r="N387" s="219"/>
      <c r="O387" s="219"/>
      <c r="P387" s="219"/>
      <c r="Q387" s="219"/>
      <c r="R387" s="219"/>
      <c r="S387" s="219"/>
      <c r="T387" s="220"/>
      <c r="AT387" s="221" t="s">
        <v>192</v>
      </c>
      <c r="AU387" s="221" t="s">
        <v>86</v>
      </c>
      <c r="AV387" s="14" t="s">
        <v>86</v>
      </c>
      <c r="AW387" s="14" t="s">
        <v>37</v>
      </c>
      <c r="AX387" s="14" t="s">
        <v>77</v>
      </c>
      <c r="AY387" s="221" t="s">
        <v>179</v>
      </c>
    </row>
    <row r="388" spans="1:65" s="14" customFormat="1" ht="11.25">
      <c r="B388" s="211"/>
      <c r="C388" s="212"/>
      <c r="D388" s="194" t="s">
        <v>192</v>
      </c>
      <c r="E388" s="213" t="s">
        <v>19</v>
      </c>
      <c r="F388" s="214" t="s">
        <v>728</v>
      </c>
      <c r="G388" s="212"/>
      <c r="H388" s="215">
        <v>0.22</v>
      </c>
      <c r="I388" s="216"/>
      <c r="J388" s="212"/>
      <c r="K388" s="212"/>
      <c r="L388" s="217"/>
      <c r="M388" s="218"/>
      <c r="N388" s="219"/>
      <c r="O388" s="219"/>
      <c r="P388" s="219"/>
      <c r="Q388" s="219"/>
      <c r="R388" s="219"/>
      <c r="S388" s="219"/>
      <c r="T388" s="220"/>
      <c r="AT388" s="221" t="s">
        <v>192</v>
      </c>
      <c r="AU388" s="221" t="s">
        <v>86</v>
      </c>
      <c r="AV388" s="14" t="s">
        <v>86</v>
      </c>
      <c r="AW388" s="14" t="s">
        <v>37</v>
      </c>
      <c r="AX388" s="14" t="s">
        <v>77</v>
      </c>
      <c r="AY388" s="221" t="s">
        <v>179</v>
      </c>
    </row>
    <row r="389" spans="1:65" s="14" customFormat="1" ht="22.5">
      <c r="B389" s="211"/>
      <c r="C389" s="212"/>
      <c r="D389" s="194" t="s">
        <v>192</v>
      </c>
      <c r="E389" s="213" t="s">
        <v>19</v>
      </c>
      <c r="F389" s="214" t="s">
        <v>838</v>
      </c>
      <c r="G389" s="212"/>
      <c r="H389" s="215">
        <v>0.57099999999999995</v>
      </c>
      <c r="I389" s="216"/>
      <c r="J389" s="212"/>
      <c r="K389" s="212"/>
      <c r="L389" s="217"/>
      <c r="M389" s="218"/>
      <c r="N389" s="219"/>
      <c r="O389" s="219"/>
      <c r="P389" s="219"/>
      <c r="Q389" s="219"/>
      <c r="R389" s="219"/>
      <c r="S389" s="219"/>
      <c r="T389" s="220"/>
      <c r="AT389" s="221" t="s">
        <v>192</v>
      </c>
      <c r="AU389" s="221" t="s">
        <v>86</v>
      </c>
      <c r="AV389" s="14" t="s">
        <v>86</v>
      </c>
      <c r="AW389" s="14" t="s">
        <v>37</v>
      </c>
      <c r="AX389" s="14" t="s">
        <v>77</v>
      </c>
      <c r="AY389" s="221" t="s">
        <v>179</v>
      </c>
    </row>
    <row r="390" spans="1:65" s="15" customFormat="1" ht="11.25">
      <c r="B390" s="222"/>
      <c r="C390" s="223"/>
      <c r="D390" s="194" t="s">
        <v>192</v>
      </c>
      <c r="E390" s="224" t="s">
        <v>19</v>
      </c>
      <c r="F390" s="225" t="s">
        <v>205</v>
      </c>
      <c r="G390" s="223"/>
      <c r="H390" s="226">
        <v>1.788</v>
      </c>
      <c r="I390" s="227"/>
      <c r="J390" s="223"/>
      <c r="K390" s="223"/>
      <c r="L390" s="228"/>
      <c r="M390" s="229"/>
      <c r="N390" s="230"/>
      <c r="O390" s="230"/>
      <c r="P390" s="230"/>
      <c r="Q390" s="230"/>
      <c r="R390" s="230"/>
      <c r="S390" s="230"/>
      <c r="T390" s="231"/>
      <c r="AT390" s="232" t="s">
        <v>192</v>
      </c>
      <c r="AU390" s="232" t="s">
        <v>86</v>
      </c>
      <c r="AV390" s="15" t="s">
        <v>186</v>
      </c>
      <c r="AW390" s="15" t="s">
        <v>37</v>
      </c>
      <c r="AX390" s="15" t="s">
        <v>84</v>
      </c>
      <c r="AY390" s="232" t="s">
        <v>179</v>
      </c>
    </row>
    <row r="391" spans="1:65" s="2" customFormat="1" ht="24.2" customHeight="1">
      <c r="A391" s="37"/>
      <c r="B391" s="38"/>
      <c r="C391" s="181" t="s">
        <v>568</v>
      </c>
      <c r="D391" s="181" t="s">
        <v>181</v>
      </c>
      <c r="E391" s="182" t="s">
        <v>534</v>
      </c>
      <c r="F391" s="183" t="s">
        <v>535</v>
      </c>
      <c r="G391" s="184" t="s">
        <v>332</v>
      </c>
      <c r="H391" s="185">
        <v>23.123000000000001</v>
      </c>
      <c r="I391" s="186"/>
      <c r="J391" s="187">
        <f>ROUND(I391*H391,2)</f>
        <v>0</v>
      </c>
      <c r="K391" s="183" t="s">
        <v>185</v>
      </c>
      <c r="L391" s="42"/>
      <c r="M391" s="188" t="s">
        <v>19</v>
      </c>
      <c r="N391" s="189" t="s">
        <v>48</v>
      </c>
      <c r="O391" s="67"/>
      <c r="P391" s="190">
        <f>O391*H391</f>
        <v>0</v>
      </c>
      <c r="Q391" s="190">
        <v>0</v>
      </c>
      <c r="R391" s="190">
        <f>Q391*H391</f>
        <v>0</v>
      </c>
      <c r="S391" s="190">
        <v>0</v>
      </c>
      <c r="T391" s="191">
        <f>S391*H391</f>
        <v>0</v>
      </c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R391" s="192" t="s">
        <v>186</v>
      </c>
      <c r="AT391" s="192" t="s">
        <v>181</v>
      </c>
      <c r="AU391" s="192" t="s">
        <v>86</v>
      </c>
      <c r="AY391" s="20" t="s">
        <v>179</v>
      </c>
      <c r="BE391" s="193">
        <f>IF(N391="základní",J391,0)</f>
        <v>0</v>
      </c>
      <c r="BF391" s="193">
        <f>IF(N391="snížená",J391,0)</f>
        <v>0</v>
      </c>
      <c r="BG391" s="193">
        <f>IF(N391="zákl. přenesená",J391,0)</f>
        <v>0</v>
      </c>
      <c r="BH391" s="193">
        <f>IF(N391="sníž. přenesená",J391,0)</f>
        <v>0</v>
      </c>
      <c r="BI391" s="193">
        <f>IF(N391="nulová",J391,0)</f>
        <v>0</v>
      </c>
      <c r="BJ391" s="20" t="s">
        <v>84</v>
      </c>
      <c r="BK391" s="193">
        <f>ROUND(I391*H391,2)</f>
        <v>0</v>
      </c>
      <c r="BL391" s="20" t="s">
        <v>186</v>
      </c>
      <c r="BM391" s="192" t="s">
        <v>536</v>
      </c>
    </row>
    <row r="392" spans="1:65" s="2" customFormat="1" ht="19.5">
      <c r="A392" s="37"/>
      <c r="B392" s="38"/>
      <c r="C392" s="39"/>
      <c r="D392" s="194" t="s">
        <v>188</v>
      </c>
      <c r="E392" s="39"/>
      <c r="F392" s="195" t="s">
        <v>520</v>
      </c>
      <c r="G392" s="39"/>
      <c r="H392" s="39"/>
      <c r="I392" s="196"/>
      <c r="J392" s="39"/>
      <c r="K392" s="39"/>
      <c r="L392" s="42"/>
      <c r="M392" s="197"/>
      <c r="N392" s="198"/>
      <c r="O392" s="67"/>
      <c r="P392" s="67"/>
      <c r="Q392" s="67"/>
      <c r="R392" s="67"/>
      <c r="S392" s="67"/>
      <c r="T392" s="68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T392" s="20" t="s">
        <v>188</v>
      </c>
      <c r="AU392" s="20" t="s">
        <v>86</v>
      </c>
    </row>
    <row r="393" spans="1:65" s="2" customFormat="1" ht="11.25">
      <c r="A393" s="37"/>
      <c r="B393" s="38"/>
      <c r="C393" s="39"/>
      <c r="D393" s="199" t="s">
        <v>190</v>
      </c>
      <c r="E393" s="39"/>
      <c r="F393" s="200" t="s">
        <v>537</v>
      </c>
      <c r="G393" s="39"/>
      <c r="H393" s="39"/>
      <c r="I393" s="196"/>
      <c r="J393" s="39"/>
      <c r="K393" s="39"/>
      <c r="L393" s="42"/>
      <c r="M393" s="197"/>
      <c r="N393" s="198"/>
      <c r="O393" s="67"/>
      <c r="P393" s="67"/>
      <c r="Q393" s="67"/>
      <c r="R393" s="67"/>
      <c r="S393" s="67"/>
      <c r="T393" s="68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T393" s="20" t="s">
        <v>190</v>
      </c>
      <c r="AU393" s="20" t="s">
        <v>86</v>
      </c>
    </row>
    <row r="394" spans="1:65" s="13" customFormat="1" ht="22.5">
      <c r="B394" s="201"/>
      <c r="C394" s="202"/>
      <c r="D394" s="194" t="s">
        <v>192</v>
      </c>
      <c r="E394" s="203" t="s">
        <v>19</v>
      </c>
      <c r="F394" s="204" t="s">
        <v>730</v>
      </c>
      <c r="G394" s="202"/>
      <c r="H394" s="203" t="s">
        <v>19</v>
      </c>
      <c r="I394" s="205"/>
      <c r="J394" s="202"/>
      <c r="K394" s="202"/>
      <c r="L394" s="206"/>
      <c r="M394" s="207"/>
      <c r="N394" s="208"/>
      <c r="O394" s="208"/>
      <c r="P394" s="208"/>
      <c r="Q394" s="208"/>
      <c r="R394" s="208"/>
      <c r="S394" s="208"/>
      <c r="T394" s="209"/>
      <c r="AT394" s="210" t="s">
        <v>192</v>
      </c>
      <c r="AU394" s="210" t="s">
        <v>86</v>
      </c>
      <c r="AV394" s="13" t="s">
        <v>84</v>
      </c>
      <c r="AW394" s="13" t="s">
        <v>37</v>
      </c>
      <c r="AX394" s="13" t="s">
        <v>77</v>
      </c>
      <c r="AY394" s="210" t="s">
        <v>179</v>
      </c>
    </row>
    <row r="395" spans="1:65" s="13" customFormat="1" ht="11.25">
      <c r="B395" s="201"/>
      <c r="C395" s="202"/>
      <c r="D395" s="194" t="s">
        <v>192</v>
      </c>
      <c r="E395" s="203" t="s">
        <v>19</v>
      </c>
      <c r="F395" s="204" t="s">
        <v>523</v>
      </c>
      <c r="G395" s="202"/>
      <c r="H395" s="203" t="s">
        <v>19</v>
      </c>
      <c r="I395" s="205"/>
      <c r="J395" s="202"/>
      <c r="K395" s="202"/>
      <c r="L395" s="206"/>
      <c r="M395" s="207"/>
      <c r="N395" s="208"/>
      <c r="O395" s="208"/>
      <c r="P395" s="208"/>
      <c r="Q395" s="208"/>
      <c r="R395" s="208"/>
      <c r="S395" s="208"/>
      <c r="T395" s="209"/>
      <c r="AT395" s="210" t="s">
        <v>192</v>
      </c>
      <c r="AU395" s="210" t="s">
        <v>86</v>
      </c>
      <c r="AV395" s="13" t="s">
        <v>84</v>
      </c>
      <c r="AW395" s="13" t="s">
        <v>37</v>
      </c>
      <c r="AX395" s="13" t="s">
        <v>77</v>
      </c>
      <c r="AY395" s="210" t="s">
        <v>179</v>
      </c>
    </row>
    <row r="396" spans="1:65" s="14" customFormat="1" ht="11.25">
      <c r="B396" s="211"/>
      <c r="C396" s="212"/>
      <c r="D396" s="194" t="s">
        <v>192</v>
      </c>
      <c r="E396" s="213" t="s">
        <v>19</v>
      </c>
      <c r="F396" s="214" t="s">
        <v>839</v>
      </c>
      <c r="G396" s="212"/>
      <c r="H396" s="215">
        <v>23.123000000000001</v>
      </c>
      <c r="I396" s="216"/>
      <c r="J396" s="212"/>
      <c r="K396" s="212"/>
      <c r="L396" s="217"/>
      <c r="M396" s="218"/>
      <c r="N396" s="219"/>
      <c r="O396" s="219"/>
      <c r="P396" s="219"/>
      <c r="Q396" s="219"/>
      <c r="R396" s="219"/>
      <c r="S396" s="219"/>
      <c r="T396" s="220"/>
      <c r="AT396" s="221" t="s">
        <v>192</v>
      </c>
      <c r="AU396" s="221" t="s">
        <v>86</v>
      </c>
      <c r="AV396" s="14" t="s">
        <v>86</v>
      </c>
      <c r="AW396" s="14" t="s">
        <v>37</v>
      </c>
      <c r="AX396" s="14" t="s">
        <v>84</v>
      </c>
      <c r="AY396" s="221" t="s">
        <v>179</v>
      </c>
    </row>
    <row r="397" spans="1:65" s="2" customFormat="1" ht="24.2" customHeight="1">
      <c r="A397" s="37"/>
      <c r="B397" s="38"/>
      <c r="C397" s="181" t="s">
        <v>578</v>
      </c>
      <c r="D397" s="181" t="s">
        <v>181</v>
      </c>
      <c r="E397" s="182" t="s">
        <v>541</v>
      </c>
      <c r="F397" s="183" t="s">
        <v>542</v>
      </c>
      <c r="G397" s="184" t="s">
        <v>332</v>
      </c>
      <c r="H397" s="185">
        <v>2.9159999999999999</v>
      </c>
      <c r="I397" s="186"/>
      <c r="J397" s="187">
        <f>ROUND(I397*H397,2)</f>
        <v>0</v>
      </c>
      <c r="K397" s="183" t="s">
        <v>185</v>
      </c>
      <c r="L397" s="42"/>
      <c r="M397" s="188" t="s">
        <v>19</v>
      </c>
      <c r="N397" s="189" t="s">
        <v>48</v>
      </c>
      <c r="O397" s="67"/>
      <c r="P397" s="190">
        <f>O397*H397</f>
        <v>0</v>
      </c>
      <c r="Q397" s="190">
        <v>0</v>
      </c>
      <c r="R397" s="190">
        <f>Q397*H397</f>
        <v>0</v>
      </c>
      <c r="S397" s="190">
        <v>0</v>
      </c>
      <c r="T397" s="191">
        <f>S397*H397</f>
        <v>0</v>
      </c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R397" s="192" t="s">
        <v>186</v>
      </c>
      <c r="AT397" s="192" t="s">
        <v>181</v>
      </c>
      <c r="AU397" s="192" t="s">
        <v>86</v>
      </c>
      <c r="AY397" s="20" t="s">
        <v>179</v>
      </c>
      <c r="BE397" s="193">
        <f>IF(N397="základní",J397,0)</f>
        <v>0</v>
      </c>
      <c r="BF397" s="193">
        <f>IF(N397="snížená",J397,0)</f>
        <v>0</v>
      </c>
      <c r="BG397" s="193">
        <f>IF(N397="zákl. přenesená",J397,0)</f>
        <v>0</v>
      </c>
      <c r="BH397" s="193">
        <f>IF(N397="sníž. přenesená",J397,0)</f>
        <v>0</v>
      </c>
      <c r="BI397" s="193">
        <f>IF(N397="nulová",J397,0)</f>
        <v>0</v>
      </c>
      <c r="BJ397" s="20" t="s">
        <v>84</v>
      </c>
      <c r="BK397" s="193">
        <f>ROUND(I397*H397,2)</f>
        <v>0</v>
      </c>
      <c r="BL397" s="20" t="s">
        <v>186</v>
      </c>
      <c r="BM397" s="192" t="s">
        <v>543</v>
      </c>
    </row>
    <row r="398" spans="1:65" s="2" customFormat="1" ht="11.25">
      <c r="A398" s="37"/>
      <c r="B398" s="38"/>
      <c r="C398" s="39"/>
      <c r="D398" s="194" t="s">
        <v>188</v>
      </c>
      <c r="E398" s="39"/>
      <c r="F398" s="195" t="s">
        <v>544</v>
      </c>
      <c r="G398" s="39"/>
      <c r="H398" s="39"/>
      <c r="I398" s="196"/>
      <c r="J398" s="39"/>
      <c r="K398" s="39"/>
      <c r="L398" s="42"/>
      <c r="M398" s="197"/>
      <c r="N398" s="198"/>
      <c r="O398" s="67"/>
      <c r="P398" s="67"/>
      <c r="Q398" s="67"/>
      <c r="R398" s="67"/>
      <c r="S398" s="67"/>
      <c r="T398" s="68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T398" s="20" t="s">
        <v>188</v>
      </c>
      <c r="AU398" s="20" t="s">
        <v>86</v>
      </c>
    </row>
    <row r="399" spans="1:65" s="2" customFormat="1" ht="11.25">
      <c r="A399" s="37"/>
      <c r="B399" s="38"/>
      <c r="C399" s="39"/>
      <c r="D399" s="199" t="s">
        <v>190</v>
      </c>
      <c r="E399" s="39"/>
      <c r="F399" s="200" t="s">
        <v>545</v>
      </c>
      <c r="G399" s="39"/>
      <c r="H399" s="39"/>
      <c r="I399" s="196"/>
      <c r="J399" s="39"/>
      <c r="K399" s="39"/>
      <c r="L399" s="42"/>
      <c r="M399" s="197"/>
      <c r="N399" s="198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190</v>
      </c>
      <c r="AU399" s="20" t="s">
        <v>86</v>
      </c>
    </row>
    <row r="400" spans="1:65" s="2" customFormat="1" ht="37.9" customHeight="1">
      <c r="A400" s="37"/>
      <c r="B400" s="38"/>
      <c r="C400" s="181" t="s">
        <v>586</v>
      </c>
      <c r="D400" s="181" t="s">
        <v>181</v>
      </c>
      <c r="E400" s="182" t="s">
        <v>547</v>
      </c>
      <c r="F400" s="183" t="s">
        <v>548</v>
      </c>
      <c r="G400" s="184" t="s">
        <v>332</v>
      </c>
      <c r="H400" s="185">
        <v>0.997</v>
      </c>
      <c r="I400" s="186"/>
      <c r="J400" s="187">
        <f>ROUND(I400*H400,2)</f>
        <v>0</v>
      </c>
      <c r="K400" s="183" t="s">
        <v>185</v>
      </c>
      <c r="L400" s="42"/>
      <c r="M400" s="188" t="s">
        <v>19</v>
      </c>
      <c r="N400" s="189" t="s">
        <v>48</v>
      </c>
      <c r="O400" s="67"/>
      <c r="P400" s="190">
        <f>O400*H400</f>
        <v>0</v>
      </c>
      <c r="Q400" s="190">
        <v>0</v>
      </c>
      <c r="R400" s="190">
        <f>Q400*H400</f>
        <v>0</v>
      </c>
      <c r="S400" s="190">
        <v>0</v>
      </c>
      <c r="T400" s="191">
        <f>S400*H400</f>
        <v>0</v>
      </c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R400" s="192" t="s">
        <v>186</v>
      </c>
      <c r="AT400" s="192" t="s">
        <v>181</v>
      </c>
      <c r="AU400" s="192" t="s">
        <v>86</v>
      </c>
      <c r="AY400" s="20" t="s">
        <v>179</v>
      </c>
      <c r="BE400" s="193">
        <f>IF(N400="základní",J400,0)</f>
        <v>0</v>
      </c>
      <c r="BF400" s="193">
        <f>IF(N400="snížená",J400,0)</f>
        <v>0</v>
      </c>
      <c r="BG400" s="193">
        <f>IF(N400="zákl. přenesená",J400,0)</f>
        <v>0</v>
      </c>
      <c r="BH400" s="193">
        <f>IF(N400="sníž. přenesená",J400,0)</f>
        <v>0</v>
      </c>
      <c r="BI400" s="193">
        <f>IF(N400="nulová",J400,0)</f>
        <v>0</v>
      </c>
      <c r="BJ400" s="20" t="s">
        <v>84</v>
      </c>
      <c r="BK400" s="193">
        <f>ROUND(I400*H400,2)</f>
        <v>0</v>
      </c>
      <c r="BL400" s="20" t="s">
        <v>186</v>
      </c>
      <c r="BM400" s="192" t="s">
        <v>549</v>
      </c>
    </row>
    <row r="401" spans="1:65" s="2" customFormat="1" ht="29.25">
      <c r="A401" s="37"/>
      <c r="B401" s="38"/>
      <c r="C401" s="39"/>
      <c r="D401" s="194" t="s">
        <v>188</v>
      </c>
      <c r="E401" s="39"/>
      <c r="F401" s="195" t="s">
        <v>550</v>
      </c>
      <c r="G401" s="39"/>
      <c r="H401" s="39"/>
      <c r="I401" s="196"/>
      <c r="J401" s="39"/>
      <c r="K401" s="39"/>
      <c r="L401" s="42"/>
      <c r="M401" s="197"/>
      <c r="N401" s="198"/>
      <c r="O401" s="67"/>
      <c r="P401" s="67"/>
      <c r="Q401" s="67"/>
      <c r="R401" s="67"/>
      <c r="S401" s="67"/>
      <c r="T401" s="68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T401" s="20" t="s">
        <v>188</v>
      </c>
      <c r="AU401" s="20" t="s">
        <v>86</v>
      </c>
    </row>
    <row r="402" spans="1:65" s="2" customFormat="1" ht="11.25">
      <c r="A402" s="37"/>
      <c r="B402" s="38"/>
      <c r="C402" s="39"/>
      <c r="D402" s="199" t="s">
        <v>190</v>
      </c>
      <c r="E402" s="39"/>
      <c r="F402" s="200" t="s">
        <v>551</v>
      </c>
      <c r="G402" s="39"/>
      <c r="H402" s="39"/>
      <c r="I402" s="196"/>
      <c r="J402" s="39"/>
      <c r="K402" s="39"/>
      <c r="L402" s="42"/>
      <c r="M402" s="197"/>
      <c r="N402" s="198"/>
      <c r="O402" s="67"/>
      <c r="P402" s="67"/>
      <c r="Q402" s="67"/>
      <c r="R402" s="67"/>
      <c r="S402" s="67"/>
      <c r="T402" s="68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T402" s="20" t="s">
        <v>190</v>
      </c>
      <c r="AU402" s="20" t="s">
        <v>86</v>
      </c>
    </row>
    <row r="403" spans="1:65" s="14" customFormat="1" ht="22.5">
      <c r="B403" s="211"/>
      <c r="C403" s="212"/>
      <c r="D403" s="194" t="s">
        <v>192</v>
      </c>
      <c r="E403" s="213" t="s">
        <v>19</v>
      </c>
      <c r="F403" s="214" t="s">
        <v>837</v>
      </c>
      <c r="G403" s="212"/>
      <c r="H403" s="215">
        <v>0.997</v>
      </c>
      <c r="I403" s="216"/>
      <c r="J403" s="212"/>
      <c r="K403" s="212"/>
      <c r="L403" s="217"/>
      <c r="M403" s="218"/>
      <c r="N403" s="219"/>
      <c r="O403" s="219"/>
      <c r="P403" s="219"/>
      <c r="Q403" s="219"/>
      <c r="R403" s="219"/>
      <c r="S403" s="219"/>
      <c r="T403" s="220"/>
      <c r="AT403" s="221" t="s">
        <v>192</v>
      </c>
      <c r="AU403" s="221" t="s">
        <v>86</v>
      </c>
      <c r="AV403" s="14" t="s">
        <v>86</v>
      </c>
      <c r="AW403" s="14" t="s">
        <v>37</v>
      </c>
      <c r="AX403" s="14" t="s">
        <v>84</v>
      </c>
      <c r="AY403" s="221" t="s">
        <v>179</v>
      </c>
    </row>
    <row r="404" spans="1:65" s="2" customFormat="1" ht="44.25" customHeight="1">
      <c r="A404" s="37"/>
      <c r="B404" s="38"/>
      <c r="C404" s="181" t="s">
        <v>594</v>
      </c>
      <c r="D404" s="181" t="s">
        <v>181</v>
      </c>
      <c r="E404" s="182" t="s">
        <v>553</v>
      </c>
      <c r="F404" s="183" t="s">
        <v>554</v>
      </c>
      <c r="G404" s="184" t="s">
        <v>332</v>
      </c>
      <c r="H404" s="185">
        <v>1.1279999999999999</v>
      </c>
      <c r="I404" s="186"/>
      <c r="J404" s="187">
        <f>ROUND(I404*H404,2)</f>
        <v>0</v>
      </c>
      <c r="K404" s="183" t="s">
        <v>185</v>
      </c>
      <c r="L404" s="42"/>
      <c r="M404" s="188" t="s">
        <v>19</v>
      </c>
      <c r="N404" s="189" t="s">
        <v>48</v>
      </c>
      <c r="O404" s="67"/>
      <c r="P404" s="190">
        <f>O404*H404</f>
        <v>0</v>
      </c>
      <c r="Q404" s="190">
        <v>0</v>
      </c>
      <c r="R404" s="190">
        <f>Q404*H404</f>
        <v>0</v>
      </c>
      <c r="S404" s="190">
        <v>0</v>
      </c>
      <c r="T404" s="191">
        <f>S404*H404</f>
        <v>0</v>
      </c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R404" s="192" t="s">
        <v>186</v>
      </c>
      <c r="AT404" s="192" t="s">
        <v>181</v>
      </c>
      <c r="AU404" s="192" t="s">
        <v>86</v>
      </c>
      <c r="AY404" s="20" t="s">
        <v>179</v>
      </c>
      <c r="BE404" s="193">
        <f>IF(N404="základní",J404,0)</f>
        <v>0</v>
      </c>
      <c r="BF404" s="193">
        <f>IF(N404="snížená",J404,0)</f>
        <v>0</v>
      </c>
      <c r="BG404" s="193">
        <f>IF(N404="zákl. přenesená",J404,0)</f>
        <v>0</v>
      </c>
      <c r="BH404" s="193">
        <f>IF(N404="sníž. přenesená",J404,0)</f>
        <v>0</v>
      </c>
      <c r="BI404" s="193">
        <f>IF(N404="nulová",J404,0)</f>
        <v>0</v>
      </c>
      <c r="BJ404" s="20" t="s">
        <v>84</v>
      </c>
      <c r="BK404" s="193">
        <f>ROUND(I404*H404,2)</f>
        <v>0</v>
      </c>
      <c r="BL404" s="20" t="s">
        <v>186</v>
      </c>
      <c r="BM404" s="192" t="s">
        <v>555</v>
      </c>
    </row>
    <row r="405" spans="1:65" s="2" customFormat="1" ht="29.25">
      <c r="A405" s="37"/>
      <c r="B405" s="38"/>
      <c r="C405" s="39"/>
      <c r="D405" s="194" t="s">
        <v>188</v>
      </c>
      <c r="E405" s="39"/>
      <c r="F405" s="195" t="s">
        <v>334</v>
      </c>
      <c r="G405" s="39"/>
      <c r="H405" s="39"/>
      <c r="I405" s="196"/>
      <c r="J405" s="39"/>
      <c r="K405" s="39"/>
      <c r="L405" s="42"/>
      <c r="M405" s="197"/>
      <c r="N405" s="198"/>
      <c r="O405" s="67"/>
      <c r="P405" s="67"/>
      <c r="Q405" s="67"/>
      <c r="R405" s="67"/>
      <c r="S405" s="67"/>
      <c r="T405" s="68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T405" s="20" t="s">
        <v>188</v>
      </c>
      <c r="AU405" s="20" t="s">
        <v>86</v>
      </c>
    </row>
    <row r="406" spans="1:65" s="2" customFormat="1" ht="11.25">
      <c r="A406" s="37"/>
      <c r="B406" s="38"/>
      <c r="C406" s="39"/>
      <c r="D406" s="199" t="s">
        <v>190</v>
      </c>
      <c r="E406" s="39"/>
      <c r="F406" s="200" t="s">
        <v>556</v>
      </c>
      <c r="G406" s="39"/>
      <c r="H406" s="39"/>
      <c r="I406" s="196"/>
      <c r="J406" s="39"/>
      <c r="K406" s="39"/>
      <c r="L406" s="42"/>
      <c r="M406" s="197"/>
      <c r="N406" s="198"/>
      <c r="O406" s="67"/>
      <c r="P406" s="67"/>
      <c r="Q406" s="67"/>
      <c r="R406" s="67"/>
      <c r="S406" s="67"/>
      <c r="T406" s="68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T406" s="20" t="s">
        <v>190</v>
      </c>
      <c r="AU406" s="20" t="s">
        <v>86</v>
      </c>
    </row>
    <row r="407" spans="1:65" s="14" customFormat="1" ht="11.25">
      <c r="B407" s="211"/>
      <c r="C407" s="212"/>
      <c r="D407" s="194" t="s">
        <v>192</v>
      </c>
      <c r="E407" s="213" t="s">
        <v>19</v>
      </c>
      <c r="F407" s="214" t="s">
        <v>835</v>
      </c>
      <c r="G407" s="212"/>
      <c r="H407" s="215">
        <v>1.1279999999999999</v>
      </c>
      <c r="I407" s="216"/>
      <c r="J407" s="212"/>
      <c r="K407" s="212"/>
      <c r="L407" s="217"/>
      <c r="M407" s="218"/>
      <c r="N407" s="219"/>
      <c r="O407" s="219"/>
      <c r="P407" s="219"/>
      <c r="Q407" s="219"/>
      <c r="R407" s="219"/>
      <c r="S407" s="219"/>
      <c r="T407" s="220"/>
      <c r="AT407" s="221" t="s">
        <v>192</v>
      </c>
      <c r="AU407" s="221" t="s">
        <v>86</v>
      </c>
      <c r="AV407" s="14" t="s">
        <v>86</v>
      </c>
      <c r="AW407" s="14" t="s">
        <v>37</v>
      </c>
      <c r="AX407" s="14" t="s">
        <v>84</v>
      </c>
      <c r="AY407" s="221" t="s">
        <v>179</v>
      </c>
    </row>
    <row r="408" spans="1:65" s="2" customFormat="1" ht="44.25" customHeight="1">
      <c r="A408" s="37"/>
      <c r="B408" s="38"/>
      <c r="C408" s="181" t="s">
        <v>601</v>
      </c>
      <c r="D408" s="181" t="s">
        <v>181</v>
      </c>
      <c r="E408" s="182" t="s">
        <v>732</v>
      </c>
      <c r="F408" s="183" t="s">
        <v>733</v>
      </c>
      <c r="G408" s="184" t="s">
        <v>332</v>
      </c>
      <c r="H408" s="185">
        <v>0.22</v>
      </c>
      <c r="I408" s="186"/>
      <c r="J408" s="187">
        <f>ROUND(I408*H408,2)</f>
        <v>0</v>
      </c>
      <c r="K408" s="183" t="s">
        <v>185</v>
      </c>
      <c r="L408" s="42"/>
      <c r="M408" s="188" t="s">
        <v>19</v>
      </c>
      <c r="N408" s="189" t="s">
        <v>48</v>
      </c>
      <c r="O408" s="67"/>
      <c r="P408" s="190">
        <f>O408*H408</f>
        <v>0</v>
      </c>
      <c r="Q408" s="190">
        <v>0</v>
      </c>
      <c r="R408" s="190">
        <f>Q408*H408</f>
        <v>0</v>
      </c>
      <c r="S408" s="190">
        <v>0</v>
      </c>
      <c r="T408" s="191">
        <f>S408*H408</f>
        <v>0</v>
      </c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R408" s="192" t="s">
        <v>186</v>
      </c>
      <c r="AT408" s="192" t="s">
        <v>181</v>
      </c>
      <c r="AU408" s="192" t="s">
        <v>86</v>
      </c>
      <c r="AY408" s="20" t="s">
        <v>179</v>
      </c>
      <c r="BE408" s="193">
        <f>IF(N408="základní",J408,0)</f>
        <v>0</v>
      </c>
      <c r="BF408" s="193">
        <f>IF(N408="snížená",J408,0)</f>
        <v>0</v>
      </c>
      <c r="BG408" s="193">
        <f>IF(N408="zákl. přenesená",J408,0)</f>
        <v>0</v>
      </c>
      <c r="BH408" s="193">
        <f>IF(N408="sníž. přenesená",J408,0)</f>
        <v>0</v>
      </c>
      <c r="BI408" s="193">
        <f>IF(N408="nulová",J408,0)</f>
        <v>0</v>
      </c>
      <c r="BJ408" s="20" t="s">
        <v>84</v>
      </c>
      <c r="BK408" s="193">
        <f>ROUND(I408*H408,2)</f>
        <v>0</v>
      </c>
      <c r="BL408" s="20" t="s">
        <v>186</v>
      </c>
      <c r="BM408" s="192" t="s">
        <v>840</v>
      </c>
    </row>
    <row r="409" spans="1:65" s="2" customFormat="1" ht="29.25">
      <c r="A409" s="37"/>
      <c r="B409" s="38"/>
      <c r="C409" s="39"/>
      <c r="D409" s="194" t="s">
        <v>188</v>
      </c>
      <c r="E409" s="39"/>
      <c r="F409" s="195" t="s">
        <v>735</v>
      </c>
      <c r="G409" s="39"/>
      <c r="H409" s="39"/>
      <c r="I409" s="196"/>
      <c r="J409" s="39"/>
      <c r="K409" s="39"/>
      <c r="L409" s="42"/>
      <c r="M409" s="197"/>
      <c r="N409" s="198"/>
      <c r="O409" s="67"/>
      <c r="P409" s="67"/>
      <c r="Q409" s="67"/>
      <c r="R409" s="67"/>
      <c r="S409" s="67"/>
      <c r="T409" s="68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T409" s="20" t="s">
        <v>188</v>
      </c>
      <c r="AU409" s="20" t="s">
        <v>86</v>
      </c>
    </row>
    <row r="410" spans="1:65" s="2" customFormat="1" ht="11.25">
      <c r="A410" s="37"/>
      <c r="B410" s="38"/>
      <c r="C410" s="39"/>
      <c r="D410" s="199" t="s">
        <v>190</v>
      </c>
      <c r="E410" s="39"/>
      <c r="F410" s="200" t="s">
        <v>736</v>
      </c>
      <c r="G410" s="39"/>
      <c r="H410" s="39"/>
      <c r="I410" s="196"/>
      <c r="J410" s="39"/>
      <c r="K410" s="39"/>
      <c r="L410" s="42"/>
      <c r="M410" s="197"/>
      <c r="N410" s="198"/>
      <c r="O410" s="67"/>
      <c r="P410" s="67"/>
      <c r="Q410" s="67"/>
      <c r="R410" s="67"/>
      <c r="S410" s="67"/>
      <c r="T410" s="68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T410" s="20" t="s">
        <v>190</v>
      </c>
      <c r="AU410" s="20" t="s">
        <v>86</v>
      </c>
    </row>
    <row r="411" spans="1:65" s="14" customFormat="1" ht="11.25">
      <c r="B411" s="211"/>
      <c r="C411" s="212"/>
      <c r="D411" s="194" t="s">
        <v>192</v>
      </c>
      <c r="E411" s="213" t="s">
        <v>19</v>
      </c>
      <c r="F411" s="214" t="s">
        <v>728</v>
      </c>
      <c r="G411" s="212"/>
      <c r="H411" s="215">
        <v>0.22</v>
      </c>
      <c r="I411" s="216"/>
      <c r="J411" s="212"/>
      <c r="K411" s="212"/>
      <c r="L411" s="217"/>
      <c r="M411" s="218"/>
      <c r="N411" s="219"/>
      <c r="O411" s="219"/>
      <c r="P411" s="219"/>
      <c r="Q411" s="219"/>
      <c r="R411" s="219"/>
      <c r="S411" s="219"/>
      <c r="T411" s="220"/>
      <c r="AT411" s="221" t="s">
        <v>192</v>
      </c>
      <c r="AU411" s="221" t="s">
        <v>86</v>
      </c>
      <c r="AV411" s="14" t="s">
        <v>86</v>
      </c>
      <c r="AW411" s="14" t="s">
        <v>37</v>
      </c>
      <c r="AX411" s="14" t="s">
        <v>84</v>
      </c>
      <c r="AY411" s="221" t="s">
        <v>179</v>
      </c>
    </row>
    <row r="412" spans="1:65" s="12" customFormat="1" ht="22.9" customHeight="1">
      <c r="B412" s="165"/>
      <c r="C412" s="166"/>
      <c r="D412" s="167" t="s">
        <v>76</v>
      </c>
      <c r="E412" s="179" t="s">
        <v>557</v>
      </c>
      <c r="F412" s="179" t="s">
        <v>558</v>
      </c>
      <c r="G412" s="166"/>
      <c r="H412" s="166"/>
      <c r="I412" s="169"/>
      <c r="J412" s="180">
        <f>BK412</f>
        <v>0</v>
      </c>
      <c r="K412" s="166"/>
      <c r="L412" s="171"/>
      <c r="M412" s="172"/>
      <c r="N412" s="173"/>
      <c r="O412" s="173"/>
      <c r="P412" s="174">
        <f>SUM(P413:P415)</f>
        <v>0</v>
      </c>
      <c r="Q412" s="173"/>
      <c r="R412" s="174">
        <f>SUM(R413:R415)</f>
        <v>0</v>
      </c>
      <c r="S412" s="173"/>
      <c r="T412" s="175">
        <f>SUM(T413:T415)</f>
        <v>0</v>
      </c>
      <c r="AR412" s="176" t="s">
        <v>84</v>
      </c>
      <c r="AT412" s="177" t="s">
        <v>76</v>
      </c>
      <c r="AU412" s="177" t="s">
        <v>84</v>
      </c>
      <c r="AY412" s="176" t="s">
        <v>179</v>
      </c>
      <c r="BK412" s="178">
        <f>SUM(BK413:BK415)</f>
        <v>0</v>
      </c>
    </row>
    <row r="413" spans="1:65" s="2" customFormat="1" ht="24.2" customHeight="1">
      <c r="A413" s="37"/>
      <c r="B413" s="38"/>
      <c r="C413" s="181" t="s">
        <v>608</v>
      </c>
      <c r="D413" s="181" t="s">
        <v>181</v>
      </c>
      <c r="E413" s="182" t="s">
        <v>560</v>
      </c>
      <c r="F413" s="183" t="s">
        <v>561</v>
      </c>
      <c r="G413" s="184" t="s">
        <v>332</v>
      </c>
      <c r="H413" s="185">
        <v>9.5869999999999997</v>
      </c>
      <c r="I413" s="186"/>
      <c r="J413" s="187">
        <f>ROUND(I413*H413,2)</f>
        <v>0</v>
      </c>
      <c r="K413" s="183" t="s">
        <v>185</v>
      </c>
      <c r="L413" s="42"/>
      <c r="M413" s="188" t="s">
        <v>19</v>
      </c>
      <c r="N413" s="189" t="s">
        <v>48</v>
      </c>
      <c r="O413" s="67"/>
      <c r="P413" s="190">
        <f>O413*H413</f>
        <v>0</v>
      </c>
      <c r="Q413" s="190">
        <v>0</v>
      </c>
      <c r="R413" s="190">
        <f>Q413*H413</f>
        <v>0</v>
      </c>
      <c r="S413" s="190">
        <v>0</v>
      </c>
      <c r="T413" s="191">
        <f>S413*H413</f>
        <v>0</v>
      </c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R413" s="192" t="s">
        <v>186</v>
      </c>
      <c r="AT413" s="192" t="s">
        <v>181</v>
      </c>
      <c r="AU413" s="192" t="s">
        <v>86</v>
      </c>
      <c r="AY413" s="20" t="s">
        <v>179</v>
      </c>
      <c r="BE413" s="193">
        <f>IF(N413="základní",J413,0)</f>
        <v>0</v>
      </c>
      <c r="BF413" s="193">
        <f>IF(N413="snížená",J413,0)</f>
        <v>0</v>
      </c>
      <c r="BG413" s="193">
        <f>IF(N413="zákl. přenesená",J413,0)</f>
        <v>0</v>
      </c>
      <c r="BH413" s="193">
        <f>IF(N413="sníž. přenesená",J413,0)</f>
        <v>0</v>
      </c>
      <c r="BI413" s="193">
        <f>IF(N413="nulová",J413,0)</f>
        <v>0</v>
      </c>
      <c r="BJ413" s="20" t="s">
        <v>84</v>
      </c>
      <c r="BK413" s="193">
        <f>ROUND(I413*H413,2)</f>
        <v>0</v>
      </c>
      <c r="BL413" s="20" t="s">
        <v>186</v>
      </c>
      <c r="BM413" s="192" t="s">
        <v>562</v>
      </c>
    </row>
    <row r="414" spans="1:65" s="2" customFormat="1" ht="19.5">
      <c r="A414" s="37"/>
      <c r="B414" s="38"/>
      <c r="C414" s="39"/>
      <c r="D414" s="194" t="s">
        <v>188</v>
      </c>
      <c r="E414" s="39"/>
      <c r="F414" s="195" t="s">
        <v>563</v>
      </c>
      <c r="G414" s="39"/>
      <c r="H414" s="39"/>
      <c r="I414" s="196"/>
      <c r="J414" s="39"/>
      <c r="K414" s="39"/>
      <c r="L414" s="42"/>
      <c r="M414" s="197"/>
      <c r="N414" s="198"/>
      <c r="O414" s="67"/>
      <c r="P414" s="67"/>
      <c r="Q414" s="67"/>
      <c r="R414" s="67"/>
      <c r="S414" s="67"/>
      <c r="T414" s="68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T414" s="20" t="s">
        <v>188</v>
      </c>
      <c r="AU414" s="20" t="s">
        <v>86</v>
      </c>
    </row>
    <row r="415" spans="1:65" s="2" customFormat="1" ht="11.25">
      <c r="A415" s="37"/>
      <c r="B415" s="38"/>
      <c r="C415" s="39"/>
      <c r="D415" s="199" t="s">
        <v>190</v>
      </c>
      <c r="E415" s="39"/>
      <c r="F415" s="200" t="s">
        <v>564</v>
      </c>
      <c r="G415" s="39"/>
      <c r="H415" s="39"/>
      <c r="I415" s="196"/>
      <c r="J415" s="39"/>
      <c r="K415" s="39"/>
      <c r="L415" s="42"/>
      <c r="M415" s="197"/>
      <c r="N415" s="198"/>
      <c r="O415" s="67"/>
      <c r="P415" s="67"/>
      <c r="Q415" s="67"/>
      <c r="R415" s="67"/>
      <c r="S415" s="67"/>
      <c r="T415" s="68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T415" s="20" t="s">
        <v>190</v>
      </c>
      <c r="AU415" s="20" t="s">
        <v>86</v>
      </c>
    </row>
    <row r="416" spans="1:65" s="12" customFormat="1" ht="25.9" customHeight="1">
      <c r="B416" s="165"/>
      <c r="C416" s="166"/>
      <c r="D416" s="167" t="s">
        <v>76</v>
      </c>
      <c r="E416" s="168" t="s">
        <v>374</v>
      </c>
      <c r="F416" s="168" t="s">
        <v>565</v>
      </c>
      <c r="G416" s="166"/>
      <c r="H416" s="166"/>
      <c r="I416" s="169"/>
      <c r="J416" s="170">
        <f>BK416</f>
        <v>0</v>
      </c>
      <c r="K416" s="166"/>
      <c r="L416" s="171"/>
      <c r="M416" s="172"/>
      <c r="N416" s="173"/>
      <c r="O416" s="173"/>
      <c r="P416" s="174">
        <f>P417</f>
        <v>0</v>
      </c>
      <c r="Q416" s="173"/>
      <c r="R416" s="174">
        <f>R417</f>
        <v>2.3979299999999995E-2</v>
      </c>
      <c r="S416" s="173"/>
      <c r="T416" s="175">
        <f>T417</f>
        <v>0</v>
      </c>
      <c r="AR416" s="176" t="s">
        <v>94</v>
      </c>
      <c r="AT416" s="177" t="s">
        <v>76</v>
      </c>
      <c r="AU416" s="177" t="s">
        <v>77</v>
      </c>
      <c r="AY416" s="176" t="s">
        <v>179</v>
      </c>
      <c r="BK416" s="178">
        <f>BK417</f>
        <v>0</v>
      </c>
    </row>
    <row r="417" spans="1:65" s="12" customFormat="1" ht="22.9" customHeight="1">
      <c r="B417" s="165"/>
      <c r="C417" s="166"/>
      <c r="D417" s="167" t="s">
        <v>76</v>
      </c>
      <c r="E417" s="179" t="s">
        <v>566</v>
      </c>
      <c r="F417" s="179" t="s">
        <v>567</v>
      </c>
      <c r="G417" s="166"/>
      <c r="H417" s="166"/>
      <c r="I417" s="169"/>
      <c r="J417" s="180">
        <f>BK417</f>
        <v>0</v>
      </c>
      <c r="K417" s="166"/>
      <c r="L417" s="171"/>
      <c r="M417" s="172"/>
      <c r="N417" s="173"/>
      <c r="O417" s="173"/>
      <c r="P417" s="174">
        <f>SUM(P418:P466)</f>
        <v>0</v>
      </c>
      <c r="Q417" s="173"/>
      <c r="R417" s="174">
        <f>SUM(R418:R466)</f>
        <v>2.3979299999999995E-2</v>
      </c>
      <c r="S417" s="173"/>
      <c r="T417" s="175">
        <f>SUM(T418:T466)</f>
        <v>0</v>
      </c>
      <c r="AR417" s="176" t="s">
        <v>94</v>
      </c>
      <c r="AT417" s="177" t="s">
        <v>76</v>
      </c>
      <c r="AU417" s="177" t="s">
        <v>84</v>
      </c>
      <c r="AY417" s="176" t="s">
        <v>179</v>
      </c>
      <c r="BK417" s="178">
        <f>SUM(BK418:BK466)</f>
        <v>0</v>
      </c>
    </row>
    <row r="418" spans="1:65" s="2" customFormat="1" ht="24.2" customHeight="1">
      <c r="A418" s="37"/>
      <c r="B418" s="38"/>
      <c r="C418" s="181" t="s">
        <v>615</v>
      </c>
      <c r="D418" s="181" t="s">
        <v>181</v>
      </c>
      <c r="E418" s="182" t="s">
        <v>569</v>
      </c>
      <c r="F418" s="183" t="s">
        <v>570</v>
      </c>
      <c r="G418" s="184" t="s">
        <v>571</v>
      </c>
      <c r="H418" s="185">
        <v>5.6000000000000001E-2</v>
      </c>
      <c r="I418" s="186"/>
      <c r="J418" s="187">
        <f>ROUND(I418*H418,2)</f>
        <v>0</v>
      </c>
      <c r="K418" s="183" t="s">
        <v>185</v>
      </c>
      <c r="L418" s="42"/>
      <c r="M418" s="188" t="s">
        <v>19</v>
      </c>
      <c r="N418" s="189" t="s">
        <v>48</v>
      </c>
      <c r="O418" s="67"/>
      <c r="P418" s="190">
        <f>O418*H418</f>
        <v>0</v>
      </c>
      <c r="Q418" s="190">
        <v>8.8000000000000005E-3</v>
      </c>
      <c r="R418" s="190">
        <f>Q418*H418</f>
        <v>4.9280000000000005E-4</v>
      </c>
      <c r="S418" s="190">
        <v>0</v>
      </c>
      <c r="T418" s="191">
        <f>S418*H418</f>
        <v>0</v>
      </c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R418" s="192" t="s">
        <v>572</v>
      </c>
      <c r="AT418" s="192" t="s">
        <v>181</v>
      </c>
      <c r="AU418" s="192" t="s">
        <v>86</v>
      </c>
      <c r="AY418" s="20" t="s">
        <v>179</v>
      </c>
      <c r="BE418" s="193">
        <f>IF(N418="základní",J418,0)</f>
        <v>0</v>
      </c>
      <c r="BF418" s="193">
        <f>IF(N418="snížená",J418,0)</f>
        <v>0</v>
      </c>
      <c r="BG418" s="193">
        <f>IF(N418="zákl. přenesená",J418,0)</f>
        <v>0</v>
      </c>
      <c r="BH418" s="193">
        <f>IF(N418="sníž. přenesená",J418,0)</f>
        <v>0</v>
      </c>
      <c r="BI418" s="193">
        <f>IF(N418="nulová",J418,0)</f>
        <v>0</v>
      </c>
      <c r="BJ418" s="20" t="s">
        <v>84</v>
      </c>
      <c r="BK418" s="193">
        <f>ROUND(I418*H418,2)</f>
        <v>0</v>
      </c>
      <c r="BL418" s="20" t="s">
        <v>572</v>
      </c>
      <c r="BM418" s="192" t="s">
        <v>573</v>
      </c>
    </row>
    <row r="419" spans="1:65" s="2" customFormat="1" ht="19.5">
      <c r="A419" s="37"/>
      <c r="B419" s="38"/>
      <c r="C419" s="39"/>
      <c r="D419" s="194" t="s">
        <v>188</v>
      </c>
      <c r="E419" s="39"/>
      <c r="F419" s="195" t="s">
        <v>574</v>
      </c>
      <c r="G419" s="39"/>
      <c r="H419" s="39"/>
      <c r="I419" s="196"/>
      <c r="J419" s="39"/>
      <c r="K419" s="39"/>
      <c r="L419" s="42"/>
      <c r="M419" s="197"/>
      <c r="N419" s="198"/>
      <c r="O419" s="67"/>
      <c r="P419" s="67"/>
      <c r="Q419" s="67"/>
      <c r="R419" s="67"/>
      <c r="S419" s="67"/>
      <c r="T419" s="68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T419" s="20" t="s">
        <v>188</v>
      </c>
      <c r="AU419" s="20" t="s">
        <v>86</v>
      </c>
    </row>
    <row r="420" spans="1:65" s="2" customFormat="1" ht="11.25">
      <c r="A420" s="37"/>
      <c r="B420" s="38"/>
      <c r="C420" s="39"/>
      <c r="D420" s="199" t="s">
        <v>190</v>
      </c>
      <c r="E420" s="39"/>
      <c r="F420" s="200" t="s">
        <v>575</v>
      </c>
      <c r="G420" s="39"/>
      <c r="H420" s="39"/>
      <c r="I420" s="196"/>
      <c r="J420" s="39"/>
      <c r="K420" s="39"/>
      <c r="L420" s="42"/>
      <c r="M420" s="197"/>
      <c r="N420" s="198"/>
      <c r="O420" s="67"/>
      <c r="P420" s="67"/>
      <c r="Q420" s="67"/>
      <c r="R420" s="67"/>
      <c r="S420" s="67"/>
      <c r="T420" s="68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T420" s="20" t="s">
        <v>190</v>
      </c>
      <c r="AU420" s="20" t="s">
        <v>86</v>
      </c>
    </row>
    <row r="421" spans="1:65" s="13" customFormat="1" ht="11.25">
      <c r="B421" s="201"/>
      <c r="C421" s="202"/>
      <c r="D421" s="194" t="s">
        <v>192</v>
      </c>
      <c r="E421" s="203" t="s">
        <v>19</v>
      </c>
      <c r="F421" s="204" t="s">
        <v>841</v>
      </c>
      <c r="G421" s="202"/>
      <c r="H421" s="203" t="s">
        <v>19</v>
      </c>
      <c r="I421" s="205"/>
      <c r="J421" s="202"/>
      <c r="K421" s="202"/>
      <c r="L421" s="206"/>
      <c r="M421" s="207"/>
      <c r="N421" s="208"/>
      <c r="O421" s="208"/>
      <c r="P421" s="208"/>
      <c r="Q421" s="208"/>
      <c r="R421" s="208"/>
      <c r="S421" s="208"/>
      <c r="T421" s="209"/>
      <c r="AT421" s="210" t="s">
        <v>192</v>
      </c>
      <c r="AU421" s="210" t="s">
        <v>86</v>
      </c>
      <c r="AV421" s="13" t="s">
        <v>84</v>
      </c>
      <c r="AW421" s="13" t="s">
        <v>37</v>
      </c>
      <c r="AX421" s="13" t="s">
        <v>77</v>
      </c>
      <c r="AY421" s="210" t="s">
        <v>179</v>
      </c>
    </row>
    <row r="422" spans="1:65" s="14" customFormat="1" ht="11.25">
      <c r="B422" s="211"/>
      <c r="C422" s="212"/>
      <c r="D422" s="194" t="s">
        <v>192</v>
      </c>
      <c r="E422" s="213" t="s">
        <v>19</v>
      </c>
      <c r="F422" s="214" t="s">
        <v>842</v>
      </c>
      <c r="G422" s="212"/>
      <c r="H422" s="215">
        <v>5.6000000000000001E-2</v>
      </c>
      <c r="I422" s="216"/>
      <c r="J422" s="212"/>
      <c r="K422" s="212"/>
      <c r="L422" s="217"/>
      <c r="M422" s="218"/>
      <c r="N422" s="219"/>
      <c r="O422" s="219"/>
      <c r="P422" s="219"/>
      <c r="Q422" s="219"/>
      <c r="R422" s="219"/>
      <c r="S422" s="219"/>
      <c r="T422" s="220"/>
      <c r="AT422" s="221" t="s">
        <v>192</v>
      </c>
      <c r="AU422" s="221" t="s">
        <v>86</v>
      </c>
      <c r="AV422" s="14" t="s">
        <v>86</v>
      </c>
      <c r="AW422" s="14" t="s">
        <v>37</v>
      </c>
      <c r="AX422" s="14" t="s">
        <v>84</v>
      </c>
      <c r="AY422" s="221" t="s">
        <v>179</v>
      </c>
    </row>
    <row r="423" spans="1:65" s="2" customFormat="1" ht="24.2" customHeight="1">
      <c r="A423" s="37"/>
      <c r="B423" s="38"/>
      <c r="C423" s="181" t="s">
        <v>622</v>
      </c>
      <c r="D423" s="181" t="s">
        <v>181</v>
      </c>
      <c r="E423" s="182" t="s">
        <v>579</v>
      </c>
      <c r="F423" s="183" t="s">
        <v>580</v>
      </c>
      <c r="G423" s="184" t="s">
        <v>184</v>
      </c>
      <c r="H423" s="185">
        <v>9.56</v>
      </c>
      <c r="I423" s="186"/>
      <c r="J423" s="187">
        <f>ROUND(I423*H423,2)</f>
        <v>0</v>
      </c>
      <c r="K423" s="183" t="s">
        <v>185</v>
      </c>
      <c r="L423" s="42"/>
      <c r="M423" s="188" t="s">
        <v>19</v>
      </c>
      <c r="N423" s="189" t="s">
        <v>48</v>
      </c>
      <c r="O423" s="67"/>
      <c r="P423" s="190">
        <f>O423*H423</f>
        <v>0</v>
      </c>
      <c r="Q423" s="190">
        <v>0</v>
      </c>
      <c r="R423" s="190">
        <f>Q423*H423</f>
        <v>0</v>
      </c>
      <c r="S423" s="190">
        <v>0</v>
      </c>
      <c r="T423" s="191">
        <f>S423*H423</f>
        <v>0</v>
      </c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R423" s="192" t="s">
        <v>572</v>
      </c>
      <c r="AT423" s="192" t="s">
        <v>181</v>
      </c>
      <c r="AU423" s="192" t="s">
        <v>86</v>
      </c>
      <c r="AY423" s="20" t="s">
        <v>179</v>
      </c>
      <c r="BE423" s="193">
        <f>IF(N423="základní",J423,0)</f>
        <v>0</v>
      </c>
      <c r="BF423" s="193">
        <f>IF(N423="snížená",J423,0)</f>
        <v>0</v>
      </c>
      <c r="BG423" s="193">
        <f>IF(N423="zákl. přenesená",J423,0)</f>
        <v>0</v>
      </c>
      <c r="BH423" s="193">
        <f>IF(N423="sníž. přenesená",J423,0)</f>
        <v>0</v>
      </c>
      <c r="BI423" s="193">
        <f>IF(N423="nulová",J423,0)</f>
        <v>0</v>
      </c>
      <c r="BJ423" s="20" t="s">
        <v>84</v>
      </c>
      <c r="BK423" s="193">
        <f>ROUND(I423*H423,2)</f>
        <v>0</v>
      </c>
      <c r="BL423" s="20" t="s">
        <v>572</v>
      </c>
      <c r="BM423" s="192" t="s">
        <v>581</v>
      </c>
    </row>
    <row r="424" spans="1:65" s="2" customFormat="1" ht="29.25">
      <c r="A424" s="37"/>
      <c r="B424" s="38"/>
      <c r="C424" s="39"/>
      <c r="D424" s="194" t="s">
        <v>188</v>
      </c>
      <c r="E424" s="39"/>
      <c r="F424" s="195" t="s">
        <v>582</v>
      </c>
      <c r="G424" s="39"/>
      <c r="H424" s="39"/>
      <c r="I424" s="196"/>
      <c r="J424" s="39"/>
      <c r="K424" s="39"/>
      <c r="L424" s="42"/>
      <c r="M424" s="197"/>
      <c r="N424" s="198"/>
      <c r="O424" s="67"/>
      <c r="P424" s="67"/>
      <c r="Q424" s="67"/>
      <c r="R424" s="67"/>
      <c r="S424" s="67"/>
      <c r="T424" s="68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T424" s="20" t="s">
        <v>188</v>
      </c>
      <c r="AU424" s="20" t="s">
        <v>86</v>
      </c>
    </row>
    <row r="425" spans="1:65" s="2" customFormat="1" ht="11.25">
      <c r="A425" s="37"/>
      <c r="B425" s="38"/>
      <c r="C425" s="39"/>
      <c r="D425" s="199" t="s">
        <v>190</v>
      </c>
      <c r="E425" s="39"/>
      <c r="F425" s="200" t="s">
        <v>583</v>
      </c>
      <c r="G425" s="39"/>
      <c r="H425" s="39"/>
      <c r="I425" s="196"/>
      <c r="J425" s="39"/>
      <c r="K425" s="39"/>
      <c r="L425" s="42"/>
      <c r="M425" s="197"/>
      <c r="N425" s="198"/>
      <c r="O425" s="67"/>
      <c r="P425" s="67"/>
      <c r="Q425" s="67"/>
      <c r="R425" s="67"/>
      <c r="S425" s="67"/>
      <c r="T425" s="68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T425" s="20" t="s">
        <v>190</v>
      </c>
      <c r="AU425" s="20" t="s">
        <v>86</v>
      </c>
    </row>
    <row r="426" spans="1:65" s="13" customFormat="1" ht="22.5">
      <c r="B426" s="201"/>
      <c r="C426" s="202"/>
      <c r="D426" s="194" t="s">
        <v>192</v>
      </c>
      <c r="E426" s="203" t="s">
        <v>19</v>
      </c>
      <c r="F426" s="204" t="s">
        <v>843</v>
      </c>
      <c r="G426" s="202"/>
      <c r="H426" s="203" t="s">
        <v>19</v>
      </c>
      <c r="I426" s="205"/>
      <c r="J426" s="202"/>
      <c r="K426" s="202"/>
      <c r="L426" s="206"/>
      <c r="M426" s="207"/>
      <c r="N426" s="208"/>
      <c r="O426" s="208"/>
      <c r="P426" s="208"/>
      <c r="Q426" s="208"/>
      <c r="R426" s="208"/>
      <c r="S426" s="208"/>
      <c r="T426" s="209"/>
      <c r="AT426" s="210" t="s">
        <v>192</v>
      </c>
      <c r="AU426" s="210" t="s">
        <v>86</v>
      </c>
      <c r="AV426" s="13" t="s">
        <v>84</v>
      </c>
      <c r="AW426" s="13" t="s">
        <v>37</v>
      </c>
      <c r="AX426" s="13" t="s">
        <v>77</v>
      </c>
      <c r="AY426" s="210" t="s">
        <v>179</v>
      </c>
    </row>
    <row r="427" spans="1:65" s="14" customFormat="1" ht="11.25">
      <c r="B427" s="211"/>
      <c r="C427" s="212"/>
      <c r="D427" s="194" t="s">
        <v>192</v>
      </c>
      <c r="E427" s="213" t="s">
        <v>19</v>
      </c>
      <c r="F427" s="214" t="s">
        <v>844</v>
      </c>
      <c r="G427" s="212"/>
      <c r="H427" s="215">
        <v>9.56</v>
      </c>
      <c r="I427" s="216"/>
      <c r="J427" s="212"/>
      <c r="K427" s="212"/>
      <c r="L427" s="217"/>
      <c r="M427" s="218"/>
      <c r="N427" s="219"/>
      <c r="O427" s="219"/>
      <c r="P427" s="219"/>
      <c r="Q427" s="219"/>
      <c r="R427" s="219"/>
      <c r="S427" s="219"/>
      <c r="T427" s="220"/>
      <c r="AT427" s="221" t="s">
        <v>192</v>
      </c>
      <c r="AU427" s="221" t="s">
        <v>86</v>
      </c>
      <c r="AV427" s="14" t="s">
        <v>86</v>
      </c>
      <c r="AW427" s="14" t="s">
        <v>37</v>
      </c>
      <c r="AX427" s="14" t="s">
        <v>84</v>
      </c>
      <c r="AY427" s="221" t="s">
        <v>179</v>
      </c>
    </row>
    <row r="428" spans="1:65" s="2" customFormat="1" ht="37.9" customHeight="1">
      <c r="A428" s="37"/>
      <c r="B428" s="38"/>
      <c r="C428" s="181" t="s">
        <v>630</v>
      </c>
      <c r="D428" s="181" t="s">
        <v>181</v>
      </c>
      <c r="E428" s="182" t="s">
        <v>587</v>
      </c>
      <c r="F428" s="183" t="s">
        <v>588</v>
      </c>
      <c r="G428" s="184" t="s">
        <v>216</v>
      </c>
      <c r="H428" s="185">
        <v>29.37</v>
      </c>
      <c r="I428" s="186"/>
      <c r="J428" s="187">
        <f>ROUND(I428*H428,2)</f>
        <v>0</v>
      </c>
      <c r="K428" s="183" t="s">
        <v>185</v>
      </c>
      <c r="L428" s="42"/>
      <c r="M428" s="188" t="s">
        <v>19</v>
      </c>
      <c r="N428" s="189" t="s">
        <v>48</v>
      </c>
      <c r="O428" s="67"/>
      <c r="P428" s="190">
        <f>O428*H428</f>
        <v>0</v>
      </c>
      <c r="Q428" s="190">
        <v>1.4999999999999999E-4</v>
      </c>
      <c r="R428" s="190">
        <f>Q428*H428</f>
        <v>4.4054999999999997E-3</v>
      </c>
      <c r="S428" s="190">
        <v>0</v>
      </c>
      <c r="T428" s="191">
        <f>S428*H428</f>
        <v>0</v>
      </c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R428" s="192" t="s">
        <v>572</v>
      </c>
      <c r="AT428" s="192" t="s">
        <v>181</v>
      </c>
      <c r="AU428" s="192" t="s">
        <v>86</v>
      </c>
      <c r="AY428" s="20" t="s">
        <v>179</v>
      </c>
      <c r="BE428" s="193">
        <f>IF(N428="základní",J428,0)</f>
        <v>0</v>
      </c>
      <c r="BF428" s="193">
        <f>IF(N428="snížená",J428,0)</f>
        <v>0</v>
      </c>
      <c r="BG428" s="193">
        <f>IF(N428="zákl. přenesená",J428,0)</f>
        <v>0</v>
      </c>
      <c r="BH428" s="193">
        <f>IF(N428="sníž. přenesená",J428,0)</f>
        <v>0</v>
      </c>
      <c r="BI428" s="193">
        <f>IF(N428="nulová",J428,0)</f>
        <v>0</v>
      </c>
      <c r="BJ428" s="20" t="s">
        <v>84</v>
      </c>
      <c r="BK428" s="193">
        <f>ROUND(I428*H428,2)</f>
        <v>0</v>
      </c>
      <c r="BL428" s="20" t="s">
        <v>572</v>
      </c>
      <c r="BM428" s="192" t="s">
        <v>589</v>
      </c>
    </row>
    <row r="429" spans="1:65" s="2" customFormat="1" ht="19.5">
      <c r="A429" s="37"/>
      <c r="B429" s="38"/>
      <c r="C429" s="39"/>
      <c r="D429" s="194" t="s">
        <v>188</v>
      </c>
      <c r="E429" s="39"/>
      <c r="F429" s="195" t="s">
        <v>590</v>
      </c>
      <c r="G429" s="39"/>
      <c r="H429" s="39"/>
      <c r="I429" s="196"/>
      <c r="J429" s="39"/>
      <c r="K429" s="39"/>
      <c r="L429" s="42"/>
      <c r="M429" s="197"/>
      <c r="N429" s="198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188</v>
      </c>
      <c r="AU429" s="20" t="s">
        <v>86</v>
      </c>
    </row>
    <row r="430" spans="1:65" s="2" customFormat="1" ht="11.25">
      <c r="A430" s="37"/>
      <c r="B430" s="38"/>
      <c r="C430" s="39"/>
      <c r="D430" s="199" t="s">
        <v>190</v>
      </c>
      <c r="E430" s="39"/>
      <c r="F430" s="200" t="s">
        <v>591</v>
      </c>
      <c r="G430" s="39"/>
      <c r="H430" s="39"/>
      <c r="I430" s="196"/>
      <c r="J430" s="39"/>
      <c r="K430" s="39"/>
      <c r="L430" s="42"/>
      <c r="M430" s="197"/>
      <c r="N430" s="198"/>
      <c r="O430" s="67"/>
      <c r="P430" s="67"/>
      <c r="Q430" s="67"/>
      <c r="R430" s="67"/>
      <c r="S430" s="67"/>
      <c r="T430" s="68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T430" s="20" t="s">
        <v>190</v>
      </c>
      <c r="AU430" s="20" t="s">
        <v>86</v>
      </c>
    </row>
    <row r="431" spans="1:65" s="13" customFormat="1" ht="22.5">
      <c r="B431" s="201"/>
      <c r="C431" s="202"/>
      <c r="D431" s="194" t="s">
        <v>192</v>
      </c>
      <c r="E431" s="203" t="s">
        <v>19</v>
      </c>
      <c r="F431" s="204" t="s">
        <v>845</v>
      </c>
      <c r="G431" s="202"/>
      <c r="H431" s="203" t="s">
        <v>19</v>
      </c>
      <c r="I431" s="205"/>
      <c r="J431" s="202"/>
      <c r="K431" s="202"/>
      <c r="L431" s="206"/>
      <c r="M431" s="207"/>
      <c r="N431" s="208"/>
      <c r="O431" s="208"/>
      <c r="P431" s="208"/>
      <c r="Q431" s="208"/>
      <c r="R431" s="208"/>
      <c r="S431" s="208"/>
      <c r="T431" s="209"/>
      <c r="AT431" s="210" t="s">
        <v>192</v>
      </c>
      <c r="AU431" s="210" t="s">
        <v>86</v>
      </c>
      <c r="AV431" s="13" t="s">
        <v>84</v>
      </c>
      <c r="AW431" s="13" t="s">
        <v>37</v>
      </c>
      <c r="AX431" s="13" t="s">
        <v>77</v>
      </c>
      <c r="AY431" s="210" t="s">
        <v>179</v>
      </c>
    </row>
    <row r="432" spans="1:65" s="13" customFormat="1" ht="22.5">
      <c r="B432" s="201"/>
      <c r="C432" s="202"/>
      <c r="D432" s="194" t="s">
        <v>192</v>
      </c>
      <c r="E432" s="203" t="s">
        <v>19</v>
      </c>
      <c r="F432" s="204" t="s">
        <v>846</v>
      </c>
      <c r="G432" s="202"/>
      <c r="H432" s="203" t="s">
        <v>19</v>
      </c>
      <c r="I432" s="205"/>
      <c r="J432" s="202"/>
      <c r="K432" s="202"/>
      <c r="L432" s="206"/>
      <c r="M432" s="207"/>
      <c r="N432" s="208"/>
      <c r="O432" s="208"/>
      <c r="P432" s="208"/>
      <c r="Q432" s="208"/>
      <c r="R432" s="208"/>
      <c r="S432" s="208"/>
      <c r="T432" s="209"/>
      <c r="AT432" s="210" t="s">
        <v>192</v>
      </c>
      <c r="AU432" s="210" t="s">
        <v>86</v>
      </c>
      <c r="AV432" s="13" t="s">
        <v>84</v>
      </c>
      <c r="AW432" s="13" t="s">
        <v>37</v>
      </c>
      <c r="AX432" s="13" t="s">
        <v>77</v>
      </c>
      <c r="AY432" s="210" t="s">
        <v>179</v>
      </c>
    </row>
    <row r="433" spans="1:65" s="14" customFormat="1" ht="11.25">
      <c r="B433" s="211"/>
      <c r="C433" s="212"/>
      <c r="D433" s="194" t="s">
        <v>192</v>
      </c>
      <c r="E433" s="213" t="s">
        <v>19</v>
      </c>
      <c r="F433" s="214" t="s">
        <v>847</v>
      </c>
      <c r="G433" s="212"/>
      <c r="H433" s="215">
        <v>29.37</v>
      </c>
      <c r="I433" s="216"/>
      <c r="J433" s="212"/>
      <c r="K433" s="212"/>
      <c r="L433" s="217"/>
      <c r="M433" s="218"/>
      <c r="N433" s="219"/>
      <c r="O433" s="219"/>
      <c r="P433" s="219"/>
      <c r="Q433" s="219"/>
      <c r="R433" s="219"/>
      <c r="S433" s="219"/>
      <c r="T433" s="220"/>
      <c r="AT433" s="221" t="s">
        <v>192</v>
      </c>
      <c r="AU433" s="221" t="s">
        <v>86</v>
      </c>
      <c r="AV433" s="14" t="s">
        <v>86</v>
      </c>
      <c r="AW433" s="14" t="s">
        <v>37</v>
      </c>
      <c r="AX433" s="14" t="s">
        <v>84</v>
      </c>
      <c r="AY433" s="221" t="s">
        <v>179</v>
      </c>
    </row>
    <row r="434" spans="1:65" s="2" customFormat="1" ht="37.9" customHeight="1">
      <c r="A434" s="37"/>
      <c r="B434" s="38"/>
      <c r="C434" s="181" t="s">
        <v>637</v>
      </c>
      <c r="D434" s="181" t="s">
        <v>181</v>
      </c>
      <c r="E434" s="182" t="s">
        <v>595</v>
      </c>
      <c r="F434" s="183" t="s">
        <v>596</v>
      </c>
      <c r="G434" s="184" t="s">
        <v>216</v>
      </c>
      <c r="H434" s="185">
        <v>29.37</v>
      </c>
      <c r="I434" s="186"/>
      <c r="J434" s="187">
        <f>ROUND(I434*H434,2)</f>
        <v>0</v>
      </c>
      <c r="K434" s="183" t="s">
        <v>185</v>
      </c>
      <c r="L434" s="42"/>
      <c r="M434" s="188" t="s">
        <v>19</v>
      </c>
      <c r="N434" s="189" t="s">
        <v>48</v>
      </c>
      <c r="O434" s="67"/>
      <c r="P434" s="190">
        <f>O434*H434</f>
        <v>0</v>
      </c>
      <c r="Q434" s="190">
        <v>0</v>
      </c>
      <c r="R434" s="190">
        <f>Q434*H434</f>
        <v>0</v>
      </c>
      <c r="S434" s="190">
        <v>0</v>
      </c>
      <c r="T434" s="191">
        <f>S434*H434</f>
        <v>0</v>
      </c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R434" s="192" t="s">
        <v>572</v>
      </c>
      <c r="AT434" s="192" t="s">
        <v>181</v>
      </c>
      <c r="AU434" s="192" t="s">
        <v>86</v>
      </c>
      <c r="AY434" s="20" t="s">
        <v>179</v>
      </c>
      <c r="BE434" s="193">
        <f>IF(N434="základní",J434,0)</f>
        <v>0</v>
      </c>
      <c r="BF434" s="193">
        <f>IF(N434="snížená",J434,0)</f>
        <v>0</v>
      </c>
      <c r="BG434" s="193">
        <f>IF(N434="zákl. přenesená",J434,0)</f>
        <v>0</v>
      </c>
      <c r="BH434" s="193">
        <f>IF(N434="sníž. přenesená",J434,0)</f>
        <v>0</v>
      </c>
      <c r="BI434" s="193">
        <f>IF(N434="nulová",J434,0)</f>
        <v>0</v>
      </c>
      <c r="BJ434" s="20" t="s">
        <v>84</v>
      </c>
      <c r="BK434" s="193">
        <f>ROUND(I434*H434,2)</f>
        <v>0</v>
      </c>
      <c r="BL434" s="20" t="s">
        <v>572</v>
      </c>
      <c r="BM434" s="192" t="s">
        <v>597</v>
      </c>
    </row>
    <row r="435" spans="1:65" s="2" customFormat="1" ht="19.5">
      <c r="A435" s="37"/>
      <c r="B435" s="38"/>
      <c r="C435" s="39"/>
      <c r="D435" s="194" t="s">
        <v>188</v>
      </c>
      <c r="E435" s="39"/>
      <c r="F435" s="195" t="s">
        <v>598</v>
      </c>
      <c r="G435" s="39"/>
      <c r="H435" s="39"/>
      <c r="I435" s="196"/>
      <c r="J435" s="39"/>
      <c r="K435" s="39"/>
      <c r="L435" s="42"/>
      <c r="M435" s="197"/>
      <c r="N435" s="198"/>
      <c r="O435" s="67"/>
      <c r="P435" s="67"/>
      <c r="Q435" s="67"/>
      <c r="R435" s="67"/>
      <c r="S435" s="67"/>
      <c r="T435" s="68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T435" s="20" t="s">
        <v>188</v>
      </c>
      <c r="AU435" s="20" t="s">
        <v>86</v>
      </c>
    </row>
    <row r="436" spans="1:65" s="2" customFormat="1" ht="11.25">
      <c r="A436" s="37"/>
      <c r="B436" s="38"/>
      <c r="C436" s="39"/>
      <c r="D436" s="199" t="s">
        <v>190</v>
      </c>
      <c r="E436" s="39"/>
      <c r="F436" s="200" t="s">
        <v>599</v>
      </c>
      <c r="G436" s="39"/>
      <c r="H436" s="39"/>
      <c r="I436" s="196"/>
      <c r="J436" s="39"/>
      <c r="K436" s="39"/>
      <c r="L436" s="42"/>
      <c r="M436" s="197"/>
      <c r="N436" s="198"/>
      <c r="O436" s="67"/>
      <c r="P436" s="67"/>
      <c r="Q436" s="67"/>
      <c r="R436" s="67"/>
      <c r="S436" s="67"/>
      <c r="T436" s="68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T436" s="20" t="s">
        <v>190</v>
      </c>
      <c r="AU436" s="20" t="s">
        <v>86</v>
      </c>
    </row>
    <row r="437" spans="1:65" s="13" customFormat="1" ht="22.5">
      <c r="B437" s="201"/>
      <c r="C437" s="202"/>
      <c r="D437" s="194" t="s">
        <v>192</v>
      </c>
      <c r="E437" s="203" t="s">
        <v>19</v>
      </c>
      <c r="F437" s="204" t="s">
        <v>848</v>
      </c>
      <c r="G437" s="202"/>
      <c r="H437" s="203" t="s">
        <v>19</v>
      </c>
      <c r="I437" s="205"/>
      <c r="J437" s="202"/>
      <c r="K437" s="202"/>
      <c r="L437" s="206"/>
      <c r="M437" s="207"/>
      <c r="N437" s="208"/>
      <c r="O437" s="208"/>
      <c r="P437" s="208"/>
      <c r="Q437" s="208"/>
      <c r="R437" s="208"/>
      <c r="S437" s="208"/>
      <c r="T437" s="209"/>
      <c r="AT437" s="210" t="s">
        <v>192</v>
      </c>
      <c r="AU437" s="210" t="s">
        <v>86</v>
      </c>
      <c r="AV437" s="13" t="s">
        <v>84</v>
      </c>
      <c r="AW437" s="13" t="s">
        <v>37</v>
      </c>
      <c r="AX437" s="13" t="s">
        <v>77</v>
      </c>
      <c r="AY437" s="210" t="s">
        <v>179</v>
      </c>
    </row>
    <row r="438" spans="1:65" s="14" customFormat="1" ht="11.25">
      <c r="B438" s="211"/>
      <c r="C438" s="212"/>
      <c r="D438" s="194" t="s">
        <v>192</v>
      </c>
      <c r="E438" s="213" t="s">
        <v>19</v>
      </c>
      <c r="F438" s="214" t="s">
        <v>847</v>
      </c>
      <c r="G438" s="212"/>
      <c r="H438" s="215">
        <v>29.37</v>
      </c>
      <c r="I438" s="216"/>
      <c r="J438" s="212"/>
      <c r="K438" s="212"/>
      <c r="L438" s="217"/>
      <c r="M438" s="218"/>
      <c r="N438" s="219"/>
      <c r="O438" s="219"/>
      <c r="P438" s="219"/>
      <c r="Q438" s="219"/>
      <c r="R438" s="219"/>
      <c r="S438" s="219"/>
      <c r="T438" s="220"/>
      <c r="AT438" s="221" t="s">
        <v>192</v>
      </c>
      <c r="AU438" s="221" t="s">
        <v>86</v>
      </c>
      <c r="AV438" s="14" t="s">
        <v>86</v>
      </c>
      <c r="AW438" s="14" t="s">
        <v>37</v>
      </c>
      <c r="AX438" s="14" t="s">
        <v>84</v>
      </c>
      <c r="AY438" s="221" t="s">
        <v>179</v>
      </c>
    </row>
    <row r="439" spans="1:65" s="2" customFormat="1" ht="24.2" customHeight="1">
      <c r="A439" s="37"/>
      <c r="B439" s="38"/>
      <c r="C439" s="181" t="s">
        <v>849</v>
      </c>
      <c r="D439" s="181" t="s">
        <v>181</v>
      </c>
      <c r="E439" s="182" t="s">
        <v>602</v>
      </c>
      <c r="F439" s="183" t="s">
        <v>603</v>
      </c>
      <c r="G439" s="184" t="s">
        <v>216</v>
      </c>
      <c r="H439" s="185">
        <v>29.37</v>
      </c>
      <c r="I439" s="186"/>
      <c r="J439" s="187">
        <f>ROUND(I439*H439,2)</f>
        <v>0</v>
      </c>
      <c r="K439" s="183" t="s">
        <v>185</v>
      </c>
      <c r="L439" s="42"/>
      <c r="M439" s="188" t="s">
        <v>19</v>
      </c>
      <c r="N439" s="189" t="s">
        <v>48</v>
      </c>
      <c r="O439" s="67"/>
      <c r="P439" s="190">
        <f>O439*H439</f>
        <v>0</v>
      </c>
      <c r="Q439" s="190">
        <v>5.5999999999999995E-4</v>
      </c>
      <c r="R439" s="190">
        <f>Q439*H439</f>
        <v>1.6447199999999999E-2</v>
      </c>
      <c r="S439" s="190">
        <v>0</v>
      </c>
      <c r="T439" s="191">
        <f>S439*H439</f>
        <v>0</v>
      </c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R439" s="192" t="s">
        <v>572</v>
      </c>
      <c r="AT439" s="192" t="s">
        <v>181</v>
      </c>
      <c r="AU439" s="192" t="s">
        <v>86</v>
      </c>
      <c r="AY439" s="20" t="s">
        <v>179</v>
      </c>
      <c r="BE439" s="193">
        <f>IF(N439="základní",J439,0)</f>
        <v>0</v>
      </c>
      <c r="BF439" s="193">
        <f>IF(N439="snížená",J439,0)</f>
        <v>0</v>
      </c>
      <c r="BG439" s="193">
        <f>IF(N439="zákl. přenesená",J439,0)</f>
        <v>0</v>
      </c>
      <c r="BH439" s="193">
        <f>IF(N439="sníž. přenesená",J439,0)</f>
        <v>0</v>
      </c>
      <c r="BI439" s="193">
        <f>IF(N439="nulová",J439,0)</f>
        <v>0</v>
      </c>
      <c r="BJ439" s="20" t="s">
        <v>84</v>
      </c>
      <c r="BK439" s="193">
        <f>ROUND(I439*H439,2)</f>
        <v>0</v>
      </c>
      <c r="BL439" s="20" t="s">
        <v>572</v>
      </c>
      <c r="BM439" s="192" t="s">
        <v>604</v>
      </c>
    </row>
    <row r="440" spans="1:65" s="2" customFormat="1" ht="19.5">
      <c r="A440" s="37"/>
      <c r="B440" s="38"/>
      <c r="C440" s="39"/>
      <c r="D440" s="194" t="s">
        <v>188</v>
      </c>
      <c r="E440" s="39"/>
      <c r="F440" s="195" t="s">
        <v>605</v>
      </c>
      <c r="G440" s="39"/>
      <c r="H440" s="39"/>
      <c r="I440" s="196"/>
      <c r="J440" s="39"/>
      <c r="K440" s="39"/>
      <c r="L440" s="42"/>
      <c r="M440" s="197"/>
      <c r="N440" s="198"/>
      <c r="O440" s="67"/>
      <c r="P440" s="67"/>
      <c r="Q440" s="67"/>
      <c r="R440" s="67"/>
      <c r="S440" s="67"/>
      <c r="T440" s="68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T440" s="20" t="s">
        <v>188</v>
      </c>
      <c r="AU440" s="20" t="s">
        <v>86</v>
      </c>
    </row>
    <row r="441" spans="1:65" s="2" customFormat="1" ht="11.25">
      <c r="A441" s="37"/>
      <c r="B441" s="38"/>
      <c r="C441" s="39"/>
      <c r="D441" s="199" t="s">
        <v>190</v>
      </c>
      <c r="E441" s="39"/>
      <c r="F441" s="200" t="s">
        <v>606</v>
      </c>
      <c r="G441" s="39"/>
      <c r="H441" s="39"/>
      <c r="I441" s="196"/>
      <c r="J441" s="39"/>
      <c r="K441" s="39"/>
      <c r="L441" s="42"/>
      <c r="M441" s="197"/>
      <c r="N441" s="198"/>
      <c r="O441" s="67"/>
      <c r="P441" s="67"/>
      <c r="Q441" s="67"/>
      <c r="R441" s="67"/>
      <c r="S441" s="67"/>
      <c r="T441" s="68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T441" s="20" t="s">
        <v>190</v>
      </c>
      <c r="AU441" s="20" t="s">
        <v>86</v>
      </c>
    </row>
    <row r="442" spans="1:65" s="13" customFormat="1" ht="22.5">
      <c r="B442" s="201"/>
      <c r="C442" s="202"/>
      <c r="D442" s="194" t="s">
        <v>192</v>
      </c>
      <c r="E442" s="203" t="s">
        <v>19</v>
      </c>
      <c r="F442" s="204" t="s">
        <v>850</v>
      </c>
      <c r="G442" s="202"/>
      <c r="H442" s="203" t="s">
        <v>19</v>
      </c>
      <c r="I442" s="205"/>
      <c r="J442" s="202"/>
      <c r="K442" s="202"/>
      <c r="L442" s="206"/>
      <c r="M442" s="207"/>
      <c r="N442" s="208"/>
      <c r="O442" s="208"/>
      <c r="P442" s="208"/>
      <c r="Q442" s="208"/>
      <c r="R442" s="208"/>
      <c r="S442" s="208"/>
      <c r="T442" s="209"/>
      <c r="AT442" s="210" t="s">
        <v>192</v>
      </c>
      <c r="AU442" s="210" t="s">
        <v>86</v>
      </c>
      <c r="AV442" s="13" t="s">
        <v>84</v>
      </c>
      <c r="AW442" s="13" t="s">
        <v>37</v>
      </c>
      <c r="AX442" s="13" t="s">
        <v>77</v>
      </c>
      <c r="AY442" s="210" t="s">
        <v>179</v>
      </c>
    </row>
    <row r="443" spans="1:65" s="14" customFormat="1" ht="11.25">
      <c r="B443" s="211"/>
      <c r="C443" s="212"/>
      <c r="D443" s="194" t="s">
        <v>192</v>
      </c>
      <c r="E443" s="213" t="s">
        <v>19</v>
      </c>
      <c r="F443" s="214" t="s">
        <v>847</v>
      </c>
      <c r="G443" s="212"/>
      <c r="H443" s="215">
        <v>29.37</v>
      </c>
      <c r="I443" s="216"/>
      <c r="J443" s="212"/>
      <c r="K443" s="212"/>
      <c r="L443" s="217"/>
      <c r="M443" s="218"/>
      <c r="N443" s="219"/>
      <c r="O443" s="219"/>
      <c r="P443" s="219"/>
      <c r="Q443" s="219"/>
      <c r="R443" s="219"/>
      <c r="S443" s="219"/>
      <c r="T443" s="220"/>
      <c r="AT443" s="221" t="s">
        <v>192</v>
      </c>
      <c r="AU443" s="221" t="s">
        <v>86</v>
      </c>
      <c r="AV443" s="14" t="s">
        <v>86</v>
      </c>
      <c r="AW443" s="14" t="s">
        <v>37</v>
      </c>
      <c r="AX443" s="14" t="s">
        <v>84</v>
      </c>
      <c r="AY443" s="221" t="s">
        <v>179</v>
      </c>
    </row>
    <row r="444" spans="1:65" s="2" customFormat="1" ht="24.2" customHeight="1">
      <c r="A444" s="37"/>
      <c r="B444" s="38"/>
      <c r="C444" s="181" t="s">
        <v>851</v>
      </c>
      <c r="D444" s="181" t="s">
        <v>181</v>
      </c>
      <c r="E444" s="182" t="s">
        <v>609</v>
      </c>
      <c r="F444" s="183" t="s">
        <v>610</v>
      </c>
      <c r="G444" s="184" t="s">
        <v>184</v>
      </c>
      <c r="H444" s="185">
        <v>9.56</v>
      </c>
      <c r="I444" s="186"/>
      <c r="J444" s="187">
        <f>ROUND(I444*H444,2)</f>
        <v>0</v>
      </c>
      <c r="K444" s="183" t="s">
        <v>185</v>
      </c>
      <c r="L444" s="42"/>
      <c r="M444" s="188" t="s">
        <v>19</v>
      </c>
      <c r="N444" s="189" t="s">
        <v>48</v>
      </c>
      <c r="O444" s="67"/>
      <c r="P444" s="190">
        <f>O444*H444</f>
        <v>0</v>
      </c>
      <c r="Q444" s="190">
        <v>0</v>
      </c>
      <c r="R444" s="190">
        <f>Q444*H444</f>
        <v>0</v>
      </c>
      <c r="S444" s="190">
        <v>0</v>
      </c>
      <c r="T444" s="191">
        <f>S444*H444</f>
        <v>0</v>
      </c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R444" s="192" t="s">
        <v>572</v>
      </c>
      <c r="AT444" s="192" t="s">
        <v>181</v>
      </c>
      <c r="AU444" s="192" t="s">
        <v>86</v>
      </c>
      <c r="AY444" s="20" t="s">
        <v>179</v>
      </c>
      <c r="BE444" s="193">
        <f>IF(N444="základní",J444,0)</f>
        <v>0</v>
      </c>
      <c r="BF444" s="193">
        <f>IF(N444="snížená",J444,0)</f>
        <v>0</v>
      </c>
      <c r="BG444" s="193">
        <f>IF(N444="zákl. přenesená",J444,0)</f>
        <v>0</v>
      </c>
      <c r="BH444" s="193">
        <f>IF(N444="sníž. přenesená",J444,0)</f>
        <v>0</v>
      </c>
      <c r="BI444" s="193">
        <f>IF(N444="nulová",J444,0)</f>
        <v>0</v>
      </c>
      <c r="BJ444" s="20" t="s">
        <v>84</v>
      </c>
      <c r="BK444" s="193">
        <f>ROUND(I444*H444,2)</f>
        <v>0</v>
      </c>
      <c r="BL444" s="20" t="s">
        <v>572</v>
      </c>
      <c r="BM444" s="192" t="s">
        <v>611</v>
      </c>
    </row>
    <row r="445" spans="1:65" s="2" customFormat="1" ht="29.25">
      <c r="A445" s="37"/>
      <c r="B445" s="38"/>
      <c r="C445" s="39"/>
      <c r="D445" s="194" t="s">
        <v>188</v>
      </c>
      <c r="E445" s="39"/>
      <c r="F445" s="195" t="s">
        <v>612</v>
      </c>
      <c r="G445" s="39"/>
      <c r="H445" s="39"/>
      <c r="I445" s="196"/>
      <c r="J445" s="39"/>
      <c r="K445" s="39"/>
      <c r="L445" s="42"/>
      <c r="M445" s="197"/>
      <c r="N445" s="198"/>
      <c r="O445" s="67"/>
      <c r="P445" s="67"/>
      <c r="Q445" s="67"/>
      <c r="R445" s="67"/>
      <c r="S445" s="67"/>
      <c r="T445" s="68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T445" s="20" t="s">
        <v>188</v>
      </c>
      <c r="AU445" s="20" t="s">
        <v>86</v>
      </c>
    </row>
    <row r="446" spans="1:65" s="2" customFormat="1" ht="11.25">
      <c r="A446" s="37"/>
      <c r="B446" s="38"/>
      <c r="C446" s="39"/>
      <c r="D446" s="199" t="s">
        <v>190</v>
      </c>
      <c r="E446" s="39"/>
      <c r="F446" s="200" t="s">
        <v>613</v>
      </c>
      <c r="G446" s="39"/>
      <c r="H446" s="39"/>
      <c r="I446" s="196"/>
      <c r="J446" s="39"/>
      <c r="K446" s="39"/>
      <c r="L446" s="42"/>
      <c r="M446" s="197"/>
      <c r="N446" s="198"/>
      <c r="O446" s="67"/>
      <c r="P446" s="67"/>
      <c r="Q446" s="67"/>
      <c r="R446" s="67"/>
      <c r="S446" s="67"/>
      <c r="T446" s="68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T446" s="20" t="s">
        <v>190</v>
      </c>
      <c r="AU446" s="20" t="s">
        <v>86</v>
      </c>
    </row>
    <row r="447" spans="1:65" s="13" customFormat="1" ht="22.5">
      <c r="B447" s="201"/>
      <c r="C447" s="202"/>
      <c r="D447" s="194" t="s">
        <v>192</v>
      </c>
      <c r="E447" s="203" t="s">
        <v>19</v>
      </c>
      <c r="F447" s="204" t="s">
        <v>852</v>
      </c>
      <c r="G447" s="202"/>
      <c r="H447" s="203" t="s">
        <v>19</v>
      </c>
      <c r="I447" s="205"/>
      <c r="J447" s="202"/>
      <c r="K447" s="202"/>
      <c r="L447" s="206"/>
      <c r="M447" s="207"/>
      <c r="N447" s="208"/>
      <c r="O447" s="208"/>
      <c r="P447" s="208"/>
      <c r="Q447" s="208"/>
      <c r="R447" s="208"/>
      <c r="S447" s="208"/>
      <c r="T447" s="209"/>
      <c r="AT447" s="210" t="s">
        <v>192</v>
      </c>
      <c r="AU447" s="210" t="s">
        <v>86</v>
      </c>
      <c r="AV447" s="13" t="s">
        <v>84</v>
      </c>
      <c r="AW447" s="13" t="s">
        <v>37</v>
      </c>
      <c r="AX447" s="13" t="s">
        <v>77</v>
      </c>
      <c r="AY447" s="210" t="s">
        <v>179</v>
      </c>
    </row>
    <row r="448" spans="1:65" s="14" customFormat="1" ht="11.25">
      <c r="B448" s="211"/>
      <c r="C448" s="212"/>
      <c r="D448" s="194" t="s">
        <v>192</v>
      </c>
      <c r="E448" s="213" t="s">
        <v>19</v>
      </c>
      <c r="F448" s="214" t="s">
        <v>802</v>
      </c>
      <c r="G448" s="212"/>
      <c r="H448" s="215">
        <v>9.56</v>
      </c>
      <c r="I448" s="216"/>
      <c r="J448" s="212"/>
      <c r="K448" s="212"/>
      <c r="L448" s="217"/>
      <c r="M448" s="218"/>
      <c r="N448" s="219"/>
      <c r="O448" s="219"/>
      <c r="P448" s="219"/>
      <c r="Q448" s="219"/>
      <c r="R448" s="219"/>
      <c r="S448" s="219"/>
      <c r="T448" s="220"/>
      <c r="AT448" s="221" t="s">
        <v>192</v>
      </c>
      <c r="AU448" s="221" t="s">
        <v>86</v>
      </c>
      <c r="AV448" s="14" t="s">
        <v>86</v>
      </c>
      <c r="AW448" s="14" t="s">
        <v>37</v>
      </c>
      <c r="AX448" s="14" t="s">
        <v>84</v>
      </c>
      <c r="AY448" s="221" t="s">
        <v>179</v>
      </c>
    </row>
    <row r="449" spans="1:65" s="2" customFormat="1" ht="16.5" customHeight="1">
      <c r="A449" s="37"/>
      <c r="B449" s="38"/>
      <c r="C449" s="181" t="s">
        <v>817</v>
      </c>
      <c r="D449" s="181" t="s">
        <v>181</v>
      </c>
      <c r="E449" s="182" t="s">
        <v>616</v>
      </c>
      <c r="F449" s="183" t="s">
        <v>617</v>
      </c>
      <c r="G449" s="184" t="s">
        <v>184</v>
      </c>
      <c r="H449" s="185">
        <v>9.56</v>
      </c>
      <c r="I449" s="186"/>
      <c r="J449" s="187">
        <f>ROUND(I449*H449,2)</f>
        <v>0</v>
      </c>
      <c r="K449" s="183" t="s">
        <v>185</v>
      </c>
      <c r="L449" s="42"/>
      <c r="M449" s="188" t="s">
        <v>19</v>
      </c>
      <c r="N449" s="189" t="s">
        <v>48</v>
      </c>
      <c r="O449" s="67"/>
      <c r="P449" s="190">
        <f>O449*H449</f>
        <v>0</v>
      </c>
      <c r="Q449" s="190">
        <v>3.0000000000000001E-5</v>
      </c>
      <c r="R449" s="190">
        <f>Q449*H449</f>
        <v>2.8680000000000003E-4</v>
      </c>
      <c r="S449" s="190">
        <v>0</v>
      </c>
      <c r="T449" s="191">
        <f>S449*H449</f>
        <v>0</v>
      </c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R449" s="192" t="s">
        <v>572</v>
      </c>
      <c r="AT449" s="192" t="s">
        <v>181</v>
      </c>
      <c r="AU449" s="192" t="s">
        <v>86</v>
      </c>
      <c r="AY449" s="20" t="s">
        <v>179</v>
      </c>
      <c r="BE449" s="193">
        <f>IF(N449="základní",J449,0)</f>
        <v>0</v>
      </c>
      <c r="BF449" s="193">
        <f>IF(N449="snížená",J449,0)</f>
        <v>0</v>
      </c>
      <c r="BG449" s="193">
        <f>IF(N449="zákl. přenesená",J449,0)</f>
        <v>0</v>
      </c>
      <c r="BH449" s="193">
        <f>IF(N449="sníž. přenesená",J449,0)</f>
        <v>0</v>
      </c>
      <c r="BI449" s="193">
        <f>IF(N449="nulová",J449,0)</f>
        <v>0</v>
      </c>
      <c r="BJ449" s="20" t="s">
        <v>84</v>
      </c>
      <c r="BK449" s="193">
        <f>ROUND(I449*H449,2)</f>
        <v>0</v>
      </c>
      <c r="BL449" s="20" t="s">
        <v>572</v>
      </c>
      <c r="BM449" s="192" t="s">
        <v>618</v>
      </c>
    </row>
    <row r="450" spans="1:65" s="2" customFormat="1" ht="19.5">
      <c r="A450" s="37"/>
      <c r="B450" s="38"/>
      <c r="C450" s="39"/>
      <c r="D450" s="194" t="s">
        <v>188</v>
      </c>
      <c r="E450" s="39"/>
      <c r="F450" s="195" t="s">
        <v>619</v>
      </c>
      <c r="G450" s="39"/>
      <c r="H450" s="39"/>
      <c r="I450" s="196"/>
      <c r="J450" s="39"/>
      <c r="K450" s="39"/>
      <c r="L450" s="42"/>
      <c r="M450" s="197"/>
      <c r="N450" s="198"/>
      <c r="O450" s="67"/>
      <c r="P450" s="67"/>
      <c r="Q450" s="67"/>
      <c r="R450" s="67"/>
      <c r="S450" s="67"/>
      <c r="T450" s="68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T450" s="20" t="s">
        <v>188</v>
      </c>
      <c r="AU450" s="20" t="s">
        <v>86</v>
      </c>
    </row>
    <row r="451" spans="1:65" s="2" customFormat="1" ht="11.25">
      <c r="A451" s="37"/>
      <c r="B451" s="38"/>
      <c r="C451" s="39"/>
      <c r="D451" s="199" t="s">
        <v>190</v>
      </c>
      <c r="E451" s="39"/>
      <c r="F451" s="200" t="s">
        <v>620</v>
      </c>
      <c r="G451" s="39"/>
      <c r="H451" s="39"/>
      <c r="I451" s="196"/>
      <c r="J451" s="39"/>
      <c r="K451" s="39"/>
      <c r="L451" s="42"/>
      <c r="M451" s="197"/>
      <c r="N451" s="198"/>
      <c r="O451" s="67"/>
      <c r="P451" s="67"/>
      <c r="Q451" s="67"/>
      <c r="R451" s="67"/>
      <c r="S451" s="67"/>
      <c r="T451" s="68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T451" s="20" t="s">
        <v>190</v>
      </c>
      <c r="AU451" s="20" t="s">
        <v>86</v>
      </c>
    </row>
    <row r="452" spans="1:65" s="13" customFormat="1" ht="33.75">
      <c r="B452" s="201"/>
      <c r="C452" s="202"/>
      <c r="D452" s="194" t="s">
        <v>192</v>
      </c>
      <c r="E452" s="203" t="s">
        <v>19</v>
      </c>
      <c r="F452" s="204" t="s">
        <v>853</v>
      </c>
      <c r="G452" s="202"/>
      <c r="H452" s="203" t="s">
        <v>19</v>
      </c>
      <c r="I452" s="205"/>
      <c r="J452" s="202"/>
      <c r="K452" s="202"/>
      <c r="L452" s="206"/>
      <c r="M452" s="207"/>
      <c r="N452" s="208"/>
      <c r="O452" s="208"/>
      <c r="P452" s="208"/>
      <c r="Q452" s="208"/>
      <c r="R452" s="208"/>
      <c r="S452" s="208"/>
      <c r="T452" s="209"/>
      <c r="AT452" s="210" t="s">
        <v>192</v>
      </c>
      <c r="AU452" s="210" t="s">
        <v>86</v>
      </c>
      <c r="AV452" s="13" t="s">
        <v>84</v>
      </c>
      <c r="AW452" s="13" t="s">
        <v>37</v>
      </c>
      <c r="AX452" s="13" t="s">
        <v>77</v>
      </c>
      <c r="AY452" s="210" t="s">
        <v>179</v>
      </c>
    </row>
    <row r="453" spans="1:65" s="14" customFormat="1" ht="11.25">
      <c r="B453" s="211"/>
      <c r="C453" s="212"/>
      <c r="D453" s="194" t="s">
        <v>192</v>
      </c>
      <c r="E453" s="213" t="s">
        <v>19</v>
      </c>
      <c r="F453" s="214" t="s">
        <v>802</v>
      </c>
      <c r="G453" s="212"/>
      <c r="H453" s="215">
        <v>9.56</v>
      </c>
      <c r="I453" s="216"/>
      <c r="J453" s="212"/>
      <c r="K453" s="212"/>
      <c r="L453" s="217"/>
      <c r="M453" s="218"/>
      <c r="N453" s="219"/>
      <c r="O453" s="219"/>
      <c r="P453" s="219"/>
      <c r="Q453" s="219"/>
      <c r="R453" s="219"/>
      <c r="S453" s="219"/>
      <c r="T453" s="220"/>
      <c r="AT453" s="221" t="s">
        <v>192</v>
      </c>
      <c r="AU453" s="221" t="s">
        <v>86</v>
      </c>
      <c r="AV453" s="14" t="s">
        <v>86</v>
      </c>
      <c r="AW453" s="14" t="s">
        <v>37</v>
      </c>
      <c r="AX453" s="14" t="s">
        <v>84</v>
      </c>
      <c r="AY453" s="221" t="s">
        <v>179</v>
      </c>
    </row>
    <row r="454" spans="1:65" s="2" customFormat="1" ht="44.25" customHeight="1">
      <c r="A454" s="37"/>
      <c r="B454" s="38"/>
      <c r="C454" s="181" t="s">
        <v>854</v>
      </c>
      <c r="D454" s="181" t="s">
        <v>181</v>
      </c>
      <c r="E454" s="182" t="s">
        <v>623</v>
      </c>
      <c r="F454" s="183" t="s">
        <v>624</v>
      </c>
      <c r="G454" s="184" t="s">
        <v>184</v>
      </c>
      <c r="H454" s="185">
        <v>23.9</v>
      </c>
      <c r="I454" s="186"/>
      <c r="J454" s="187">
        <f>ROUND(I454*H454,2)</f>
        <v>0</v>
      </c>
      <c r="K454" s="183" t="s">
        <v>185</v>
      </c>
      <c r="L454" s="42"/>
      <c r="M454" s="188" t="s">
        <v>19</v>
      </c>
      <c r="N454" s="189" t="s">
        <v>48</v>
      </c>
      <c r="O454" s="67"/>
      <c r="P454" s="190">
        <f>O454*H454</f>
        <v>0</v>
      </c>
      <c r="Q454" s="190">
        <v>2.0000000000000002E-5</v>
      </c>
      <c r="R454" s="190">
        <f>Q454*H454</f>
        <v>4.7800000000000002E-4</v>
      </c>
      <c r="S454" s="190">
        <v>0</v>
      </c>
      <c r="T454" s="191">
        <f>S454*H454</f>
        <v>0</v>
      </c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R454" s="192" t="s">
        <v>572</v>
      </c>
      <c r="AT454" s="192" t="s">
        <v>181</v>
      </c>
      <c r="AU454" s="192" t="s">
        <v>86</v>
      </c>
      <c r="AY454" s="20" t="s">
        <v>179</v>
      </c>
      <c r="BE454" s="193">
        <f>IF(N454="základní",J454,0)</f>
        <v>0</v>
      </c>
      <c r="BF454" s="193">
        <f>IF(N454="snížená",J454,0)</f>
        <v>0</v>
      </c>
      <c r="BG454" s="193">
        <f>IF(N454="zákl. přenesená",J454,0)</f>
        <v>0</v>
      </c>
      <c r="BH454" s="193">
        <f>IF(N454="sníž. přenesená",J454,0)</f>
        <v>0</v>
      </c>
      <c r="BI454" s="193">
        <f>IF(N454="nulová",J454,0)</f>
        <v>0</v>
      </c>
      <c r="BJ454" s="20" t="s">
        <v>84</v>
      </c>
      <c r="BK454" s="193">
        <f>ROUND(I454*H454,2)</f>
        <v>0</v>
      </c>
      <c r="BL454" s="20" t="s">
        <v>572</v>
      </c>
      <c r="BM454" s="192" t="s">
        <v>625</v>
      </c>
    </row>
    <row r="455" spans="1:65" s="2" customFormat="1" ht="29.25">
      <c r="A455" s="37"/>
      <c r="B455" s="38"/>
      <c r="C455" s="39"/>
      <c r="D455" s="194" t="s">
        <v>188</v>
      </c>
      <c r="E455" s="39"/>
      <c r="F455" s="195" t="s">
        <v>626</v>
      </c>
      <c r="G455" s="39"/>
      <c r="H455" s="39"/>
      <c r="I455" s="196"/>
      <c r="J455" s="39"/>
      <c r="K455" s="39"/>
      <c r="L455" s="42"/>
      <c r="M455" s="197"/>
      <c r="N455" s="198"/>
      <c r="O455" s="67"/>
      <c r="P455" s="67"/>
      <c r="Q455" s="67"/>
      <c r="R455" s="67"/>
      <c r="S455" s="67"/>
      <c r="T455" s="68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T455" s="20" t="s">
        <v>188</v>
      </c>
      <c r="AU455" s="20" t="s">
        <v>86</v>
      </c>
    </row>
    <row r="456" spans="1:65" s="2" customFormat="1" ht="11.25">
      <c r="A456" s="37"/>
      <c r="B456" s="38"/>
      <c r="C456" s="39"/>
      <c r="D456" s="199" t="s">
        <v>190</v>
      </c>
      <c r="E456" s="39"/>
      <c r="F456" s="200" t="s">
        <v>627</v>
      </c>
      <c r="G456" s="39"/>
      <c r="H456" s="39"/>
      <c r="I456" s="196"/>
      <c r="J456" s="39"/>
      <c r="K456" s="39"/>
      <c r="L456" s="42"/>
      <c r="M456" s="197"/>
      <c r="N456" s="198"/>
      <c r="O456" s="67"/>
      <c r="P456" s="67"/>
      <c r="Q456" s="67"/>
      <c r="R456" s="67"/>
      <c r="S456" s="67"/>
      <c r="T456" s="68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T456" s="20" t="s">
        <v>190</v>
      </c>
      <c r="AU456" s="20" t="s">
        <v>86</v>
      </c>
    </row>
    <row r="457" spans="1:65" s="13" customFormat="1" ht="22.5">
      <c r="B457" s="201"/>
      <c r="C457" s="202"/>
      <c r="D457" s="194" t="s">
        <v>192</v>
      </c>
      <c r="E457" s="203" t="s">
        <v>19</v>
      </c>
      <c r="F457" s="204" t="s">
        <v>628</v>
      </c>
      <c r="G457" s="202"/>
      <c r="H457" s="203" t="s">
        <v>19</v>
      </c>
      <c r="I457" s="205"/>
      <c r="J457" s="202"/>
      <c r="K457" s="202"/>
      <c r="L457" s="206"/>
      <c r="M457" s="207"/>
      <c r="N457" s="208"/>
      <c r="O457" s="208"/>
      <c r="P457" s="208"/>
      <c r="Q457" s="208"/>
      <c r="R457" s="208"/>
      <c r="S457" s="208"/>
      <c r="T457" s="209"/>
      <c r="AT457" s="210" t="s">
        <v>192</v>
      </c>
      <c r="AU457" s="210" t="s">
        <v>86</v>
      </c>
      <c r="AV457" s="13" t="s">
        <v>84</v>
      </c>
      <c r="AW457" s="13" t="s">
        <v>37</v>
      </c>
      <c r="AX457" s="13" t="s">
        <v>77</v>
      </c>
      <c r="AY457" s="210" t="s">
        <v>179</v>
      </c>
    </row>
    <row r="458" spans="1:65" s="14" customFormat="1" ht="11.25">
      <c r="B458" s="211"/>
      <c r="C458" s="212"/>
      <c r="D458" s="194" t="s">
        <v>192</v>
      </c>
      <c r="E458" s="213" t="s">
        <v>19</v>
      </c>
      <c r="F458" s="214" t="s">
        <v>855</v>
      </c>
      <c r="G458" s="212"/>
      <c r="H458" s="215">
        <v>23.9</v>
      </c>
      <c r="I458" s="216"/>
      <c r="J458" s="212"/>
      <c r="K458" s="212"/>
      <c r="L458" s="217"/>
      <c r="M458" s="218"/>
      <c r="N458" s="219"/>
      <c r="O458" s="219"/>
      <c r="P458" s="219"/>
      <c r="Q458" s="219"/>
      <c r="R458" s="219"/>
      <c r="S458" s="219"/>
      <c r="T458" s="220"/>
      <c r="AT458" s="221" t="s">
        <v>192</v>
      </c>
      <c r="AU458" s="221" t="s">
        <v>86</v>
      </c>
      <c r="AV458" s="14" t="s">
        <v>86</v>
      </c>
      <c r="AW458" s="14" t="s">
        <v>37</v>
      </c>
      <c r="AX458" s="14" t="s">
        <v>84</v>
      </c>
      <c r="AY458" s="221" t="s">
        <v>179</v>
      </c>
    </row>
    <row r="459" spans="1:65" s="2" customFormat="1" ht="21.75" customHeight="1">
      <c r="A459" s="37"/>
      <c r="B459" s="38"/>
      <c r="C459" s="181" t="s">
        <v>856</v>
      </c>
      <c r="D459" s="181" t="s">
        <v>181</v>
      </c>
      <c r="E459" s="182" t="s">
        <v>631</v>
      </c>
      <c r="F459" s="183" t="s">
        <v>632</v>
      </c>
      <c r="G459" s="184" t="s">
        <v>216</v>
      </c>
      <c r="H459" s="185">
        <v>26.7</v>
      </c>
      <c r="I459" s="186"/>
      <c r="J459" s="187">
        <f>ROUND(I459*H459,2)</f>
        <v>0</v>
      </c>
      <c r="K459" s="183" t="s">
        <v>185</v>
      </c>
      <c r="L459" s="42"/>
      <c r="M459" s="188" t="s">
        <v>19</v>
      </c>
      <c r="N459" s="189" t="s">
        <v>48</v>
      </c>
      <c r="O459" s="67"/>
      <c r="P459" s="190">
        <f>O459*H459</f>
        <v>0</v>
      </c>
      <c r="Q459" s="190">
        <v>6.9999999999999994E-5</v>
      </c>
      <c r="R459" s="190">
        <f>Q459*H459</f>
        <v>1.8689999999999998E-3</v>
      </c>
      <c r="S459" s="190">
        <v>0</v>
      </c>
      <c r="T459" s="191">
        <f>S459*H459</f>
        <v>0</v>
      </c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R459" s="192" t="s">
        <v>572</v>
      </c>
      <c r="AT459" s="192" t="s">
        <v>181</v>
      </c>
      <c r="AU459" s="192" t="s">
        <v>86</v>
      </c>
      <c r="AY459" s="20" t="s">
        <v>179</v>
      </c>
      <c r="BE459" s="193">
        <f>IF(N459="základní",J459,0)</f>
        <v>0</v>
      </c>
      <c r="BF459" s="193">
        <f>IF(N459="snížená",J459,0)</f>
        <v>0</v>
      </c>
      <c r="BG459" s="193">
        <f>IF(N459="zákl. přenesená",J459,0)</f>
        <v>0</v>
      </c>
      <c r="BH459" s="193">
        <f>IF(N459="sníž. přenesená",J459,0)</f>
        <v>0</v>
      </c>
      <c r="BI459" s="193">
        <f>IF(N459="nulová",J459,0)</f>
        <v>0</v>
      </c>
      <c r="BJ459" s="20" t="s">
        <v>84</v>
      </c>
      <c r="BK459" s="193">
        <f>ROUND(I459*H459,2)</f>
        <v>0</v>
      </c>
      <c r="BL459" s="20" t="s">
        <v>572</v>
      </c>
      <c r="BM459" s="192" t="s">
        <v>633</v>
      </c>
    </row>
    <row r="460" spans="1:65" s="2" customFormat="1" ht="19.5">
      <c r="A460" s="37"/>
      <c r="B460" s="38"/>
      <c r="C460" s="39"/>
      <c r="D460" s="194" t="s">
        <v>188</v>
      </c>
      <c r="E460" s="39"/>
      <c r="F460" s="195" t="s">
        <v>634</v>
      </c>
      <c r="G460" s="39"/>
      <c r="H460" s="39"/>
      <c r="I460" s="196"/>
      <c r="J460" s="39"/>
      <c r="K460" s="39"/>
      <c r="L460" s="42"/>
      <c r="M460" s="197"/>
      <c r="N460" s="198"/>
      <c r="O460" s="67"/>
      <c r="P460" s="67"/>
      <c r="Q460" s="67"/>
      <c r="R460" s="67"/>
      <c r="S460" s="67"/>
      <c r="T460" s="68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T460" s="20" t="s">
        <v>188</v>
      </c>
      <c r="AU460" s="20" t="s">
        <v>86</v>
      </c>
    </row>
    <row r="461" spans="1:65" s="2" customFormat="1" ht="11.25">
      <c r="A461" s="37"/>
      <c r="B461" s="38"/>
      <c r="C461" s="39"/>
      <c r="D461" s="199" t="s">
        <v>190</v>
      </c>
      <c r="E461" s="39"/>
      <c r="F461" s="200" t="s">
        <v>635</v>
      </c>
      <c r="G461" s="39"/>
      <c r="H461" s="39"/>
      <c r="I461" s="196"/>
      <c r="J461" s="39"/>
      <c r="K461" s="39"/>
      <c r="L461" s="42"/>
      <c r="M461" s="197"/>
      <c r="N461" s="198"/>
      <c r="O461" s="67"/>
      <c r="P461" s="67"/>
      <c r="Q461" s="67"/>
      <c r="R461" s="67"/>
      <c r="S461" s="67"/>
      <c r="T461" s="68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T461" s="20" t="s">
        <v>190</v>
      </c>
      <c r="AU461" s="20" t="s">
        <v>86</v>
      </c>
    </row>
    <row r="462" spans="1:65" s="13" customFormat="1" ht="22.5">
      <c r="B462" s="201"/>
      <c r="C462" s="202"/>
      <c r="D462" s="194" t="s">
        <v>192</v>
      </c>
      <c r="E462" s="203" t="s">
        <v>19</v>
      </c>
      <c r="F462" s="204" t="s">
        <v>857</v>
      </c>
      <c r="G462" s="202"/>
      <c r="H462" s="203" t="s">
        <v>19</v>
      </c>
      <c r="I462" s="205"/>
      <c r="J462" s="202"/>
      <c r="K462" s="202"/>
      <c r="L462" s="206"/>
      <c r="M462" s="207"/>
      <c r="N462" s="208"/>
      <c r="O462" s="208"/>
      <c r="P462" s="208"/>
      <c r="Q462" s="208"/>
      <c r="R462" s="208"/>
      <c r="S462" s="208"/>
      <c r="T462" s="209"/>
      <c r="AT462" s="210" t="s">
        <v>192</v>
      </c>
      <c r="AU462" s="210" t="s">
        <v>86</v>
      </c>
      <c r="AV462" s="13" t="s">
        <v>84</v>
      </c>
      <c r="AW462" s="13" t="s">
        <v>37</v>
      </c>
      <c r="AX462" s="13" t="s">
        <v>77</v>
      </c>
      <c r="AY462" s="210" t="s">
        <v>179</v>
      </c>
    </row>
    <row r="463" spans="1:65" s="14" customFormat="1" ht="11.25">
      <c r="B463" s="211"/>
      <c r="C463" s="212"/>
      <c r="D463" s="194" t="s">
        <v>192</v>
      </c>
      <c r="E463" s="213" t="s">
        <v>19</v>
      </c>
      <c r="F463" s="214" t="s">
        <v>858</v>
      </c>
      <c r="G463" s="212"/>
      <c r="H463" s="215">
        <v>26.7</v>
      </c>
      <c r="I463" s="216"/>
      <c r="J463" s="212"/>
      <c r="K463" s="212"/>
      <c r="L463" s="217"/>
      <c r="M463" s="218"/>
      <c r="N463" s="219"/>
      <c r="O463" s="219"/>
      <c r="P463" s="219"/>
      <c r="Q463" s="219"/>
      <c r="R463" s="219"/>
      <c r="S463" s="219"/>
      <c r="T463" s="220"/>
      <c r="AT463" s="221" t="s">
        <v>192</v>
      </c>
      <c r="AU463" s="221" t="s">
        <v>86</v>
      </c>
      <c r="AV463" s="14" t="s">
        <v>86</v>
      </c>
      <c r="AW463" s="14" t="s">
        <v>37</v>
      </c>
      <c r="AX463" s="14" t="s">
        <v>84</v>
      </c>
      <c r="AY463" s="221" t="s">
        <v>179</v>
      </c>
    </row>
    <row r="464" spans="1:65" s="2" customFormat="1" ht="24.2" customHeight="1">
      <c r="A464" s="37"/>
      <c r="B464" s="38"/>
      <c r="C464" s="181" t="s">
        <v>859</v>
      </c>
      <c r="D464" s="181" t="s">
        <v>181</v>
      </c>
      <c r="E464" s="182" t="s">
        <v>638</v>
      </c>
      <c r="F464" s="183" t="s">
        <v>639</v>
      </c>
      <c r="G464" s="184" t="s">
        <v>332</v>
      </c>
      <c r="H464" s="185">
        <v>2.4E-2</v>
      </c>
      <c r="I464" s="186"/>
      <c r="J464" s="187">
        <f>ROUND(I464*H464,2)</f>
        <v>0</v>
      </c>
      <c r="K464" s="183" t="s">
        <v>185</v>
      </c>
      <c r="L464" s="42"/>
      <c r="M464" s="188" t="s">
        <v>19</v>
      </c>
      <c r="N464" s="189" t="s">
        <v>48</v>
      </c>
      <c r="O464" s="67"/>
      <c r="P464" s="190">
        <f>O464*H464</f>
        <v>0</v>
      </c>
      <c r="Q464" s="190">
        <v>0</v>
      </c>
      <c r="R464" s="190">
        <f>Q464*H464</f>
        <v>0</v>
      </c>
      <c r="S464" s="190">
        <v>0</v>
      </c>
      <c r="T464" s="191">
        <f>S464*H464</f>
        <v>0</v>
      </c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R464" s="192" t="s">
        <v>572</v>
      </c>
      <c r="AT464" s="192" t="s">
        <v>181</v>
      </c>
      <c r="AU464" s="192" t="s">
        <v>86</v>
      </c>
      <c r="AY464" s="20" t="s">
        <v>179</v>
      </c>
      <c r="BE464" s="193">
        <f>IF(N464="základní",J464,0)</f>
        <v>0</v>
      </c>
      <c r="BF464" s="193">
        <f>IF(N464="snížená",J464,0)</f>
        <v>0</v>
      </c>
      <c r="BG464" s="193">
        <f>IF(N464="zákl. přenesená",J464,0)</f>
        <v>0</v>
      </c>
      <c r="BH464" s="193">
        <f>IF(N464="sníž. přenesená",J464,0)</f>
        <v>0</v>
      </c>
      <c r="BI464" s="193">
        <f>IF(N464="nulová",J464,0)</f>
        <v>0</v>
      </c>
      <c r="BJ464" s="20" t="s">
        <v>84</v>
      </c>
      <c r="BK464" s="193">
        <f>ROUND(I464*H464,2)</f>
        <v>0</v>
      </c>
      <c r="BL464" s="20" t="s">
        <v>572</v>
      </c>
      <c r="BM464" s="192" t="s">
        <v>640</v>
      </c>
    </row>
    <row r="465" spans="1:47" s="2" customFormat="1" ht="19.5">
      <c r="A465" s="37"/>
      <c r="B465" s="38"/>
      <c r="C465" s="39"/>
      <c r="D465" s="194" t="s">
        <v>188</v>
      </c>
      <c r="E465" s="39"/>
      <c r="F465" s="195" t="s">
        <v>641</v>
      </c>
      <c r="G465" s="39"/>
      <c r="H465" s="39"/>
      <c r="I465" s="196"/>
      <c r="J465" s="39"/>
      <c r="K465" s="39"/>
      <c r="L465" s="42"/>
      <c r="M465" s="197"/>
      <c r="N465" s="198"/>
      <c r="O465" s="67"/>
      <c r="P465" s="67"/>
      <c r="Q465" s="67"/>
      <c r="R465" s="67"/>
      <c r="S465" s="67"/>
      <c r="T465" s="68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T465" s="20" t="s">
        <v>188</v>
      </c>
      <c r="AU465" s="20" t="s">
        <v>86</v>
      </c>
    </row>
    <row r="466" spans="1:47" s="2" customFormat="1" ht="11.25">
      <c r="A466" s="37"/>
      <c r="B466" s="38"/>
      <c r="C466" s="39"/>
      <c r="D466" s="199" t="s">
        <v>190</v>
      </c>
      <c r="E466" s="39"/>
      <c r="F466" s="200" t="s">
        <v>642</v>
      </c>
      <c r="G466" s="39"/>
      <c r="H466" s="39"/>
      <c r="I466" s="196"/>
      <c r="J466" s="39"/>
      <c r="K466" s="39"/>
      <c r="L466" s="42"/>
      <c r="M466" s="255"/>
      <c r="N466" s="256"/>
      <c r="O466" s="257"/>
      <c r="P466" s="257"/>
      <c r="Q466" s="257"/>
      <c r="R466" s="257"/>
      <c r="S466" s="257"/>
      <c r="T466" s="258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T466" s="20" t="s">
        <v>190</v>
      </c>
      <c r="AU466" s="20" t="s">
        <v>86</v>
      </c>
    </row>
    <row r="467" spans="1:47" s="2" customFormat="1" ht="6.95" customHeight="1">
      <c r="A467" s="37"/>
      <c r="B467" s="50"/>
      <c r="C467" s="51"/>
      <c r="D467" s="51"/>
      <c r="E467" s="51"/>
      <c r="F467" s="51"/>
      <c r="G467" s="51"/>
      <c r="H467" s="51"/>
      <c r="I467" s="51"/>
      <c r="J467" s="51"/>
      <c r="K467" s="51"/>
      <c r="L467" s="42"/>
      <c r="M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</row>
  </sheetData>
  <sheetProtection algorithmName="SHA-512" hashValue="frfAbTOM2o8aPvn7ZHgESZNie5sDlmSd7m98d6uS1Mk9+DODey1nr/qwUhxqh4GFqr6tch6x8yk1Oko9CgE2GA==" saltValue="hJdwPYYB/GDbIkqC9b4lgpYmg+0RH6keLk2Vky3wV0RZxn3VN37PatlFsaXkTfkcYWS+5v2oPJHwtnPR5RCLpg==" spinCount="100000" sheet="1" objects="1" scenarios="1" formatColumns="0" formatRows="0" autoFilter="0"/>
  <autoFilter ref="C99:K466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0" r:id="rId2"/>
    <hyperlink ref="F116" r:id="rId3"/>
    <hyperlink ref="F126" r:id="rId4"/>
    <hyperlink ref="F132" r:id="rId5"/>
    <hyperlink ref="F144" r:id="rId6"/>
    <hyperlink ref="F152" r:id="rId7"/>
    <hyperlink ref="F158" r:id="rId8"/>
    <hyperlink ref="F164" r:id="rId9"/>
    <hyperlink ref="F170" r:id="rId10"/>
    <hyperlink ref="F182" r:id="rId11"/>
    <hyperlink ref="F187" r:id="rId12"/>
    <hyperlink ref="F192" r:id="rId13"/>
    <hyperlink ref="F198" r:id="rId14"/>
    <hyperlink ref="F203" r:id="rId15"/>
    <hyperlink ref="F209" r:id="rId16"/>
    <hyperlink ref="F214" r:id="rId17"/>
    <hyperlink ref="F220" r:id="rId18"/>
    <hyperlink ref="F225" r:id="rId19"/>
    <hyperlink ref="F230" r:id="rId20"/>
    <hyperlink ref="F237" r:id="rId21"/>
    <hyperlink ref="F243" r:id="rId22"/>
    <hyperlink ref="F253" r:id="rId23"/>
    <hyperlink ref="F258" r:id="rId24"/>
    <hyperlink ref="F266" r:id="rId25"/>
    <hyperlink ref="F276" r:id="rId26"/>
    <hyperlink ref="F286" r:id="rId27"/>
    <hyperlink ref="F293" r:id="rId28"/>
    <hyperlink ref="F303" r:id="rId29"/>
    <hyperlink ref="F314" r:id="rId30"/>
    <hyperlink ref="F320" r:id="rId31"/>
    <hyperlink ref="F342" r:id="rId32"/>
    <hyperlink ref="F348" r:id="rId33"/>
    <hyperlink ref="F358" r:id="rId34"/>
    <hyperlink ref="F364" r:id="rId35"/>
    <hyperlink ref="F369" r:id="rId36"/>
    <hyperlink ref="F376" r:id="rId37"/>
    <hyperlink ref="F380" r:id="rId38"/>
    <hyperlink ref="F386" r:id="rId39"/>
    <hyperlink ref="F393" r:id="rId40"/>
    <hyperlink ref="F399" r:id="rId41"/>
    <hyperlink ref="F402" r:id="rId42"/>
    <hyperlink ref="F406" r:id="rId43"/>
    <hyperlink ref="F410" r:id="rId44"/>
    <hyperlink ref="F415" r:id="rId45"/>
    <hyperlink ref="F420" r:id="rId46"/>
    <hyperlink ref="F425" r:id="rId47"/>
    <hyperlink ref="F430" r:id="rId48"/>
    <hyperlink ref="F436" r:id="rId49"/>
    <hyperlink ref="F441" r:id="rId50"/>
    <hyperlink ref="F446" r:id="rId51"/>
    <hyperlink ref="F451" r:id="rId52"/>
    <hyperlink ref="F456" r:id="rId53"/>
    <hyperlink ref="F461" r:id="rId54"/>
    <hyperlink ref="F466" r:id="rId55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42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104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30" customHeight="1">
      <c r="A13" s="37"/>
      <c r="B13" s="42"/>
      <c r="C13" s="37"/>
      <c r="D13" s="37"/>
      <c r="E13" s="399" t="s">
        <v>860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59.25" customHeight="1">
      <c r="A31" s="119"/>
      <c r="B31" s="120"/>
      <c r="C31" s="119"/>
      <c r="D31" s="119"/>
      <c r="E31" s="402" t="s">
        <v>861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ROUND((SUM(BE100:BE341)),  2)</f>
        <v>0</v>
      </c>
      <c r="G37" s="37"/>
      <c r="H37" s="37"/>
      <c r="I37" s="127">
        <v>0.21</v>
      </c>
      <c r="J37" s="126">
        <f>ROUND(((SUM(BE100:BE341))*I37),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ROUND((SUM(BF100:BF341)),  2)</f>
        <v>0</v>
      </c>
      <c r="G38" s="37"/>
      <c r="H38" s="37"/>
      <c r="I38" s="127">
        <v>0.12</v>
      </c>
      <c r="J38" s="126">
        <f>ROUND(((SUM(BF100:BF341))*I38),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ROUND((SUM(BG100:BG341)),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ROUND((SUM(BH100:BH341)),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ROUND((SUM(BI100:BI341)),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30" customHeight="1">
      <c r="A58" s="37"/>
      <c r="B58" s="38"/>
      <c r="C58" s="39"/>
      <c r="D58" s="39"/>
      <c r="E58" s="355" t="str">
        <f>E13</f>
        <v>104a - SO 04 - Křižíkovo náměstí - zastávka MHD směr SNL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J230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J246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J278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J293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J315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J319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J320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30" customHeight="1">
      <c r="A92" s="37"/>
      <c r="B92" s="38"/>
      <c r="C92" s="39"/>
      <c r="D92" s="39"/>
      <c r="E92" s="355" t="str">
        <f>E13</f>
        <v>104a - SO 04 - Křižíkovo náměstí - zastávka MHD směr SNL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P101+P319</f>
        <v>0</v>
      </c>
      <c r="Q100" s="75"/>
      <c r="R100" s="162">
        <f>R101+R319</f>
        <v>4.7982063999999998</v>
      </c>
      <c r="S100" s="75"/>
      <c r="T100" s="163">
        <f>T101+T319</f>
        <v>1.54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BK101+BK319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P102+P230+P246+P278+P293+P315</f>
        <v>0</v>
      </c>
      <c r="Q101" s="173"/>
      <c r="R101" s="174">
        <f>R102+R230+R246+R278+R293+R315</f>
        <v>4.7844660000000001</v>
      </c>
      <c r="S101" s="173"/>
      <c r="T101" s="175">
        <f>T102+T230+T246+T278+T293+T315</f>
        <v>1.54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BK102+BK230+BK246+BK278+BK293+BK315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SUM(P103:P229)</f>
        <v>0</v>
      </c>
      <c r="Q102" s="173"/>
      <c r="R102" s="174">
        <f>SUM(R103:R229)</f>
        <v>0.14000000000000001</v>
      </c>
      <c r="S102" s="173"/>
      <c r="T102" s="175">
        <f>SUM(T103:T229)</f>
        <v>1.54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SUM(BK103:BK229)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195</v>
      </c>
      <c r="F103" s="183" t="s">
        <v>196</v>
      </c>
      <c r="G103" s="184" t="s">
        <v>184</v>
      </c>
      <c r="H103" s="185">
        <v>2.8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0.26</v>
      </c>
      <c r="T103" s="191">
        <f>S103*H103</f>
        <v>0.72799999999999998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197</v>
      </c>
    </row>
    <row r="104" spans="1:65" s="2" customFormat="1" ht="39">
      <c r="A104" s="37"/>
      <c r="B104" s="38"/>
      <c r="C104" s="39"/>
      <c r="D104" s="194" t="s">
        <v>188</v>
      </c>
      <c r="E104" s="39"/>
      <c r="F104" s="195" t="s">
        <v>198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199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11.25">
      <c r="B106" s="201"/>
      <c r="C106" s="202"/>
      <c r="D106" s="194" t="s">
        <v>192</v>
      </c>
      <c r="E106" s="203" t="s">
        <v>19</v>
      </c>
      <c r="F106" s="204" t="s">
        <v>200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3" customFormat="1" ht="22.5">
      <c r="B107" s="201"/>
      <c r="C107" s="202"/>
      <c r="D107" s="194" t="s">
        <v>192</v>
      </c>
      <c r="E107" s="203" t="s">
        <v>19</v>
      </c>
      <c r="F107" s="204" t="s">
        <v>862</v>
      </c>
      <c r="G107" s="202"/>
      <c r="H107" s="203" t="s">
        <v>19</v>
      </c>
      <c r="I107" s="205"/>
      <c r="J107" s="202"/>
      <c r="K107" s="202"/>
      <c r="L107" s="206"/>
      <c r="M107" s="207"/>
      <c r="N107" s="208"/>
      <c r="O107" s="208"/>
      <c r="P107" s="208"/>
      <c r="Q107" s="208"/>
      <c r="R107" s="208"/>
      <c r="S107" s="208"/>
      <c r="T107" s="209"/>
      <c r="AT107" s="210" t="s">
        <v>192</v>
      </c>
      <c r="AU107" s="210" t="s">
        <v>86</v>
      </c>
      <c r="AV107" s="13" t="s">
        <v>84</v>
      </c>
      <c r="AW107" s="13" t="s">
        <v>37</v>
      </c>
      <c r="AX107" s="13" t="s">
        <v>77</v>
      </c>
      <c r="AY107" s="210" t="s">
        <v>179</v>
      </c>
    </row>
    <row r="108" spans="1:65" s="14" customFormat="1" ht="11.25">
      <c r="B108" s="211"/>
      <c r="C108" s="212"/>
      <c r="D108" s="194" t="s">
        <v>192</v>
      </c>
      <c r="E108" s="213" t="s">
        <v>19</v>
      </c>
      <c r="F108" s="214" t="s">
        <v>863</v>
      </c>
      <c r="G108" s="212"/>
      <c r="H108" s="215">
        <v>0.8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77</v>
      </c>
      <c r="AY108" s="221" t="s">
        <v>179</v>
      </c>
    </row>
    <row r="109" spans="1:65" s="13" customFormat="1" ht="11.25">
      <c r="B109" s="201"/>
      <c r="C109" s="202"/>
      <c r="D109" s="194" t="s">
        <v>192</v>
      </c>
      <c r="E109" s="203" t="s">
        <v>19</v>
      </c>
      <c r="F109" s="204" t="s">
        <v>864</v>
      </c>
      <c r="G109" s="202"/>
      <c r="H109" s="203" t="s">
        <v>19</v>
      </c>
      <c r="I109" s="205"/>
      <c r="J109" s="202"/>
      <c r="K109" s="202"/>
      <c r="L109" s="206"/>
      <c r="M109" s="207"/>
      <c r="N109" s="208"/>
      <c r="O109" s="208"/>
      <c r="P109" s="208"/>
      <c r="Q109" s="208"/>
      <c r="R109" s="208"/>
      <c r="S109" s="208"/>
      <c r="T109" s="209"/>
      <c r="AT109" s="210" t="s">
        <v>192</v>
      </c>
      <c r="AU109" s="210" t="s">
        <v>86</v>
      </c>
      <c r="AV109" s="13" t="s">
        <v>84</v>
      </c>
      <c r="AW109" s="13" t="s">
        <v>37</v>
      </c>
      <c r="AX109" s="13" t="s">
        <v>77</v>
      </c>
      <c r="AY109" s="210" t="s">
        <v>179</v>
      </c>
    </row>
    <row r="110" spans="1:65" s="14" customFormat="1" ht="11.25">
      <c r="B110" s="211"/>
      <c r="C110" s="212"/>
      <c r="D110" s="194" t="s">
        <v>192</v>
      </c>
      <c r="E110" s="213" t="s">
        <v>19</v>
      </c>
      <c r="F110" s="214" t="s">
        <v>222</v>
      </c>
      <c r="G110" s="212"/>
      <c r="H110" s="215">
        <v>2</v>
      </c>
      <c r="I110" s="216"/>
      <c r="J110" s="212"/>
      <c r="K110" s="212"/>
      <c r="L110" s="217"/>
      <c r="M110" s="218"/>
      <c r="N110" s="219"/>
      <c r="O110" s="219"/>
      <c r="P110" s="219"/>
      <c r="Q110" s="219"/>
      <c r="R110" s="219"/>
      <c r="S110" s="219"/>
      <c r="T110" s="220"/>
      <c r="AT110" s="221" t="s">
        <v>192</v>
      </c>
      <c r="AU110" s="221" t="s">
        <v>86</v>
      </c>
      <c r="AV110" s="14" t="s">
        <v>86</v>
      </c>
      <c r="AW110" s="14" t="s">
        <v>37</v>
      </c>
      <c r="AX110" s="14" t="s">
        <v>77</v>
      </c>
      <c r="AY110" s="221" t="s">
        <v>179</v>
      </c>
    </row>
    <row r="111" spans="1:65" s="15" customFormat="1" ht="11.25">
      <c r="B111" s="222"/>
      <c r="C111" s="223"/>
      <c r="D111" s="194" t="s">
        <v>192</v>
      </c>
      <c r="E111" s="224" t="s">
        <v>19</v>
      </c>
      <c r="F111" s="225" t="s">
        <v>205</v>
      </c>
      <c r="G111" s="223"/>
      <c r="H111" s="226">
        <v>2.8</v>
      </c>
      <c r="I111" s="227"/>
      <c r="J111" s="223"/>
      <c r="K111" s="223"/>
      <c r="L111" s="228"/>
      <c r="M111" s="229"/>
      <c r="N111" s="230"/>
      <c r="O111" s="230"/>
      <c r="P111" s="230"/>
      <c r="Q111" s="230"/>
      <c r="R111" s="230"/>
      <c r="S111" s="230"/>
      <c r="T111" s="231"/>
      <c r="AT111" s="232" t="s">
        <v>192</v>
      </c>
      <c r="AU111" s="232" t="s">
        <v>86</v>
      </c>
      <c r="AV111" s="15" t="s">
        <v>186</v>
      </c>
      <c r="AW111" s="15" t="s">
        <v>37</v>
      </c>
      <c r="AX111" s="15" t="s">
        <v>84</v>
      </c>
      <c r="AY111" s="232" t="s">
        <v>179</v>
      </c>
    </row>
    <row r="112" spans="1:65" s="2" customFormat="1" ht="24.2" customHeight="1">
      <c r="A112" s="37"/>
      <c r="B112" s="38"/>
      <c r="C112" s="181" t="s">
        <v>86</v>
      </c>
      <c r="D112" s="181" t="s">
        <v>181</v>
      </c>
      <c r="E112" s="182" t="s">
        <v>206</v>
      </c>
      <c r="F112" s="183" t="s">
        <v>207</v>
      </c>
      <c r="G112" s="184" t="s">
        <v>184</v>
      </c>
      <c r="H112" s="185">
        <v>2.8</v>
      </c>
      <c r="I112" s="186"/>
      <c r="J112" s="187">
        <f>ROUND(I112*H112,2)</f>
        <v>0</v>
      </c>
      <c r="K112" s="183" t="s">
        <v>185</v>
      </c>
      <c r="L112" s="42"/>
      <c r="M112" s="188" t="s">
        <v>19</v>
      </c>
      <c r="N112" s="189" t="s">
        <v>48</v>
      </c>
      <c r="O112" s="67"/>
      <c r="P112" s="190">
        <f>O112*H112</f>
        <v>0</v>
      </c>
      <c r="Q112" s="190">
        <v>0</v>
      </c>
      <c r="R112" s="190">
        <f>Q112*H112</f>
        <v>0</v>
      </c>
      <c r="S112" s="190">
        <v>0.28999999999999998</v>
      </c>
      <c r="T112" s="191">
        <f>S112*H112</f>
        <v>0.81199999999999994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92" t="s">
        <v>186</v>
      </c>
      <c r="AT112" s="192" t="s">
        <v>181</v>
      </c>
      <c r="AU112" s="192" t="s">
        <v>86</v>
      </c>
      <c r="AY112" s="20" t="s">
        <v>179</v>
      </c>
      <c r="BE112" s="193">
        <f>IF(N112="základní",J112,0)</f>
        <v>0</v>
      </c>
      <c r="BF112" s="193">
        <f>IF(N112="snížená",J112,0)</f>
        <v>0</v>
      </c>
      <c r="BG112" s="193">
        <f>IF(N112="zákl. přenesená",J112,0)</f>
        <v>0</v>
      </c>
      <c r="BH112" s="193">
        <f>IF(N112="sníž. přenesená",J112,0)</f>
        <v>0</v>
      </c>
      <c r="BI112" s="193">
        <f>IF(N112="nulová",J112,0)</f>
        <v>0</v>
      </c>
      <c r="BJ112" s="20" t="s">
        <v>84</v>
      </c>
      <c r="BK112" s="193">
        <f>ROUND(I112*H112,2)</f>
        <v>0</v>
      </c>
      <c r="BL112" s="20" t="s">
        <v>186</v>
      </c>
      <c r="BM112" s="192" t="s">
        <v>208</v>
      </c>
    </row>
    <row r="113" spans="1:65" s="2" customFormat="1" ht="39">
      <c r="A113" s="37"/>
      <c r="B113" s="38"/>
      <c r="C113" s="39"/>
      <c r="D113" s="194" t="s">
        <v>188</v>
      </c>
      <c r="E113" s="39"/>
      <c r="F113" s="195" t="s">
        <v>209</v>
      </c>
      <c r="G113" s="39"/>
      <c r="H113" s="39"/>
      <c r="I113" s="196"/>
      <c r="J113" s="39"/>
      <c r="K113" s="39"/>
      <c r="L113" s="42"/>
      <c r="M113" s="197"/>
      <c r="N113" s="198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188</v>
      </c>
      <c r="AU113" s="20" t="s">
        <v>86</v>
      </c>
    </row>
    <row r="114" spans="1:65" s="2" customFormat="1" ht="11.25">
      <c r="A114" s="37"/>
      <c r="B114" s="38"/>
      <c r="C114" s="39"/>
      <c r="D114" s="199" t="s">
        <v>190</v>
      </c>
      <c r="E114" s="39"/>
      <c r="F114" s="200" t="s">
        <v>210</v>
      </c>
      <c r="G114" s="39"/>
      <c r="H114" s="39"/>
      <c r="I114" s="196"/>
      <c r="J114" s="39"/>
      <c r="K114" s="39"/>
      <c r="L114" s="42"/>
      <c r="M114" s="197"/>
      <c r="N114" s="198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190</v>
      </c>
      <c r="AU114" s="20" t="s">
        <v>86</v>
      </c>
    </row>
    <row r="115" spans="1:65" s="13" customFormat="1" ht="22.5">
      <c r="B115" s="201"/>
      <c r="C115" s="202"/>
      <c r="D115" s="194" t="s">
        <v>192</v>
      </c>
      <c r="E115" s="203" t="s">
        <v>19</v>
      </c>
      <c r="F115" s="204" t="s">
        <v>865</v>
      </c>
      <c r="G115" s="202"/>
      <c r="H115" s="203" t="s">
        <v>19</v>
      </c>
      <c r="I115" s="205"/>
      <c r="J115" s="202"/>
      <c r="K115" s="202"/>
      <c r="L115" s="206"/>
      <c r="M115" s="207"/>
      <c r="N115" s="208"/>
      <c r="O115" s="208"/>
      <c r="P115" s="208"/>
      <c r="Q115" s="208"/>
      <c r="R115" s="208"/>
      <c r="S115" s="208"/>
      <c r="T115" s="209"/>
      <c r="AT115" s="210" t="s">
        <v>192</v>
      </c>
      <c r="AU115" s="210" t="s">
        <v>86</v>
      </c>
      <c r="AV115" s="13" t="s">
        <v>84</v>
      </c>
      <c r="AW115" s="13" t="s">
        <v>37</v>
      </c>
      <c r="AX115" s="13" t="s">
        <v>77</v>
      </c>
      <c r="AY115" s="210" t="s">
        <v>179</v>
      </c>
    </row>
    <row r="116" spans="1:65" s="13" customFormat="1" ht="22.5">
      <c r="B116" s="201"/>
      <c r="C116" s="202"/>
      <c r="D116" s="194" t="s">
        <v>192</v>
      </c>
      <c r="E116" s="203" t="s">
        <v>19</v>
      </c>
      <c r="F116" s="204" t="s">
        <v>862</v>
      </c>
      <c r="G116" s="202"/>
      <c r="H116" s="203" t="s">
        <v>19</v>
      </c>
      <c r="I116" s="205"/>
      <c r="J116" s="202"/>
      <c r="K116" s="202"/>
      <c r="L116" s="206"/>
      <c r="M116" s="207"/>
      <c r="N116" s="208"/>
      <c r="O116" s="208"/>
      <c r="P116" s="208"/>
      <c r="Q116" s="208"/>
      <c r="R116" s="208"/>
      <c r="S116" s="208"/>
      <c r="T116" s="209"/>
      <c r="AT116" s="210" t="s">
        <v>192</v>
      </c>
      <c r="AU116" s="210" t="s">
        <v>86</v>
      </c>
      <c r="AV116" s="13" t="s">
        <v>84</v>
      </c>
      <c r="AW116" s="13" t="s">
        <v>37</v>
      </c>
      <c r="AX116" s="13" t="s">
        <v>77</v>
      </c>
      <c r="AY116" s="210" t="s">
        <v>179</v>
      </c>
    </row>
    <row r="117" spans="1:65" s="14" customFormat="1" ht="11.25">
      <c r="B117" s="211"/>
      <c r="C117" s="212"/>
      <c r="D117" s="194" t="s">
        <v>192</v>
      </c>
      <c r="E117" s="213" t="s">
        <v>19</v>
      </c>
      <c r="F117" s="214" t="s">
        <v>863</v>
      </c>
      <c r="G117" s="212"/>
      <c r="H117" s="215">
        <v>0.8</v>
      </c>
      <c r="I117" s="216"/>
      <c r="J117" s="212"/>
      <c r="K117" s="212"/>
      <c r="L117" s="217"/>
      <c r="M117" s="218"/>
      <c r="N117" s="219"/>
      <c r="O117" s="219"/>
      <c r="P117" s="219"/>
      <c r="Q117" s="219"/>
      <c r="R117" s="219"/>
      <c r="S117" s="219"/>
      <c r="T117" s="220"/>
      <c r="AT117" s="221" t="s">
        <v>192</v>
      </c>
      <c r="AU117" s="221" t="s">
        <v>86</v>
      </c>
      <c r="AV117" s="14" t="s">
        <v>86</v>
      </c>
      <c r="AW117" s="14" t="s">
        <v>37</v>
      </c>
      <c r="AX117" s="14" t="s">
        <v>77</v>
      </c>
      <c r="AY117" s="221" t="s">
        <v>179</v>
      </c>
    </row>
    <row r="118" spans="1:65" s="13" customFormat="1" ht="11.25">
      <c r="B118" s="201"/>
      <c r="C118" s="202"/>
      <c r="D118" s="194" t="s">
        <v>192</v>
      </c>
      <c r="E118" s="203" t="s">
        <v>19</v>
      </c>
      <c r="F118" s="204" t="s">
        <v>864</v>
      </c>
      <c r="G118" s="202"/>
      <c r="H118" s="203" t="s">
        <v>19</v>
      </c>
      <c r="I118" s="205"/>
      <c r="J118" s="202"/>
      <c r="K118" s="202"/>
      <c r="L118" s="206"/>
      <c r="M118" s="207"/>
      <c r="N118" s="208"/>
      <c r="O118" s="208"/>
      <c r="P118" s="208"/>
      <c r="Q118" s="208"/>
      <c r="R118" s="208"/>
      <c r="S118" s="208"/>
      <c r="T118" s="209"/>
      <c r="AT118" s="210" t="s">
        <v>192</v>
      </c>
      <c r="AU118" s="210" t="s">
        <v>86</v>
      </c>
      <c r="AV118" s="13" t="s">
        <v>84</v>
      </c>
      <c r="AW118" s="13" t="s">
        <v>37</v>
      </c>
      <c r="AX118" s="13" t="s">
        <v>77</v>
      </c>
      <c r="AY118" s="210" t="s">
        <v>179</v>
      </c>
    </row>
    <row r="119" spans="1:65" s="14" customFormat="1" ht="11.25">
      <c r="B119" s="211"/>
      <c r="C119" s="212"/>
      <c r="D119" s="194" t="s">
        <v>192</v>
      </c>
      <c r="E119" s="213" t="s">
        <v>19</v>
      </c>
      <c r="F119" s="214" t="s">
        <v>222</v>
      </c>
      <c r="G119" s="212"/>
      <c r="H119" s="215">
        <v>2</v>
      </c>
      <c r="I119" s="216"/>
      <c r="J119" s="212"/>
      <c r="K119" s="212"/>
      <c r="L119" s="217"/>
      <c r="M119" s="218"/>
      <c r="N119" s="219"/>
      <c r="O119" s="219"/>
      <c r="P119" s="219"/>
      <c r="Q119" s="219"/>
      <c r="R119" s="219"/>
      <c r="S119" s="219"/>
      <c r="T119" s="220"/>
      <c r="AT119" s="221" t="s">
        <v>192</v>
      </c>
      <c r="AU119" s="221" t="s">
        <v>86</v>
      </c>
      <c r="AV119" s="14" t="s">
        <v>86</v>
      </c>
      <c r="AW119" s="14" t="s">
        <v>37</v>
      </c>
      <c r="AX119" s="14" t="s">
        <v>77</v>
      </c>
      <c r="AY119" s="221" t="s">
        <v>179</v>
      </c>
    </row>
    <row r="120" spans="1:65" s="15" customFormat="1" ht="11.25">
      <c r="B120" s="222"/>
      <c r="C120" s="223"/>
      <c r="D120" s="194" t="s">
        <v>192</v>
      </c>
      <c r="E120" s="224" t="s">
        <v>19</v>
      </c>
      <c r="F120" s="225" t="s">
        <v>205</v>
      </c>
      <c r="G120" s="223"/>
      <c r="H120" s="226">
        <v>2.8</v>
      </c>
      <c r="I120" s="227"/>
      <c r="J120" s="223"/>
      <c r="K120" s="223"/>
      <c r="L120" s="228"/>
      <c r="M120" s="229"/>
      <c r="N120" s="230"/>
      <c r="O120" s="230"/>
      <c r="P120" s="230"/>
      <c r="Q120" s="230"/>
      <c r="R120" s="230"/>
      <c r="S120" s="230"/>
      <c r="T120" s="231"/>
      <c r="AT120" s="232" t="s">
        <v>192</v>
      </c>
      <c r="AU120" s="232" t="s">
        <v>86</v>
      </c>
      <c r="AV120" s="15" t="s">
        <v>186</v>
      </c>
      <c r="AW120" s="15" t="s">
        <v>37</v>
      </c>
      <c r="AX120" s="15" t="s">
        <v>84</v>
      </c>
      <c r="AY120" s="232" t="s">
        <v>179</v>
      </c>
    </row>
    <row r="121" spans="1:65" s="2" customFormat="1" ht="33" customHeight="1">
      <c r="A121" s="37"/>
      <c r="B121" s="38"/>
      <c r="C121" s="181" t="s">
        <v>94</v>
      </c>
      <c r="D121" s="181" t="s">
        <v>181</v>
      </c>
      <c r="E121" s="182" t="s">
        <v>226</v>
      </c>
      <c r="F121" s="183" t="s">
        <v>227</v>
      </c>
      <c r="G121" s="184" t="s">
        <v>228</v>
      </c>
      <c r="H121" s="185">
        <v>0.28000000000000003</v>
      </c>
      <c r="I121" s="186"/>
      <c r="J121" s="187">
        <f>ROUND(I121*H121,2)</f>
        <v>0</v>
      </c>
      <c r="K121" s="183" t="s">
        <v>185</v>
      </c>
      <c r="L121" s="42"/>
      <c r="M121" s="188" t="s">
        <v>19</v>
      </c>
      <c r="N121" s="189" t="s">
        <v>48</v>
      </c>
      <c r="O121" s="67"/>
      <c r="P121" s="190">
        <f>O121*H121</f>
        <v>0</v>
      </c>
      <c r="Q121" s="190">
        <v>0</v>
      </c>
      <c r="R121" s="190">
        <f>Q121*H121</f>
        <v>0</v>
      </c>
      <c r="S121" s="190">
        <v>0</v>
      </c>
      <c r="T121" s="191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192" t="s">
        <v>186</v>
      </c>
      <c r="AT121" s="192" t="s">
        <v>181</v>
      </c>
      <c r="AU121" s="192" t="s">
        <v>86</v>
      </c>
      <c r="AY121" s="20" t="s">
        <v>179</v>
      </c>
      <c r="BE121" s="193">
        <f>IF(N121="základní",J121,0)</f>
        <v>0</v>
      </c>
      <c r="BF121" s="193">
        <f>IF(N121="snížená",J121,0)</f>
        <v>0</v>
      </c>
      <c r="BG121" s="193">
        <f>IF(N121="zákl. přenesená",J121,0)</f>
        <v>0</v>
      </c>
      <c r="BH121" s="193">
        <f>IF(N121="sníž. přenesená",J121,0)</f>
        <v>0</v>
      </c>
      <c r="BI121" s="193">
        <f>IF(N121="nulová",J121,0)</f>
        <v>0</v>
      </c>
      <c r="BJ121" s="20" t="s">
        <v>84</v>
      </c>
      <c r="BK121" s="193">
        <f>ROUND(I121*H121,2)</f>
        <v>0</v>
      </c>
      <c r="BL121" s="20" t="s">
        <v>186</v>
      </c>
      <c r="BM121" s="192" t="s">
        <v>229</v>
      </c>
    </row>
    <row r="122" spans="1:65" s="2" customFormat="1" ht="29.25">
      <c r="A122" s="37"/>
      <c r="B122" s="38"/>
      <c r="C122" s="39"/>
      <c r="D122" s="194" t="s">
        <v>188</v>
      </c>
      <c r="E122" s="39"/>
      <c r="F122" s="195" t="s">
        <v>230</v>
      </c>
      <c r="G122" s="39"/>
      <c r="H122" s="39"/>
      <c r="I122" s="196"/>
      <c r="J122" s="39"/>
      <c r="K122" s="39"/>
      <c r="L122" s="42"/>
      <c r="M122" s="197"/>
      <c r="N122" s="198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188</v>
      </c>
      <c r="AU122" s="20" t="s">
        <v>86</v>
      </c>
    </row>
    <row r="123" spans="1:65" s="2" customFormat="1" ht="11.25">
      <c r="A123" s="37"/>
      <c r="B123" s="38"/>
      <c r="C123" s="39"/>
      <c r="D123" s="199" t="s">
        <v>190</v>
      </c>
      <c r="E123" s="39"/>
      <c r="F123" s="200" t="s">
        <v>231</v>
      </c>
      <c r="G123" s="39"/>
      <c r="H123" s="39"/>
      <c r="I123" s="196"/>
      <c r="J123" s="39"/>
      <c r="K123" s="39"/>
      <c r="L123" s="42"/>
      <c r="M123" s="197"/>
      <c r="N123" s="198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190</v>
      </c>
      <c r="AU123" s="20" t="s">
        <v>86</v>
      </c>
    </row>
    <row r="124" spans="1:65" s="13" customFormat="1" ht="22.5">
      <c r="B124" s="201"/>
      <c r="C124" s="202"/>
      <c r="D124" s="194" t="s">
        <v>192</v>
      </c>
      <c r="E124" s="203" t="s">
        <v>19</v>
      </c>
      <c r="F124" s="204" t="s">
        <v>866</v>
      </c>
      <c r="G124" s="202"/>
      <c r="H124" s="203" t="s">
        <v>19</v>
      </c>
      <c r="I124" s="205"/>
      <c r="J124" s="202"/>
      <c r="K124" s="202"/>
      <c r="L124" s="206"/>
      <c r="M124" s="207"/>
      <c r="N124" s="208"/>
      <c r="O124" s="208"/>
      <c r="P124" s="208"/>
      <c r="Q124" s="208"/>
      <c r="R124" s="208"/>
      <c r="S124" s="208"/>
      <c r="T124" s="209"/>
      <c r="AT124" s="210" t="s">
        <v>192</v>
      </c>
      <c r="AU124" s="210" t="s">
        <v>86</v>
      </c>
      <c r="AV124" s="13" t="s">
        <v>84</v>
      </c>
      <c r="AW124" s="13" t="s">
        <v>37</v>
      </c>
      <c r="AX124" s="13" t="s">
        <v>77</v>
      </c>
      <c r="AY124" s="210" t="s">
        <v>179</v>
      </c>
    </row>
    <row r="125" spans="1:65" s="14" customFormat="1" ht="11.25">
      <c r="B125" s="211"/>
      <c r="C125" s="212"/>
      <c r="D125" s="194" t="s">
        <v>192</v>
      </c>
      <c r="E125" s="213" t="s">
        <v>19</v>
      </c>
      <c r="F125" s="214" t="s">
        <v>867</v>
      </c>
      <c r="G125" s="212"/>
      <c r="H125" s="215">
        <v>0.28000000000000003</v>
      </c>
      <c r="I125" s="216"/>
      <c r="J125" s="212"/>
      <c r="K125" s="212"/>
      <c r="L125" s="217"/>
      <c r="M125" s="218"/>
      <c r="N125" s="219"/>
      <c r="O125" s="219"/>
      <c r="P125" s="219"/>
      <c r="Q125" s="219"/>
      <c r="R125" s="219"/>
      <c r="S125" s="219"/>
      <c r="T125" s="220"/>
      <c r="AT125" s="221" t="s">
        <v>192</v>
      </c>
      <c r="AU125" s="221" t="s">
        <v>86</v>
      </c>
      <c r="AV125" s="14" t="s">
        <v>86</v>
      </c>
      <c r="AW125" s="14" t="s">
        <v>37</v>
      </c>
      <c r="AX125" s="14" t="s">
        <v>84</v>
      </c>
      <c r="AY125" s="221" t="s">
        <v>179</v>
      </c>
    </row>
    <row r="126" spans="1:65" s="2" customFormat="1" ht="33" customHeight="1">
      <c r="A126" s="37"/>
      <c r="B126" s="38"/>
      <c r="C126" s="181" t="s">
        <v>186</v>
      </c>
      <c r="D126" s="181" t="s">
        <v>181</v>
      </c>
      <c r="E126" s="182" t="s">
        <v>237</v>
      </c>
      <c r="F126" s="183" t="s">
        <v>238</v>
      </c>
      <c r="G126" s="184" t="s">
        <v>228</v>
      </c>
      <c r="H126" s="185">
        <v>0.53800000000000003</v>
      </c>
      <c r="I126" s="186"/>
      <c r="J126" s="187">
        <f>ROUND(I126*H126,2)</f>
        <v>0</v>
      </c>
      <c r="K126" s="183" t="s">
        <v>185</v>
      </c>
      <c r="L126" s="42"/>
      <c r="M126" s="188" t="s">
        <v>19</v>
      </c>
      <c r="N126" s="189" t="s">
        <v>48</v>
      </c>
      <c r="O126" s="67"/>
      <c r="P126" s="190">
        <f>O126*H126</f>
        <v>0</v>
      </c>
      <c r="Q126" s="190">
        <v>0</v>
      </c>
      <c r="R126" s="190">
        <f>Q126*H126</f>
        <v>0</v>
      </c>
      <c r="S126" s="190">
        <v>0</v>
      </c>
      <c r="T126" s="191">
        <f>S126*H126</f>
        <v>0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R126" s="192" t="s">
        <v>186</v>
      </c>
      <c r="AT126" s="192" t="s">
        <v>181</v>
      </c>
      <c r="AU126" s="192" t="s">
        <v>86</v>
      </c>
      <c r="AY126" s="20" t="s">
        <v>179</v>
      </c>
      <c r="BE126" s="193">
        <f>IF(N126="základní",J126,0)</f>
        <v>0</v>
      </c>
      <c r="BF126" s="193">
        <f>IF(N126="snížená",J126,0)</f>
        <v>0</v>
      </c>
      <c r="BG126" s="193">
        <f>IF(N126="zákl. přenesená",J126,0)</f>
        <v>0</v>
      </c>
      <c r="BH126" s="193">
        <f>IF(N126="sníž. přenesená",J126,0)</f>
        <v>0</v>
      </c>
      <c r="BI126" s="193">
        <f>IF(N126="nulová",J126,0)</f>
        <v>0</v>
      </c>
      <c r="BJ126" s="20" t="s">
        <v>84</v>
      </c>
      <c r="BK126" s="193">
        <f>ROUND(I126*H126,2)</f>
        <v>0</v>
      </c>
      <c r="BL126" s="20" t="s">
        <v>186</v>
      </c>
      <c r="BM126" s="192" t="s">
        <v>239</v>
      </c>
    </row>
    <row r="127" spans="1:65" s="2" customFormat="1" ht="19.5">
      <c r="A127" s="37"/>
      <c r="B127" s="38"/>
      <c r="C127" s="39"/>
      <c r="D127" s="194" t="s">
        <v>188</v>
      </c>
      <c r="E127" s="39"/>
      <c r="F127" s="195" t="s">
        <v>240</v>
      </c>
      <c r="G127" s="39"/>
      <c r="H127" s="39"/>
      <c r="I127" s="196"/>
      <c r="J127" s="39"/>
      <c r="K127" s="39"/>
      <c r="L127" s="42"/>
      <c r="M127" s="197"/>
      <c r="N127" s="198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188</v>
      </c>
      <c r="AU127" s="20" t="s">
        <v>86</v>
      </c>
    </row>
    <row r="128" spans="1:65" s="2" customFormat="1" ht="11.25">
      <c r="A128" s="37"/>
      <c r="B128" s="38"/>
      <c r="C128" s="39"/>
      <c r="D128" s="199" t="s">
        <v>190</v>
      </c>
      <c r="E128" s="39"/>
      <c r="F128" s="200" t="s">
        <v>241</v>
      </c>
      <c r="G128" s="39"/>
      <c r="H128" s="39"/>
      <c r="I128" s="196"/>
      <c r="J128" s="39"/>
      <c r="K128" s="39"/>
      <c r="L128" s="42"/>
      <c r="M128" s="197"/>
      <c r="N128" s="198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190</v>
      </c>
      <c r="AU128" s="20" t="s">
        <v>86</v>
      </c>
    </row>
    <row r="129" spans="1:65" s="13" customFormat="1" ht="22.5">
      <c r="B129" s="201"/>
      <c r="C129" s="202"/>
      <c r="D129" s="194" t="s">
        <v>192</v>
      </c>
      <c r="E129" s="203" t="s">
        <v>19</v>
      </c>
      <c r="F129" s="204" t="s">
        <v>242</v>
      </c>
      <c r="G129" s="202"/>
      <c r="H129" s="203" t="s">
        <v>19</v>
      </c>
      <c r="I129" s="205"/>
      <c r="J129" s="202"/>
      <c r="K129" s="202"/>
      <c r="L129" s="206"/>
      <c r="M129" s="207"/>
      <c r="N129" s="208"/>
      <c r="O129" s="208"/>
      <c r="P129" s="208"/>
      <c r="Q129" s="208"/>
      <c r="R129" s="208"/>
      <c r="S129" s="208"/>
      <c r="T129" s="209"/>
      <c r="AT129" s="210" t="s">
        <v>192</v>
      </c>
      <c r="AU129" s="210" t="s">
        <v>86</v>
      </c>
      <c r="AV129" s="13" t="s">
        <v>84</v>
      </c>
      <c r="AW129" s="13" t="s">
        <v>37</v>
      </c>
      <c r="AX129" s="13" t="s">
        <v>77</v>
      </c>
      <c r="AY129" s="210" t="s">
        <v>179</v>
      </c>
    </row>
    <row r="130" spans="1:65" s="13" customFormat="1" ht="22.5">
      <c r="B130" s="201"/>
      <c r="C130" s="202"/>
      <c r="D130" s="194" t="s">
        <v>192</v>
      </c>
      <c r="E130" s="203" t="s">
        <v>19</v>
      </c>
      <c r="F130" s="204" t="s">
        <v>868</v>
      </c>
      <c r="G130" s="202"/>
      <c r="H130" s="203" t="s">
        <v>19</v>
      </c>
      <c r="I130" s="205"/>
      <c r="J130" s="202"/>
      <c r="K130" s="202"/>
      <c r="L130" s="206"/>
      <c r="M130" s="207"/>
      <c r="N130" s="208"/>
      <c r="O130" s="208"/>
      <c r="P130" s="208"/>
      <c r="Q130" s="208"/>
      <c r="R130" s="208"/>
      <c r="S130" s="208"/>
      <c r="T130" s="209"/>
      <c r="AT130" s="210" t="s">
        <v>192</v>
      </c>
      <c r="AU130" s="210" t="s">
        <v>86</v>
      </c>
      <c r="AV130" s="13" t="s">
        <v>84</v>
      </c>
      <c r="AW130" s="13" t="s">
        <v>37</v>
      </c>
      <c r="AX130" s="13" t="s">
        <v>77</v>
      </c>
      <c r="AY130" s="210" t="s">
        <v>179</v>
      </c>
    </row>
    <row r="131" spans="1:65" s="14" customFormat="1" ht="11.25">
      <c r="B131" s="211"/>
      <c r="C131" s="212"/>
      <c r="D131" s="194" t="s">
        <v>192</v>
      </c>
      <c r="E131" s="213" t="s">
        <v>19</v>
      </c>
      <c r="F131" s="214" t="s">
        <v>869</v>
      </c>
      <c r="G131" s="212"/>
      <c r="H131" s="215">
        <v>0.53800000000000003</v>
      </c>
      <c r="I131" s="216"/>
      <c r="J131" s="212"/>
      <c r="K131" s="212"/>
      <c r="L131" s="217"/>
      <c r="M131" s="218"/>
      <c r="N131" s="219"/>
      <c r="O131" s="219"/>
      <c r="P131" s="219"/>
      <c r="Q131" s="219"/>
      <c r="R131" s="219"/>
      <c r="S131" s="219"/>
      <c r="T131" s="220"/>
      <c r="AT131" s="221" t="s">
        <v>192</v>
      </c>
      <c r="AU131" s="221" t="s">
        <v>86</v>
      </c>
      <c r="AV131" s="14" t="s">
        <v>86</v>
      </c>
      <c r="AW131" s="14" t="s">
        <v>37</v>
      </c>
      <c r="AX131" s="14" t="s">
        <v>84</v>
      </c>
      <c r="AY131" s="221" t="s">
        <v>179</v>
      </c>
    </row>
    <row r="132" spans="1:65" s="2" customFormat="1" ht="33" customHeight="1">
      <c r="A132" s="37"/>
      <c r="B132" s="38"/>
      <c r="C132" s="181" t="s">
        <v>225</v>
      </c>
      <c r="D132" s="181" t="s">
        <v>181</v>
      </c>
      <c r="E132" s="182" t="s">
        <v>246</v>
      </c>
      <c r="F132" s="183" t="s">
        <v>247</v>
      </c>
      <c r="G132" s="184" t="s">
        <v>228</v>
      </c>
      <c r="H132" s="185">
        <v>0.35799999999999998</v>
      </c>
      <c r="I132" s="186"/>
      <c r="J132" s="187">
        <f>ROUND(I132*H132,2)</f>
        <v>0</v>
      </c>
      <c r="K132" s="183" t="s">
        <v>185</v>
      </c>
      <c r="L132" s="42"/>
      <c r="M132" s="188" t="s">
        <v>19</v>
      </c>
      <c r="N132" s="189" t="s">
        <v>48</v>
      </c>
      <c r="O132" s="67"/>
      <c r="P132" s="190">
        <f>O132*H132</f>
        <v>0</v>
      </c>
      <c r="Q132" s="190">
        <v>0</v>
      </c>
      <c r="R132" s="190">
        <f>Q132*H132</f>
        <v>0</v>
      </c>
      <c r="S132" s="190">
        <v>0</v>
      </c>
      <c r="T132" s="191">
        <f>S132*H132</f>
        <v>0</v>
      </c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R132" s="192" t="s">
        <v>186</v>
      </c>
      <c r="AT132" s="192" t="s">
        <v>181</v>
      </c>
      <c r="AU132" s="192" t="s">
        <v>86</v>
      </c>
      <c r="AY132" s="20" t="s">
        <v>179</v>
      </c>
      <c r="BE132" s="193">
        <f>IF(N132="základní",J132,0)</f>
        <v>0</v>
      </c>
      <c r="BF132" s="193">
        <f>IF(N132="snížená",J132,0)</f>
        <v>0</v>
      </c>
      <c r="BG132" s="193">
        <f>IF(N132="zákl. přenesená",J132,0)</f>
        <v>0</v>
      </c>
      <c r="BH132" s="193">
        <f>IF(N132="sníž. přenesená",J132,0)</f>
        <v>0</v>
      </c>
      <c r="BI132" s="193">
        <f>IF(N132="nulová",J132,0)</f>
        <v>0</v>
      </c>
      <c r="BJ132" s="20" t="s">
        <v>84</v>
      </c>
      <c r="BK132" s="193">
        <f>ROUND(I132*H132,2)</f>
        <v>0</v>
      </c>
      <c r="BL132" s="20" t="s">
        <v>186</v>
      </c>
      <c r="BM132" s="192" t="s">
        <v>248</v>
      </c>
    </row>
    <row r="133" spans="1:65" s="2" customFormat="1" ht="19.5">
      <c r="A133" s="37"/>
      <c r="B133" s="38"/>
      <c r="C133" s="39"/>
      <c r="D133" s="194" t="s">
        <v>188</v>
      </c>
      <c r="E133" s="39"/>
      <c r="F133" s="195" t="s">
        <v>249</v>
      </c>
      <c r="G133" s="39"/>
      <c r="H133" s="39"/>
      <c r="I133" s="196"/>
      <c r="J133" s="39"/>
      <c r="K133" s="39"/>
      <c r="L133" s="42"/>
      <c r="M133" s="197"/>
      <c r="N133" s="198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188</v>
      </c>
      <c r="AU133" s="20" t="s">
        <v>86</v>
      </c>
    </row>
    <row r="134" spans="1:65" s="2" customFormat="1" ht="11.25">
      <c r="A134" s="37"/>
      <c r="B134" s="38"/>
      <c r="C134" s="39"/>
      <c r="D134" s="199" t="s">
        <v>190</v>
      </c>
      <c r="E134" s="39"/>
      <c r="F134" s="200" t="s">
        <v>250</v>
      </c>
      <c r="G134" s="39"/>
      <c r="H134" s="39"/>
      <c r="I134" s="196"/>
      <c r="J134" s="39"/>
      <c r="K134" s="39"/>
      <c r="L134" s="42"/>
      <c r="M134" s="197"/>
      <c r="N134" s="198"/>
      <c r="O134" s="67"/>
      <c r="P134" s="67"/>
      <c r="Q134" s="67"/>
      <c r="R134" s="67"/>
      <c r="S134" s="67"/>
      <c r="T134" s="68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T134" s="20" t="s">
        <v>190</v>
      </c>
      <c r="AU134" s="20" t="s">
        <v>86</v>
      </c>
    </row>
    <row r="135" spans="1:65" s="13" customFormat="1" ht="22.5">
      <c r="B135" s="201"/>
      <c r="C135" s="202"/>
      <c r="D135" s="194" t="s">
        <v>192</v>
      </c>
      <c r="E135" s="203" t="s">
        <v>19</v>
      </c>
      <c r="F135" s="204" t="s">
        <v>251</v>
      </c>
      <c r="G135" s="202"/>
      <c r="H135" s="203" t="s">
        <v>19</v>
      </c>
      <c r="I135" s="205"/>
      <c r="J135" s="202"/>
      <c r="K135" s="202"/>
      <c r="L135" s="206"/>
      <c r="M135" s="207"/>
      <c r="N135" s="208"/>
      <c r="O135" s="208"/>
      <c r="P135" s="208"/>
      <c r="Q135" s="208"/>
      <c r="R135" s="208"/>
      <c r="S135" s="208"/>
      <c r="T135" s="209"/>
      <c r="AT135" s="210" t="s">
        <v>192</v>
      </c>
      <c r="AU135" s="210" t="s">
        <v>86</v>
      </c>
      <c r="AV135" s="13" t="s">
        <v>84</v>
      </c>
      <c r="AW135" s="13" t="s">
        <v>37</v>
      </c>
      <c r="AX135" s="13" t="s">
        <v>77</v>
      </c>
      <c r="AY135" s="210" t="s">
        <v>179</v>
      </c>
    </row>
    <row r="136" spans="1:65" s="13" customFormat="1" ht="22.5">
      <c r="B136" s="201"/>
      <c r="C136" s="202"/>
      <c r="D136" s="194" t="s">
        <v>192</v>
      </c>
      <c r="E136" s="203" t="s">
        <v>19</v>
      </c>
      <c r="F136" s="204" t="s">
        <v>868</v>
      </c>
      <c r="G136" s="202"/>
      <c r="H136" s="203" t="s">
        <v>19</v>
      </c>
      <c r="I136" s="205"/>
      <c r="J136" s="202"/>
      <c r="K136" s="202"/>
      <c r="L136" s="206"/>
      <c r="M136" s="207"/>
      <c r="N136" s="208"/>
      <c r="O136" s="208"/>
      <c r="P136" s="208"/>
      <c r="Q136" s="208"/>
      <c r="R136" s="208"/>
      <c r="S136" s="208"/>
      <c r="T136" s="209"/>
      <c r="AT136" s="210" t="s">
        <v>192</v>
      </c>
      <c r="AU136" s="210" t="s">
        <v>86</v>
      </c>
      <c r="AV136" s="13" t="s">
        <v>84</v>
      </c>
      <c r="AW136" s="13" t="s">
        <v>37</v>
      </c>
      <c r="AX136" s="13" t="s">
        <v>77</v>
      </c>
      <c r="AY136" s="210" t="s">
        <v>179</v>
      </c>
    </row>
    <row r="137" spans="1:65" s="14" customFormat="1" ht="11.25">
      <c r="B137" s="211"/>
      <c r="C137" s="212"/>
      <c r="D137" s="194" t="s">
        <v>192</v>
      </c>
      <c r="E137" s="213" t="s">
        <v>19</v>
      </c>
      <c r="F137" s="214" t="s">
        <v>870</v>
      </c>
      <c r="G137" s="212"/>
      <c r="H137" s="215">
        <v>0.35799999999999998</v>
      </c>
      <c r="I137" s="216"/>
      <c r="J137" s="212"/>
      <c r="K137" s="212"/>
      <c r="L137" s="217"/>
      <c r="M137" s="218"/>
      <c r="N137" s="219"/>
      <c r="O137" s="219"/>
      <c r="P137" s="219"/>
      <c r="Q137" s="219"/>
      <c r="R137" s="219"/>
      <c r="S137" s="219"/>
      <c r="T137" s="220"/>
      <c r="AT137" s="221" t="s">
        <v>192</v>
      </c>
      <c r="AU137" s="221" t="s">
        <v>86</v>
      </c>
      <c r="AV137" s="14" t="s">
        <v>86</v>
      </c>
      <c r="AW137" s="14" t="s">
        <v>37</v>
      </c>
      <c r="AX137" s="14" t="s">
        <v>84</v>
      </c>
      <c r="AY137" s="221" t="s">
        <v>179</v>
      </c>
    </row>
    <row r="138" spans="1:65" s="2" customFormat="1" ht="24.2" customHeight="1">
      <c r="A138" s="37"/>
      <c r="B138" s="38"/>
      <c r="C138" s="181" t="s">
        <v>236</v>
      </c>
      <c r="D138" s="181" t="s">
        <v>181</v>
      </c>
      <c r="E138" s="182" t="s">
        <v>254</v>
      </c>
      <c r="F138" s="183" t="s">
        <v>255</v>
      </c>
      <c r="G138" s="184" t="s">
        <v>228</v>
      </c>
      <c r="H138" s="185">
        <v>4.2000000000000003E-2</v>
      </c>
      <c r="I138" s="186"/>
      <c r="J138" s="187">
        <f>ROUND(I138*H138,2)</f>
        <v>0</v>
      </c>
      <c r="K138" s="183" t="s">
        <v>185</v>
      </c>
      <c r="L138" s="42"/>
      <c r="M138" s="188" t="s">
        <v>19</v>
      </c>
      <c r="N138" s="189" t="s">
        <v>48</v>
      </c>
      <c r="O138" s="67"/>
      <c r="P138" s="190">
        <f>O138*H138</f>
        <v>0</v>
      </c>
      <c r="Q138" s="190">
        <v>0</v>
      </c>
      <c r="R138" s="190">
        <f>Q138*H138</f>
        <v>0</v>
      </c>
      <c r="S138" s="190">
        <v>0</v>
      </c>
      <c r="T138" s="191">
        <f>S138*H138</f>
        <v>0</v>
      </c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R138" s="192" t="s">
        <v>186</v>
      </c>
      <c r="AT138" s="192" t="s">
        <v>181</v>
      </c>
      <c r="AU138" s="192" t="s">
        <v>86</v>
      </c>
      <c r="AY138" s="20" t="s">
        <v>179</v>
      </c>
      <c r="BE138" s="193">
        <f>IF(N138="základní",J138,0)</f>
        <v>0</v>
      </c>
      <c r="BF138" s="193">
        <f>IF(N138="snížená",J138,0)</f>
        <v>0</v>
      </c>
      <c r="BG138" s="193">
        <f>IF(N138="zákl. přenesená",J138,0)</f>
        <v>0</v>
      </c>
      <c r="BH138" s="193">
        <f>IF(N138="sníž. přenesená",J138,0)</f>
        <v>0</v>
      </c>
      <c r="BI138" s="193">
        <f>IF(N138="nulová",J138,0)</f>
        <v>0</v>
      </c>
      <c r="BJ138" s="20" t="s">
        <v>84</v>
      </c>
      <c r="BK138" s="193">
        <f>ROUND(I138*H138,2)</f>
        <v>0</v>
      </c>
      <c r="BL138" s="20" t="s">
        <v>186</v>
      </c>
      <c r="BM138" s="192" t="s">
        <v>256</v>
      </c>
    </row>
    <row r="139" spans="1:65" s="2" customFormat="1" ht="29.25">
      <c r="A139" s="37"/>
      <c r="B139" s="38"/>
      <c r="C139" s="39"/>
      <c r="D139" s="194" t="s">
        <v>188</v>
      </c>
      <c r="E139" s="39"/>
      <c r="F139" s="195" t="s">
        <v>257</v>
      </c>
      <c r="G139" s="39"/>
      <c r="H139" s="39"/>
      <c r="I139" s="196"/>
      <c r="J139" s="39"/>
      <c r="K139" s="39"/>
      <c r="L139" s="42"/>
      <c r="M139" s="197"/>
      <c r="N139" s="198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188</v>
      </c>
      <c r="AU139" s="20" t="s">
        <v>86</v>
      </c>
    </row>
    <row r="140" spans="1:65" s="2" customFormat="1" ht="11.25">
      <c r="A140" s="37"/>
      <c r="B140" s="38"/>
      <c r="C140" s="39"/>
      <c r="D140" s="199" t="s">
        <v>190</v>
      </c>
      <c r="E140" s="39"/>
      <c r="F140" s="200" t="s">
        <v>258</v>
      </c>
      <c r="G140" s="39"/>
      <c r="H140" s="39"/>
      <c r="I140" s="196"/>
      <c r="J140" s="39"/>
      <c r="K140" s="39"/>
      <c r="L140" s="42"/>
      <c r="M140" s="197"/>
      <c r="N140" s="198"/>
      <c r="O140" s="67"/>
      <c r="P140" s="67"/>
      <c r="Q140" s="67"/>
      <c r="R140" s="67"/>
      <c r="S140" s="67"/>
      <c r="T140" s="68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20" t="s">
        <v>190</v>
      </c>
      <c r="AU140" s="20" t="s">
        <v>86</v>
      </c>
    </row>
    <row r="141" spans="1:65" s="13" customFormat="1" ht="22.5">
      <c r="B141" s="201"/>
      <c r="C141" s="202"/>
      <c r="D141" s="194" t="s">
        <v>192</v>
      </c>
      <c r="E141" s="203" t="s">
        <v>19</v>
      </c>
      <c r="F141" s="204" t="s">
        <v>259</v>
      </c>
      <c r="G141" s="202"/>
      <c r="H141" s="203" t="s">
        <v>19</v>
      </c>
      <c r="I141" s="205"/>
      <c r="J141" s="202"/>
      <c r="K141" s="202"/>
      <c r="L141" s="206"/>
      <c r="M141" s="207"/>
      <c r="N141" s="208"/>
      <c r="O141" s="208"/>
      <c r="P141" s="208"/>
      <c r="Q141" s="208"/>
      <c r="R141" s="208"/>
      <c r="S141" s="208"/>
      <c r="T141" s="209"/>
      <c r="AT141" s="210" t="s">
        <v>192</v>
      </c>
      <c r="AU141" s="210" t="s">
        <v>86</v>
      </c>
      <c r="AV141" s="13" t="s">
        <v>84</v>
      </c>
      <c r="AW141" s="13" t="s">
        <v>37</v>
      </c>
      <c r="AX141" s="13" t="s">
        <v>77</v>
      </c>
      <c r="AY141" s="210" t="s">
        <v>179</v>
      </c>
    </row>
    <row r="142" spans="1:65" s="14" customFormat="1" ht="11.25">
      <c r="B142" s="211"/>
      <c r="C142" s="212"/>
      <c r="D142" s="194" t="s">
        <v>192</v>
      </c>
      <c r="E142" s="213" t="s">
        <v>19</v>
      </c>
      <c r="F142" s="214" t="s">
        <v>871</v>
      </c>
      <c r="G142" s="212"/>
      <c r="H142" s="215">
        <v>4.2000000000000003E-2</v>
      </c>
      <c r="I142" s="216"/>
      <c r="J142" s="212"/>
      <c r="K142" s="212"/>
      <c r="L142" s="217"/>
      <c r="M142" s="218"/>
      <c r="N142" s="219"/>
      <c r="O142" s="219"/>
      <c r="P142" s="219"/>
      <c r="Q142" s="219"/>
      <c r="R142" s="219"/>
      <c r="S142" s="219"/>
      <c r="T142" s="220"/>
      <c r="AT142" s="221" t="s">
        <v>192</v>
      </c>
      <c r="AU142" s="221" t="s">
        <v>86</v>
      </c>
      <c r="AV142" s="14" t="s">
        <v>86</v>
      </c>
      <c r="AW142" s="14" t="s">
        <v>37</v>
      </c>
      <c r="AX142" s="14" t="s">
        <v>84</v>
      </c>
      <c r="AY142" s="221" t="s">
        <v>179</v>
      </c>
    </row>
    <row r="143" spans="1:65" s="2" customFormat="1" ht="37.9" customHeight="1">
      <c r="A143" s="37"/>
      <c r="B143" s="38"/>
      <c r="C143" s="181" t="s">
        <v>245</v>
      </c>
      <c r="D143" s="181" t="s">
        <v>181</v>
      </c>
      <c r="E143" s="182" t="s">
        <v>264</v>
      </c>
      <c r="F143" s="183" t="s">
        <v>265</v>
      </c>
      <c r="G143" s="184" t="s">
        <v>228</v>
      </c>
      <c r="H143" s="185">
        <v>0.59799999999999998</v>
      </c>
      <c r="I143" s="186"/>
      <c r="J143" s="187">
        <f>ROUND(I143*H143,2)</f>
        <v>0</v>
      </c>
      <c r="K143" s="183" t="s">
        <v>185</v>
      </c>
      <c r="L143" s="42"/>
      <c r="M143" s="188" t="s">
        <v>19</v>
      </c>
      <c r="N143" s="189" t="s">
        <v>48</v>
      </c>
      <c r="O143" s="67"/>
      <c r="P143" s="190">
        <f>O143*H143</f>
        <v>0</v>
      </c>
      <c r="Q143" s="190">
        <v>0</v>
      </c>
      <c r="R143" s="190">
        <f>Q143*H143</f>
        <v>0</v>
      </c>
      <c r="S143" s="190">
        <v>0</v>
      </c>
      <c r="T143" s="191">
        <f>S143*H143</f>
        <v>0</v>
      </c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R143" s="192" t="s">
        <v>186</v>
      </c>
      <c r="AT143" s="192" t="s">
        <v>181</v>
      </c>
      <c r="AU143" s="192" t="s">
        <v>86</v>
      </c>
      <c r="AY143" s="20" t="s">
        <v>179</v>
      </c>
      <c r="BE143" s="193">
        <f>IF(N143="základní",J143,0)</f>
        <v>0</v>
      </c>
      <c r="BF143" s="193">
        <f>IF(N143="snížená",J143,0)</f>
        <v>0</v>
      </c>
      <c r="BG143" s="193">
        <f>IF(N143="zákl. přenesená",J143,0)</f>
        <v>0</v>
      </c>
      <c r="BH143" s="193">
        <f>IF(N143="sníž. přenesená",J143,0)</f>
        <v>0</v>
      </c>
      <c r="BI143" s="193">
        <f>IF(N143="nulová",J143,0)</f>
        <v>0</v>
      </c>
      <c r="BJ143" s="20" t="s">
        <v>84</v>
      </c>
      <c r="BK143" s="193">
        <f>ROUND(I143*H143,2)</f>
        <v>0</v>
      </c>
      <c r="BL143" s="20" t="s">
        <v>186</v>
      </c>
      <c r="BM143" s="192" t="s">
        <v>266</v>
      </c>
    </row>
    <row r="144" spans="1:65" s="2" customFormat="1" ht="39">
      <c r="A144" s="37"/>
      <c r="B144" s="38"/>
      <c r="C144" s="39"/>
      <c r="D144" s="194" t="s">
        <v>188</v>
      </c>
      <c r="E144" s="39"/>
      <c r="F144" s="195" t="s">
        <v>267</v>
      </c>
      <c r="G144" s="39"/>
      <c r="H144" s="39"/>
      <c r="I144" s="196"/>
      <c r="J144" s="39"/>
      <c r="K144" s="39"/>
      <c r="L144" s="42"/>
      <c r="M144" s="197"/>
      <c r="N144" s="198"/>
      <c r="O144" s="67"/>
      <c r="P144" s="67"/>
      <c r="Q144" s="67"/>
      <c r="R144" s="67"/>
      <c r="S144" s="67"/>
      <c r="T144" s="68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T144" s="20" t="s">
        <v>188</v>
      </c>
      <c r="AU144" s="20" t="s">
        <v>86</v>
      </c>
    </row>
    <row r="145" spans="1:65" s="2" customFormat="1" ht="11.25">
      <c r="A145" s="37"/>
      <c r="B145" s="38"/>
      <c r="C145" s="39"/>
      <c r="D145" s="199" t="s">
        <v>190</v>
      </c>
      <c r="E145" s="39"/>
      <c r="F145" s="200" t="s">
        <v>268</v>
      </c>
      <c r="G145" s="39"/>
      <c r="H145" s="39"/>
      <c r="I145" s="196"/>
      <c r="J145" s="39"/>
      <c r="K145" s="39"/>
      <c r="L145" s="42"/>
      <c r="M145" s="197"/>
      <c r="N145" s="198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190</v>
      </c>
      <c r="AU145" s="20" t="s">
        <v>86</v>
      </c>
    </row>
    <row r="146" spans="1:65" s="13" customFormat="1" ht="22.5">
      <c r="B146" s="201"/>
      <c r="C146" s="202"/>
      <c r="D146" s="194" t="s">
        <v>192</v>
      </c>
      <c r="E146" s="203" t="s">
        <v>19</v>
      </c>
      <c r="F146" s="204" t="s">
        <v>269</v>
      </c>
      <c r="G146" s="202"/>
      <c r="H146" s="203" t="s">
        <v>19</v>
      </c>
      <c r="I146" s="205"/>
      <c r="J146" s="202"/>
      <c r="K146" s="202"/>
      <c r="L146" s="206"/>
      <c r="M146" s="207"/>
      <c r="N146" s="208"/>
      <c r="O146" s="208"/>
      <c r="P146" s="208"/>
      <c r="Q146" s="208"/>
      <c r="R146" s="208"/>
      <c r="S146" s="208"/>
      <c r="T146" s="209"/>
      <c r="AT146" s="210" t="s">
        <v>192</v>
      </c>
      <c r="AU146" s="210" t="s">
        <v>86</v>
      </c>
      <c r="AV146" s="13" t="s">
        <v>84</v>
      </c>
      <c r="AW146" s="13" t="s">
        <v>37</v>
      </c>
      <c r="AX146" s="13" t="s">
        <v>77</v>
      </c>
      <c r="AY146" s="210" t="s">
        <v>179</v>
      </c>
    </row>
    <row r="147" spans="1:65" s="14" customFormat="1" ht="22.5">
      <c r="B147" s="211"/>
      <c r="C147" s="212"/>
      <c r="D147" s="194" t="s">
        <v>192</v>
      </c>
      <c r="E147" s="213" t="s">
        <v>19</v>
      </c>
      <c r="F147" s="214" t="s">
        <v>872</v>
      </c>
      <c r="G147" s="212"/>
      <c r="H147" s="215">
        <v>0.28000000000000003</v>
      </c>
      <c r="I147" s="216"/>
      <c r="J147" s="212"/>
      <c r="K147" s="212"/>
      <c r="L147" s="217"/>
      <c r="M147" s="218"/>
      <c r="N147" s="219"/>
      <c r="O147" s="219"/>
      <c r="P147" s="219"/>
      <c r="Q147" s="219"/>
      <c r="R147" s="219"/>
      <c r="S147" s="219"/>
      <c r="T147" s="220"/>
      <c r="AT147" s="221" t="s">
        <v>192</v>
      </c>
      <c r="AU147" s="221" t="s">
        <v>86</v>
      </c>
      <c r="AV147" s="14" t="s">
        <v>86</v>
      </c>
      <c r="AW147" s="14" t="s">
        <v>37</v>
      </c>
      <c r="AX147" s="14" t="s">
        <v>77</v>
      </c>
      <c r="AY147" s="221" t="s">
        <v>179</v>
      </c>
    </row>
    <row r="148" spans="1:65" s="14" customFormat="1" ht="22.5">
      <c r="B148" s="211"/>
      <c r="C148" s="212"/>
      <c r="D148" s="194" t="s">
        <v>192</v>
      </c>
      <c r="E148" s="213" t="s">
        <v>19</v>
      </c>
      <c r="F148" s="214" t="s">
        <v>873</v>
      </c>
      <c r="G148" s="212"/>
      <c r="H148" s="215">
        <v>0.53800000000000003</v>
      </c>
      <c r="I148" s="216"/>
      <c r="J148" s="212"/>
      <c r="K148" s="212"/>
      <c r="L148" s="217"/>
      <c r="M148" s="218"/>
      <c r="N148" s="219"/>
      <c r="O148" s="219"/>
      <c r="P148" s="219"/>
      <c r="Q148" s="219"/>
      <c r="R148" s="219"/>
      <c r="S148" s="219"/>
      <c r="T148" s="220"/>
      <c r="AT148" s="221" t="s">
        <v>192</v>
      </c>
      <c r="AU148" s="221" t="s">
        <v>86</v>
      </c>
      <c r="AV148" s="14" t="s">
        <v>86</v>
      </c>
      <c r="AW148" s="14" t="s">
        <v>37</v>
      </c>
      <c r="AX148" s="14" t="s">
        <v>77</v>
      </c>
      <c r="AY148" s="221" t="s">
        <v>179</v>
      </c>
    </row>
    <row r="149" spans="1:65" s="16" customFormat="1" ht="11.25">
      <c r="B149" s="233"/>
      <c r="C149" s="234"/>
      <c r="D149" s="194" t="s">
        <v>192</v>
      </c>
      <c r="E149" s="235" t="s">
        <v>19</v>
      </c>
      <c r="F149" s="236" t="s">
        <v>273</v>
      </c>
      <c r="G149" s="234"/>
      <c r="H149" s="237">
        <v>0.81799999999999995</v>
      </c>
      <c r="I149" s="238"/>
      <c r="J149" s="234"/>
      <c r="K149" s="234"/>
      <c r="L149" s="239"/>
      <c r="M149" s="240"/>
      <c r="N149" s="241"/>
      <c r="O149" s="241"/>
      <c r="P149" s="241"/>
      <c r="Q149" s="241"/>
      <c r="R149" s="241"/>
      <c r="S149" s="241"/>
      <c r="T149" s="242"/>
      <c r="AT149" s="243" t="s">
        <v>192</v>
      </c>
      <c r="AU149" s="243" t="s">
        <v>86</v>
      </c>
      <c r="AV149" s="16" t="s">
        <v>94</v>
      </c>
      <c r="AW149" s="16" t="s">
        <v>37</v>
      </c>
      <c r="AX149" s="16" t="s">
        <v>77</v>
      </c>
      <c r="AY149" s="243" t="s">
        <v>179</v>
      </c>
    </row>
    <row r="150" spans="1:65" s="14" customFormat="1" ht="22.5">
      <c r="B150" s="211"/>
      <c r="C150" s="212"/>
      <c r="D150" s="194" t="s">
        <v>192</v>
      </c>
      <c r="E150" s="213" t="s">
        <v>19</v>
      </c>
      <c r="F150" s="214" t="s">
        <v>874</v>
      </c>
      <c r="G150" s="212"/>
      <c r="H150" s="215">
        <v>-0.22</v>
      </c>
      <c r="I150" s="216"/>
      <c r="J150" s="212"/>
      <c r="K150" s="212"/>
      <c r="L150" s="217"/>
      <c r="M150" s="218"/>
      <c r="N150" s="219"/>
      <c r="O150" s="219"/>
      <c r="P150" s="219"/>
      <c r="Q150" s="219"/>
      <c r="R150" s="219"/>
      <c r="S150" s="219"/>
      <c r="T150" s="220"/>
      <c r="AT150" s="221" t="s">
        <v>192</v>
      </c>
      <c r="AU150" s="221" t="s">
        <v>86</v>
      </c>
      <c r="AV150" s="14" t="s">
        <v>86</v>
      </c>
      <c r="AW150" s="14" t="s">
        <v>37</v>
      </c>
      <c r="AX150" s="14" t="s">
        <v>77</v>
      </c>
      <c r="AY150" s="221" t="s">
        <v>179</v>
      </c>
    </row>
    <row r="151" spans="1:65" s="15" customFormat="1" ht="11.25">
      <c r="B151" s="222"/>
      <c r="C151" s="223"/>
      <c r="D151" s="194" t="s">
        <v>192</v>
      </c>
      <c r="E151" s="224" t="s">
        <v>19</v>
      </c>
      <c r="F151" s="225" t="s">
        <v>205</v>
      </c>
      <c r="G151" s="223"/>
      <c r="H151" s="226">
        <v>0.59799999999999998</v>
      </c>
      <c r="I151" s="227"/>
      <c r="J151" s="223"/>
      <c r="K151" s="223"/>
      <c r="L151" s="228"/>
      <c r="M151" s="229"/>
      <c r="N151" s="230"/>
      <c r="O151" s="230"/>
      <c r="P151" s="230"/>
      <c r="Q151" s="230"/>
      <c r="R151" s="230"/>
      <c r="S151" s="230"/>
      <c r="T151" s="231"/>
      <c r="AT151" s="232" t="s">
        <v>192</v>
      </c>
      <c r="AU151" s="232" t="s">
        <v>86</v>
      </c>
      <c r="AV151" s="15" t="s">
        <v>186</v>
      </c>
      <c r="AW151" s="15" t="s">
        <v>37</v>
      </c>
      <c r="AX151" s="15" t="s">
        <v>84</v>
      </c>
      <c r="AY151" s="232" t="s">
        <v>179</v>
      </c>
    </row>
    <row r="152" spans="1:65" s="2" customFormat="1" ht="37.9" customHeight="1">
      <c r="A152" s="37"/>
      <c r="B152" s="38"/>
      <c r="C152" s="181" t="s">
        <v>253</v>
      </c>
      <c r="D152" s="181" t="s">
        <v>181</v>
      </c>
      <c r="E152" s="182" t="s">
        <v>277</v>
      </c>
      <c r="F152" s="183" t="s">
        <v>278</v>
      </c>
      <c r="G152" s="184" t="s">
        <v>228</v>
      </c>
      <c r="H152" s="185">
        <v>0.35799999999999998</v>
      </c>
      <c r="I152" s="186"/>
      <c r="J152" s="187">
        <f>ROUND(I152*H152,2)</f>
        <v>0</v>
      </c>
      <c r="K152" s="183" t="s">
        <v>185</v>
      </c>
      <c r="L152" s="42"/>
      <c r="M152" s="188" t="s">
        <v>19</v>
      </c>
      <c r="N152" s="189" t="s">
        <v>48</v>
      </c>
      <c r="O152" s="67"/>
      <c r="P152" s="190">
        <f>O152*H152</f>
        <v>0</v>
      </c>
      <c r="Q152" s="190">
        <v>0</v>
      </c>
      <c r="R152" s="190">
        <f>Q152*H152</f>
        <v>0</v>
      </c>
      <c r="S152" s="190">
        <v>0</v>
      </c>
      <c r="T152" s="191">
        <f>S152*H152</f>
        <v>0</v>
      </c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R152" s="192" t="s">
        <v>186</v>
      </c>
      <c r="AT152" s="192" t="s">
        <v>181</v>
      </c>
      <c r="AU152" s="192" t="s">
        <v>86</v>
      </c>
      <c r="AY152" s="20" t="s">
        <v>179</v>
      </c>
      <c r="BE152" s="193">
        <f>IF(N152="základní",J152,0)</f>
        <v>0</v>
      </c>
      <c r="BF152" s="193">
        <f>IF(N152="snížená",J152,0)</f>
        <v>0</v>
      </c>
      <c r="BG152" s="193">
        <f>IF(N152="zákl. přenesená",J152,0)</f>
        <v>0</v>
      </c>
      <c r="BH152" s="193">
        <f>IF(N152="sníž. přenesená",J152,0)</f>
        <v>0</v>
      </c>
      <c r="BI152" s="193">
        <f>IF(N152="nulová",J152,0)</f>
        <v>0</v>
      </c>
      <c r="BJ152" s="20" t="s">
        <v>84</v>
      </c>
      <c r="BK152" s="193">
        <f>ROUND(I152*H152,2)</f>
        <v>0</v>
      </c>
      <c r="BL152" s="20" t="s">
        <v>186</v>
      </c>
      <c r="BM152" s="192" t="s">
        <v>678</v>
      </c>
    </row>
    <row r="153" spans="1:65" s="2" customFormat="1" ht="39">
      <c r="A153" s="37"/>
      <c r="B153" s="38"/>
      <c r="C153" s="39"/>
      <c r="D153" s="194" t="s">
        <v>188</v>
      </c>
      <c r="E153" s="39"/>
      <c r="F153" s="195" t="s">
        <v>280</v>
      </c>
      <c r="G153" s="39"/>
      <c r="H153" s="39"/>
      <c r="I153" s="196"/>
      <c r="J153" s="39"/>
      <c r="K153" s="39"/>
      <c r="L153" s="42"/>
      <c r="M153" s="197"/>
      <c r="N153" s="198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188</v>
      </c>
      <c r="AU153" s="20" t="s">
        <v>86</v>
      </c>
    </row>
    <row r="154" spans="1:65" s="2" customFormat="1" ht="11.25">
      <c r="A154" s="37"/>
      <c r="B154" s="38"/>
      <c r="C154" s="39"/>
      <c r="D154" s="199" t="s">
        <v>190</v>
      </c>
      <c r="E154" s="39"/>
      <c r="F154" s="200" t="s">
        <v>281</v>
      </c>
      <c r="G154" s="39"/>
      <c r="H154" s="39"/>
      <c r="I154" s="196"/>
      <c r="J154" s="39"/>
      <c r="K154" s="39"/>
      <c r="L154" s="42"/>
      <c r="M154" s="197"/>
      <c r="N154" s="198"/>
      <c r="O154" s="67"/>
      <c r="P154" s="67"/>
      <c r="Q154" s="67"/>
      <c r="R154" s="67"/>
      <c r="S154" s="67"/>
      <c r="T154" s="68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T154" s="20" t="s">
        <v>190</v>
      </c>
      <c r="AU154" s="20" t="s">
        <v>86</v>
      </c>
    </row>
    <row r="155" spans="1:65" s="13" customFormat="1" ht="22.5">
      <c r="B155" s="201"/>
      <c r="C155" s="202"/>
      <c r="D155" s="194" t="s">
        <v>192</v>
      </c>
      <c r="E155" s="203" t="s">
        <v>19</v>
      </c>
      <c r="F155" s="204" t="s">
        <v>269</v>
      </c>
      <c r="G155" s="202"/>
      <c r="H155" s="203" t="s">
        <v>19</v>
      </c>
      <c r="I155" s="205"/>
      <c r="J155" s="202"/>
      <c r="K155" s="202"/>
      <c r="L155" s="206"/>
      <c r="M155" s="207"/>
      <c r="N155" s="208"/>
      <c r="O155" s="208"/>
      <c r="P155" s="208"/>
      <c r="Q155" s="208"/>
      <c r="R155" s="208"/>
      <c r="S155" s="208"/>
      <c r="T155" s="209"/>
      <c r="AT155" s="210" t="s">
        <v>192</v>
      </c>
      <c r="AU155" s="210" t="s">
        <v>86</v>
      </c>
      <c r="AV155" s="13" t="s">
        <v>84</v>
      </c>
      <c r="AW155" s="13" t="s">
        <v>37</v>
      </c>
      <c r="AX155" s="13" t="s">
        <v>77</v>
      </c>
      <c r="AY155" s="210" t="s">
        <v>179</v>
      </c>
    </row>
    <row r="156" spans="1:65" s="14" customFormat="1" ht="22.5">
      <c r="B156" s="211"/>
      <c r="C156" s="212"/>
      <c r="D156" s="194" t="s">
        <v>192</v>
      </c>
      <c r="E156" s="213" t="s">
        <v>19</v>
      </c>
      <c r="F156" s="214" t="s">
        <v>875</v>
      </c>
      <c r="G156" s="212"/>
      <c r="H156" s="215">
        <v>0.35799999999999998</v>
      </c>
      <c r="I156" s="216"/>
      <c r="J156" s="212"/>
      <c r="K156" s="212"/>
      <c r="L156" s="217"/>
      <c r="M156" s="218"/>
      <c r="N156" s="219"/>
      <c r="O156" s="219"/>
      <c r="P156" s="219"/>
      <c r="Q156" s="219"/>
      <c r="R156" s="219"/>
      <c r="S156" s="219"/>
      <c r="T156" s="220"/>
      <c r="AT156" s="221" t="s">
        <v>192</v>
      </c>
      <c r="AU156" s="221" t="s">
        <v>86</v>
      </c>
      <c r="AV156" s="14" t="s">
        <v>86</v>
      </c>
      <c r="AW156" s="14" t="s">
        <v>37</v>
      </c>
      <c r="AX156" s="14" t="s">
        <v>84</v>
      </c>
      <c r="AY156" s="221" t="s">
        <v>179</v>
      </c>
    </row>
    <row r="157" spans="1:65" s="2" customFormat="1" ht="37.9" customHeight="1">
      <c r="A157" s="37"/>
      <c r="B157" s="38"/>
      <c r="C157" s="181" t="s">
        <v>263</v>
      </c>
      <c r="D157" s="181" t="s">
        <v>181</v>
      </c>
      <c r="E157" s="182" t="s">
        <v>284</v>
      </c>
      <c r="F157" s="183" t="s">
        <v>285</v>
      </c>
      <c r="G157" s="184" t="s">
        <v>228</v>
      </c>
      <c r="H157" s="185">
        <v>0.59799999999999998</v>
      </c>
      <c r="I157" s="186"/>
      <c r="J157" s="187">
        <f>ROUND(I157*H157,2)</f>
        <v>0</v>
      </c>
      <c r="K157" s="183" t="s">
        <v>185</v>
      </c>
      <c r="L157" s="42"/>
      <c r="M157" s="188" t="s">
        <v>19</v>
      </c>
      <c r="N157" s="189" t="s">
        <v>48</v>
      </c>
      <c r="O157" s="67"/>
      <c r="P157" s="190">
        <f>O157*H157</f>
        <v>0</v>
      </c>
      <c r="Q157" s="190">
        <v>0</v>
      </c>
      <c r="R157" s="190">
        <f>Q157*H157</f>
        <v>0</v>
      </c>
      <c r="S157" s="190">
        <v>0</v>
      </c>
      <c r="T157" s="191">
        <f>S157*H157</f>
        <v>0</v>
      </c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R157" s="192" t="s">
        <v>186</v>
      </c>
      <c r="AT157" s="192" t="s">
        <v>181</v>
      </c>
      <c r="AU157" s="192" t="s">
        <v>86</v>
      </c>
      <c r="AY157" s="20" t="s">
        <v>179</v>
      </c>
      <c r="BE157" s="193">
        <f>IF(N157="základní",J157,0)</f>
        <v>0</v>
      </c>
      <c r="BF157" s="193">
        <f>IF(N157="snížená",J157,0)</f>
        <v>0</v>
      </c>
      <c r="BG157" s="193">
        <f>IF(N157="zákl. přenesená",J157,0)</f>
        <v>0</v>
      </c>
      <c r="BH157" s="193">
        <f>IF(N157="sníž. přenesená",J157,0)</f>
        <v>0</v>
      </c>
      <c r="BI157" s="193">
        <f>IF(N157="nulová",J157,0)</f>
        <v>0</v>
      </c>
      <c r="BJ157" s="20" t="s">
        <v>84</v>
      </c>
      <c r="BK157" s="193">
        <f>ROUND(I157*H157,2)</f>
        <v>0</v>
      </c>
      <c r="BL157" s="20" t="s">
        <v>186</v>
      </c>
      <c r="BM157" s="192" t="s">
        <v>286</v>
      </c>
    </row>
    <row r="158" spans="1:65" s="2" customFormat="1" ht="39">
      <c r="A158" s="37"/>
      <c r="B158" s="38"/>
      <c r="C158" s="39"/>
      <c r="D158" s="194" t="s">
        <v>188</v>
      </c>
      <c r="E158" s="39"/>
      <c r="F158" s="195" t="s">
        <v>287</v>
      </c>
      <c r="G158" s="39"/>
      <c r="H158" s="39"/>
      <c r="I158" s="196"/>
      <c r="J158" s="39"/>
      <c r="K158" s="39"/>
      <c r="L158" s="42"/>
      <c r="M158" s="197"/>
      <c r="N158" s="198"/>
      <c r="O158" s="67"/>
      <c r="P158" s="67"/>
      <c r="Q158" s="67"/>
      <c r="R158" s="67"/>
      <c r="S158" s="67"/>
      <c r="T158" s="68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T158" s="20" t="s">
        <v>188</v>
      </c>
      <c r="AU158" s="20" t="s">
        <v>86</v>
      </c>
    </row>
    <row r="159" spans="1:65" s="2" customFormat="1" ht="11.25">
      <c r="A159" s="37"/>
      <c r="B159" s="38"/>
      <c r="C159" s="39"/>
      <c r="D159" s="199" t="s">
        <v>190</v>
      </c>
      <c r="E159" s="39"/>
      <c r="F159" s="200" t="s">
        <v>288</v>
      </c>
      <c r="G159" s="39"/>
      <c r="H159" s="39"/>
      <c r="I159" s="196"/>
      <c r="J159" s="39"/>
      <c r="K159" s="39"/>
      <c r="L159" s="42"/>
      <c r="M159" s="197"/>
      <c r="N159" s="198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190</v>
      </c>
      <c r="AU159" s="20" t="s">
        <v>86</v>
      </c>
    </row>
    <row r="160" spans="1:65" s="13" customFormat="1" ht="11.25">
      <c r="B160" s="201"/>
      <c r="C160" s="202"/>
      <c r="D160" s="194" t="s">
        <v>192</v>
      </c>
      <c r="E160" s="203" t="s">
        <v>19</v>
      </c>
      <c r="F160" s="204" t="s">
        <v>289</v>
      </c>
      <c r="G160" s="202"/>
      <c r="H160" s="203" t="s">
        <v>19</v>
      </c>
      <c r="I160" s="205"/>
      <c r="J160" s="202"/>
      <c r="K160" s="202"/>
      <c r="L160" s="206"/>
      <c r="M160" s="207"/>
      <c r="N160" s="208"/>
      <c r="O160" s="208"/>
      <c r="P160" s="208"/>
      <c r="Q160" s="208"/>
      <c r="R160" s="208"/>
      <c r="S160" s="208"/>
      <c r="T160" s="209"/>
      <c r="AT160" s="210" t="s">
        <v>192</v>
      </c>
      <c r="AU160" s="210" t="s">
        <v>86</v>
      </c>
      <c r="AV160" s="13" t="s">
        <v>84</v>
      </c>
      <c r="AW160" s="13" t="s">
        <v>37</v>
      </c>
      <c r="AX160" s="13" t="s">
        <v>77</v>
      </c>
      <c r="AY160" s="210" t="s">
        <v>179</v>
      </c>
    </row>
    <row r="161" spans="1:65" s="14" customFormat="1" ht="11.25">
      <c r="B161" s="211"/>
      <c r="C161" s="212"/>
      <c r="D161" s="194" t="s">
        <v>192</v>
      </c>
      <c r="E161" s="213" t="s">
        <v>19</v>
      </c>
      <c r="F161" s="214" t="s">
        <v>876</v>
      </c>
      <c r="G161" s="212"/>
      <c r="H161" s="215">
        <v>0.59799999999999998</v>
      </c>
      <c r="I161" s="216"/>
      <c r="J161" s="212"/>
      <c r="K161" s="212"/>
      <c r="L161" s="217"/>
      <c r="M161" s="218"/>
      <c r="N161" s="219"/>
      <c r="O161" s="219"/>
      <c r="P161" s="219"/>
      <c r="Q161" s="219"/>
      <c r="R161" s="219"/>
      <c r="S161" s="219"/>
      <c r="T161" s="220"/>
      <c r="AT161" s="221" t="s">
        <v>192</v>
      </c>
      <c r="AU161" s="221" t="s">
        <v>86</v>
      </c>
      <c r="AV161" s="14" t="s">
        <v>86</v>
      </c>
      <c r="AW161" s="14" t="s">
        <v>37</v>
      </c>
      <c r="AX161" s="14" t="s">
        <v>84</v>
      </c>
      <c r="AY161" s="221" t="s">
        <v>179</v>
      </c>
    </row>
    <row r="162" spans="1:65" s="2" customFormat="1" ht="37.9" customHeight="1">
      <c r="A162" s="37"/>
      <c r="B162" s="38"/>
      <c r="C162" s="181" t="s">
        <v>276</v>
      </c>
      <c r="D162" s="181" t="s">
        <v>181</v>
      </c>
      <c r="E162" s="182" t="s">
        <v>291</v>
      </c>
      <c r="F162" s="183" t="s">
        <v>292</v>
      </c>
      <c r="G162" s="184" t="s">
        <v>228</v>
      </c>
      <c r="H162" s="185">
        <v>5.98</v>
      </c>
      <c r="I162" s="186"/>
      <c r="J162" s="187">
        <f>ROUND(I162*H162,2)</f>
        <v>0</v>
      </c>
      <c r="K162" s="183" t="s">
        <v>185</v>
      </c>
      <c r="L162" s="42"/>
      <c r="M162" s="188" t="s">
        <v>19</v>
      </c>
      <c r="N162" s="189" t="s">
        <v>48</v>
      </c>
      <c r="O162" s="67"/>
      <c r="P162" s="190">
        <f>O162*H162</f>
        <v>0</v>
      </c>
      <c r="Q162" s="190">
        <v>0</v>
      </c>
      <c r="R162" s="190">
        <f>Q162*H162</f>
        <v>0</v>
      </c>
      <c r="S162" s="190">
        <v>0</v>
      </c>
      <c r="T162" s="191">
        <f>S162*H162</f>
        <v>0</v>
      </c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R162" s="192" t="s">
        <v>186</v>
      </c>
      <c r="AT162" s="192" t="s">
        <v>181</v>
      </c>
      <c r="AU162" s="192" t="s">
        <v>86</v>
      </c>
      <c r="AY162" s="20" t="s">
        <v>179</v>
      </c>
      <c r="BE162" s="193">
        <f>IF(N162="základní",J162,0)</f>
        <v>0</v>
      </c>
      <c r="BF162" s="193">
        <f>IF(N162="snížená",J162,0)</f>
        <v>0</v>
      </c>
      <c r="BG162" s="193">
        <f>IF(N162="zákl. přenesená",J162,0)</f>
        <v>0</v>
      </c>
      <c r="BH162" s="193">
        <f>IF(N162="sníž. přenesená",J162,0)</f>
        <v>0</v>
      </c>
      <c r="BI162" s="193">
        <f>IF(N162="nulová",J162,0)</f>
        <v>0</v>
      </c>
      <c r="BJ162" s="20" t="s">
        <v>84</v>
      </c>
      <c r="BK162" s="193">
        <f>ROUND(I162*H162,2)</f>
        <v>0</v>
      </c>
      <c r="BL162" s="20" t="s">
        <v>186</v>
      </c>
      <c r="BM162" s="192" t="s">
        <v>293</v>
      </c>
    </row>
    <row r="163" spans="1:65" s="2" customFormat="1" ht="48.75">
      <c r="A163" s="37"/>
      <c r="B163" s="38"/>
      <c r="C163" s="39"/>
      <c r="D163" s="194" t="s">
        <v>188</v>
      </c>
      <c r="E163" s="39"/>
      <c r="F163" s="195" t="s">
        <v>294</v>
      </c>
      <c r="G163" s="39"/>
      <c r="H163" s="39"/>
      <c r="I163" s="196"/>
      <c r="J163" s="39"/>
      <c r="K163" s="39"/>
      <c r="L163" s="42"/>
      <c r="M163" s="197"/>
      <c r="N163" s="198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188</v>
      </c>
      <c r="AU163" s="20" t="s">
        <v>86</v>
      </c>
    </row>
    <row r="164" spans="1:65" s="2" customFormat="1" ht="11.25">
      <c r="A164" s="37"/>
      <c r="B164" s="38"/>
      <c r="C164" s="39"/>
      <c r="D164" s="199" t="s">
        <v>190</v>
      </c>
      <c r="E164" s="39"/>
      <c r="F164" s="200" t="s">
        <v>295</v>
      </c>
      <c r="G164" s="39"/>
      <c r="H164" s="39"/>
      <c r="I164" s="196"/>
      <c r="J164" s="39"/>
      <c r="K164" s="39"/>
      <c r="L164" s="42"/>
      <c r="M164" s="197"/>
      <c r="N164" s="198"/>
      <c r="O164" s="67"/>
      <c r="P164" s="67"/>
      <c r="Q164" s="67"/>
      <c r="R164" s="67"/>
      <c r="S164" s="67"/>
      <c r="T164" s="68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T164" s="20" t="s">
        <v>190</v>
      </c>
      <c r="AU164" s="20" t="s">
        <v>86</v>
      </c>
    </row>
    <row r="165" spans="1:65" s="13" customFormat="1" ht="22.5">
      <c r="B165" s="201"/>
      <c r="C165" s="202"/>
      <c r="D165" s="194" t="s">
        <v>192</v>
      </c>
      <c r="E165" s="203" t="s">
        <v>19</v>
      </c>
      <c r="F165" s="204" t="s">
        <v>296</v>
      </c>
      <c r="G165" s="202"/>
      <c r="H165" s="203" t="s">
        <v>19</v>
      </c>
      <c r="I165" s="205"/>
      <c r="J165" s="202"/>
      <c r="K165" s="202"/>
      <c r="L165" s="206"/>
      <c r="M165" s="207"/>
      <c r="N165" s="208"/>
      <c r="O165" s="208"/>
      <c r="P165" s="208"/>
      <c r="Q165" s="208"/>
      <c r="R165" s="208"/>
      <c r="S165" s="208"/>
      <c r="T165" s="209"/>
      <c r="AT165" s="210" t="s">
        <v>192</v>
      </c>
      <c r="AU165" s="210" t="s">
        <v>86</v>
      </c>
      <c r="AV165" s="13" t="s">
        <v>84</v>
      </c>
      <c r="AW165" s="13" t="s">
        <v>37</v>
      </c>
      <c r="AX165" s="13" t="s">
        <v>77</v>
      </c>
      <c r="AY165" s="210" t="s">
        <v>179</v>
      </c>
    </row>
    <row r="166" spans="1:65" s="13" customFormat="1" ht="11.25">
      <c r="B166" s="201"/>
      <c r="C166" s="202"/>
      <c r="D166" s="194" t="s">
        <v>192</v>
      </c>
      <c r="E166" s="203" t="s">
        <v>19</v>
      </c>
      <c r="F166" s="204" t="s">
        <v>297</v>
      </c>
      <c r="G166" s="202"/>
      <c r="H166" s="203" t="s">
        <v>19</v>
      </c>
      <c r="I166" s="205"/>
      <c r="J166" s="202"/>
      <c r="K166" s="202"/>
      <c r="L166" s="206"/>
      <c r="M166" s="207"/>
      <c r="N166" s="208"/>
      <c r="O166" s="208"/>
      <c r="P166" s="208"/>
      <c r="Q166" s="208"/>
      <c r="R166" s="208"/>
      <c r="S166" s="208"/>
      <c r="T166" s="209"/>
      <c r="AT166" s="210" t="s">
        <v>192</v>
      </c>
      <c r="AU166" s="210" t="s">
        <v>86</v>
      </c>
      <c r="AV166" s="13" t="s">
        <v>84</v>
      </c>
      <c r="AW166" s="13" t="s">
        <v>37</v>
      </c>
      <c r="AX166" s="13" t="s">
        <v>77</v>
      </c>
      <c r="AY166" s="210" t="s">
        <v>179</v>
      </c>
    </row>
    <row r="167" spans="1:65" s="14" customFormat="1" ht="11.25">
      <c r="B167" s="211"/>
      <c r="C167" s="212"/>
      <c r="D167" s="194" t="s">
        <v>192</v>
      </c>
      <c r="E167" s="213" t="s">
        <v>19</v>
      </c>
      <c r="F167" s="214" t="s">
        <v>877</v>
      </c>
      <c r="G167" s="212"/>
      <c r="H167" s="215">
        <v>5.98</v>
      </c>
      <c r="I167" s="216"/>
      <c r="J167" s="212"/>
      <c r="K167" s="212"/>
      <c r="L167" s="217"/>
      <c r="M167" s="218"/>
      <c r="N167" s="219"/>
      <c r="O167" s="219"/>
      <c r="P167" s="219"/>
      <c r="Q167" s="219"/>
      <c r="R167" s="219"/>
      <c r="S167" s="219"/>
      <c r="T167" s="220"/>
      <c r="AT167" s="221" t="s">
        <v>192</v>
      </c>
      <c r="AU167" s="221" t="s">
        <v>86</v>
      </c>
      <c r="AV167" s="14" t="s">
        <v>86</v>
      </c>
      <c r="AW167" s="14" t="s">
        <v>37</v>
      </c>
      <c r="AX167" s="14" t="s">
        <v>84</v>
      </c>
      <c r="AY167" s="221" t="s">
        <v>179</v>
      </c>
    </row>
    <row r="168" spans="1:65" s="2" customFormat="1" ht="37.9" customHeight="1">
      <c r="A168" s="37"/>
      <c r="B168" s="38"/>
      <c r="C168" s="181" t="s">
        <v>283</v>
      </c>
      <c r="D168" s="181" t="s">
        <v>181</v>
      </c>
      <c r="E168" s="182" t="s">
        <v>300</v>
      </c>
      <c r="F168" s="183" t="s">
        <v>301</v>
      </c>
      <c r="G168" s="184" t="s">
        <v>228</v>
      </c>
      <c r="H168" s="185">
        <v>0.35799999999999998</v>
      </c>
      <c r="I168" s="186"/>
      <c r="J168" s="187">
        <f>ROUND(I168*H168,2)</f>
        <v>0</v>
      </c>
      <c r="K168" s="183" t="s">
        <v>185</v>
      </c>
      <c r="L168" s="42"/>
      <c r="M168" s="188" t="s">
        <v>19</v>
      </c>
      <c r="N168" s="189" t="s">
        <v>48</v>
      </c>
      <c r="O168" s="67"/>
      <c r="P168" s="190">
        <f>O168*H168</f>
        <v>0</v>
      </c>
      <c r="Q168" s="190">
        <v>0</v>
      </c>
      <c r="R168" s="190">
        <f>Q168*H168</f>
        <v>0</v>
      </c>
      <c r="S168" s="190">
        <v>0</v>
      </c>
      <c r="T168" s="191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92" t="s">
        <v>186</v>
      </c>
      <c r="AT168" s="192" t="s">
        <v>181</v>
      </c>
      <c r="AU168" s="192" t="s">
        <v>86</v>
      </c>
      <c r="AY168" s="20" t="s">
        <v>179</v>
      </c>
      <c r="BE168" s="193">
        <f>IF(N168="základní",J168,0)</f>
        <v>0</v>
      </c>
      <c r="BF168" s="193">
        <f>IF(N168="snížená",J168,0)</f>
        <v>0</v>
      </c>
      <c r="BG168" s="193">
        <f>IF(N168="zákl. přenesená",J168,0)</f>
        <v>0</v>
      </c>
      <c r="BH168" s="193">
        <f>IF(N168="sníž. přenesená",J168,0)</f>
        <v>0</v>
      </c>
      <c r="BI168" s="193">
        <f>IF(N168="nulová",J168,0)</f>
        <v>0</v>
      </c>
      <c r="BJ168" s="20" t="s">
        <v>84</v>
      </c>
      <c r="BK168" s="193">
        <f>ROUND(I168*H168,2)</f>
        <v>0</v>
      </c>
      <c r="BL168" s="20" t="s">
        <v>186</v>
      </c>
      <c r="BM168" s="192" t="s">
        <v>302</v>
      </c>
    </row>
    <row r="169" spans="1:65" s="2" customFormat="1" ht="39">
      <c r="A169" s="37"/>
      <c r="B169" s="38"/>
      <c r="C169" s="39"/>
      <c r="D169" s="194" t="s">
        <v>188</v>
      </c>
      <c r="E169" s="39"/>
      <c r="F169" s="195" t="s">
        <v>303</v>
      </c>
      <c r="G169" s="39"/>
      <c r="H169" s="39"/>
      <c r="I169" s="196"/>
      <c r="J169" s="39"/>
      <c r="K169" s="39"/>
      <c r="L169" s="42"/>
      <c r="M169" s="197"/>
      <c r="N169" s="198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188</v>
      </c>
      <c r="AU169" s="20" t="s">
        <v>86</v>
      </c>
    </row>
    <row r="170" spans="1:65" s="2" customFormat="1" ht="11.25">
      <c r="A170" s="37"/>
      <c r="B170" s="38"/>
      <c r="C170" s="39"/>
      <c r="D170" s="199" t="s">
        <v>190</v>
      </c>
      <c r="E170" s="39"/>
      <c r="F170" s="200" t="s">
        <v>304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190</v>
      </c>
      <c r="AU170" s="20" t="s">
        <v>86</v>
      </c>
    </row>
    <row r="171" spans="1:65" s="13" customFormat="1" ht="22.5">
      <c r="B171" s="201"/>
      <c r="C171" s="202"/>
      <c r="D171" s="194" t="s">
        <v>192</v>
      </c>
      <c r="E171" s="203" t="s">
        <v>19</v>
      </c>
      <c r="F171" s="204" t="s">
        <v>305</v>
      </c>
      <c r="G171" s="202"/>
      <c r="H171" s="203" t="s">
        <v>19</v>
      </c>
      <c r="I171" s="205"/>
      <c r="J171" s="202"/>
      <c r="K171" s="202"/>
      <c r="L171" s="206"/>
      <c r="M171" s="207"/>
      <c r="N171" s="208"/>
      <c r="O171" s="208"/>
      <c r="P171" s="208"/>
      <c r="Q171" s="208"/>
      <c r="R171" s="208"/>
      <c r="S171" s="208"/>
      <c r="T171" s="209"/>
      <c r="AT171" s="210" t="s">
        <v>192</v>
      </c>
      <c r="AU171" s="210" t="s">
        <v>86</v>
      </c>
      <c r="AV171" s="13" t="s">
        <v>84</v>
      </c>
      <c r="AW171" s="13" t="s">
        <v>37</v>
      </c>
      <c r="AX171" s="13" t="s">
        <v>77</v>
      </c>
      <c r="AY171" s="210" t="s">
        <v>179</v>
      </c>
    </row>
    <row r="172" spans="1:65" s="14" customFormat="1" ht="11.25">
      <c r="B172" s="211"/>
      <c r="C172" s="212"/>
      <c r="D172" s="194" t="s">
        <v>192</v>
      </c>
      <c r="E172" s="213" t="s">
        <v>19</v>
      </c>
      <c r="F172" s="214" t="s">
        <v>878</v>
      </c>
      <c r="G172" s="212"/>
      <c r="H172" s="215">
        <v>0.35799999999999998</v>
      </c>
      <c r="I172" s="216"/>
      <c r="J172" s="212"/>
      <c r="K172" s="212"/>
      <c r="L172" s="217"/>
      <c r="M172" s="218"/>
      <c r="N172" s="219"/>
      <c r="O172" s="219"/>
      <c r="P172" s="219"/>
      <c r="Q172" s="219"/>
      <c r="R172" s="219"/>
      <c r="S172" s="219"/>
      <c r="T172" s="220"/>
      <c r="AT172" s="221" t="s">
        <v>192</v>
      </c>
      <c r="AU172" s="221" t="s">
        <v>86</v>
      </c>
      <c r="AV172" s="14" t="s">
        <v>86</v>
      </c>
      <c r="AW172" s="14" t="s">
        <v>37</v>
      </c>
      <c r="AX172" s="14" t="s">
        <v>84</v>
      </c>
      <c r="AY172" s="221" t="s">
        <v>179</v>
      </c>
    </row>
    <row r="173" spans="1:65" s="2" customFormat="1" ht="37.9" customHeight="1">
      <c r="A173" s="37"/>
      <c r="B173" s="38"/>
      <c r="C173" s="181" t="s">
        <v>8</v>
      </c>
      <c r="D173" s="181" t="s">
        <v>181</v>
      </c>
      <c r="E173" s="182" t="s">
        <v>308</v>
      </c>
      <c r="F173" s="183" t="s">
        <v>309</v>
      </c>
      <c r="G173" s="184" t="s">
        <v>228</v>
      </c>
      <c r="H173" s="185">
        <v>3.58</v>
      </c>
      <c r="I173" s="186"/>
      <c r="J173" s="187">
        <f>ROUND(I173*H173,2)</f>
        <v>0</v>
      </c>
      <c r="K173" s="183" t="s">
        <v>185</v>
      </c>
      <c r="L173" s="42"/>
      <c r="M173" s="188" t="s">
        <v>19</v>
      </c>
      <c r="N173" s="189" t="s">
        <v>48</v>
      </c>
      <c r="O173" s="67"/>
      <c r="P173" s="190">
        <f>O173*H173</f>
        <v>0</v>
      </c>
      <c r="Q173" s="190">
        <v>0</v>
      </c>
      <c r="R173" s="190">
        <f>Q173*H173</f>
        <v>0</v>
      </c>
      <c r="S173" s="190">
        <v>0</v>
      </c>
      <c r="T173" s="191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192" t="s">
        <v>186</v>
      </c>
      <c r="AT173" s="192" t="s">
        <v>181</v>
      </c>
      <c r="AU173" s="192" t="s">
        <v>86</v>
      </c>
      <c r="AY173" s="20" t="s">
        <v>179</v>
      </c>
      <c r="BE173" s="193">
        <f>IF(N173="základní",J173,0)</f>
        <v>0</v>
      </c>
      <c r="BF173" s="193">
        <f>IF(N173="snížená",J173,0)</f>
        <v>0</v>
      </c>
      <c r="BG173" s="193">
        <f>IF(N173="zákl. přenesená",J173,0)</f>
        <v>0</v>
      </c>
      <c r="BH173" s="193">
        <f>IF(N173="sníž. přenesená",J173,0)</f>
        <v>0</v>
      </c>
      <c r="BI173" s="193">
        <f>IF(N173="nulová",J173,0)</f>
        <v>0</v>
      </c>
      <c r="BJ173" s="20" t="s">
        <v>84</v>
      </c>
      <c r="BK173" s="193">
        <f>ROUND(I173*H173,2)</f>
        <v>0</v>
      </c>
      <c r="BL173" s="20" t="s">
        <v>186</v>
      </c>
      <c r="BM173" s="192" t="s">
        <v>310</v>
      </c>
    </row>
    <row r="174" spans="1:65" s="2" customFormat="1" ht="48.75">
      <c r="A174" s="37"/>
      <c r="B174" s="38"/>
      <c r="C174" s="39"/>
      <c r="D174" s="194" t="s">
        <v>188</v>
      </c>
      <c r="E174" s="39"/>
      <c r="F174" s="195" t="s">
        <v>311</v>
      </c>
      <c r="G174" s="39"/>
      <c r="H174" s="39"/>
      <c r="I174" s="196"/>
      <c r="J174" s="39"/>
      <c r="K174" s="39"/>
      <c r="L174" s="42"/>
      <c r="M174" s="197"/>
      <c r="N174" s="198"/>
      <c r="O174" s="67"/>
      <c r="P174" s="67"/>
      <c r="Q174" s="67"/>
      <c r="R174" s="67"/>
      <c r="S174" s="67"/>
      <c r="T174" s="68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20" t="s">
        <v>188</v>
      </c>
      <c r="AU174" s="20" t="s">
        <v>86</v>
      </c>
    </row>
    <row r="175" spans="1:65" s="2" customFormat="1" ht="11.25">
      <c r="A175" s="37"/>
      <c r="B175" s="38"/>
      <c r="C175" s="39"/>
      <c r="D175" s="199" t="s">
        <v>190</v>
      </c>
      <c r="E175" s="39"/>
      <c r="F175" s="200" t="s">
        <v>312</v>
      </c>
      <c r="G175" s="39"/>
      <c r="H175" s="39"/>
      <c r="I175" s="196"/>
      <c r="J175" s="39"/>
      <c r="K175" s="39"/>
      <c r="L175" s="42"/>
      <c r="M175" s="197"/>
      <c r="N175" s="198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190</v>
      </c>
      <c r="AU175" s="20" t="s">
        <v>86</v>
      </c>
    </row>
    <row r="176" spans="1:65" s="13" customFormat="1" ht="22.5">
      <c r="B176" s="201"/>
      <c r="C176" s="202"/>
      <c r="D176" s="194" t="s">
        <v>192</v>
      </c>
      <c r="E176" s="203" t="s">
        <v>19</v>
      </c>
      <c r="F176" s="204" t="s">
        <v>313</v>
      </c>
      <c r="G176" s="202"/>
      <c r="H176" s="203" t="s">
        <v>19</v>
      </c>
      <c r="I176" s="205"/>
      <c r="J176" s="202"/>
      <c r="K176" s="202"/>
      <c r="L176" s="206"/>
      <c r="M176" s="207"/>
      <c r="N176" s="208"/>
      <c r="O176" s="208"/>
      <c r="P176" s="208"/>
      <c r="Q176" s="208"/>
      <c r="R176" s="208"/>
      <c r="S176" s="208"/>
      <c r="T176" s="209"/>
      <c r="AT176" s="210" t="s">
        <v>192</v>
      </c>
      <c r="AU176" s="210" t="s">
        <v>86</v>
      </c>
      <c r="AV176" s="13" t="s">
        <v>84</v>
      </c>
      <c r="AW176" s="13" t="s">
        <v>37</v>
      </c>
      <c r="AX176" s="13" t="s">
        <v>77</v>
      </c>
      <c r="AY176" s="210" t="s">
        <v>179</v>
      </c>
    </row>
    <row r="177" spans="1:65" s="13" customFormat="1" ht="11.25">
      <c r="B177" s="201"/>
      <c r="C177" s="202"/>
      <c r="D177" s="194" t="s">
        <v>192</v>
      </c>
      <c r="E177" s="203" t="s">
        <v>19</v>
      </c>
      <c r="F177" s="204" t="s">
        <v>297</v>
      </c>
      <c r="G177" s="202"/>
      <c r="H177" s="203" t="s">
        <v>19</v>
      </c>
      <c r="I177" s="205"/>
      <c r="J177" s="202"/>
      <c r="K177" s="202"/>
      <c r="L177" s="206"/>
      <c r="M177" s="207"/>
      <c r="N177" s="208"/>
      <c r="O177" s="208"/>
      <c r="P177" s="208"/>
      <c r="Q177" s="208"/>
      <c r="R177" s="208"/>
      <c r="S177" s="208"/>
      <c r="T177" s="209"/>
      <c r="AT177" s="210" t="s">
        <v>192</v>
      </c>
      <c r="AU177" s="210" t="s">
        <v>86</v>
      </c>
      <c r="AV177" s="13" t="s">
        <v>84</v>
      </c>
      <c r="AW177" s="13" t="s">
        <v>37</v>
      </c>
      <c r="AX177" s="13" t="s">
        <v>77</v>
      </c>
      <c r="AY177" s="210" t="s">
        <v>179</v>
      </c>
    </row>
    <row r="178" spans="1:65" s="14" customFormat="1" ht="11.25">
      <c r="B178" s="211"/>
      <c r="C178" s="212"/>
      <c r="D178" s="194" t="s">
        <v>192</v>
      </c>
      <c r="E178" s="213" t="s">
        <v>19</v>
      </c>
      <c r="F178" s="214" t="s">
        <v>879</v>
      </c>
      <c r="G178" s="212"/>
      <c r="H178" s="215">
        <v>3.58</v>
      </c>
      <c r="I178" s="216"/>
      <c r="J178" s="212"/>
      <c r="K178" s="212"/>
      <c r="L178" s="217"/>
      <c r="M178" s="218"/>
      <c r="N178" s="219"/>
      <c r="O178" s="219"/>
      <c r="P178" s="219"/>
      <c r="Q178" s="219"/>
      <c r="R178" s="219"/>
      <c r="S178" s="219"/>
      <c r="T178" s="220"/>
      <c r="AT178" s="221" t="s">
        <v>192</v>
      </c>
      <c r="AU178" s="221" t="s">
        <v>86</v>
      </c>
      <c r="AV178" s="14" t="s">
        <v>86</v>
      </c>
      <c r="AW178" s="14" t="s">
        <v>37</v>
      </c>
      <c r="AX178" s="14" t="s">
        <v>84</v>
      </c>
      <c r="AY178" s="221" t="s">
        <v>179</v>
      </c>
    </row>
    <row r="179" spans="1:65" s="2" customFormat="1" ht="24.2" customHeight="1">
      <c r="A179" s="37"/>
      <c r="B179" s="38"/>
      <c r="C179" s="181" t="s">
        <v>299</v>
      </c>
      <c r="D179" s="181" t="s">
        <v>181</v>
      </c>
      <c r="E179" s="182" t="s">
        <v>316</v>
      </c>
      <c r="F179" s="183" t="s">
        <v>317</v>
      </c>
      <c r="G179" s="184" t="s">
        <v>228</v>
      </c>
      <c r="H179" s="185">
        <v>0.59799999999999998</v>
      </c>
      <c r="I179" s="186"/>
      <c r="J179" s="187">
        <f>ROUND(I179*H179,2)</f>
        <v>0</v>
      </c>
      <c r="K179" s="183" t="s">
        <v>185</v>
      </c>
      <c r="L179" s="42"/>
      <c r="M179" s="188" t="s">
        <v>19</v>
      </c>
      <c r="N179" s="189" t="s">
        <v>48</v>
      </c>
      <c r="O179" s="67"/>
      <c r="P179" s="190">
        <f>O179*H179</f>
        <v>0</v>
      </c>
      <c r="Q179" s="190">
        <v>0</v>
      </c>
      <c r="R179" s="190">
        <f>Q179*H179</f>
        <v>0</v>
      </c>
      <c r="S179" s="190">
        <v>0</v>
      </c>
      <c r="T179" s="191">
        <f>S179*H179</f>
        <v>0</v>
      </c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R179" s="192" t="s">
        <v>186</v>
      </c>
      <c r="AT179" s="192" t="s">
        <v>181</v>
      </c>
      <c r="AU179" s="192" t="s">
        <v>86</v>
      </c>
      <c r="AY179" s="20" t="s">
        <v>179</v>
      </c>
      <c r="BE179" s="193">
        <f>IF(N179="základní",J179,0)</f>
        <v>0</v>
      </c>
      <c r="BF179" s="193">
        <f>IF(N179="snížená",J179,0)</f>
        <v>0</v>
      </c>
      <c r="BG179" s="193">
        <f>IF(N179="zákl. přenesená",J179,0)</f>
        <v>0</v>
      </c>
      <c r="BH179" s="193">
        <f>IF(N179="sníž. přenesená",J179,0)</f>
        <v>0</v>
      </c>
      <c r="BI179" s="193">
        <f>IF(N179="nulová",J179,0)</f>
        <v>0</v>
      </c>
      <c r="BJ179" s="20" t="s">
        <v>84</v>
      </c>
      <c r="BK179" s="193">
        <f>ROUND(I179*H179,2)</f>
        <v>0</v>
      </c>
      <c r="BL179" s="20" t="s">
        <v>186</v>
      </c>
      <c r="BM179" s="192" t="s">
        <v>318</v>
      </c>
    </row>
    <row r="180" spans="1:65" s="2" customFormat="1" ht="29.25">
      <c r="A180" s="37"/>
      <c r="B180" s="38"/>
      <c r="C180" s="39"/>
      <c r="D180" s="194" t="s">
        <v>188</v>
      </c>
      <c r="E180" s="39"/>
      <c r="F180" s="195" t="s">
        <v>319</v>
      </c>
      <c r="G180" s="39"/>
      <c r="H180" s="39"/>
      <c r="I180" s="196"/>
      <c r="J180" s="39"/>
      <c r="K180" s="39"/>
      <c r="L180" s="42"/>
      <c r="M180" s="197"/>
      <c r="N180" s="198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188</v>
      </c>
      <c r="AU180" s="20" t="s">
        <v>86</v>
      </c>
    </row>
    <row r="181" spans="1:65" s="2" customFormat="1" ht="11.25">
      <c r="A181" s="37"/>
      <c r="B181" s="38"/>
      <c r="C181" s="39"/>
      <c r="D181" s="199" t="s">
        <v>190</v>
      </c>
      <c r="E181" s="39"/>
      <c r="F181" s="200" t="s">
        <v>320</v>
      </c>
      <c r="G181" s="39"/>
      <c r="H181" s="39"/>
      <c r="I181" s="196"/>
      <c r="J181" s="39"/>
      <c r="K181" s="39"/>
      <c r="L181" s="42"/>
      <c r="M181" s="197"/>
      <c r="N181" s="198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190</v>
      </c>
      <c r="AU181" s="20" t="s">
        <v>86</v>
      </c>
    </row>
    <row r="182" spans="1:65" s="13" customFormat="1" ht="11.25">
      <c r="B182" s="201"/>
      <c r="C182" s="202"/>
      <c r="D182" s="194" t="s">
        <v>192</v>
      </c>
      <c r="E182" s="203" t="s">
        <v>19</v>
      </c>
      <c r="F182" s="204" t="s">
        <v>321</v>
      </c>
      <c r="G182" s="202"/>
      <c r="H182" s="203" t="s">
        <v>19</v>
      </c>
      <c r="I182" s="205"/>
      <c r="J182" s="202"/>
      <c r="K182" s="202"/>
      <c r="L182" s="206"/>
      <c r="M182" s="207"/>
      <c r="N182" s="208"/>
      <c r="O182" s="208"/>
      <c r="P182" s="208"/>
      <c r="Q182" s="208"/>
      <c r="R182" s="208"/>
      <c r="S182" s="208"/>
      <c r="T182" s="209"/>
      <c r="AT182" s="210" t="s">
        <v>192</v>
      </c>
      <c r="AU182" s="210" t="s">
        <v>86</v>
      </c>
      <c r="AV182" s="13" t="s">
        <v>84</v>
      </c>
      <c r="AW182" s="13" t="s">
        <v>37</v>
      </c>
      <c r="AX182" s="13" t="s">
        <v>77</v>
      </c>
      <c r="AY182" s="210" t="s">
        <v>179</v>
      </c>
    </row>
    <row r="183" spans="1:65" s="14" customFormat="1" ht="11.25">
      <c r="B183" s="211"/>
      <c r="C183" s="212"/>
      <c r="D183" s="194" t="s">
        <v>192</v>
      </c>
      <c r="E183" s="213" t="s">
        <v>19</v>
      </c>
      <c r="F183" s="214" t="s">
        <v>876</v>
      </c>
      <c r="G183" s="212"/>
      <c r="H183" s="215">
        <v>0.59799999999999998</v>
      </c>
      <c r="I183" s="216"/>
      <c r="J183" s="212"/>
      <c r="K183" s="212"/>
      <c r="L183" s="217"/>
      <c r="M183" s="218"/>
      <c r="N183" s="219"/>
      <c r="O183" s="219"/>
      <c r="P183" s="219"/>
      <c r="Q183" s="219"/>
      <c r="R183" s="219"/>
      <c r="S183" s="219"/>
      <c r="T183" s="220"/>
      <c r="AT183" s="221" t="s">
        <v>192</v>
      </c>
      <c r="AU183" s="221" t="s">
        <v>86</v>
      </c>
      <c r="AV183" s="14" t="s">
        <v>86</v>
      </c>
      <c r="AW183" s="14" t="s">
        <v>37</v>
      </c>
      <c r="AX183" s="14" t="s">
        <v>84</v>
      </c>
      <c r="AY183" s="221" t="s">
        <v>179</v>
      </c>
    </row>
    <row r="184" spans="1:65" s="2" customFormat="1" ht="24.2" customHeight="1">
      <c r="A184" s="37"/>
      <c r="B184" s="38"/>
      <c r="C184" s="181" t="s">
        <v>307</v>
      </c>
      <c r="D184" s="181" t="s">
        <v>181</v>
      </c>
      <c r="E184" s="182" t="s">
        <v>323</v>
      </c>
      <c r="F184" s="183" t="s">
        <v>324</v>
      </c>
      <c r="G184" s="184" t="s">
        <v>228</v>
      </c>
      <c r="H184" s="185">
        <v>0.35799999999999998</v>
      </c>
      <c r="I184" s="186"/>
      <c r="J184" s="187">
        <f>ROUND(I184*H184,2)</f>
        <v>0</v>
      </c>
      <c r="K184" s="183" t="s">
        <v>185</v>
      </c>
      <c r="L184" s="42"/>
      <c r="M184" s="188" t="s">
        <v>19</v>
      </c>
      <c r="N184" s="189" t="s">
        <v>48</v>
      </c>
      <c r="O184" s="67"/>
      <c r="P184" s="190">
        <f>O184*H184</f>
        <v>0</v>
      </c>
      <c r="Q184" s="190">
        <v>0</v>
      </c>
      <c r="R184" s="190">
        <f>Q184*H184</f>
        <v>0</v>
      </c>
      <c r="S184" s="190">
        <v>0</v>
      </c>
      <c r="T184" s="191">
        <f>S184*H184</f>
        <v>0</v>
      </c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R184" s="192" t="s">
        <v>186</v>
      </c>
      <c r="AT184" s="192" t="s">
        <v>181</v>
      </c>
      <c r="AU184" s="192" t="s">
        <v>86</v>
      </c>
      <c r="AY184" s="20" t="s">
        <v>179</v>
      </c>
      <c r="BE184" s="193">
        <f>IF(N184="základní",J184,0)</f>
        <v>0</v>
      </c>
      <c r="BF184" s="193">
        <f>IF(N184="snížená",J184,0)</f>
        <v>0</v>
      </c>
      <c r="BG184" s="193">
        <f>IF(N184="zákl. přenesená",J184,0)</f>
        <v>0</v>
      </c>
      <c r="BH184" s="193">
        <f>IF(N184="sníž. přenesená",J184,0)</f>
        <v>0</v>
      </c>
      <c r="BI184" s="193">
        <f>IF(N184="nulová",J184,0)</f>
        <v>0</v>
      </c>
      <c r="BJ184" s="20" t="s">
        <v>84</v>
      </c>
      <c r="BK184" s="193">
        <f>ROUND(I184*H184,2)</f>
        <v>0</v>
      </c>
      <c r="BL184" s="20" t="s">
        <v>186</v>
      </c>
      <c r="BM184" s="192" t="s">
        <v>325</v>
      </c>
    </row>
    <row r="185" spans="1:65" s="2" customFormat="1" ht="29.25">
      <c r="A185" s="37"/>
      <c r="B185" s="38"/>
      <c r="C185" s="39"/>
      <c r="D185" s="194" t="s">
        <v>188</v>
      </c>
      <c r="E185" s="39"/>
      <c r="F185" s="195" t="s">
        <v>326</v>
      </c>
      <c r="G185" s="39"/>
      <c r="H185" s="39"/>
      <c r="I185" s="196"/>
      <c r="J185" s="39"/>
      <c r="K185" s="39"/>
      <c r="L185" s="42"/>
      <c r="M185" s="197"/>
      <c r="N185" s="198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188</v>
      </c>
      <c r="AU185" s="20" t="s">
        <v>86</v>
      </c>
    </row>
    <row r="186" spans="1:65" s="2" customFormat="1" ht="11.25">
      <c r="A186" s="37"/>
      <c r="B186" s="38"/>
      <c r="C186" s="39"/>
      <c r="D186" s="199" t="s">
        <v>190</v>
      </c>
      <c r="E186" s="39"/>
      <c r="F186" s="200" t="s">
        <v>327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190</v>
      </c>
      <c r="AU186" s="20" t="s">
        <v>86</v>
      </c>
    </row>
    <row r="187" spans="1:65" s="13" customFormat="1" ht="22.5">
      <c r="B187" s="201"/>
      <c r="C187" s="202"/>
      <c r="D187" s="194" t="s">
        <v>192</v>
      </c>
      <c r="E187" s="203" t="s">
        <v>19</v>
      </c>
      <c r="F187" s="204" t="s">
        <v>328</v>
      </c>
      <c r="G187" s="202"/>
      <c r="H187" s="203" t="s">
        <v>19</v>
      </c>
      <c r="I187" s="205"/>
      <c r="J187" s="202"/>
      <c r="K187" s="202"/>
      <c r="L187" s="206"/>
      <c r="M187" s="207"/>
      <c r="N187" s="208"/>
      <c r="O187" s="208"/>
      <c r="P187" s="208"/>
      <c r="Q187" s="208"/>
      <c r="R187" s="208"/>
      <c r="S187" s="208"/>
      <c r="T187" s="209"/>
      <c r="AT187" s="210" t="s">
        <v>192</v>
      </c>
      <c r="AU187" s="210" t="s">
        <v>86</v>
      </c>
      <c r="AV187" s="13" t="s">
        <v>84</v>
      </c>
      <c r="AW187" s="13" t="s">
        <v>37</v>
      </c>
      <c r="AX187" s="13" t="s">
        <v>77</v>
      </c>
      <c r="AY187" s="210" t="s">
        <v>179</v>
      </c>
    </row>
    <row r="188" spans="1:65" s="14" customFormat="1" ht="11.25">
      <c r="B188" s="211"/>
      <c r="C188" s="212"/>
      <c r="D188" s="194" t="s">
        <v>192</v>
      </c>
      <c r="E188" s="213" t="s">
        <v>19</v>
      </c>
      <c r="F188" s="214" t="s">
        <v>878</v>
      </c>
      <c r="G188" s="212"/>
      <c r="H188" s="215">
        <v>0.35799999999999998</v>
      </c>
      <c r="I188" s="216"/>
      <c r="J188" s="212"/>
      <c r="K188" s="212"/>
      <c r="L188" s="217"/>
      <c r="M188" s="218"/>
      <c r="N188" s="219"/>
      <c r="O188" s="219"/>
      <c r="P188" s="219"/>
      <c r="Q188" s="219"/>
      <c r="R188" s="219"/>
      <c r="S188" s="219"/>
      <c r="T188" s="220"/>
      <c r="AT188" s="221" t="s">
        <v>192</v>
      </c>
      <c r="AU188" s="221" t="s">
        <v>86</v>
      </c>
      <c r="AV188" s="14" t="s">
        <v>86</v>
      </c>
      <c r="AW188" s="14" t="s">
        <v>37</v>
      </c>
      <c r="AX188" s="14" t="s">
        <v>84</v>
      </c>
      <c r="AY188" s="221" t="s">
        <v>179</v>
      </c>
    </row>
    <row r="189" spans="1:65" s="2" customFormat="1" ht="33" customHeight="1">
      <c r="A189" s="37"/>
      <c r="B189" s="38"/>
      <c r="C189" s="181" t="s">
        <v>315</v>
      </c>
      <c r="D189" s="181" t="s">
        <v>181</v>
      </c>
      <c r="E189" s="182" t="s">
        <v>330</v>
      </c>
      <c r="F189" s="183" t="s">
        <v>331</v>
      </c>
      <c r="G189" s="184" t="s">
        <v>332</v>
      </c>
      <c r="H189" s="185">
        <v>1.6259999999999999</v>
      </c>
      <c r="I189" s="186"/>
      <c r="J189" s="187">
        <f>ROUND(I189*H189,2)</f>
        <v>0</v>
      </c>
      <c r="K189" s="183" t="s">
        <v>185</v>
      </c>
      <c r="L189" s="42"/>
      <c r="M189" s="188" t="s">
        <v>19</v>
      </c>
      <c r="N189" s="189" t="s">
        <v>48</v>
      </c>
      <c r="O189" s="67"/>
      <c r="P189" s="190">
        <f>O189*H189</f>
        <v>0</v>
      </c>
      <c r="Q189" s="190">
        <v>0</v>
      </c>
      <c r="R189" s="190">
        <f>Q189*H189</f>
        <v>0</v>
      </c>
      <c r="S189" s="190">
        <v>0</v>
      </c>
      <c r="T189" s="191">
        <f>S189*H189</f>
        <v>0</v>
      </c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R189" s="192" t="s">
        <v>186</v>
      </c>
      <c r="AT189" s="192" t="s">
        <v>181</v>
      </c>
      <c r="AU189" s="192" t="s">
        <v>86</v>
      </c>
      <c r="AY189" s="20" t="s">
        <v>179</v>
      </c>
      <c r="BE189" s="193">
        <f>IF(N189="základní",J189,0)</f>
        <v>0</v>
      </c>
      <c r="BF189" s="193">
        <f>IF(N189="snížená",J189,0)</f>
        <v>0</v>
      </c>
      <c r="BG189" s="193">
        <f>IF(N189="zákl. přenesená",J189,0)</f>
        <v>0</v>
      </c>
      <c r="BH189" s="193">
        <f>IF(N189="sníž. přenesená",J189,0)</f>
        <v>0</v>
      </c>
      <c r="BI189" s="193">
        <f>IF(N189="nulová",J189,0)</f>
        <v>0</v>
      </c>
      <c r="BJ189" s="20" t="s">
        <v>84</v>
      </c>
      <c r="BK189" s="193">
        <f>ROUND(I189*H189,2)</f>
        <v>0</v>
      </c>
      <c r="BL189" s="20" t="s">
        <v>186</v>
      </c>
      <c r="BM189" s="192" t="s">
        <v>333</v>
      </c>
    </row>
    <row r="190" spans="1:65" s="2" customFormat="1" ht="29.25">
      <c r="A190" s="37"/>
      <c r="B190" s="38"/>
      <c r="C190" s="39"/>
      <c r="D190" s="194" t="s">
        <v>188</v>
      </c>
      <c r="E190" s="39"/>
      <c r="F190" s="195" t="s">
        <v>334</v>
      </c>
      <c r="G190" s="39"/>
      <c r="H190" s="39"/>
      <c r="I190" s="196"/>
      <c r="J190" s="39"/>
      <c r="K190" s="39"/>
      <c r="L190" s="42"/>
      <c r="M190" s="197"/>
      <c r="N190" s="198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188</v>
      </c>
      <c r="AU190" s="20" t="s">
        <v>86</v>
      </c>
    </row>
    <row r="191" spans="1:65" s="2" customFormat="1" ht="11.25">
      <c r="A191" s="37"/>
      <c r="B191" s="38"/>
      <c r="C191" s="39"/>
      <c r="D191" s="199" t="s">
        <v>190</v>
      </c>
      <c r="E191" s="39"/>
      <c r="F191" s="200" t="s">
        <v>335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190</v>
      </c>
      <c r="AU191" s="20" t="s">
        <v>86</v>
      </c>
    </row>
    <row r="192" spans="1:65" s="13" customFormat="1" ht="11.25">
      <c r="B192" s="201"/>
      <c r="C192" s="202"/>
      <c r="D192" s="194" t="s">
        <v>192</v>
      </c>
      <c r="E192" s="203" t="s">
        <v>19</v>
      </c>
      <c r="F192" s="204" t="s">
        <v>336</v>
      </c>
      <c r="G192" s="202"/>
      <c r="H192" s="203" t="s">
        <v>19</v>
      </c>
      <c r="I192" s="205"/>
      <c r="J192" s="202"/>
      <c r="K192" s="202"/>
      <c r="L192" s="206"/>
      <c r="M192" s="207"/>
      <c r="N192" s="208"/>
      <c r="O192" s="208"/>
      <c r="P192" s="208"/>
      <c r="Q192" s="208"/>
      <c r="R192" s="208"/>
      <c r="S192" s="208"/>
      <c r="T192" s="209"/>
      <c r="AT192" s="210" t="s">
        <v>192</v>
      </c>
      <c r="AU192" s="210" t="s">
        <v>86</v>
      </c>
      <c r="AV192" s="13" t="s">
        <v>84</v>
      </c>
      <c r="AW192" s="13" t="s">
        <v>37</v>
      </c>
      <c r="AX192" s="13" t="s">
        <v>77</v>
      </c>
      <c r="AY192" s="210" t="s">
        <v>179</v>
      </c>
    </row>
    <row r="193" spans="1:65" s="14" customFormat="1" ht="11.25">
      <c r="B193" s="211"/>
      <c r="C193" s="212"/>
      <c r="D193" s="194" t="s">
        <v>192</v>
      </c>
      <c r="E193" s="213" t="s">
        <v>19</v>
      </c>
      <c r="F193" s="214" t="s">
        <v>880</v>
      </c>
      <c r="G193" s="212"/>
      <c r="H193" s="215">
        <v>1.0169999999999999</v>
      </c>
      <c r="I193" s="216"/>
      <c r="J193" s="212"/>
      <c r="K193" s="212"/>
      <c r="L193" s="217"/>
      <c r="M193" s="218"/>
      <c r="N193" s="219"/>
      <c r="O193" s="219"/>
      <c r="P193" s="219"/>
      <c r="Q193" s="219"/>
      <c r="R193" s="219"/>
      <c r="S193" s="219"/>
      <c r="T193" s="220"/>
      <c r="AT193" s="221" t="s">
        <v>192</v>
      </c>
      <c r="AU193" s="221" t="s">
        <v>86</v>
      </c>
      <c r="AV193" s="14" t="s">
        <v>86</v>
      </c>
      <c r="AW193" s="14" t="s">
        <v>37</v>
      </c>
      <c r="AX193" s="14" t="s">
        <v>77</v>
      </c>
      <c r="AY193" s="221" t="s">
        <v>179</v>
      </c>
    </row>
    <row r="194" spans="1:65" s="14" customFormat="1" ht="11.25">
      <c r="B194" s="211"/>
      <c r="C194" s="212"/>
      <c r="D194" s="194" t="s">
        <v>192</v>
      </c>
      <c r="E194" s="213" t="s">
        <v>19</v>
      </c>
      <c r="F194" s="214" t="s">
        <v>881</v>
      </c>
      <c r="G194" s="212"/>
      <c r="H194" s="215">
        <v>0.60899999999999999</v>
      </c>
      <c r="I194" s="216"/>
      <c r="J194" s="212"/>
      <c r="K194" s="212"/>
      <c r="L194" s="217"/>
      <c r="M194" s="218"/>
      <c r="N194" s="219"/>
      <c r="O194" s="219"/>
      <c r="P194" s="219"/>
      <c r="Q194" s="219"/>
      <c r="R194" s="219"/>
      <c r="S194" s="219"/>
      <c r="T194" s="220"/>
      <c r="AT194" s="221" t="s">
        <v>192</v>
      </c>
      <c r="AU194" s="221" t="s">
        <v>86</v>
      </c>
      <c r="AV194" s="14" t="s">
        <v>86</v>
      </c>
      <c r="AW194" s="14" t="s">
        <v>37</v>
      </c>
      <c r="AX194" s="14" t="s">
        <v>77</v>
      </c>
      <c r="AY194" s="221" t="s">
        <v>179</v>
      </c>
    </row>
    <row r="195" spans="1:65" s="15" customFormat="1" ht="11.25">
      <c r="B195" s="222"/>
      <c r="C195" s="223"/>
      <c r="D195" s="194" t="s">
        <v>192</v>
      </c>
      <c r="E195" s="224" t="s">
        <v>19</v>
      </c>
      <c r="F195" s="225" t="s">
        <v>205</v>
      </c>
      <c r="G195" s="223"/>
      <c r="H195" s="226">
        <v>1.6259999999999999</v>
      </c>
      <c r="I195" s="227"/>
      <c r="J195" s="223"/>
      <c r="K195" s="223"/>
      <c r="L195" s="228"/>
      <c r="M195" s="229"/>
      <c r="N195" s="230"/>
      <c r="O195" s="230"/>
      <c r="P195" s="230"/>
      <c r="Q195" s="230"/>
      <c r="R195" s="230"/>
      <c r="S195" s="230"/>
      <c r="T195" s="231"/>
      <c r="AT195" s="232" t="s">
        <v>192</v>
      </c>
      <c r="AU195" s="232" t="s">
        <v>86</v>
      </c>
      <c r="AV195" s="15" t="s">
        <v>186</v>
      </c>
      <c r="AW195" s="15" t="s">
        <v>37</v>
      </c>
      <c r="AX195" s="15" t="s">
        <v>84</v>
      </c>
      <c r="AY195" s="232" t="s">
        <v>179</v>
      </c>
    </row>
    <row r="196" spans="1:65" s="2" customFormat="1" ht="16.5" customHeight="1">
      <c r="A196" s="37"/>
      <c r="B196" s="38"/>
      <c r="C196" s="181" t="s">
        <v>322</v>
      </c>
      <c r="D196" s="181" t="s">
        <v>181</v>
      </c>
      <c r="E196" s="182" t="s">
        <v>340</v>
      </c>
      <c r="F196" s="183" t="s">
        <v>341</v>
      </c>
      <c r="G196" s="184" t="s">
        <v>228</v>
      </c>
      <c r="H196" s="185">
        <v>0.95599999999999996</v>
      </c>
      <c r="I196" s="186"/>
      <c r="J196" s="187">
        <f>ROUND(I196*H196,2)</f>
        <v>0</v>
      </c>
      <c r="K196" s="183" t="s">
        <v>185</v>
      </c>
      <c r="L196" s="42"/>
      <c r="M196" s="188" t="s">
        <v>19</v>
      </c>
      <c r="N196" s="189" t="s">
        <v>48</v>
      </c>
      <c r="O196" s="67"/>
      <c r="P196" s="190">
        <f>O196*H196</f>
        <v>0</v>
      </c>
      <c r="Q196" s="190">
        <v>0</v>
      </c>
      <c r="R196" s="190">
        <f>Q196*H196</f>
        <v>0</v>
      </c>
      <c r="S196" s="190">
        <v>0</v>
      </c>
      <c r="T196" s="191">
        <f>S196*H196</f>
        <v>0</v>
      </c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R196" s="192" t="s">
        <v>186</v>
      </c>
      <c r="AT196" s="192" t="s">
        <v>181</v>
      </c>
      <c r="AU196" s="192" t="s">
        <v>86</v>
      </c>
      <c r="AY196" s="20" t="s">
        <v>179</v>
      </c>
      <c r="BE196" s="193">
        <f>IF(N196="základní",J196,0)</f>
        <v>0</v>
      </c>
      <c r="BF196" s="193">
        <f>IF(N196="snížená",J196,0)</f>
        <v>0</v>
      </c>
      <c r="BG196" s="193">
        <f>IF(N196="zákl. přenesená",J196,0)</f>
        <v>0</v>
      </c>
      <c r="BH196" s="193">
        <f>IF(N196="sníž. přenesená",J196,0)</f>
        <v>0</v>
      </c>
      <c r="BI196" s="193">
        <f>IF(N196="nulová",J196,0)</f>
        <v>0</v>
      </c>
      <c r="BJ196" s="20" t="s">
        <v>84</v>
      </c>
      <c r="BK196" s="193">
        <f>ROUND(I196*H196,2)</f>
        <v>0</v>
      </c>
      <c r="BL196" s="20" t="s">
        <v>186</v>
      </c>
      <c r="BM196" s="192" t="s">
        <v>342</v>
      </c>
    </row>
    <row r="197" spans="1:65" s="2" customFormat="1" ht="19.5">
      <c r="A197" s="37"/>
      <c r="B197" s="38"/>
      <c r="C197" s="39"/>
      <c r="D197" s="194" t="s">
        <v>188</v>
      </c>
      <c r="E197" s="39"/>
      <c r="F197" s="195" t="s">
        <v>343</v>
      </c>
      <c r="G197" s="39"/>
      <c r="H197" s="39"/>
      <c r="I197" s="196"/>
      <c r="J197" s="39"/>
      <c r="K197" s="39"/>
      <c r="L197" s="42"/>
      <c r="M197" s="197"/>
      <c r="N197" s="198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188</v>
      </c>
      <c r="AU197" s="20" t="s">
        <v>86</v>
      </c>
    </row>
    <row r="198" spans="1:65" s="2" customFormat="1" ht="11.25">
      <c r="A198" s="37"/>
      <c r="B198" s="38"/>
      <c r="C198" s="39"/>
      <c r="D198" s="199" t="s">
        <v>190</v>
      </c>
      <c r="E198" s="39"/>
      <c r="F198" s="200" t="s">
        <v>344</v>
      </c>
      <c r="G198" s="39"/>
      <c r="H198" s="39"/>
      <c r="I198" s="196"/>
      <c r="J198" s="39"/>
      <c r="K198" s="39"/>
      <c r="L198" s="42"/>
      <c r="M198" s="197"/>
      <c r="N198" s="198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190</v>
      </c>
      <c r="AU198" s="20" t="s">
        <v>86</v>
      </c>
    </row>
    <row r="199" spans="1:65" s="14" customFormat="1" ht="11.25">
      <c r="B199" s="211"/>
      <c r="C199" s="212"/>
      <c r="D199" s="194" t="s">
        <v>192</v>
      </c>
      <c r="E199" s="213" t="s">
        <v>19</v>
      </c>
      <c r="F199" s="214" t="s">
        <v>876</v>
      </c>
      <c r="G199" s="212"/>
      <c r="H199" s="215">
        <v>0.59799999999999998</v>
      </c>
      <c r="I199" s="216"/>
      <c r="J199" s="212"/>
      <c r="K199" s="212"/>
      <c r="L199" s="217"/>
      <c r="M199" s="218"/>
      <c r="N199" s="219"/>
      <c r="O199" s="219"/>
      <c r="P199" s="219"/>
      <c r="Q199" s="219"/>
      <c r="R199" s="219"/>
      <c r="S199" s="219"/>
      <c r="T199" s="220"/>
      <c r="AT199" s="221" t="s">
        <v>192</v>
      </c>
      <c r="AU199" s="221" t="s">
        <v>86</v>
      </c>
      <c r="AV199" s="14" t="s">
        <v>86</v>
      </c>
      <c r="AW199" s="14" t="s">
        <v>37</v>
      </c>
      <c r="AX199" s="14" t="s">
        <v>77</v>
      </c>
      <c r="AY199" s="221" t="s">
        <v>179</v>
      </c>
    </row>
    <row r="200" spans="1:65" s="14" customFormat="1" ht="11.25">
      <c r="B200" s="211"/>
      <c r="C200" s="212"/>
      <c r="D200" s="194" t="s">
        <v>192</v>
      </c>
      <c r="E200" s="213" t="s">
        <v>19</v>
      </c>
      <c r="F200" s="214" t="s">
        <v>882</v>
      </c>
      <c r="G200" s="212"/>
      <c r="H200" s="215">
        <v>0.35799999999999998</v>
      </c>
      <c r="I200" s="216"/>
      <c r="J200" s="212"/>
      <c r="K200" s="212"/>
      <c r="L200" s="217"/>
      <c r="M200" s="218"/>
      <c r="N200" s="219"/>
      <c r="O200" s="219"/>
      <c r="P200" s="219"/>
      <c r="Q200" s="219"/>
      <c r="R200" s="219"/>
      <c r="S200" s="219"/>
      <c r="T200" s="220"/>
      <c r="AT200" s="221" t="s">
        <v>192</v>
      </c>
      <c r="AU200" s="221" t="s">
        <v>86</v>
      </c>
      <c r="AV200" s="14" t="s">
        <v>86</v>
      </c>
      <c r="AW200" s="14" t="s">
        <v>37</v>
      </c>
      <c r="AX200" s="14" t="s">
        <v>77</v>
      </c>
      <c r="AY200" s="221" t="s">
        <v>179</v>
      </c>
    </row>
    <row r="201" spans="1:65" s="15" customFormat="1" ht="11.25">
      <c r="B201" s="222"/>
      <c r="C201" s="223"/>
      <c r="D201" s="194" t="s">
        <v>192</v>
      </c>
      <c r="E201" s="224" t="s">
        <v>19</v>
      </c>
      <c r="F201" s="225" t="s">
        <v>205</v>
      </c>
      <c r="G201" s="223"/>
      <c r="H201" s="226">
        <v>0.95599999999999996</v>
      </c>
      <c r="I201" s="227"/>
      <c r="J201" s="223"/>
      <c r="K201" s="223"/>
      <c r="L201" s="228"/>
      <c r="M201" s="229"/>
      <c r="N201" s="230"/>
      <c r="O201" s="230"/>
      <c r="P201" s="230"/>
      <c r="Q201" s="230"/>
      <c r="R201" s="230"/>
      <c r="S201" s="230"/>
      <c r="T201" s="231"/>
      <c r="AT201" s="232" t="s">
        <v>192</v>
      </c>
      <c r="AU201" s="232" t="s">
        <v>86</v>
      </c>
      <c r="AV201" s="15" t="s">
        <v>186</v>
      </c>
      <c r="AW201" s="15" t="s">
        <v>37</v>
      </c>
      <c r="AX201" s="15" t="s">
        <v>84</v>
      </c>
      <c r="AY201" s="232" t="s">
        <v>179</v>
      </c>
    </row>
    <row r="202" spans="1:65" s="2" customFormat="1" ht="24.2" customHeight="1">
      <c r="A202" s="37"/>
      <c r="B202" s="38"/>
      <c r="C202" s="181" t="s">
        <v>329</v>
      </c>
      <c r="D202" s="181" t="s">
        <v>181</v>
      </c>
      <c r="E202" s="182" t="s">
        <v>347</v>
      </c>
      <c r="F202" s="183" t="s">
        <v>348</v>
      </c>
      <c r="G202" s="184" t="s">
        <v>228</v>
      </c>
      <c r="H202" s="185">
        <v>0.22</v>
      </c>
      <c r="I202" s="186"/>
      <c r="J202" s="187">
        <f>ROUND(I202*H202,2)</f>
        <v>0</v>
      </c>
      <c r="K202" s="183" t="s">
        <v>185</v>
      </c>
      <c r="L202" s="42"/>
      <c r="M202" s="188" t="s">
        <v>19</v>
      </c>
      <c r="N202" s="189" t="s">
        <v>48</v>
      </c>
      <c r="O202" s="67"/>
      <c r="P202" s="190">
        <f>O202*H202</f>
        <v>0</v>
      </c>
      <c r="Q202" s="190">
        <v>0</v>
      </c>
      <c r="R202" s="190">
        <f>Q202*H202</f>
        <v>0</v>
      </c>
      <c r="S202" s="190">
        <v>0</v>
      </c>
      <c r="T202" s="191">
        <f>S202*H202</f>
        <v>0</v>
      </c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R202" s="192" t="s">
        <v>186</v>
      </c>
      <c r="AT202" s="192" t="s">
        <v>181</v>
      </c>
      <c r="AU202" s="192" t="s">
        <v>86</v>
      </c>
      <c r="AY202" s="20" t="s">
        <v>179</v>
      </c>
      <c r="BE202" s="193">
        <f>IF(N202="základní",J202,0)</f>
        <v>0</v>
      </c>
      <c r="BF202" s="193">
        <f>IF(N202="snížená",J202,0)</f>
        <v>0</v>
      </c>
      <c r="BG202" s="193">
        <f>IF(N202="zákl. přenesená",J202,0)</f>
        <v>0</v>
      </c>
      <c r="BH202" s="193">
        <f>IF(N202="sníž. přenesená",J202,0)</f>
        <v>0</v>
      </c>
      <c r="BI202" s="193">
        <f>IF(N202="nulová",J202,0)</f>
        <v>0</v>
      </c>
      <c r="BJ202" s="20" t="s">
        <v>84</v>
      </c>
      <c r="BK202" s="193">
        <f>ROUND(I202*H202,2)</f>
        <v>0</v>
      </c>
      <c r="BL202" s="20" t="s">
        <v>186</v>
      </c>
      <c r="BM202" s="192" t="s">
        <v>883</v>
      </c>
    </row>
    <row r="203" spans="1:65" s="2" customFormat="1" ht="29.25">
      <c r="A203" s="37"/>
      <c r="B203" s="38"/>
      <c r="C203" s="39"/>
      <c r="D203" s="194" t="s">
        <v>188</v>
      </c>
      <c r="E203" s="39"/>
      <c r="F203" s="195" t="s">
        <v>350</v>
      </c>
      <c r="G203" s="39"/>
      <c r="H203" s="39"/>
      <c r="I203" s="196"/>
      <c r="J203" s="39"/>
      <c r="K203" s="39"/>
      <c r="L203" s="42"/>
      <c r="M203" s="197"/>
      <c r="N203" s="198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188</v>
      </c>
      <c r="AU203" s="20" t="s">
        <v>86</v>
      </c>
    </row>
    <row r="204" spans="1:65" s="2" customFormat="1" ht="11.25">
      <c r="A204" s="37"/>
      <c r="B204" s="38"/>
      <c r="C204" s="39"/>
      <c r="D204" s="199" t="s">
        <v>190</v>
      </c>
      <c r="E204" s="39"/>
      <c r="F204" s="200" t="s">
        <v>351</v>
      </c>
      <c r="G204" s="39"/>
      <c r="H204" s="39"/>
      <c r="I204" s="196"/>
      <c r="J204" s="39"/>
      <c r="K204" s="39"/>
      <c r="L204" s="42"/>
      <c r="M204" s="197"/>
      <c r="N204" s="198"/>
      <c r="O204" s="67"/>
      <c r="P204" s="67"/>
      <c r="Q204" s="67"/>
      <c r="R204" s="67"/>
      <c r="S204" s="67"/>
      <c r="T204" s="68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T204" s="20" t="s">
        <v>190</v>
      </c>
      <c r="AU204" s="20" t="s">
        <v>86</v>
      </c>
    </row>
    <row r="205" spans="1:65" s="13" customFormat="1" ht="22.5">
      <c r="B205" s="201"/>
      <c r="C205" s="202"/>
      <c r="D205" s="194" t="s">
        <v>192</v>
      </c>
      <c r="E205" s="203" t="s">
        <v>19</v>
      </c>
      <c r="F205" s="204" t="s">
        <v>884</v>
      </c>
      <c r="G205" s="202"/>
      <c r="H205" s="203" t="s">
        <v>19</v>
      </c>
      <c r="I205" s="205"/>
      <c r="J205" s="202"/>
      <c r="K205" s="202"/>
      <c r="L205" s="206"/>
      <c r="M205" s="207"/>
      <c r="N205" s="208"/>
      <c r="O205" s="208"/>
      <c r="P205" s="208"/>
      <c r="Q205" s="208"/>
      <c r="R205" s="208"/>
      <c r="S205" s="208"/>
      <c r="T205" s="209"/>
      <c r="AT205" s="210" t="s">
        <v>192</v>
      </c>
      <c r="AU205" s="210" t="s">
        <v>86</v>
      </c>
      <c r="AV205" s="13" t="s">
        <v>84</v>
      </c>
      <c r="AW205" s="13" t="s">
        <v>37</v>
      </c>
      <c r="AX205" s="13" t="s">
        <v>77</v>
      </c>
      <c r="AY205" s="210" t="s">
        <v>179</v>
      </c>
    </row>
    <row r="206" spans="1:65" s="13" customFormat="1" ht="22.5">
      <c r="B206" s="201"/>
      <c r="C206" s="202"/>
      <c r="D206" s="194" t="s">
        <v>192</v>
      </c>
      <c r="E206" s="203" t="s">
        <v>19</v>
      </c>
      <c r="F206" s="204" t="s">
        <v>353</v>
      </c>
      <c r="G206" s="202"/>
      <c r="H206" s="203" t="s">
        <v>19</v>
      </c>
      <c r="I206" s="205"/>
      <c r="J206" s="202"/>
      <c r="K206" s="202"/>
      <c r="L206" s="206"/>
      <c r="M206" s="207"/>
      <c r="N206" s="208"/>
      <c r="O206" s="208"/>
      <c r="P206" s="208"/>
      <c r="Q206" s="208"/>
      <c r="R206" s="208"/>
      <c r="S206" s="208"/>
      <c r="T206" s="209"/>
      <c r="AT206" s="210" t="s">
        <v>192</v>
      </c>
      <c r="AU206" s="210" t="s">
        <v>86</v>
      </c>
      <c r="AV206" s="13" t="s">
        <v>84</v>
      </c>
      <c r="AW206" s="13" t="s">
        <v>37</v>
      </c>
      <c r="AX206" s="13" t="s">
        <v>77</v>
      </c>
      <c r="AY206" s="210" t="s">
        <v>179</v>
      </c>
    </row>
    <row r="207" spans="1:65" s="14" customFormat="1" ht="22.5">
      <c r="B207" s="211"/>
      <c r="C207" s="212"/>
      <c r="D207" s="194" t="s">
        <v>192</v>
      </c>
      <c r="E207" s="213" t="s">
        <v>19</v>
      </c>
      <c r="F207" s="214" t="s">
        <v>885</v>
      </c>
      <c r="G207" s="212"/>
      <c r="H207" s="215">
        <v>0.22</v>
      </c>
      <c r="I207" s="216"/>
      <c r="J207" s="212"/>
      <c r="K207" s="212"/>
      <c r="L207" s="217"/>
      <c r="M207" s="218"/>
      <c r="N207" s="219"/>
      <c r="O207" s="219"/>
      <c r="P207" s="219"/>
      <c r="Q207" s="219"/>
      <c r="R207" s="219"/>
      <c r="S207" s="219"/>
      <c r="T207" s="220"/>
      <c r="AT207" s="221" t="s">
        <v>192</v>
      </c>
      <c r="AU207" s="221" t="s">
        <v>86</v>
      </c>
      <c r="AV207" s="14" t="s">
        <v>86</v>
      </c>
      <c r="AW207" s="14" t="s">
        <v>37</v>
      </c>
      <c r="AX207" s="14" t="s">
        <v>84</v>
      </c>
      <c r="AY207" s="221" t="s">
        <v>179</v>
      </c>
    </row>
    <row r="208" spans="1:65" s="2" customFormat="1" ht="21.75" customHeight="1">
      <c r="A208" s="37"/>
      <c r="B208" s="38"/>
      <c r="C208" s="181" t="s">
        <v>339</v>
      </c>
      <c r="D208" s="181" t="s">
        <v>181</v>
      </c>
      <c r="E208" s="182" t="s">
        <v>359</v>
      </c>
      <c r="F208" s="183" t="s">
        <v>360</v>
      </c>
      <c r="G208" s="184" t="s">
        <v>228</v>
      </c>
      <c r="H208" s="185">
        <v>0.12</v>
      </c>
      <c r="I208" s="186"/>
      <c r="J208" s="187">
        <f>ROUND(I208*H208,2)</f>
        <v>0</v>
      </c>
      <c r="K208" s="183" t="s">
        <v>185</v>
      </c>
      <c r="L208" s="42"/>
      <c r="M208" s="188" t="s">
        <v>19</v>
      </c>
      <c r="N208" s="189" t="s">
        <v>48</v>
      </c>
      <c r="O208" s="67"/>
      <c r="P208" s="190">
        <f>O208*H208</f>
        <v>0</v>
      </c>
      <c r="Q208" s="190">
        <v>0</v>
      </c>
      <c r="R208" s="190">
        <f>Q208*H208</f>
        <v>0</v>
      </c>
      <c r="S208" s="190">
        <v>0</v>
      </c>
      <c r="T208" s="191">
        <f>S208*H208</f>
        <v>0</v>
      </c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R208" s="192" t="s">
        <v>186</v>
      </c>
      <c r="AT208" s="192" t="s">
        <v>181</v>
      </c>
      <c r="AU208" s="192" t="s">
        <v>86</v>
      </c>
      <c r="AY208" s="20" t="s">
        <v>179</v>
      </c>
      <c r="BE208" s="193">
        <f>IF(N208="základní",J208,0)</f>
        <v>0</v>
      </c>
      <c r="BF208" s="193">
        <f>IF(N208="snížená",J208,0)</f>
        <v>0</v>
      </c>
      <c r="BG208" s="193">
        <f>IF(N208="zákl. přenesená",J208,0)</f>
        <v>0</v>
      </c>
      <c r="BH208" s="193">
        <f>IF(N208="sníž. přenesená",J208,0)</f>
        <v>0</v>
      </c>
      <c r="BI208" s="193">
        <f>IF(N208="nulová",J208,0)</f>
        <v>0</v>
      </c>
      <c r="BJ208" s="20" t="s">
        <v>84</v>
      </c>
      <c r="BK208" s="193">
        <f>ROUND(I208*H208,2)</f>
        <v>0</v>
      </c>
      <c r="BL208" s="20" t="s">
        <v>186</v>
      </c>
      <c r="BM208" s="192" t="s">
        <v>361</v>
      </c>
    </row>
    <row r="209" spans="1:65" s="2" customFormat="1" ht="19.5">
      <c r="A209" s="37"/>
      <c r="B209" s="38"/>
      <c r="C209" s="39"/>
      <c r="D209" s="194" t="s">
        <v>188</v>
      </c>
      <c r="E209" s="39"/>
      <c r="F209" s="195" t="s">
        <v>362</v>
      </c>
      <c r="G209" s="39"/>
      <c r="H209" s="39"/>
      <c r="I209" s="196"/>
      <c r="J209" s="39"/>
      <c r="K209" s="39"/>
      <c r="L209" s="42"/>
      <c r="M209" s="197"/>
      <c r="N209" s="198"/>
      <c r="O209" s="67"/>
      <c r="P209" s="67"/>
      <c r="Q209" s="67"/>
      <c r="R209" s="67"/>
      <c r="S209" s="67"/>
      <c r="T209" s="68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T209" s="20" t="s">
        <v>188</v>
      </c>
      <c r="AU209" s="20" t="s">
        <v>86</v>
      </c>
    </row>
    <row r="210" spans="1:65" s="2" customFormat="1" ht="11.25">
      <c r="A210" s="37"/>
      <c r="B210" s="38"/>
      <c r="C210" s="39"/>
      <c r="D210" s="199" t="s">
        <v>190</v>
      </c>
      <c r="E210" s="39"/>
      <c r="F210" s="200" t="s">
        <v>363</v>
      </c>
      <c r="G210" s="39"/>
      <c r="H210" s="39"/>
      <c r="I210" s="196"/>
      <c r="J210" s="39"/>
      <c r="K210" s="39"/>
      <c r="L210" s="42"/>
      <c r="M210" s="197"/>
      <c r="N210" s="198"/>
      <c r="O210" s="67"/>
      <c r="P210" s="67"/>
      <c r="Q210" s="67"/>
      <c r="R210" s="67"/>
      <c r="S210" s="67"/>
      <c r="T210" s="68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20" t="s">
        <v>190</v>
      </c>
      <c r="AU210" s="20" t="s">
        <v>86</v>
      </c>
    </row>
    <row r="211" spans="1:65" s="13" customFormat="1" ht="22.5">
      <c r="B211" s="201"/>
      <c r="C211" s="202"/>
      <c r="D211" s="194" t="s">
        <v>192</v>
      </c>
      <c r="E211" s="203" t="s">
        <v>19</v>
      </c>
      <c r="F211" s="204" t="s">
        <v>364</v>
      </c>
      <c r="G211" s="202"/>
      <c r="H211" s="203" t="s">
        <v>19</v>
      </c>
      <c r="I211" s="205"/>
      <c r="J211" s="202"/>
      <c r="K211" s="202"/>
      <c r="L211" s="206"/>
      <c r="M211" s="207"/>
      <c r="N211" s="208"/>
      <c r="O211" s="208"/>
      <c r="P211" s="208"/>
      <c r="Q211" s="208"/>
      <c r="R211" s="208"/>
      <c r="S211" s="208"/>
      <c r="T211" s="209"/>
      <c r="AT211" s="210" t="s">
        <v>192</v>
      </c>
      <c r="AU211" s="210" t="s">
        <v>86</v>
      </c>
      <c r="AV211" s="13" t="s">
        <v>84</v>
      </c>
      <c r="AW211" s="13" t="s">
        <v>37</v>
      </c>
      <c r="AX211" s="13" t="s">
        <v>77</v>
      </c>
      <c r="AY211" s="210" t="s">
        <v>179</v>
      </c>
    </row>
    <row r="212" spans="1:65" s="14" customFormat="1" ht="11.25">
      <c r="B212" s="211"/>
      <c r="C212" s="212"/>
      <c r="D212" s="194" t="s">
        <v>192</v>
      </c>
      <c r="E212" s="213" t="s">
        <v>19</v>
      </c>
      <c r="F212" s="214" t="s">
        <v>886</v>
      </c>
      <c r="G212" s="212"/>
      <c r="H212" s="215">
        <v>0.12</v>
      </c>
      <c r="I212" s="216"/>
      <c r="J212" s="212"/>
      <c r="K212" s="212"/>
      <c r="L212" s="217"/>
      <c r="M212" s="218"/>
      <c r="N212" s="219"/>
      <c r="O212" s="219"/>
      <c r="P212" s="219"/>
      <c r="Q212" s="219"/>
      <c r="R212" s="219"/>
      <c r="S212" s="219"/>
      <c r="T212" s="220"/>
      <c r="AT212" s="221" t="s">
        <v>192</v>
      </c>
      <c r="AU212" s="221" t="s">
        <v>86</v>
      </c>
      <c r="AV212" s="14" t="s">
        <v>86</v>
      </c>
      <c r="AW212" s="14" t="s">
        <v>37</v>
      </c>
      <c r="AX212" s="14" t="s">
        <v>84</v>
      </c>
      <c r="AY212" s="221" t="s">
        <v>179</v>
      </c>
    </row>
    <row r="213" spans="1:65" s="2" customFormat="1" ht="24.2" customHeight="1">
      <c r="A213" s="37"/>
      <c r="B213" s="38"/>
      <c r="C213" s="181" t="s">
        <v>346</v>
      </c>
      <c r="D213" s="181" t="s">
        <v>181</v>
      </c>
      <c r="E213" s="182" t="s">
        <v>366</v>
      </c>
      <c r="F213" s="183" t="s">
        <v>367</v>
      </c>
      <c r="G213" s="184" t="s">
        <v>228</v>
      </c>
      <c r="H213" s="185">
        <v>7.0000000000000007E-2</v>
      </c>
      <c r="I213" s="186"/>
      <c r="J213" s="187">
        <f>ROUND(I213*H213,2)</f>
        <v>0</v>
      </c>
      <c r="K213" s="183" t="s">
        <v>185</v>
      </c>
      <c r="L213" s="42"/>
      <c r="M213" s="188" t="s">
        <v>19</v>
      </c>
      <c r="N213" s="189" t="s">
        <v>48</v>
      </c>
      <c r="O213" s="67"/>
      <c r="P213" s="190">
        <f>O213*H213</f>
        <v>0</v>
      </c>
      <c r="Q213" s="190">
        <v>0</v>
      </c>
      <c r="R213" s="190">
        <f>Q213*H213</f>
        <v>0</v>
      </c>
      <c r="S213" s="190">
        <v>0</v>
      </c>
      <c r="T213" s="191">
        <f>S213*H213</f>
        <v>0</v>
      </c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R213" s="192" t="s">
        <v>186</v>
      </c>
      <c r="AT213" s="192" t="s">
        <v>181</v>
      </c>
      <c r="AU213" s="192" t="s">
        <v>86</v>
      </c>
      <c r="AY213" s="20" t="s">
        <v>179</v>
      </c>
      <c r="BE213" s="193">
        <f>IF(N213="základní",J213,0)</f>
        <v>0</v>
      </c>
      <c r="BF213" s="193">
        <f>IF(N213="snížená",J213,0)</f>
        <v>0</v>
      </c>
      <c r="BG213" s="193">
        <f>IF(N213="zákl. přenesená",J213,0)</f>
        <v>0</v>
      </c>
      <c r="BH213" s="193">
        <f>IF(N213="sníž. přenesená",J213,0)</f>
        <v>0</v>
      </c>
      <c r="BI213" s="193">
        <f>IF(N213="nulová",J213,0)</f>
        <v>0</v>
      </c>
      <c r="BJ213" s="20" t="s">
        <v>84</v>
      </c>
      <c r="BK213" s="193">
        <f>ROUND(I213*H213,2)</f>
        <v>0</v>
      </c>
      <c r="BL213" s="20" t="s">
        <v>186</v>
      </c>
      <c r="BM213" s="192" t="s">
        <v>368</v>
      </c>
    </row>
    <row r="214" spans="1:65" s="2" customFormat="1" ht="39">
      <c r="A214" s="37"/>
      <c r="B214" s="38"/>
      <c r="C214" s="39"/>
      <c r="D214" s="194" t="s">
        <v>188</v>
      </c>
      <c r="E214" s="39"/>
      <c r="F214" s="195" t="s">
        <v>369</v>
      </c>
      <c r="G214" s="39"/>
      <c r="H214" s="39"/>
      <c r="I214" s="196"/>
      <c r="J214" s="39"/>
      <c r="K214" s="39"/>
      <c r="L214" s="42"/>
      <c r="M214" s="197"/>
      <c r="N214" s="198"/>
      <c r="O214" s="67"/>
      <c r="P214" s="67"/>
      <c r="Q214" s="67"/>
      <c r="R214" s="67"/>
      <c r="S214" s="67"/>
      <c r="T214" s="68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20" t="s">
        <v>188</v>
      </c>
      <c r="AU214" s="20" t="s">
        <v>86</v>
      </c>
    </row>
    <row r="215" spans="1:65" s="2" customFormat="1" ht="11.25">
      <c r="A215" s="37"/>
      <c r="B215" s="38"/>
      <c r="C215" s="39"/>
      <c r="D215" s="199" t="s">
        <v>190</v>
      </c>
      <c r="E215" s="39"/>
      <c r="F215" s="200" t="s">
        <v>370</v>
      </c>
      <c r="G215" s="39"/>
      <c r="H215" s="39"/>
      <c r="I215" s="196"/>
      <c r="J215" s="39"/>
      <c r="K215" s="39"/>
      <c r="L215" s="42"/>
      <c r="M215" s="197"/>
      <c r="N215" s="198"/>
      <c r="O215" s="67"/>
      <c r="P215" s="67"/>
      <c r="Q215" s="67"/>
      <c r="R215" s="67"/>
      <c r="S215" s="67"/>
      <c r="T215" s="68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T215" s="20" t="s">
        <v>190</v>
      </c>
      <c r="AU215" s="20" t="s">
        <v>86</v>
      </c>
    </row>
    <row r="216" spans="1:65" s="13" customFormat="1" ht="11.25">
      <c r="B216" s="201"/>
      <c r="C216" s="202"/>
      <c r="D216" s="194" t="s">
        <v>192</v>
      </c>
      <c r="E216" s="203" t="s">
        <v>19</v>
      </c>
      <c r="F216" s="204" t="s">
        <v>887</v>
      </c>
      <c r="G216" s="202"/>
      <c r="H216" s="203" t="s">
        <v>19</v>
      </c>
      <c r="I216" s="205"/>
      <c r="J216" s="202"/>
      <c r="K216" s="202"/>
      <c r="L216" s="206"/>
      <c r="M216" s="207"/>
      <c r="N216" s="208"/>
      <c r="O216" s="208"/>
      <c r="P216" s="208"/>
      <c r="Q216" s="208"/>
      <c r="R216" s="208"/>
      <c r="S216" s="208"/>
      <c r="T216" s="209"/>
      <c r="AT216" s="210" t="s">
        <v>192</v>
      </c>
      <c r="AU216" s="210" t="s">
        <v>86</v>
      </c>
      <c r="AV216" s="13" t="s">
        <v>84</v>
      </c>
      <c r="AW216" s="13" t="s">
        <v>37</v>
      </c>
      <c r="AX216" s="13" t="s">
        <v>77</v>
      </c>
      <c r="AY216" s="210" t="s">
        <v>179</v>
      </c>
    </row>
    <row r="217" spans="1:65" s="14" customFormat="1" ht="11.25">
      <c r="B217" s="211"/>
      <c r="C217" s="212"/>
      <c r="D217" s="194" t="s">
        <v>192</v>
      </c>
      <c r="E217" s="213" t="s">
        <v>19</v>
      </c>
      <c r="F217" s="214" t="s">
        <v>888</v>
      </c>
      <c r="G217" s="212"/>
      <c r="H217" s="215">
        <v>7.0000000000000007E-2</v>
      </c>
      <c r="I217" s="216"/>
      <c r="J217" s="212"/>
      <c r="K217" s="212"/>
      <c r="L217" s="217"/>
      <c r="M217" s="218"/>
      <c r="N217" s="219"/>
      <c r="O217" s="219"/>
      <c r="P217" s="219"/>
      <c r="Q217" s="219"/>
      <c r="R217" s="219"/>
      <c r="S217" s="219"/>
      <c r="T217" s="220"/>
      <c r="AT217" s="221" t="s">
        <v>192</v>
      </c>
      <c r="AU217" s="221" t="s">
        <v>86</v>
      </c>
      <c r="AV217" s="14" t="s">
        <v>86</v>
      </c>
      <c r="AW217" s="14" t="s">
        <v>37</v>
      </c>
      <c r="AX217" s="14" t="s">
        <v>84</v>
      </c>
      <c r="AY217" s="221" t="s">
        <v>179</v>
      </c>
    </row>
    <row r="218" spans="1:65" s="2" customFormat="1" ht="16.5" customHeight="1">
      <c r="A218" s="37"/>
      <c r="B218" s="38"/>
      <c r="C218" s="244" t="s">
        <v>358</v>
      </c>
      <c r="D218" s="244" t="s">
        <v>374</v>
      </c>
      <c r="E218" s="245" t="s">
        <v>375</v>
      </c>
      <c r="F218" s="246" t="s">
        <v>376</v>
      </c>
      <c r="G218" s="247" t="s">
        <v>332</v>
      </c>
      <c r="H218" s="248">
        <v>0.14000000000000001</v>
      </c>
      <c r="I218" s="249"/>
      <c r="J218" s="250">
        <f>ROUND(I218*H218,2)</f>
        <v>0</v>
      </c>
      <c r="K218" s="246" t="s">
        <v>185</v>
      </c>
      <c r="L218" s="251"/>
      <c r="M218" s="252" t="s">
        <v>19</v>
      </c>
      <c r="N218" s="253" t="s">
        <v>48</v>
      </c>
      <c r="O218" s="67"/>
      <c r="P218" s="190">
        <f>O218*H218</f>
        <v>0</v>
      </c>
      <c r="Q218" s="190">
        <v>1</v>
      </c>
      <c r="R218" s="190">
        <f>Q218*H218</f>
        <v>0.14000000000000001</v>
      </c>
      <c r="S218" s="190">
        <v>0</v>
      </c>
      <c r="T218" s="191">
        <f>S218*H218</f>
        <v>0</v>
      </c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R218" s="192" t="s">
        <v>253</v>
      </c>
      <c r="AT218" s="192" t="s">
        <v>374</v>
      </c>
      <c r="AU218" s="192" t="s">
        <v>86</v>
      </c>
      <c r="AY218" s="20" t="s">
        <v>179</v>
      </c>
      <c r="BE218" s="193">
        <f>IF(N218="základní",J218,0)</f>
        <v>0</v>
      </c>
      <c r="BF218" s="193">
        <f>IF(N218="snížená",J218,0)</f>
        <v>0</v>
      </c>
      <c r="BG218" s="193">
        <f>IF(N218="zákl. přenesená",J218,0)</f>
        <v>0</v>
      </c>
      <c r="BH218" s="193">
        <f>IF(N218="sníž. přenesená",J218,0)</f>
        <v>0</v>
      </c>
      <c r="BI218" s="193">
        <f>IF(N218="nulová",J218,0)</f>
        <v>0</v>
      </c>
      <c r="BJ218" s="20" t="s">
        <v>84</v>
      </c>
      <c r="BK218" s="193">
        <f>ROUND(I218*H218,2)</f>
        <v>0</v>
      </c>
      <c r="BL218" s="20" t="s">
        <v>186</v>
      </c>
      <c r="BM218" s="192" t="s">
        <v>377</v>
      </c>
    </row>
    <row r="219" spans="1:65" s="2" customFormat="1" ht="11.25">
      <c r="A219" s="37"/>
      <c r="B219" s="38"/>
      <c r="C219" s="39"/>
      <c r="D219" s="194" t="s">
        <v>188</v>
      </c>
      <c r="E219" s="39"/>
      <c r="F219" s="195" t="s">
        <v>376</v>
      </c>
      <c r="G219" s="39"/>
      <c r="H219" s="39"/>
      <c r="I219" s="196"/>
      <c r="J219" s="39"/>
      <c r="K219" s="39"/>
      <c r="L219" s="42"/>
      <c r="M219" s="197"/>
      <c r="N219" s="198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188</v>
      </c>
      <c r="AU219" s="20" t="s">
        <v>86</v>
      </c>
    </row>
    <row r="220" spans="1:65" s="14" customFormat="1" ht="11.25">
      <c r="B220" s="211"/>
      <c r="C220" s="212"/>
      <c r="D220" s="194" t="s">
        <v>192</v>
      </c>
      <c r="E220" s="212"/>
      <c r="F220" s="214" t="s">
        <v>889</v>
      </c>
      <c r="G220" s="212"/>
      <c r="H220" s="215">
        <v>0.14000000000000001</v>
      </c>
      <c r="I220" s="216"/>
      <c r="J220" s="212"/>
      <c r="K220" s="212"/>
      <c r="L220" s="217"/>
      <c r="M220" s="218"/>
      <c r="N220" s="219"/>
      <c r="O220" s="219"/>
      <c r="P220" s="219"/>
      <c r="Q220" s="219"/>
      <c r="R220" s="219"/>
      <c r="S220" s="219"/>
      <c r="T220" s="220"/>
      <c r="AT220" s="221" t="s">
        <v>192</v>
      </c>
      <c r="AU220" s="221" t="s">
        <v>86</v>
      </c>
      <c r="AV220" s="14" t="s">
        <v>86</v>
      </c>
      <c r="AW220" s="14" t="s">
        <v>4</v>
      </c>
      <c r="AX220" s="14" t="s">
        <v>84</v>
      </c>
      <c r="AY220" s="221" t="s">
        <v>179</v>
      </c>
    </row>
    <row r="221" spans="1:65" s="2" customFormat="1" ht="24.2" customHeight="1">
      <c r="A221" s="37"/>
      <c r="B221" s="38"/>
      <c r="C221" s="181" t="s">
        <v>7</v>
      </c>
      <c r="D221" s="181" t="s">
        <v>181</v>
      </c>
      <c r="E221" s="182" t="s">
        <v>380</v>
      </c>
      <c r="F221" s="183" t="s">
        <v>381</v>
      </c>
      <c r="G221" s="184" t="s">
        <v>184</v>
      </c>
      <c r="H221" s="185">
        <v>2.8</v>
      </c>
      <c r="I221" s="186"/>
      <c r="J221" s="187">
        <f>ROUND(I221*H221,2)</f>
        <v>0</v>
      </c>
      <c r="K221" s="183" t="s">
        <v>185</v>
      </c>
      <c r="L221" s="42"/>
      <c r="M221" s="188" t="s">
        <v>19</v>
      </c>
      <c r="N221" s="189" t="s">
        <v>48</v>
      </c>
      <c r="O221" s="67"/>
      <c r="P221" s="190">
        <f>O221*H221</f>
        <v>0</v>
      </c>
      <c r="Q221" s="190">
        <v>0</v>
      </c>
      <c r="R221" s="190">
        <f>Q221*H221</f>
        <v>0</v>
      </c>
      <c r="S221" s="190">
        <v>0</v>
      </c>
      <c r="T221" s="191">
        <f>S221*H221</f>
        <v>0</v>
      </c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R221" s="192" t="s">
        <v>186</v>
      </c>
      <c r="AT221" s="192" t="s">
        <v>181</v>
      </c>
      <c r="AU221" s="192" t="s">
        <v>86</v>
      </c>
      <c r="AY221" s="20" t="s">
        <v>179</v>
      </c>
      <c r="BE221" s="193">
        <f>IF(N221="základní",J221,0)</f>
        <v>0</v>
      </c>
      <c r="BF221" s="193">
        <f>IF(N221="snížená",J221,0)</f>
        <v>0</v>
      </c>
      <c r="BG221" s="193">
        <f>IF(N221="zákl. přenesená",J221,0)</f>
        <v>0</v>
      </c>
      <c r="BH221" s="193">
        <f>IF(N221="sníž. přenesená",J221,0)</f>
        <v>0</v>
      </c>
      <c r="BI221" s="193">
        <f>IF(N221="nulová",J221,0)</f>
        <v>0</v>
      </c>
      <c r="BJ221" s="20" t="s">
        <v>84</v>
      </c>
      <c r="BK221" s="193">
        <f>ROUND(I221*H221,2)</f>
        <v>0</v>
      </c>
      <c r="BL221" s="20" t="s">
        <v>186</v>
      </c>
      <c r="BM221" s="192" t="s">
        <v>382</v>
      </c>
    </row>
    <row r="222" spans="1:65" s="2" customFormat="1" ht="19.5">
      <c r="A222" s="37"/>
      <c r="B222" s="38"/>
      <c r="C222" s="39"/>
      <c r="D222" s="194" t="s">
        <v>188</v>
      </c>
      <c r="E222" s="39"/>
      <c r="F222" s="195" t="s">
        <v>383</v>
      </c>
      <c r="G222" s="39"/>
      <c r="H222" s="39"/>
      <c r="I222" s="196"/>
      <c r="J222" s="39"/>
      <c r="K222" s="39"/>
      <c r="L222" s="42"/>
      <c r="M222" s="197"/>
      <c r="N222" s="198"/>
      <c r="O222" s="67"/>
      <c r="P222" s="67"/>
      <c r="Q222" s="67"/>
      <c r="R222" s="67"/>
      <c r="S222" s="67"/>
      <c r="T222" s="68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20" t="s">
        <v>188</v>
      </c>
      <c r="AU222" s="20" t="s">
        <v>86</v>
      </c>
    </row>
    <row r="223" spans="1:65" s="2" customFormat="1" ht="11.25">
      <c r="A223" s="37"/>
      <c r="B223" s="38"/>
      <c r="C223" s="39"/>
      <c r="D223" s="199" t="s">
        <v>190</v>
      </c>
      <c r="E223" s="39"/>
      <c r="F223" s="200" t="s">
        <v>384</v>
      </c>
      <c r="G223" s="39"/>
      <c r="H223" s="39"/>
      <c r="I223" s="196"/>
      <c r="J223" s="39"/>
      <c r="K223" s="39"/>
      <c r="L223" s="42"/>
      <c r="M223" s="197"/>
      <c r="N223" s="198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190</v>
      </c>
      <c r="AU223" s="20" t="s">
        <v>86</v>
      </c>
    </row>
    <row r="224" spans="1:65" s="13" customFormat="1" ht="22.5">
      <c r="B224" s="201"/>
      <c r="C224" s="202"/>
      <c r="D224" s="194" t="s">
        <v>192</v>
      </c>
      <c r="E224" s="203" t="s">
        <v>19</v>
      </c>
      <c r="F224" s="204" t="s">
        <v>890</v>
      </c>
      <c r="G224" s="202"/>
      <c r="H224" s="203" t="s">
        <v>19</v>
      </c>
      <c r="I224" s="205"/>
      <c r="J224" s="202"/>
      <c r="K224" s="202"/>
      <c r="L224" s="206"/>
      <c r="M224" s="207"/>
      <c r="N224" s="208"/>
      <c r="O224" s="208"/>
      <c r="P224" s="208"/>
      <c r="Q224" s="208"/>
      <c r="R224" s="208"/>
      <c r="S224" s="208"/>
      <c r="T224" s="209"/>
      <c r="AT224" s="210" t="s">
        <v>192</v>
      </c>
      <c r="AU224" s="210" t="s">
        <v>86</v>
      </c>
      <c r="AV224" s="13" t="s">
        <v>84</v>
      </c>
      <c r="AW224" s="13" t="s">
        <v>37</v>
      </c>
      <c r="AX224" s="13" t="s">
        <v>77</v>
      </c>
      <c r="AY224" s="210" t="s">
        <v>179</v>
      </c>
    </row>
    <row r="225" spans="1:65" s="13" customFormat="1" ht="11.25">
      <c r="B225" s="201"/>
      <c r="C225" s="202"/>
      <c r="D225" s="194" t="s">
        <v>192</v>
      </c>
      <c r="E225" s="203" t="s">
        <v>19</v>
      </c>
      <c r="F225" s="204" t="s">
        <v>891</v>
      </c>
      <c r="G225" s="202"/>
      <c r="H225" s="203" t="s">
        <v>19</v>
      </c>
      <c r="I225" s="205"/>
      <c r="J225" s="202"/>
      <c r="K225" s="202"/>
      <c r="L225" s="206"/>
      <c r="M225" s="207"/>
      <c r="N225" s="208"/>
      <c r="O225" s="208"/>
      <c r="P225" s="208"/>
      <c r="Q225" s="208"/>
      <c r="R225" s="208"/>
      <c r="S225" s="208"/>
      <c r="T225" s="209"/>
      <c r="AT225" s="210" t="s">
        <v>192</v>
      </c>
      <c r="AU225" s="210" t="s">
        <v>86</v>
      </c>
      <c r="AV225" s="13" t="s">
        <v>84</v>
      </c>
      <c r="AW225" s="13" t="s">
        <v>37</v>
      </c>
      <c r="AX225" s="13" t="s">
        <v>77</v>
      </c>
      <c r="AY225" s="210" t="s">
        <v>179</v>
      </c>
    </row>
    <row r="226" spans="1:65" s="14" customFormat="1" ht="22.5">
      <c r="B226" s="211"/>
      <c r="C226" s="212"/>
      <c r="D226" s="194" t="s">
        <v>192</v>
      </c>
      <c r="E226" s="213" t="s">
        <v>19</v>
      </c>
      <c r="F226" s="214" t="s">
        <v>892</v>
      </c>
      <c r="G226" s="212"/>
      <c r="H226" s="215">
        <v>0.8</v>
      </c>
      <c r="I226" s="216"/>
      <c r="J226" s="212"/>
      <c r="K226" s="212"/>
      <c r="L226" s="217"/>
      <c r="M226" s="218"/>
      <c r="N226" s="219"/>
      <c r="O226" s="219"/>
      <c r="P226" s="219"/>
      <c r="Q226" s="219"/>
      <c r="R226" s="219"/>
      <c r="S226" s="219"/>
      <c r="T226" s="220"/>
      <c r="AT226" s="221" t="s">
        <v>192</v>
      </c>
      <c r="AU226" s="221" t="s">
        <v>86</v>
      </c>
      <c r="AV226" s="14" t="s">
        <v>86</v>
      </c>
      <c r="AW226" s="14" t="s">
        <v>37</v>
      </c>
      <c r="AX226" s="14" t="s">
        <v>77</v>
      </c>
      <c r="AY226" s="221" t="s">
        <v>179</v>
      </c>
    </row>
    <row r="227" spans="1:65" s="13" customFormat="1" ht="11.25">
      <c r="B227" s="201"/>
      <c r="C227" s="202"/>
      <c r="D227" s="194" t="s">
        <v>192</v>
      </c>
      <c r="E227" s="203" t="s">
        <v>19</v>
      </c>
      <c r="F227" s="204" t="s">
        <v>864</v>
      </c>
      <c r="G227" s="202"/>
      <c r="H227" s="203" t="s">
        <v>19</v>
      </c>
      <c r="I227" s="205"/>
      <c r="J227" s="202"/>
      <c r="K227" s="202"/>
      <c r="L227" s="206"/>
      <c r="M227" s="207"/>
      <c r="N227" s="208"/>
      <c r="O227" s="208"/>
      <c r="P227" s="208"/>
      <c r="Q227" s="208"/>
      <c r="R227" s="208"/>
      <c r="S227" s="208"/>
      <c r="T227" s="209"/>
      <c r="AT227" s="210" t="s">
        <v>192</v>
      </c>
      <c r="AU227" s="210" t="s">
        <v>86</v>
      </c>
      <c r="AV227" s="13" t="s">
        <v>84</v>
      </c>
      <c r="AW227" s="13" t="s">
        <v>37</v>
      </c>
      <c r="AX227" s="13" t="s">
        <v>77</v>
      </c>
      <c r="AY227" s="210" t="s">
        <v>179</v>
      </c>
    </row>
    <row r="228" spans="1:65" s="14" customFormat="1" ht="11.25">
      <c r="B228" s="211"/>
      <c r="C228" s="212"/>
      <c r="D228" s="194" t="s">
        <v>192</v>
      </c>
      <c r="E228" s="213" t="s">
        <v>19</v>
      </c>
      <c r="F228" s="214" t="s">
        <v>222</v>
      </c>
      <c r="G228" s="212"/>
      <c r="H228" s="215">
        <v>2</v>
      </c>
      <c r="I228" s="216"/>
      <c r="J228" s="212"/>
      <c r="K228" s="212"/>
      <c r="L228" s="217"/>
      <c r="M228" s="218"/>
      <c r="N228" s="219"/>
      <c r="O228" s="219"/>
      <c r="P228" s="219"/>
      <c r="Q228" s="219"/>
      <c r="R228" s="219"/>
      <c r="S228" s="219"/>
      <c r="T228" s="220"/>
      <c r="AT228" s="221" t="s">
        <v>192</v>
      </c>
      <c r="AU228" s="221" t="s">
        <v>86</v>
      </c>
      <c r="AV228" s="14" t="s">
        <v>86</v>
      </c>
      <c r="AW228" s="14" t="s">
        <v>37</v>
      </c>
      <c r="AX228" s="14" t="s">
        <v>77</v>
      </c>
      <c r="AY228" s="221" t="s">
        <v>179</v>
      </c>
    </row>
    <row r="229" spans="1:65" s="15" customFormat="1" ht="11.25">
      <c r="B229" s="222"/>
      <c r="C229" s="223"/>
      <c r="D229" s="194" t="s">
        <v>192</v>
      </c>
      <c r="E229" s="224" t="s">
        <v>19</v>
      </c>
      <c r="F229" s="225" t="s">
        <v>205</v>
      </c>
      <c r="G229" s="223"/>
      <c r="H229" s="226">
        <v>2.8</v>
      </c>
      <c r="I229" s="227"/>
      <c r="J229" s="223"/>
      <c r="K229" s="223"/>
      <c r="L229" s="228"/>
      <c r="M229" s="229"/>
      <c r="N229" s="230"/>
      <c r="O229" s="230"/>
      <c r="P229" s="230"/>
      <c r="Q229" s="230"/>
      <c r="R229" s="230"/>
      <c r="S229" s="230"/>
      <c r="T229" s="231"/>
      <c r="AT229" s="232" t="s">
        <v>192</v>
      </c>
      <c r="AU229" s="232" t="s">
        <v>86</v>
      </c>
      <c r="AV229" s="15" t="s">
        <v>186</v>
      </c>
      <c r="AW229" s="15" t="s">
        <v>37</v>
      </c>
      <c r="AX229" s="15" t="s">
        <v>84</v>
      </c>
      <c r="AY229" s="232" t="s">
        <v>179</v>
      </c>
    </row>
    <row r="230" spans="1:65" s="12" customFormat="1" ht="22.9" customHeight="1">
      <c r="B230" s="165"/>
      <c r="C230" s="166"/>
      <c r="D230" s="167" t="s">
        <v>76</v>
      </c>
      <c r="E230" s="179" t="s">
        <v>86</v>
      </c>
      <c r="F230" s="179" t="s">
        <v>392</v>
      </c>
      <c r="G230" s="166"/>
      <c r="H230" s="166"/>
      <c r="I230" s="169"/>
      <c r="J230" s="180">
        <f>BK230</f>
        <v>0</v>
      </c>
      <c r="K230" s="166"/>
      <c r="L230" s="171"/>
      <c r="M230" s="172"/>
      <c r="N230" s="173"/>
      <c r="O230" s="173"/>
      <c r="P230" s="174">
        <f>SUM(P231:P245)</f>
        <v>0</v>
      </c>
      <c r="Q230" s="173"/>
      <c r="R230" s="174">
        <f>SUM(R231:R245)</f>
        <v>2.5219300000000002</v>
      </c>
      <c r="S230" s="173"/>
      <c r="T230" s="175">
        <f>SUM(T231:T245)</f>
        <v>0</v>
      </c>
      <c r="AR230" s="176" t="s">
        <v>84</v>
      </c>
      <c r="AT230" s="177" t="s">
        <v>76</v>
      </c>
      <c r="AU230" s="177" t="s">
        <v>84</v>
      </c>
      <c r="AY230" s="176" t="s">
        <v>179</v>
      </c>
      <c r="BK230" s="178">
        <f>SUM(BK231:BK245)</f>
        <v>0</v>
      </c>
    </row>
    <row r="231" spans="1:65" s="2" customFormat="1" ht="24.2" customHeight="1">
      <c r="A231" s="37"/>
      <c r="B231" s="38"/>
      <c r="C231" s="181" t="s">
        <v>373</v>
      </c>
      <c r="D231" s="181" t="s">
        <v>181</v>
      </c>
      <c r="E231" s="182" t="s">
        <v>394</v>
      </c>
      <c r="F231" s="183" t="s">
        <v>395</v>
      </c>
      <c r="G231" s="184" t="s">
        <v>228</v>
      </c>
      <c r="H231" s="185">
        <v>0.75</v>
      </c>
      <c r="I231" s="186"/>
      <c r="J231" s="187">
        <f>ROUND(I231*H231,2)</f>
        <v>0</v>
      </c>
      <c r="K231" s="183" t="s">
        <v>185</v>
      </c>
      <c r="L231" s="42"/>
      <c r="M231" s="188" t="s">
        <v>19</v>
      </c>
      <c r="N231" s="189" t="s">
        <v>48</v>
      </c>
      <c r="O231" s="67"/>
      <c r="P231" s="190">
        <f>O231*H231</f>
        <v>0</v>
      </c>
      <c r="Q231" s="190">
        <v>2.16</v>
      </c>
      <c r="R231" s="190">
        <f>Q231*H231</f>
        <v>1.62</v>
      </c>
      <c r="S231" s="190">
        <v>0</v>
      </c>
      <c r="T231" s="191">
        <f>S231*H231</f>
        <v>0</v>
      </c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R231" s="192" t="s">
        <v>186</v>
      </c>
      <c r="AT231" s="192" t="s">
        <v>181</v>
      </c>
      <c r="AU231" s="192" t="s">
        <v>86</v>
      </c>
      <c r="AY231" s="20" t="s">
        <v>179</v>
      </c>
      <c r="BE231" s="193">
        <f>IF(N231="základní",J231,0)</f>
        <v>0</v>
      </c>
      <c r="BF231" s="193">
        <f>IF(N231="snížená",J231,0)</f>
        <v>0</v>
      </c>
      <c r="BG231" s="193">
        <f>IF(N231="zákl. přenesená",J231,0)</f>
        <v>0</v>
      </c>
      <c r="BH231" s="193">
        <f>IF(N231="sníž. přenesená",J231,0)</f>
        <v>0</v>
      </c>
      <c r="BI231" s="193">
        <f>IF(N231="nulová",J231,0)</f>
        <v>0</v>
      </c>
      <c r="BJ231" s="20" t="s">
        <v>84</v>
      </c>
      <c r="BK231" s="193">
        <f>ROUND(I231*H231,2)</f>
        <v>0</v>
      </c>
      <c r="BL231" s="20" t="s">
        <v>186</v>
      </c>
      <c r="BM231" s="192" t="s">
        <v>893</v>
      </c>
    </row>
    <row r="232" spans="1:65" s="2" customFormat="1" ht="19.5">
      <c r="A232" s="37"/>
      <c r="B232" s="38"/>
      <c r="C232" s="39"/>
      <c r="D232" s="194" t="s">
        <v>188</v>
      </c>
      <c r="E232" s="39"/>
      <c r="F232" s="195" t="s">
        <v>397</v>
      </c>
      <c r="G232" s="39"/>
      <c r="H232" s="39"/>
      <c r="I232" s="196"/>
      <c r="J232" s="39"/>
      <c r="K232" s="39"/>
      <c r="L232" s="42"/>
      <c r="M232" s="197"/>
      <c r="N232" s="198"/>
      <c r="O232" s="67"/>
      <c r="P232" s="67"/>
      <c r="Q232" s="67"/>
      <c r="R232" s="67"/>
      <c r="S232" s="67"/>
      <c r="T232" s="68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T232" s="20" t="s">
        <v>188</v>
      </c>
      <c r="AU232" s="20" t="s">
        <v>86</v>
      </c>
    </row>
    <row r="233" spans="1:65" s="2" customFormat="1" ht="11.25">
      <c r="A233" s="37"/>
      <c r="B233" s="38"/>
      <c r="C233" s="39"/>
      <c r="D233" s="199" t="s">
        <v>190</v>
      </c>
      <c r="E233" s="39"/>
      <c r="F233" s="200" t="s">
        <v>398</v>
      </c>
      <c r="G233" s="39"/>
      <c r="H233" s="39"/>
      <c r="I233" s="196"/>
      <c r="J233" s="39"/>
      <c r="K233" s="39"/>
      <c r="L233" s="42"/>
      <c r="M233" s="197"/>
      <c r="N233" s="198"/>
      <c r="O233" s="67"/>
      <c r="P233" s="67"/>
      <c r="Q233" s="67"/>
      <c r="R233" s="67"/>
      <c r="S233" s="67"/>
      <c r="T233" s="68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20" t="s">
        <v>190</v>
      </c>
      <c r="AU233" s="20" t="s">
        <v>86</v>
      </c>
    </row>
    <row r="234" spans="1:65" s="13" customFormat="1" ht="22.5">
      <c r="B234" s="201"/>
      <c r="C234" s="202"/>
      <c r="D234" s="194" t="s">
        <v>192</v>
      </c>
      <c r="E234" s="203" t="s">
        <v>19</v>
      </c>
      <c r="F234" s="204" t="s">
        <v>399</v>
      </c>
      <c r="G234" s="202"/>
      <c r="H234" s="203" t="s">
        <v>19</v>
      </c>
      <c r="I234" s="205"/>
      <c r="J234" s="202"/>
      <c r="K234" s="202"/>
      <c r="L234" s="206"/>
      <c r="M234" s="207"/>
      <c r="N234" s="208"/>
      <c r="O234" s="208"/>
      <c r="P234" s="208"/>
      <c r="Q234" s="208"/>
      <c r="R234" s="208"/>
      <c r="S234" s="208"/>
      <c r="T234" s="209"/>
      <c r="AT234" s="210" t="s">
        <v>192</v>
      </c>
      <c r="AU234" s="210" t="s">
        <v>86</v>
      </c>
      <c r="AV234" s="13" t="s">
        <v>84</v>
      </c>
      <c r="AW234" s="13" t="s">
        <v>37</v>
      </c>
      <c r="AX234" s="13" t="s">
        <v>77</v>
      </c>
      <c r="AY234" s="210" t="s">
        <v>179</v>
      </c>
    </row>
    <row r="235" spans="1:65" s="13" customFormat="1" ht="22.5">
      <c r="B235" s="201"/>
      <c r="C235" s="202"/>
      <c r="D235" s="194" t="s">
        <v>192</v>
      </c>
      <c r="E235" s="203" t="s">
        <v>19</v>
      </c>
      <c r="F235" s="204" t="s">
        <v>894</v>
      </c>
      <c r="G235" s="202"/>
      <c r="H235" s="203" t="s">
        <v>19</v>
      </c>
      <c r="I235" s="205"/>
      <c r="J235" s="202"/>
      <c r="K235" s="202"/>
      <c r="L235" s="206"/>
      <c r="M235" s="207"/>
      <c r="N235" s="208"/>
      <c r="O235" s="208"/>
      <c r="P235" s="208"/>
      <c r="Q235" s="208"/>
      <c r="R235" s="208"/>
      <c r="S235" s="208"/>
      <c r="T235" s="209"/>
      <c r="AT235" s="210" t="s">
        <v>192</v>
      </c>
      <c r="AU235" s="210" t="s">
        <v>86</v>
      </c>
      <c r="AV235" s="13" t="s">
        <v>84</v>
      </c>
      <c r="AW235" s="13" t="s">
        <v>37</v>
      </c>
      <c r="AX235" s="13" t="s">
        <v>77</v>
      </c>
      <c r="AY235" s="210" t="s">
        <v>179</v>
      </c>
    </row>
    <row r="236" spans="1:65" s="14" customFormat="1" ht="11.25">
      <c r="B236" s="211"/>
      <c r="C236" s="212"/>
      <c r="D236" s="194" t="s">
        <v>192</v>
      </c>
      <c r="E236" s="213" t="s">
        <v>19</v>
      </c>
      <c r="F236" s="214" t="s">
        <v>895</v>
      </c>
      <c r="G236" s="212"/>
      <c r="H236" s="215">
        <v>0.75</v>
      </c>
      <c r="I236" s="216"/>
      <c r="J236" s="212"/>
      <c r="K236" s="212"/>
      <c r="L236" s="217"/>
      <c r="M236" s="218"/>
      <c r="N236" s="219"/>
      <c r="O236" s="219"/>
      <c r="P236" s="219"/>
      <c r="Q236" s="219"/>
      <c r="R236" s="219"/>
      <c r="S236" s="219"/>
      <c r="T236" s="220"/>
      <c r="AT236" s="221" t="s">
        <v>192</v>
      </c>
      <c r="AU236" s="221" t="s">
        <v>86</v>
      </c>
      <c r="AV236" s="14" t="s">
        <v>86</v>
      </c>
      <c r="AW236" s="14" t="s">
        <v>37</v>
      </c>
      <c r="AX236" s="14" t="s">
        <v>84</v>
      </c>
      <c r="AY236" s="221" t="s">
        <v>179</v>
      </c>
    </row>
    <row r="237" spans="1:65" s="2" customFormat="1" ht="16.5" customHeight="1">
      <c r="A237" s="37"/>
      <c r="B237" s="38"/>
      <c r="C237" s="181" t="s">
        <v>379</v>
      </c>
      <c r="D237" s="181" t="s">
        <v>181</v>
      </c>
      <c r="E237" s="182" t="s">
        <v>403</v>
      </c>
      <c r="F237" s="183" t="s">
        <v>404</v>
      </c>
      <c r="G237" s="184" t="s">
        <v>405</v>
      </c>
      <c r="H237" s="185">
        <v>1</v>
      </c>
      <c r="I237" s="186"/>
      <c r="J237" s="187">
        <f>ROUND(I237*H237,2)</f>
        <v>0</v>
      </c>
      <c r="K237" s="183" t="s">
        <v>185</v>
      </c>
      <c r="L237" s="42"/>
      <c r="M237" s="188" t="s">
        <v>19</v>
      </c>
      <c r="N237" s="189" t="s">
        <v>48</v>
      </c>
      <c r="O237" s="67"/>
      <c r="P237" s="190">
        <f>O237*H237</f>
        <v>0</v>
      </c>
      <c r="Q237" s="190">
        <v>0.22353000000000001</v>
      </c>
      <c r="R237" s="190">
        <f>Q237*H237</f>
        <v>0.22353000000000001</v>
      </c>
      <c r="S237" s="190">
        <v>0</v>
      </c>
      <c r="T237" s="191">
        <f>S237*H237</f>
        <v>0</v>
      </c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R237" s="192" t="s">
        <v>186</v>
      </c>
      <c r="AT237" s="192" t="s">
        <v>181</v>
      </c>
      <c r="AU237" s="192" t="s">
        <v>86</v>
      </c>
      <c r="AY237" s="20" t="s">
        <v>179</v>
      </c>
      <c r="BE237" s="193">
        <f>IF(N237="základní",J237,0)</f>
        <v>0</v>
      </c>
      <c r="BF237" s="193">
        <f>IF(N237="snížená",J237,0)</f>
        <v>0</v>
      </c>
      <c r="BG237" s="193">
        <f>IF(N237="zákl. přenesená",J237,0)</f>
        <v>0</v>
      </c>
      <c r="BH237" s="193">
        <f>IF(N237="sníž. přenesená",J237,0)</f>
        <v>0</v>
      </c>
      <c r="BI237" s="193">
        <f>IF(N237="nulová",J237,0)</f>
        <v>0</v>
      </c>
      <c r="BJ237" s="20" t="s">
        <v>84</v>
      </c>
      <c r="BK237" s="193">
        <f>ROUND(I237*H237,2)</f>
        <v>0</v>
      </c>
      <c r="BL237" s="20" t="s">
        <v>186</v>
      </c>
      <c r="BM237" s="192" t="s">
        <v>896</v>
      </c>
    </row>
    <row r="238" spans="1:65" s="2" customFormat="1" ht="11.25">
      <c r="A238" s="37"/>
      <c r="B238" s="38"/>
      <c r="C238" s="39"/>
      <c r="D238" s="194" t="s">
        <v>188</v>
      </c>
      <c r="E238" s="39"/>
      <c r="F238" s="195" t="s">
        <v>407</v>
      </c>
      <c r="G238" s="39"/>
      <c r="H238" s="39"/>
      <c r="I238" s="196"/>
      <c r="J238" s="39"/>
      <c r="K238" s="39"/>
      <c r="L238" s="42"/>
      <c r="M238" s="197"/>
      <c r="N238" s="198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188</v>
      </c>
      <c r="AU238" s="20" t="s">
        <v>86</v>
      </c>
    </row>
    <row r="239" spans="1:65" s="2" customFormat="1" ht="11.25">
      <c r="A239" s="37"/>
      <c r="B239" s="38"/>
      <c r="C239" s="39"/>
      <c r="D239" s="199" t="s">
        <v>190</v>
      </c>
      <c r="E239" s="39"/>
      <c r="F239" s="200" t="s">
        <v>408</v>
      </c>
      <c r="G239" s="39"/>
      <c r="H239" s="39"/>
      <c r="I239" s="196"/>
      <c r="J239" s="39"/>
      <c r="K239" s="39"/>
      <c r="L239" s="42"/>
      <c r="M239" s="197"/>
      <c r="N239" s="198"/>
      <c r="O239" s="67"/>
      <c r="P239" s="67"/>
      <c r="Q239" s="67"/>
      <c r="R239" s="67"/>
      <c r="S239" s="67"/>
      <c r="T239" s="68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T239" s="20" t="s">
        <v>190</v>
      </c>
      <c r="AU239" s="20" t="s">
        <v>86</v>
      </c>
    </row>
    <row r="240" spans="1:65" s="13" customFormat="1" ht="11.25">
      <c r="B240" s="201"/>
      <c r="C240" s="202"/>
      <c r="D240" s="194" t="s">
        <v>192</v>
      </c>
      <c r="E240" s="203" t="s">
        <v>19</v>
      </c>
      <c r="F240" s="204" t="s">
        <v>409</v>
      </c>
      <c r="G240" s="202"/>
      <c r="H240" s="203" t="s">
        <v>19</v>
      </c>
      <c r="I240" s="205"/>
      <c r="J240" s="202"/>
      <c r="K240" s="202"/>
      <c r="L240" s="206"/>
      <c r="M240" s="207"/>
      <c r="N240" s="208"/>
      <c r="O240" s="208"/>
      <c r="P240" s="208"/>
      <c r="Q240" s="208"/>
      <c r="R240" s="208"/>
      <c r="S240" s="208"/>
      <c r="T240" s="209"/>
      <c r="AT240" s="210" t="s">
        <v>192</v>
      </c>
      <c r="AU240" s="210" t="s">
        <v>86</v>
      </c>
      <c r="AV240" s="13" t="s">
        <v>84</v>
      </c>
      <c r="AW240" s="13" t="s">
        <v>37</v>
      </c>
      <c r="AX240" s="13" t="s">
        <v>77</v>
      </c>
      <c r="AY240" s="210" t="s">
        <v>179</v>
      </c>
    </row>
    <row r="241" spans="1:65" s="14" customFormat="1" ht="11.25">
      <c r="B241" s="211"/>
      <c r="C241" s="212"/>
      <c r="D241" s="194" t="s">
        <v>192</v>
      </c>
      <c r="E241" s="213" t="s">
        <v>19</v>
      </c>
      <c r="F241" s="214" t="s">
        <v>84</v>
      </c>
      <c r="G241" s="212"/>
      <c r="H241" s="215">
        <v>1</v>
      </c>
      <c r="I241" s="216"/>
      <c r="J241" s="212"/>
      <c r="K241" s="212"/>
      <c r="L241" s="217"/>
      <c r="M241" s="218"/>
      <c r="N241" s="219"/>
      <c r="O241" s="219"/>
      <c r="P241" s="219"/>
      <c r="Q241" s="219"/>
      <c r="R241" s="219"/>
      <c r="S241" s="219"/>
      <c r="T241" s="220"/>
      <c r="AT241" s="221" t="s">
        <v>192</v>
      </c>
      <c r="AU241" s="221" t="s">
        <v>86</v>
      </c>
      <c r="AV241" s="14" t="s">
        <v>86</v>
      </c>
      <c r="AW241" s="14" t="s">
        <v>37</v>
      </c>
      <c r="AX241" s="14" t="s">
        <v>84</v>
      </c>
      <c r="AY241" s="221" t="s">
        <v>179</v>
      </c>
    </row>
    <row r="242" spans="1:65" s="2" customFormat="1" ht="33" customHeight="1">
      <c r="A242" s="37"/>
      <c r="B242" s="38"/>
      <c r="C242" s="244" t="s">
        <v>388</v>
      </c>
      <c r="D242" s="244" t="s">
        <v>374</v>
      </c>
      <c r="E242" s="245" t="s">
        <v>411</v>
      </c>
      <c r="F242" s="246" t="s">
        <v>412</v>
      </c>
      <c r="G242" s="247" t="s">
        <v>228</v>
      </c>
      <c r="H242" s="248">
        <v>0.25600000000000001</v>
      </c>
      <c r="I242" s="249"/>
      <c r="J242" s="250">
        <f>ROUND(I242*H242,2)</f>
        <v>0</v>
      </c>
      <c r="K242" s="246" t="s">
        <v>413</v>
      </c>
      <c r="L242" s="251"/>
      <c r="M242" s="252" t="s">
        <v>19</v>
      </c>
      <c r="N242" s="253" t="s">
        <v>48</v>
      </c>
      <c r="O242" s="67"/>
      <c r="P242" s="190">
        <f>O242*H242</f>
        <v>0</v>
      </c>
      <c r="Q242" s="190">
        <v>2.65</v>
      </c>
      <c r="R242" s="190">
        <f>Q242*H242</f>
        <v>0.6784</v>
      </c>
      <c r="S242" s="190">
        <v>0</v>
      </c>
      <c r="T242" s="191">
        <f>S242*H242</f>
        <v>0</v>
      </c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R242" s="192" t="s">
        <v>253</v>
      </c>
      <c r="AT242" s="192" t="s">
        <v>374</v>
      </c>
      <c r="AU242" s="192" t="s">
        <v>86</v>
      </c>
      <c r="AY242" s="20" t="s">
        <v>179</v>
      </c>
      <c r="BE242" s="193">
        <f>IF(N242="základní",J242,0)</f>
        <v>0</v>
      </c>
      <c r="BF242" s="193">
        <f>IF(N242="snížená",J242,0)</f>
        <v>0</v>
      </c>
      <c r="BG242" s="193">
        <f>IF(N242="zákl. přenesená",J242,0)</f>
        <v>0</v>
      </c>
      <c r="BH242" s="193">
        <f>IF(N242="sníž. přenesená",J242,0)</f>
        <v>0</v>
      </c>
      <c r="BI242" s="193">
        <f>IF(N242="nulová",J242,0)</f>
        <v>0</v>
      </c>
      <c r="BJ242" s="20" t="s">
        <v>84</v>
      </c>
      <c r="BK242" s="193">
        <f>ROUND(I242*H242,2)</f>
        <v>0</v>
      </c>
      <c r="BL242" s="20" t="s">
        <v>186</v>
      </c>
      <c r="BM242" s="192" t="s">
        <v>897</v>
      </c>
    </row>
    <row r="243" spans="1:65" s="2" customFormat="1" ht="19.5">
      <c r="A243" s="37"/>
      <c r="B243" s="38"/>
      <c r="C243" s="39"/>
      <c r="D243" s="194" t="s">
        <v>188</v>
      </c>
      <c r="E243" s="39"/>
      <c r="F243" s="195" t="s">
        <v>412</v>
      </c>
      <c r="G243" s="39"/>
      <c r="H243" s="39"/>
      <c r="I243" s="196"/>
      <c r="J243" s="39"/>
      <c r="K243" s="39"/>
      <c r="L243" s="42"/>
      <c r="M243" s="197"/>
      <c r="N243" s="198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188</v>
      </c>
      <c r="AU243" s="20" t="s">
        <v>86</v>
      </c>
    </row>
    <row r="244" spans="1:65" s="13" customFormat="1" ht="22.5">
      <c r="B244" s="201"/>
      <c r="C244" s="202"/>
      <c r="D244" s="194" t="s">
        <v>192</v>
      </c>
      <c r="E244" s="203" t="s">
        <v>19</v>
      </c>
      <c r="F244" s="204" t="s">
        <v>415</v>
      </c>
      <c r="G244" s="202"/>
      <c r="H244" s="203" t="s">
        <v>19</v>
      </c>
      <c r="I244" s="205"/>
      <c r="J244" s="202"/>
      <c r="K244" s="202"/>
      <c r="L244" s="206"/>
      <c r="M244" s="207"/>
      <c r="N244" s="208"/>
      <c r="O244" s="208"/>
      <c r="P244" s="208"/>
      <c r="Q244" s="208"/>
      <c r="R244" s="208"/>
      <c r="S244" s="208"/>
      <c r="T244" s="209"/>
      <c r="AT244" s="210" t="s">
        <v>192</v>
      </c>
      <c r="AU244" s="210" t="s">
        <v>86</v>
      </c>
      <c r="AV244" s="13" t="s">
        <v>84</v>
      </c>
      <c r="AW244" s="13" t="s">
        <v>37</v>
      </c>
      <c r="AX244" s="13" t="s">
        <v>77</v>
      </c>
      <c r="AY244" s="210" t="s">
        <v>179</v>
      </c>
    </row>
    <row r="245" spans="1:65" s="14" customFormat="1" ht="11.25">
      <c r="B245" s="211"/>
      <c r="C245" s="212"/>
      <c r="D245" s="194" t="s">
        <v>192</v>
      </c>
      <c r="E245" s="213" t="s">
        <v>19</v>
      </c>
      <c r="F245" s="214" t="s">
        <v>416</v>
      </c>
      <c r="G245" s="212"/>
      <c r="H245" s="215">
        <v>0.25600000000000001</v>
      </c>
      <c r="I245" s="216"/>
      <c r="J245" s="212"/>
      <c r="K245" s="212"/>
      <c r="L245" s="217"/>
      <c r="M245" s="218"/>
      <c r="N245" s="219"/>
      <c r="O245" s="219"/>
      <c r="P245" s="219"/>
      <c r="Q245" s="219"/>
      <c r="R245" s="219"/>
      <c r="S245" s="219"/>
      <c r="T245" s="220"/>
      <c r="AT245" s="221" t="s">
        <v>192</v>
      </c>
      <c r="AU245" s="221" t="s">
        <v>86</v>
      </c>
      <c r="AV245" s="14" t="s">
        <v>86</v>
      </c>
      <c r="AW245" s="14" t="s">
        <v>37</v>
      </c>
      <c r="AX245" s="14" t="s">
        <v>84</v>
      </c>
      <c r="AY245" s="221" t="s">
        <v>179</v>
      </c>
    </row>
    <row r="246" spans="1:65" s="12" customFormat="1" ht="22.9" customHeight="1">
      <c r="B246" s="165"/>
      <c r="C246" s="166"/>
      <c r="D246" s="167" t="s">
        <v>76</v>
      </c>
      <c r="E246" s="179" t="s">
        <v>225</v>
      </c>
      <c r="F246" s="179" t="s">
        <v>417</v>
      </c>
      <c r="G246" s="166"/>
      <c r="H246" s="166"/>
      <c r="I246" s="169"/>
      <c r="J246" s="180">
        <f>BK246</f>
        <v>0</v>
      </c>
      <c r="K246" s="166"/>
      <c r="L246" s="171"/>
      <c r="M246" s="172"/>
      <c r="N246" s="173"/>
      <c r="O246" s="173"/>
      <c r="P246" s="174">
        <f>SUM(P247:P277)</f>
        <v>0</v>
      </c>
      <c r="Q246" s="173"/>
      <c r="R246" s="174">
        <f>SUM(R247:R277)</f>
        <v>2.1225360000000002</v>
      </c>
      <c r="S246" s="173"/>
      <c r="T246" s="175">
        <f>SUM(T247:T277)</f>
        <v>0</v>
      </c>
      <c r="AR246" s="176" t="s">
        <v>84</v>
      </c>
      <c r="AT246" s="177" t="s">
        <v>76</v>
      </c>
      <c r="AU246" s="177" t="s">
        <v>84</v>
      </c>
      <c r="AY246" s="176" t="s">
        <v>179</v>
      </c>
      <c r="BK246" s="178">
        <f>SUM(BK247:BK277)</f>
        <v>0</v>
      </c>
    </row>
    <row r="247" spans="1:65" s="2" customFormat="1" ht="24.2" customHeight="1">
      <c r="A247" s="37"/>
      <c r="B247" s="38"/>
      <c r="C247" s="181" t="s">
        <v>393</v>
      </c>
      <c r="D247" s="181" t="s">
        <v>181</v>
      </c>
      <c r="E247" s="182" t="s">
        <v>419</v>
      </c>
      <c r="F247" s="183" t="s">
        <v>420</v>
      </c>
      <c r="G247" s="184" t="s">
        <v>184</v>
      </c>
      <c r="H247" s="185">
        <v>2.8</v>
      </c>
      <c r="I247" s="186"/>
      <c r="J247" s="187">
        <f>ROUND(I247*H247,2)</f>
        <v>0</v>
      </c>
      <c r="K247" s="183" t="s">
        <v>185</v>
      </c>
      <c r="L247" s="42"/>
      <c r="M247" s="188" t="s">
        <v>19</v>
      </c>
      <c r="N247" s="189" t="s">
        <v>48</v>
      </c>
      <c r="O247" s="67"/>
      <c r="P247" s="190">
        <f>O247*H247</f>
        <v>0</v>
      </c>
      <c r="Q247" s="190">
        <v>0.46</v>
      </c>
      <c r="R247" s="190">
        <f>Q247*H247</f>
        <v>1.288</v>
      </c>
      <c r="S247" s="190">
        <v>0</v>
      </c>
      <c r="T247" s="191">
        <f>S247*H247</f>
        <v>0</v>
      </c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R247" s="192" t="s">
        <v>186</v>
      </c>
      <c r="AT247" s="192" t="s">
        <v>181</v>
      </c>
      <c r="AU247" s="192" t="s">
        <v>86</v>
      </c>
      <c r="AY247" s="20" t="s">
        <v>179</v>
      </c>
      <c r="BE247" s="193">
        <f>IF(N247="základní",J247,0)</f>
        <v>0</v>
      </c>
      <c r="BF247" s="193">
        <f>IF(N247="snížená",J247,0)</f>
        <v>0</v>
      </c>
      <c r="BG247" s="193">
        <f>IF(N247="zákl. přenesená",J247,0)</f>
        <v>0</v>
      </c>
      <c r="BH247" s="193">
        <f>IF(N247="sníž. přenesená",J247,0)</f>
        <v>0</v>
      </c>
      <c r="BI247" s="193">
        <f>IF(N247="nulová",J247,0)</f>
        <v>0</v>
      </c>
      <c r="BJ247" s="20" t="s">
        <v>84</v>
      </c>
      <c r="BK247" s="193">
        <f>ROUND(I247*H247,2)</f>
        <v>0</v>
      </c>
      <c r="BL247" s="20" t="s">
        <v>186</v>
      </c>
      <c r="BM247" s="192" t="s">
        <v>898</v>
      </c>
    </row>
    <row r="248" spans="1:65" s="2" customFormat="1" ht="19.5">
      <c r="A248" s="37"/>
      <c r="B248" s="38"/>
      <c r="C248" s="39"/>
      <c r="D248" s="194" t="s">
        <v>188</v>
      </c>
      <c r="E248" s="39"/>
      <c r="F248" s="195" t="s">
        <v>422</v>
      </c>
      <c r="G248" s="39"/>
      <c r="H248" s="39"/>
      <c r="I248" s="196"/>
      <c r="J248" s="39"/>
      <c r="K248" s="39"/>
      <c r="L248" s="42"/>
      <c r="M248" s="197"/>
      <c r="N248" s="198"/>
      <c r="O248" s="67"/>
      <c r="P248" s="67"/>
      <c r="Q248" s="67"/>
      <c r="R248" s="67"/>
      <c r="S248" s="67"/>
      <c r="T248" s="68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T248" s="20" t="s">
        <v>188</v>
      </c>
      <c r="AU248" s="20" t="s">
        <v>86</v>
      </c>
    </row>
    <row r="249" spans="1:65" s="2" customFormat="1" ht="11.25">
      <c r="A249" s="37"/>
      <c r="B249" s="38"/>
      <c r="C249" s="39"/>
      <c r="D249" s="199" t="s">
        <v>190</v>
      </c>
      <c r="E249" s="39"/>
      <c r="F249" s="200" t="s">
        <v>423</v>
      </c>
      <c r="G249" s="39"/>
      <c r="H249" s="39"/>
      <c r="I249" s="196"/>
      <c r="J249" s="39"/>
      <c r="K249" s="39"/>
      <c r="L249" s="42"/>
      <c r="M249" s="197"/>
      <c r="N249" s="198"/>
      <c r="O249" s="67"/>
      <c r="P249" s="67"/>
      <c r="Q249" s="67"/>
      <c r="R249" s="67"/>
      <c r="S249" s="67"/>
      <c r="T249" s="68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T249" s="20" t="s">
        <v>190</v>
      </c>
      <c r="AU249" s="20" t="s">
        <v>86</v>
      </c>
    </row>
    <row r="250" spans="1:65" s="13" customFormat="1" ht="11.25">
      <c r="B250" s="201"/>
      <c r="C250" s="202"/>
      <c r="D250" s="194" t="s">
        <v>192</v>
      </c>
      <c r="E250" s="203" t="s">
        <v>19</v>
      </c>
      <c r="F250" s="204" t="s">
        <v>424</v>
      </c>
      <c r="G250" s="202"/>
      <c r="H250" s="203" t="s">
        <v>19</v>
      </c>
      <c r="I250" s="205"/>
      <c r="J250" s="202"/>
      <c r="K250" s="202"/>
      <c r="L250" s="206"/>
      <c r="M250" s="207"/>
      <c r="N250" s="208"/>
      <c r="O250" s="208"/>
      <c r="P250" s="208"/>
      <c r="Q250" s="208"/>
      <c r="R250" s="208"/>
      <c r="S250" s="208"/>
      <c r="T250" s="209"/>
      <c r="AT250" s="210" t="s">
        <v>192</v>
      </c>
      <c r="AU250" s="210" t="s">
        <v>86</v>
      </c>
      <c r="AV250" s="13" t="s">
        <v>84</v>
      </c>
      <c r="AW250" s="13" t="s">
        <v>37</v>
      </c>
      <c r="AX250" s="13" t="s">
        <v>77</v>
      </c>
      <c r="AY250" s="210" t="s">
        <v>179</v>
      </c>
    </row>
    <row r="251" spans="1:65" s="13" customFormat="1" ht="11.25">
      <c r="B251" s="201"/>
      <c r="C251" s="202"/>
      <c r="D251" s="194" t="s">
        <v>192</v>
      </c>
      <c r="E251" s="203" t="s">
        <v>19</v>
      </c>
      <c r="F251" s="204" t="s">
        <v>899</v>
      </c>
      <c r="G251" s="202"/>
      <c r="H251" s="203" t="s">
        <v>19</v>
      </c>
      <c r="I251" s="205"/>
      <c r="J251" s="202"/>
      <c r="K251" s="202"/>
      <c r="L251" s="206"/>
      <c r="M251" s="207"/>
      <c r="N251" s="208"/>
      <c r="O251" s="208"/>
      <c r="P251" s="208"/>
      <c r="Q251" s="208"/>
      <c r="R251" s="208"/>
      <c r="S251" s="208"/>
      <c r="T251" s="209"/>
      <c r="AT251" s="210" t="s">
        <v>192</v>
      </c>
      <c r="AU251" s="210" t="s">
        <v>86</v>
      </c>
      <c r="AV251" s="13" t="s">
        <v>84</v>
      </c>
      <c r="AW251" s="13" t="s">
        <v>37</v>
      </c>
      <c r="AX251" s="13" t="s">
        <v>77</v>
      </c>
      <c r="AY251" s="210" t="s">
        <v>179</v>
      </c>
    </row>
    <row r="252" spans="1:65" s="13" customFormat="1" ht="11.25">
      <c r="B252" s="201"/>
      <c r="C252" s="202"/>
      <c r="D252" s="194" t="s">
        <v>192</v>
      </c>
      <c r="E252" s="203" t="s">
        <v>19</v>
      </c>
      <c r="F252" s="204" t="s">
        <v>900</v>
      </c>
      <c r="G252" s="202"/>
      <c r="H252" s="203" t="s">
        <v>19</v>
      </c>
      <c r="I252" s="205"/>
      <c r="J252" s="202"/>
      <c r="K252" s="202"/>
      <c r="L252" s="206"/>
      <c r="M252" s="207"/>
      <c r="N252" s="208"/>
      <c r="O252" s="208"/>
      <c r="P252" s="208"/>
      <c r="Q252" s="208"/>
      <c r="R252" s="208"/>
      <c r="S252" s="208"/>
      <c r="T252" s="209"/>
      <c r="AT252" s="210" t="s">
        <v>192</v>
      </c>
      <c r="AU252" s="210" t="s">
        <v>86</v>
      </c>
      <c r="AV252" s="13" t="s">
        <v>84</v>
      </c>
      <c r="AW252" s="13" t="s">
        <v>37</v>
      </c>
      <c r="AX252" s="13" t="s">
        <v>77</v>
      </c>
      <c r="AY252" s="210" t="s">
        <v>179</v>
      </c>
    </row>
    <row r="253" spans="1:65" s="14" customFormat="1" ht="22.5">
      <c r="B253" s="211"/>
      <c r="C253" s="212"/>
      <c r="D253" s="194" t="s">
        <v>192</v>
      </c>
      <c r="E253" s="213" t="s">
        <v>19</v>
      </c>
      <c r="F253" s="214" t="s">
        <v>892</v>
      </c>
      <c r="G253" s="212"/>
      <c r="H253" s="215">
        <v>0.8</v>
      </c>
      <c r="I253" s="216"/>
      <c r="J253" s="212"/>
      <c r="K253" s="212"/>
      <c r="L253" s="217"/>
      <c r="M253" s="218"/>
      <c r="N253" s="219"/>
      <c r="O253" s="219"/>
      <c r="P253" s="219"/>
      <c r="Q253" s="219"/>
      <c r="R253" s="219"/>
      <c r="S253" s="219"/>
      <c r="T253" s="220"/>
      <c r="AT253" s="221" t="s">
        <v>192</v>
      </c>
      <c r="AU253" s="221" t="s">
        <v>86</v>
      </c>
      <c r="AV253" s="14" t="s">
        <v>86</v>
      </c>
      <c r="AW253" s="14" t="s">
        <v>37</v>
      </c>
      <c r="AX253" s="14" t="s">
        <v>77</v>
      </c>
      <c r="AY253" s="221" t="s">
        <v>179</v>
      </c>
    </row>
    <row r="254" spans="1:65" s="13" customFormat="1" ht="11.25">
      <c r="B254" s="201"/>
      <c r="C254" s="202"/>
      <c r="D254" s="194" t="s">
        <v>192</v>
      </c>
      <c r="E254" s="203" t="s">
        <v>19</v>
      </c>
      <c r="F254" s="204" t="s">
        <v>864</v>
      </c>
      <c r="G254" s="202"/>
      <c r="H254" s="203" t="s">
        <v>19</v>
      </c>
      <c r="I254" s="205"/>
      <c r="J254" s="202"/>
      <c r="K254" s="202"/>
      <c r="L254" s="206"/>
      <c r="M254" s="207"/>
      <c r="N254" s="208"/>
      <c r="O254" s="208"/>
      <c r="P254" s="208"/>
      <c r="Q254" s="208"/>
      <c r="R254" s="208"/>
      <c r="S254" s="208"/>
      <c r="T254" s="209"/>
      <c r="AT254" s="210" t="s">
        <v>192</v>
      </c>
      <c r="AU254" s="210" t="s">
        <v>86</v>
      </c>
      <c r="AV254" s="13" t="s">
        <v>84</v>
      </c>
      <c r="AW254" s="13" t="s">
        <v>37</v>
      </c>
      <c r="AX254" s="13" t="s">
        <v>77</v>
      </c>
      <c r="AY254" s="210" t="s">
        <v>179</v>
      </c>
    </row>
    <row r="255" spans="1:65" s="14" customFormat="1" ht="11.25">
      <c r="B255" s="211"/>
      <c r="C255" s="212"/>
      <c r="D255" s="194" t="s">
        <v>192</v>
      </c>
      <c r="E255" s="213" t="s">
        <v>19</v>
      </c>
      <c r="F255" s="214" t="s">
        <v>222</v>
      </c>
      <c r="G255" s="212"/>
      <c r="H255" s="215">
        <v>2</v>
      </c>
      <c r="I255" s="216"/>
      <c r="J255" s="212"/>
      <c r="K255" s="212"/>
      <c r="L255" s="217"/>
      <c r="M255" s="218"/>
      <c r="N255" s="219"/>
      <c r="O255" s="219"/>
      <c r="P255" s="219"/>
      <c r="Q255" s="219"/>
      <c r="R255" s="219"/>
      <c r="S255" s="219"/>
      <c r="T255" s="220"/>
      <c r="AT255" s="221" t="s">
        <v>192</v>
      </c>
      <c r="AU255" s="221" t="s">
        <v>86</v>
      </c>
      <c r="AV255" s="14" t="s">
        <v>86</v>
      </c>
      <c r="AW255" s="14" t="s">
        <v>37</v>
      </c>
      <c r="AX255" s="14" t="s">
        <v>77</v>
      </c>
      <c r="AY255" s="221" t="s">
        <v>179</v>
      </c>
    </row>
    <row r="256" spans="1:65" s="15" customFormat="1" ht="11.25">
      <c r="B256" s="222"/>
      <c r="C256" s="223"/>
      <c r="D256" s="194" t="s">
        <v>192</v>
      </c>
      <c r="E256" s="224" t="s">
        <v>19</v>
      </c>
      <c r="F256" s="225" t="s">
        <v>205</v>
      </c>
      <c r="G256" s="223"/>
      <c r="H256" s="226">
        <v>2.8</v>
      </c>
      <c r="I256" s="227"/>
      <c r="J256" s="223"/>
      <c r="K256" s="223"/>
      <c r="L256" s="228"/>
      <c r="M256" s="229"/>
      <c r="N256" s="230"/>
      <c r="O256" s="230"/>
      <c r="P256" s="230"/>
      <c r="Q256" s="230"/>
      <c r="R256" s="230"/>
      <c r="S256" s="230"/>
      <c r="T256" s="231"/>
      <c r="AT256" s="232" t="s">
        <v>192</v>
      </c>
      <c r="AU256" s="232" t="s">
        <v>86</v>
      </c>
      <c r="AV256" s="15" t="s">
        <v>186</v>
      </c>
      <c r="AW256" s="15" t="s">
        <v>37</v>
      </c>
      <c r="AX256" s="15" t="s">
        <v>84</v>
      </c>
      <c r="AY256" s="232" t="s">
        <v>179</v>
      </c>
    </row>
    <row r="257" spans="1:65" s="2" customFormat="1" ht="24.2" customHeight="1">
      <c r="A257" s="37"/>
      <c r="B257" s="38"/>
      <c r="C257" s="181" t="s">
        <v>402</v>
      </c>
      <c r="D257" s="181" t="s">
        <v>181</v>
      </c>
      <c r="E257" s="182" t="s">
        <v>428</v>
      </c>
      <c r="F257" s="183" t="s">
        <v>429</v>
      </c>
      <c r="G257" s="184" t="s">
        <v>184</v>
      </c>
      <c r="H257" s="185">
        <v>2.8</v>
      </c>
      <c r="I257" s="186"/>
      <c r="J257" s="187">
        <f>ROUND(I257*H257,2)</f>
        <v>0</v>
      </c>
      <c r="K257" s="183" t="s">
        <v>185</v>
      </c>
      <c r="L257" s="42"/>
      <c r="M257" s="188" t="s">
        <v>19</v>
      </c>
      <c r="N257" s="189" t="s">
        <v>48</v>
      </c>
      <c r="O257" s="67"/>
      <c r="P257" s="190">
        <f>O257*H257</f>
        <v>0</v>
      </c>
      <c r="Q257" s="190">
        <v>9.0620000000000006E-2</v>
      </c>
      <c r="R257" s="190">
        <f>Q257*H257</f>
        <v>0.25373600000000002</v>
      </c>
      <c r="S257" s="190">
        <v>0</v>
      </c>
      <c r="T257" s="191">
        <f>S257*H257</f>
        <v>0</v>
      </c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R257" s="192" t="s">
        <v>186</v>
      </c>
      <c r="AT257" s="192" t="s">
        <v>181</v>
      </c>
      <c r="AU257" s="192" t="s">
        <v>86</v>
      </c>
      <c r="AY257" s="20" t="s">
        <v>179</v>
      </c>
      <c r="BE257" s="193">
        <f>IF(N257="základní",J257,0)</f>
        <v>0</v>
      </c>
      <c r="BF257" s="193">
        <f>IF(N257="snížená",J257,0)</f>
        <v>0</v>
      </c>
      <c r="BG257" s="193">
        <f>IF(N257="zákl. přenesená",J257,0)</f>
        <v>0</v>
      </c>
      <c r="BH257" s="193">
        <f>IF(N257="sníž. přenesená",J257,0)</f>
        <v>0</v>
      </c>
      <c r="BI257" s="193">
        <f>IF(N257="nulová",J257,0)</f>
        <v>0</v>
      </c>
      <c r="BJ257" s="20" t="s">
        <v>84</v>
      </c>
      <c r="BK257" s="193">
        <f>ROUND(I257*H257,2)</f>
        <v>0</v>
      </c>
      <c r="BL257" s="20" t="s">
        <v>186</v>
      </c>
      <c r="BM257" s="192" t="s">
        <v>901</v>
      </c>
    </row>
    <row r="258" spans="1:65" s="2" customFormat="1" ht="48.75">
      <c r="A258" s="37"/>
      <c r="B258" s="38"/>
      <c r="C258" s="39"/>
      <c r="D258" s="194" t="s">
        <v>188</v>
      </c>
      <c r="E258" s="39"/>
      <c r="F258" s="195" t="s">
        <v>431</v>
      </c>
      <c r="G258" s="39"/>
      <c r="H258" s="39"/>
      <c r="I258" s="196"/>
      <c r="J258" s="39"/>
      <c r="K258" s="39"/>
      <c r="L258" s="42"/>
      <c r="M258" s="197"/>
      <c r="N258" s="198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188</v>
      </c>
      <c r="AU258" s="20" t="s">
        <v>86</v>
      </c>
    </row>
    <row r="259" spans="1:65" s="2" customFormat="1" ht="11.25">
      <c r="A259" s="37"/>
      <c r="B259" s="38"/>
      <c r="C259" s="39"/>
      <c r="D259" s="199" t="s">
        <v>190</v>
      </c>
      <c r="E259" s="39"/>
      <c r="F259" s="200" t="s">
        <v>432</v>
      </c>
      <c r="G259" s="39"/>
      <c r="H259" s="39"/>
      <c r="I259" s="196"/>
      <c r="J259" s="39"/>
      <c r="K259" s="39"/>
      <c r="L259" s="42"/>
      <c r="M259" s="197"/>
      <c r="N259" s="198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190</v>
      </c>
      <c r="AU259" s="20" t="s">
        <v>86</v>
      </c>
    </row>
    <row r="260" spans="1:65" s="2" customFormat="1" ht="39">
      <c r="A260" s="37"/>
      <c r="B260" s="38"/>
      <c r="C260" s="39"/>
      <c r="D260" s="194" t="s">
        <v>433</v>
      </c>
      <c r="E260" s="39"/>
      <c r="F260" s="254" t="s">
        <v>434</v>
      </c>
      <c r="G260" s="39"/>
      <c r="H260" s="39"/>
      <c r="I260" s="196"/>
      <c r="J260" s="39"/>
      <c r="K260" s="39"/>
      <c r="L260" s="42"/>
      <c r="M260" s="197"/>
      <c r="N260" s="198"/>
      <c r="O260" s="67"/>
      <c r="P260" s="67"/>
      <c r="Q260" s="67"/>
      <c r="R260" s="67"/>
      <c r="S260" s="67"/>
      <c r="T260" s="68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T260" s="20" t="s">
        <v>433</v>
      </c>
      <c r="AU260" s="20" t="s">
        <v>86</v>
      </c>
    </row>
    <row r="261" spans="1:65" s="13" customFormat="1" ht="11.25">
      <c r="B261" s="201"/>
      <c r="C261" s="202"/>
      <c r="D261" s="194" t="s">
        <v>192</v>
      </c>
      <c r="E261" s="203" t="s">
        <v>19</v>
      </c>
      <c r="F261" s="204" t="s">
        <v>424</v>
      </c>
      <c r="G261" s="202"/>
      <c r="H261" s="203" t="s">
        <v>19</v>
      </c>
      <c r="I261" s="205"/>
      <c r="J261" s="202"/>
      <c r="K261" s="202"/>
      <c r="L261" s="206"/>
      <c r="M261" s="207"/>
      <c r="N261" s="208"/>
      <c r="O261" s="208"/>
      <c r="P261" s="208"/>
      <c r="Q261" s="208"/>
      <c r="R261" s="208"/>
      <c r="S261" s="208"/>
      <c r="T261" s="209"/>
      <c r="AT261" s="210" t="s">
        <v>192</v>
      </c>
      <c r="AU261" s="210" t="s">
        <v>86</v>
      </c>
      <c r="AV261" s="13" t="s">
        <v>84</v>
      </c>
      <c r="AW261" s="13" t="s">
        <v>37</v>
      </c>
      <c r="AX261" s="13" t="s">
        <v>77</v>
      </c>
      <c r="AY261" s="210" t="s">
        <v>179</v>
      </c>
    </row>
    <row r="262" spans="1:65" s="13" customFormat="1" ht="33.75">
      <c r="B262" s="201"/>
      <c r="C262" s="202"/>
      <c r="D262" s="194" t="s">
        <v>192</v>
      </c>
      <c r="E262" s="203" t="s">
        <v>19</v>
      </c>
      <c r="F262" s="204" t="s">
        <v>902</v>
      </c>
      <c r="G262" s="202"/>
      <c r="H262" s="203" t="s">
        <v>19</v>
      </c>
      <c r="I262" s="205"/>
      <c r="J262" s="202"/>
      <c r="K262" s="202"/>
      <c r="L262" s="206"/>
      <c r="M262" s="207"/>
      <c r="N262" s="208"/>
      <c r="O262" s="208"/>
      <c r="P262" s="208"/>
      <c r="Q262" s="208"/>
      <c r="R262" s="208"/>
      <c r="S262" s="208"/>
      <c r="T262" s="209"/>
      <c r="AT262" s="210" t="s">
        <v>192</v>
      </c>
      <c r="AU262" s="210" t="s">
        <v>86</v>
      </c>
      <c r="AV262" s="13" t="s">
        <v>84</v>
      </c>
      <c r="AW262" s="13" t="s">
        <v>37</v>
      </c>
      <c r="AX262" s="13" t="s">
        <v>77</v>
      </c>
      <c r="AY262" s="210" t="s">
        <v>179</v>
      </c>
    </row>
    <row r="263" spans="1:65" s="13" customFormat="1" ht="11.25">
      <c r="B263" s="201"/>
      <c r="C263" s="202"/>
      <c r="D263" s="194" t="s">
        <v>192</v>
      </c>
      <c r="E263" s="203" t="s">
        <v>19</v>
      </c>
      <c r="F263" s="204" t="s">
        <v>900</v>
      </c>
      <c r="G263" s="202"/>
      <c r="H263" s="203" t="s">
        <v>19</v>
      </c>
      <c r="I263" s="205"/>
      <c r="J263" s="202"/>
      <c r="K263" s="202"/>
      <c r="L263" s="206"/>
      <c r="M263" s="207"/>
      <c r="N263" s="208"/>
      <c r="O263" s="208"/>
      <c r="P263" s="208"/>
      <c r="Q263" s="208"/>
      <c r="R263" s="208"/>
      <c r="S263" s="208"/>
      <c r="T263" s="209"/>
      <c r="AT263" s="210" t="s">
        <v>192</v>
      </c>
      <c r="AU263" s="210" t="s">
        <v>86</v>
      </c>
      <c r="AV263" s="13" t="s">
        <v>84</v>
      </c>
      <c r="AW263" s="13" t="s">
        <v>37</v>
      </c>
      <c r="AX263" s="13" t="s">
        <v>77</v>
      </c>
      <c r="AY263" s="210" t="s">
        <v>179</v>
      </c>
    </row>
    <row r="264" spans="1:65" s="14" customFormat="1" ht="22.5">
      <c r="B264" s="211"/>
      <c r="C264" s="212"/>
      <c r="D264" s="194" t="s">
        <v>192</v>
      </c>
      <c r="E264" s="213" t="s">
        <v>19</v>
      </c>
      <c r="F264" s="214" t="s">
        <v>892</v>
      </c>
      <c r="G264" s="212"/>
      <c r="H264" s="215">
        <v>0.8</v>
      </c>
      <c r="I264" s="216"/>
      <c r="J264" s="212"/>
      <c r="K264" s="212"/>
      <c r="L264" s="217"/>
      <c r="M264" s="218"/>
      <c r="N264" s="219"/>
      <c r="O264" s="219"/>
      <c r="P264" s="219"/>
      <c r="Q264" s="219"/>
      <c r="R264" s="219"/>
      <c r="S264" s="219"/>
      <c r="T264" s="220"/>
      <c r="AT264" s="221" t="s">
        <v>192</v>
      </c>
      <c r="AU264" s="221" t="s">
        <v>86</v>
      </c>
      <c r="AV264" s="14" t="s">
        <v>86</v>
      </c>
      <c r="AW264" s="14" t="s">
        <v>37</v>
      </c>
      <c r="AX264" s="14" t="s">
        <v>77</v>
      </c>
      <c r="AY264" s="221" t="s">
        <v>179</v>
      </c>
    </row>
    <row r="265" spans="1:65" s="13" customFormat="1" ht="11.25">
      <c r="B265" s="201"/>
      <c r="C265" s="202"/>
      <c r="D265" s="194" t="s">
        <v>192</v>
      </c>
      <c r="E265" s="203" t="s">
        <v>19</v>
      </c>
      <c r="F265" s="204" t="s">
        <v>864</v>
      </c>
      <c r="G265" s="202"/>
      <c r="H265" s="203" t="s">
        <v>19</v>
      </c>
      <c r="I265" s="205"/>
      <c r="J265" s="202"/>
      <c r="K265" s="202"/>
      <c r="L265" s="206"/>
      <c r="M265" s="207"/>
      <c r="N265" s="208"/>
      <c r="O265" s="208"/>
      <c r="P265" s="208"/>
      <c r="Q265" s="208"/>
      <c r="R265" s="208"/>
      <c r="S265" s="208"/>
      <c r="T265" s="209"/>
      <c r="AT265" s="210" t="s">
        <v>192</v>
      </c>
      <c r="AU265" s="210" t="s">
        <v>86</v>
      </c>
      <c r="AV265" s="13" t="s">
        <v>84</v>
      </c>
      <c r="AW265" s="13" t="s">
        <v>37</v>
      </c>
      <c r="AX265" s="13" t="s">
        <v>77</v>
      </c>
      <c r="AY265" s="210" t="s">
        <v>179</v>
      </c>
    </row>
    <row r="266" spans="1:65" s="14" customFormat="1" ht="11.25">
      <c r="B266" s="211"/>
      <c r="C266" s="212"/>
      <c r="D266" s="194" t="s">
        <v>192</v>
      </c>
      <c r="E266" s="213" t="s">
        <v>19</v>
      </c>
      <c r="F266" s="214" t="s">
        <v>222</v>
      </c>
      <c r="G266" s="212"/>
      <c r="H266" s="215">
        <v>2</v>
      </c>
      <c r="I266" s="216"/>
      <c r="J266" s="212"/>
      <c r="K266" s="212"/>
      <c r="L266" s="217"/>
      <c r="M266" s="218"/>
      <c r="N266" s="219"/>
      <c r="O266" s="219"/>
      <c r="P266" s="219"/>
      <c r="Q266" s="219"/>
      <c r="R266" s="219"/>
      <c r="S266" s="219"/>
      <c r="T266" s="220"/>
      <c r="AT266" s="221" t="s">
        <v>192</v>
      </c>
      <c r="AU266" s="221" t="s">
        <v>86</v>
      </c>
      <c r="AV266" s="14" t="s">
        <v>86</v>
      </c>
      <c r="AW266" s="14" t="s">
        <v>37</v>
      </c>
      <c r="AX266" s="14" t="s">
        <v>77</v>
      </c>
      <c r="AY266" s="221" t="s">
        <v>179</v>
      </c>
    </row>
    <row r="267" spans="1:65" s="15" customFormat="1" ht="11.25">
      <c r="B267" s="222"/>
      <c r="C267" s="223"/>
      <c r="D267" s="194" t="s">
        <v>192</v>
      </c>
      <c r="E267" s="224" t="s">
        <v>19</v>
      </c>
      <c r="F267" s="225" t="s">
        <v>205</v>
      </c>
      <c r="G267" s="223"/>
      <c r="H267" s="226">
        <v>2.8</v>
      </c>
      <c r="I267" s="227"/>
      <c r="J267" s="223"/>
      <c r="K267" s="223"/>
      <c r="L267" s="228"/>
      <c r="M267" s="229"/>
      <c r="N267" s="230"/>
      <c r="O267" s="230"/>
      <c r="P267" s="230"/>
      <c r="Q267" s="230"/>
      <c r="R267" s="230"/>
      <c r="S267" s="230"/>
      <c r="T267" s="231"/>
      <c r="AT267" s="232" t="s">
        <v>192</v>
      </c>
      <c r="AU267" s="232" t="s">
        <v>86</v>
      </c>
      <c r="AV267" s="15" t="s">
        <v>186</v>
      </c>
      <c r="AW267" s="15" t="s">
        <v>37</v>
      </c>
      <c r="AX267" s="15" t="s">
        <v>84</v>
      </c>
      <c r="AY267" s="232" t="s">
        <v>179</v>
      </c>
    </row>
    <row r="268" spans="1:65" s="2" customFormat="1" ht="24.2" customHeight="1">
      <c r="A268" s="37"/>
      <c r="B268" s="38"/>
      <c r="C268" s="244" t="s">
        <v>410</v>
      </c>
      <c r="D268" s="244" t="s">
        <v>374</v>
      </c>
      <c r="E268" s="245" t="s">
        <v>439</v>
      </c>
      <c r="F268" s="246" t="s">
        <v>440</v>
      </c>
      <c r="G268" s="247" t="s">
        <v>184</v>
      </c>
      <c r="H268" s="248">
        <v>2.8</v>
      </c>
      <c r="I268" s="249"/>
      <c r="J268" s="250">
        <f>ROUND(I268*H268,2)</f>
        <v>0</v>
      </c>
      <c r="K268" s="246" t="s">
        <v>441</v>
      </c>
      <c r="L268" s="251"/>
      <c r="M268" s="252" t="s">
        <v>19</v>
      </c>
      <c r="N268" s="253" t="s">
        <v>48</v>
      </c>
      <c r="O268" s="67"/>
      <c r="P268" s="190">
        <f>O268*H268</f>
        <v>0</v>
      </c>
      <c r="Q268" s="190">
        <v>0.17599999999999999</v>
      </c>
      <c r="R268" s="190">
        <f>Q268*H268</f>
        <v>0.49279999999999996</v>
      </c>
      <c r="S268" s="190">
        <v>0</v>
      </c>
      <c r="T268" s="191">
        <f>S268*H268</f>
        <v>0</v>
      </c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R268" s="192" t="s">
        <v>253</v>
      </c>
      <c r="AT268" s="192" t="s">
        <v>374</v>
      </c>
      <c r="AU268" s="192" t="s">
        <v>86</v>
      </c>
      <c r="AY268" s="20" t="s">
        <v>179</v>
      </c>
      <c r="BE268" s="193">
        <f>IF(N268="základní",J268,0)</f>
        <v>0</v>
      </c>
      <c r="BF268" s="193">
        <f>IF(N268="snížená",J268,0)</f>
        <v>0</v>
      </c>
      <c r="BG268" s="193">
        <f>IF(N268="zákl. přenesená",J268,0)</f>
        <v>0</v>
      </c>
      <c r="BH268" s="193">
        <f>IF(N268="sníž. přenesená",J268,0)</f>
        <v>0</v>
      </c>
      <c r="BI268" s="193">
        <f>IF(N268="nulová",J268,0)</f>
        <v>0</v>
      </c>
      <c r="BJ268" s="20" t="s">
        <v>84</v>
      </c>
      <c r="BK268" s="193">
        <f>ROUND(I268*H268,2)</f>
        <v>0</v>
      </c>
      <c r="BL268" s="20" t="s">
        <v>186</v>
      </c>
      <c r="BM268" s="192" t="s">
        <v>442</v>
      </c>
    </row>
    <row r="269" spans="1:65" s="2" customFormat="1" ht="11.25">
      <c r="A269" s="37"/>
      <c r="B269" s="38"/>
      <c r="C269" s="39"/>
      <c r="D269" s="194" t="s">
        <v>188</v>
      </c>
      <c r="E269" s="39"/>
      <c r="F269" s="195" t="s">
        <v>440</v>
      </c>
      <c r="G269" s="39"/>
      <c r="H269" s="39"/>
      <c r="I269" s="196"/>
      <c r="J269" s="39"/>
      <c r="K269" s="39"/>
      <c r="L269" s="42"/>
      <c r="M269" s="197"/>
      <c r="N269" s="198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188</v>
      </c>
      <c r="AU269" s="20" t="s">
        <v>86</v>
      </c>
    </row>
    <row r="270" spans="1:65" s="13" customFormat="1" ht="11.25">
      <c r="B270" s="201"/>
      <c r="C270" s="202"/>
      <c r="D270" s="194" t="s">
        <v>192</v>
      </c>
      <c r="E270" s="203" t="s">
        <v>19</v>
      </c>
      <c r="F270" s="204" t="s">
        <v>443</v>
      </c>
      <c r="G270" s="202"/>
      <c r="H270" s="203" t="s">
        <v>19</v>
      </c>
      <c r="I270" s="205"/>
      <c r="J270" s="202"/>
      <c r="K270" s="202"/>
      <c r="L270" s="206"/>
      <c r="M270" s="207"/>
      <c r="N270" s="208"/>
      <c r="O270" s="208"/>
      <c r="P270" s="208"/>
      <c r="Q270" s="208"/>
      <c r="R270" s="208"/>
      <c r="S270" s="208"/>
      <c r="T270" s="209"/>
      <c r="AT270" s="210" t="s">
        <v>192</v>
      </c>
      <c r="AU270" s="210" t="s">
        <v>86</v>
      </c>
      <c r="AV270" s="13" t="s">
        <v>84</v>
      </c>
      <c r="AW270" s="13" t="s">
        <v>37</v>
      </c>
      <c r="AX270" s="13" t="s">
        <v>77</v>
      </c>
      <c r="AY270" s="210" t="s">
        <v>179</v>
      </c>
    </row>
    <row r="271" spans="1:65" s="13" customFormat="1" ht="33.75">
      <c r="B271" s="201"/>
      <c r="C271" s="202"/>
      <c r="D271" s="194" t="s">
        <v>192</v>
      </c>
      <c r="E271" s="203" t="s">
        <v>19</v>
      </c>
      <c r="F271" s="204" t="s">
        <v>444</v>
      </c>
      <c r="G271" s="202"/>
      <c r="H271" s="203" t="s">
        <v>19</v>
      </c>
      <c r="I271" s="205"/>
      <c r="J271" s="202"/>
      <c r="K271" s="202"/>
      <c r="L271" s="206"/>
      <c r="M271" s="207"/>
      <c r="N271" s="208"/>
      <c r="O271" s="208"/>
      <c r="P271" s="208"/>
      <c r="Q271" s="208"/>
      <c r="R271" s="208"/>
      <c r="S271" s="208"/>
      <c r="T271" s="209"/>
      <c r="AT271" s="210" t="s">
        <v>192</v>
      </c>
      <c r="AU271" s="210" t="s">
        <v>86</v>
      </c>
      <c r="AV271" s="13" t="s">
        <v>84</v>
      </c>
      <c r="AW271" s="13" t="s">
        <v>37</v>
      </c>
      <c r="AX271" s="13" t="s">
        <v>77</v>
      </c>
      <c r="AY271" s="210" t="s">
        <v>179</v>
      </c>
    </row>
    <row r="272" spans="1:65" s="14" customFormat="1" ht="11.25">
      <c r="B272" s="211"/>
      <c r="C272" s="212"/>
      <c r="D272" s="194" t="s">
        <v>192</v>
      </c>
      <c r="E272" s="213" t="s">
        <v>19</v>
      </c>
      <c r="F272" s="214" t="s">
        <v>903</v>
      </c>
      <c r="G272" s="212"/>
      <c r="H272" s="215">
        <v>2.8</v>
      </c>
      <c r="I272" s="216"/>
      <c r="J272" s="212"/>
      <c r="K272" s="212"/>
      <c r="L272" s="217"/>
      <c r="M272" s="218"/>
      <c r="N272" s="219"/>
      <c r="O272" s="219"/>
      <c r="P272" s="219"/>
      <c r="Q272" s="219"/>
      <c r="R272" s="219"/>
      <c r="S272" s="219"/>
      <c r="T272" s="220"/>
      <c r="AT272" s="221" t="s">
        <v>192</v>
      </c>
      <c r="AU272" s="221" t="s">
        <v>86</v>
      </c>
      <c r="AV272" s="14" t="s">
        <v>86</v>
      </c>
      <c r="AW272" s="14" t="s">
        <v>37</v>
      </c>
      <c r="AX272" s="14" t="s">
        <v>84</v>
      </c>
      <c r="AY272" s="221" t="s">
        <v>179</v>
      </c>
    </row>
    <row r="273" spans="1:65" s="2" customFormat="1" ht="24.2" customHeight="1">
      <c r="A273" s="37"/>
      <c r="B273" s="38"/>
      <c r="C273" s="244" t="s">
        <v>418</v>
      </c>
      <c r="D273" s="244" t="s">
        <v>374</v>
      </c>
      <c r="E273" s="245" t="s">
        <v>447</v>
      </c>
      <c r="F273" s="246" t="s">
        <v>440</v>
      </c>
      <c r="G273" s="247" t="s">
        <v>184</v>
      </c>
      <c r="H273" s="248">
        <v>0.5</v>
      </c>
      <c r="I273" s="249"/>
      <c r="J273" s="250">
        <f>ROUND(I273*H273,2)</f>
        <v>0</v>
      </c>
      <c r="K273" s="246" t="s">
        <v>185</v>
      </c>
      <c r="L273" s="251"/>
      <c r="M273" s="252" t="s">
        <v>19</v>
      </c>
      <c r="N273" s="253" t="s">
        <v>48</v>
      </c>
      <c r="O273" s="67"/>
      <c r="P273" s="190">
        <f>O273*H273</f>
        <v>0</v>
      </c>
      <c r="Q273" s="190">
        <v>0.17599999999999999</v>
      </c>
      <c r="R273" s="190">
        <f>Q273*H273</f>
        <v>8.7999999999999995E-2</v>
      </c>
      <c r="S273" s="190">
        <v>0</v>
      </c>
      <c r="T273" s="191">
        <f>S273*H273</f>
        <v>0</v>
      </c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R273" s="192" t="s">
        <v>253</v>
      </c>
      <c r="AT273" s="192" t="s">
        <v>374</v>
      </c>
      <c r="AU273" s="192" t="s">
        <v>86</v>
      </c>
      <c r="AY273" s="20" t="s">
        <v>179</v>
      </c>
      <c r="BE273" s="193">
        <f>IF(N273="základní",J273,0)</f>
        <v>0</v>
      </c>
      <c r="BF273" s="193">
        <f>IF(N273="snížená",J273,0)</f>
        <v>0</v>
      </c>
      <c r="BG273" s="193">
        <f>IF(N273="zákl. přenesená",J273,0)</f>
        <v>0</v>
      </c>
      <c r="BH273" s="193">
        <f>IF(N273="sníž. přenesená",J273,0)</f>
        <v>0</v>
      </c>
      <c r="BI273" s="193">
        <f>IF(N273="nulová",J273,0)</f>
        <v>0</v>
      </c>
      <c r="BJ273" s="20" t="s">
        <v>84</v>
      </c>
      <c r="BK273" s="193">
        <f>ROUND(I273*H273,2)</f>
        <v>0</v>
      </c>
      <c r="BL273" s="20" t="s">
        <v>186</v>
      </c>
      <c r="BM273" s="192" t="s">
        <v>448</v>
      </c>
    </row>
    <row r="274" spans="1:65" s="2" customFormat="1" ht="11.25">
      <c r="A274" s="37"/>
      <c r="B274" s="38"/>
      <c r="C274" s="39"/>
      <c r="D274" s="194" t="s">
        <v>188</v>
      </c>
      <c r="E274" s="39"/>
      <c r="F274" s="195" t="s">
        <v>440</v>
      </c>
      <c r="G274" s="39"/>
      <c r="H274" s="39"/>
      <c r="I274" s="196"/>
      <c r="J274" s="39"/>
      <c r="K274" s="39"/>
      <c r="L274" s="42"/>
      <c r="M274" s="197"/>
      <c r="N274" s="198"/>
      <c r="O274" s="67"/>
      <c r="P274" s="67"/>
      <c r="Q274" s="67"/>
      <c r="R274" s="67"/>
      <c r="S274" s="67"/>
      <c r="T274" s="68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T274" s="20" t="s">
        <v>188</v>
      </c>
      <c r="AU274" s="20" t="s">
        <v>86</v>
      </c>
    </row>
    <row r="275" spans="1:65" s="13" customFormat="1" ht="22.5">
      <c r="B275" s="201"/>
      <c r="C275" s="202"/>
      <c r="D275" s="194" t="s">
        <v>192</v>
      </c>
      <c r="E275" s="203" t="s">
        <v>19</v>
      </c>
      <c r="F275" s="204" t="s">
        <v>449</v>
      </c>
      <c r="G275" s="202"/>
      <c r="H275" s="203" t="s">
        <v>19</v>
      </c>
      <c r="I275" s="205"/>
      <c r="J275" s="202"/>
      <c r="K275" s="202"/>
      <c r="L275" s="206"/>
      <c r="M275" s="207"/>
      <c r="N275" s="208"/>
      <c r="O275" s="208"/>
      <c r="P275" s="208"/>
      <c r="Q275" s="208"/>
      <c r="R275" s="208"/>
      <c r="S275" s="208"/>
      <c r="T275" s="209"/>
      <c r="AT275" s="210" t="s">
        <v>192</v>
      </c>
      <c r="AU275" s="210" t="s">
        <v>86</v>
      </c>
      <c r="AV275" s="13" t="s">
        <v>84</v>
      </c>
      <c r="AW275" s="13" t="s">
        <v>37</v>
      </c>
      <c r="AX275" s="13" t="s">
        <v>77</v>
      </c>
      <c r="AY275" s="210" t="s">
        <v>179</v>
      </c>
    </row>
    <row r="276" spans="1:65" s="13" customFormat="1" ht="22.5">
      <c r="B276" s="201"/>
      <c r="C276" s="202"/>
      <c r="D276" s="194" t="s">
        <v>192</v>
      </c>
      <c r="E276" s="203" t="s">
        <v>19</v>
      </c>
      <c r="F276" s="204" t="s">
        <v>468</v>
      </c>
      <c r="G276" s="202"/>
      <c r="H276" s="203" t="s">
        <v>19</v>
      </c>
      <c r="I276" s="205"/>
      <c r="J276" s="202"/>
      <c r="K276" s="202"/>
      <c r="L276" s="206"/>
      <c r="M276" s="207"/>
      <c r="N276" s="208"/>
      <c r="O276" s="208"/>
      <c r="P276" s="208"/>
      <c r="Q276" s="208"/>
      <c r="R276" s="208"/>
      <c r="S276" s="208"/>
      <c r="T276" s="209"/>
      <c r="AT276" s="210" t="s">
        <v>192</v>
      </c>
      <c r="AU276" s="210" t="s">
        <v>86</v>
      </c>
      <c r="AV276" s="13" t="s">
        <v>84</v>
      </c>
      <c r="AW276" s="13" t="s">
        <v>37</v>
      </c>
      <c r="AX276" s="13" t="s">
        <v>77</v>
      </c>
      <c r="AY276" s="210" t="s">
        <v>179</v>
      </c>
    </row>
    <row r="277" spans="1:65" s="14" customFormat="1" ht="11.25">
      <c r="B277" s="211"/>
      <c r="C277" s="212"/>
      <c r="D277" s="194" t="s">
        <v>192</v>
      </c>
      <c r="E277" s="213" t="s">
        <v>19</v>
      </c>
      <c r="F277" s="214" t="s">
        <v>469</v>
      </c>
      <c r="G277" s="212"/>
      <c r="H277" s="215">
        <v>0.5</v>
      </c>
      <c r="I277" s="216"/>
      <c r="J277" s="212"/>
      <c r="K277" s="212"/>
      <c r="L277" s="217"/>
      <c r="M277" s="218"/>
      <c r="N277" s="219"/>
      <c r="O277" s="219"/>
      <c r="P277" s="219"/>
      <c r="Q277" s="219"/>
      <c r="R277" s="219"/>
      <c r="S277" s="219"/>
      <c r="T277" s="220"/>
      <c r="AT277" s="221" t="s">
        <v>192</v>
      </c>
      <c r="AU277" s="221" t="s">
        <v>86</v>
      </c>
      <c r="AV277" s="14" t="s">
        <v>86</v>
      </c>
      <c r="AW277" s="14" t="s">
        <v>37</v>
      </c>
      <c r="AX277" s="14" t="s">
        <v>84</v>
      </c>
      <c r="AY277" s="221" t="s">
        <v>179</v>
      </c>
    </row>
    <row r="278" spans="1:65" s="12" customFormat="1" ht="22.9" customHeight="1">
      <c r="B278" s="165"/>
      <c r="C278" s="166"/>
      <c r="D278" s="167" t="s">
        <v>76</v>
      </c>
      <c r="E278" s="179" t="s">
        <v>263</v>
      </c>
      <c r="F278" s="179" t="s">
        <v>470</v>
      </c>
      <c r="G278" s="166"/>
      <c r="H278" s="166"/>
      <c r="I278" s="169"/>
      <c r="J278" s="180">
        <f>BK278</f>
        <v>0</v>
      </c>
      <c r="K278" s="166"/>
      <c r="L278" s="171"/>
      <c r="M278" s="172"/>
      <c r="N278" s="173"/>
      <c r="O278" s="173"/>
      <c r="P278" s="174">
        <f>SUM(P279:P292)</f>
        <v>0</v>
      </c>
      <c r="Q278" s="173"/>
      <c r="R278" s="174">
        <f>SUM(R279:R292)</f>
        <v>0</v>
      </c>
      <c r="S278" s="173"/>
      <c r="T278" s="175">
        <f>SUM(T279:T292)</f>
        <v>0</v>
      </c>
      <c r="AR278" s="176" t="s">
        <v>84</v>
      </c>
      <c r="AT278" s="177" t="s">
        <v>76</v>
      </c>
      <c r="AU278" s="177" t="s">
        <v>84</v>
      </c>
      <c r="AY278" s="176" t="s">
        <v>179</v>
      </c>
      <c r="BK278" s="178">
        <f>SUM(BK279:BK292)</f>
        <v>0</v>
      </c>
    </row>
    <row r="279" spans="1:65" s="2" customFormat="1" ht="24.2" customHeight="1">
      <c r="A279" s="37"/>
      <c r="B279" s="38"/>
      <c r="C279" s="181" t="s">
        <v>427</v>
      </c>
      <c r="D279" s="181" t="s">
        <v>181</v>
      </c>
      <c r="E279" s="182" t="s">
        <v>472</v>
      </c>
      <c r="F279" s="183" t="s">
        <v>473</v>
      </c>
      <c r="G279" s="184" t="s">
        <v>184</v>
      </c>
      <c r="H279" s="185">
        <v>10</v>
      </c>
      <c r="I279" s="186"/>
      <c r="J279" s="187">
        <f>ROUND(I279*H279,2)</f>
        <v>0</v>
      </c>
      <c r="K279" s="183" t="s">
        <v>474</v>
      </c>
      <c r="L279" s="42"/>
      <c r="M279" s="188" t="s">
        <v>19</v>
      </c>
      <c r="N279" s="189" t="s">
        <v>48</v>
      </c>
      <c r="O279" s="67"/>
      <c r="P279" s="190">
        <f>O279*H279</f>
        <v>0</v>
      </c>
      <c r="Q279" s="190">
        <v>0</v>
      </c>
      <c r="R279" s="190">
        <f>Q279*H279</f>
        <v>0</v>
      </c>
      <c r="S279" s="190">
        <v>0</v>
      </c>
      <c r="T279" s="191">
        <f>S279*H279</f>
        <v>0</v>
      </c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R279" s="192" t="s">
        <v>186</v>
      </c>
      <c r="AT279" s="192" t="s">
        <v>181</v>
      </c>
      <c r="AU279" s="192" t="s">
        <v>86</v>
      </c>
      <c r="AY279" s="20" t="s">
        <v>179</v>
      </c>
      <c r="BE279" s="193">
        <f>IF(N279="základní",J279,0)</f>
        <v>0</v>
      </c>
      <c r="BF279" s="193">
        <f>IF(N279="snížená",J279,0)</f>
        <v>0</v>
      </c>
      <c r="BG279" s="193">
        <f>IF(N279="zákl. přenesená",J279,0)</f>
        <v>0</v>
      </c>
      <c r="BH279" s="193">
        <f>IF(N279="sníž. přenesená",J279,0)</f>
        <v>0</v>
      </c>
      <c r="BI279" s="193">
        <f>IF(N279="nulová",J279,0)</f>
        <v>0</v>
      </c>
      <c r="BJ279" s="20" t="s">
        <v>84</v>
      </c>
      <c r="BK279" s="193">
        <f>ROUND(I279*H279,2)</f>
        <v>0</v>
      </c>
      <c r="BL279" s="20" t="s">
        <v>186</v>
      </c>
      <c r="BM279" s="192" t="s">
        <v>475</v>
      </c>
    </row>
    <row r="280" spans="1:65" s="2" customFormat="1" ht="11.25">
      <c r="A280" s="37"/>
      <c r="B280" s="38"/>
      <c r="C280" s="39"/>
      <c r="D280" s="194" t="s">
        <v>188</v>
      </c>
      <c r="E280" s="39"/>
      <c r="F280" s="195" t="s">
        <v>473</v>
      </c>
      <c r="G280" s="39"/>
      <c r="H280" s="39"/>
      <c r="I280" s="196"/>
      <c r="J280" s="39"/>
      <c r="K280" s="39"/>
      <c r="L280" s="42"/>
      <c r="M280" s="197"/>
      <c r="N280" s="198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188</v>
      </c>
      <c r="AU280" s="20" t="s">
        <v>86</v>
      </c>
    </row>
    <row r="281" spans="1:65" s="13" customFormat="1" ht="11.25">
      <c r="B281" s="201"/>
      <c r="C281" s="202"/>
      <c r="D281" s="194" t="s">
        <v>192</v>
      </c>
      <c r="E281" s="203" t="s">
        <v>19</v>
      </c>
      <c r="F281" s="204" t="s">
        <v>904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3" customFormat="1" ht="33.75">
      <c r="B282" s="201"/>
      <c r="C282" s="202"/>
      <c r="D282" s="194" t="s">
        <v>192</v>
      </c>
      <c r="E282" s="203" t="s">
        <v>19</v>
      </c>
      <c r="F282" s="204" t="s">
        <v>905</v>
      </c>
      <c r="G282" s="202"/>
      <c r="H282" s="203" t="s">
        <v>19</v>
      </c>
      <c r="I282" s="205"/>
      <c r="J282" s="202"/>
      <c r="K282" s="202"/>
      <c r="L282" s="206"/>
      <c r="M282" s="207"/>
      <c r="N282" s="208"/>
      <c r="O282" s="208"/>
      <c r="P282" s="208"/>
      <c r="Q282" s="208"/>
      <c r="R282" s="208"/>
      <c r="S282" s="208"/>
      <c r="T282" s="209"/>
      <c r="AT282" s="210" t="s">
        <v>192</v>
      </c>
      <c r="AU282" s="210" t="s">
        <v>86</v>
      </c>
      <c r="AV282" s="13" t="s">
        <v>84</v>
      </c>
      <c r="AW282" s="13" t="s">
        <v>37</v>
      </c>
      <c r="AX282" s="13" t="s">
        <v>77</v>
      </c>
      <c r="AY282" s="210" t="s">
        <v>179</v>
      </c>
    </row>
    <row r="283" spans="1:65" s="14" customFormat="1" ht="11.25">
      <c r="B283" s="211"/>
      <c r="C283" s="212"/>
      <c r="D283" s="194" t="s">
        <v>192</v>
      </c>
      <c r="E283" s="213" t="s">
        <v>19</v>
      </c>
      <c r="F283" s="214" t="s">
        <v>276</v>
      </c>
      <c r="G283" s="212"/>
      <c r="H283" s="215">
        <v>10</v>
      </c>
      <c r="I283" s="216"/>
      <c r="J283" s="212"/>
      <c r="K283" s="212"/>
      <c r="L283" s="217"/>
      <c r="M283" s="218"/>
      <c r="N283" s="219"/>
      <c r="O283" s="219"/>
      <c r="P283" s="219"/>
      <c r="Q283" s="219"/>
      <c r="R283" s="219"/>
      <c r="S283" s="219"/>
      <c r="T283" s="220"/>
      <c r="AT283" s="221" t="s">
        <v>192</v>
      </c>
      <c r="AU283" s="221" t="s">
        <v>86</v>
      </c>
      <c r="AV283" s="14" t="s">
        <v>86</v>
      </c>
      <c r="AW283" s="14" t="s">
        <v>37</v>
      </c>
      <c r="AX283" s="14" t="s">
        <v>84</v>
      </c>
      <c r="AY283" s="221" t="s">
        <v>179</v>
      </c>
    </row>
    <row r="284" spans="1:65" s="2" customFormat="1" ht="33" customHeight="1">
      <c r="A284" s="37"/>
      <c r="B284" s="38"/>
      <c r="C284" s="181" t="s">
        <v>438</v>
      </c>
      <c r="D284" s="181" t="s">
        <v>181</v>
      </c>
      <c r="E284" s="182" t="s">
        <v>500</v>
      </c>
      <c r="F284" s="183" t="s">
        <v>501</v>
      </c>
      <c r="G284" s="184" t="s">
        <v>184</v>
      </c>
      <c r="H284" s="185">
        <v>2.8</v>
      </c>
      <c r="I284" s="186"/>
      <c r="J284" s="187">
        <f>ROUND(I284*H284,2)</f>
        <v>0</v>
      </c>
      <c r="K284" s="183" t="s">
        <v>185</v>
      </c>
      <c r="L284" s="42"/>
      <c r="M284" s="188" t="s">
        <v>19</v>
      </c>
      <c r="N284" s="189" t="s">
        <v>48</v>
      </c>
      <c r="O284" s="67"/>
      <c r="P284" s="190">
        <f>O284*H284</f>
        <v>0</v>
      </c>
      <c r="Q284" s="190">
        <v>0</v>
      </c>
      <c r="R284" s="190">
        <f>Q284*H284</f>
        <v>0</v>
      </c>
      <c r="S284" s="190">
        <v>0</v>
      </c>
      <c r="T284" s="191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92" t="s">
        <v>186</v>
      </c>
      <c r="AT284" s="192" t="s">
        <v>181</v>
      </c>
      <c r="AU284" s="192" t="s">
        <v>86</v>
      </c>
      <c r="AY284" s="20" t="s">
        <v>179</v>
      </c>
      <c r="BE284" s="193">
        <f>IF(N284="základní",J284,0)</f>
        <v>0</v>
      </c>
      <c r="BF284" s="193">
        <f>IF(N284="snížená",J284,0)</f>
        <v>0</v>
      </c>
      <c r="BG284" s="193">
        <f>IF(N284="zákl. přenesená",J284,0)</f>
        <v>0</v>
      </c>
      <c r="BH284" s="193">
        <f>IF(N284="sníž. přenesená",J284,0)</f>
        <v>0</v>
      </c>
      <c r="BI284" s="193">
        <f>IF(N284="nulová",J284,0)</f>
        <v>0</v>
      </c>
      <c r="BJ284" s="20" t="s">
        <v>84</v>
      </c>
      <c r="BK284" s="193">
        <f>ROUND(I284*H284,2)</f>
        <v>0</v>
      </c>
      <c r="BL284" s="20" t="s">
        <v>186</v>
      </c>
      <c r="BM284" s="192" t="s">
        <v>906</v>
      </c>
    </row>
    <row r="285" spans="1:65" s="2" customFormat="1" ht="48.75">
      <c r="A285" s="37"/>
      <c r="B285" s="38"/>
      <c r="C285" s="39"/>
      <c r="D285" s="194" t="s">
        <v>188</v>
      </c>
      <c r="E285" s="39"/>
      <c r="F285" s="195" t="s">
        <v>503</v>
      </c>
      <c r="G285" s="39"/>
      <c r="H285" s="39"/>
      <c r="I285" s="196"/>
      <c r="J285" s="39"/>
      <c r="K285" s="39"/>
      <c r="L285" s="42"/>
      <c r="M285" s="197"/>
      <c r="N285" s="198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188</v>
      </c>
      <c r="AU285" s="20" t="s">
        <v>86</v>
      </c>
    </row>
    <row r="286" spans="1:65" s="2" customFormat="1" ht="11.25">
      <c r="A286" s="37"/>
      <c r="B286" s="38"/>
      <c r="C286" s="39"/>
      <c r="D286" s="199" t="s">
        <v>190</v>
      </c>
      <c r="E286" s="39"/>
      <c r="F286" s="200" t="s">
        <v>504</v>
      </c>
      <c r="G286" s="39"/>
      <c r="H286" s="39"/>
      <c r="I286" s="196"/>
      <c r="J286" s="39"/>
      <c r="K286" s="39"/>
      <c r="L286" s="42"/>
      <c r="M286" s="197"/>
      <c r="N286" s="198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190</v>
      </c>
      <c r="AU286" s="20" t="s">
        <v>86</v>
      </c>
    </row>
    <row r="287" spans="1:65" s="13" customFormat="1" ht="22.5">
      <c r="B287" s="201"/>
      <c r="C287" s="202"/>
      <c r="D287" s="194" t="s">
        <v>192</v>
      </c>
      <c r="E287" s="203" t="s">
        <v>19</v>
      </c>
      <c r="F287" s="204" t="s">
        <v>505</v>
      </c>
      <c r="G287" s="202"/>
      <c r="H287" s="203" t="s">
        <v>19</v>
      </c>
      <c r="I287" s="205"/>
      <c r="J287" s="202"/>
      <c r="K287" s="202"/>
      <c r="L287" s="206"/>
      <c r="M287" s="207"/>
      <c r="N287" s="208"/>
      <c r="O287" s="208"/>
      <c r="P287" s="208"/>
      <c r="Q287" s="208"/>
      <c r="R287" s="208"/>
      <c r="S287" s="208"/>
      <c r="T287" s="209"/>
      <c r="AT287" s="210" t="s">
        <v>192</v>
      </c>
      <c r="AU287" s="210" t="s">
        <v>86</v>
      </c>
      <c r="AV287" s="13" t="s">
        <v>84</v>
      </c>
      <c r="AW287" s="13" t="s">
        <v>37</v>
      </c>
      <c r="AX287" s="13" t="s">
        <v>77</v>
      </c>
      <c r="AY287" s="210" t="s">
        <v>179</v>
      </c>
    </row>
    <row r="288" spans="1:65" s="13" customFormat="1" ht="22.5">
      <c r="B288" s="201"/>
      <c r="C288" s="202"/>
      <c r="D288" s="194" t="s">
        <v>192</v>
      </c>
      <c r="E288" s="203" t="s">
        <v>19</v>
      </c>
      <c r="F288" s="204" t="s">
        <v>862</v>
      </c>
      <c r="G288" s="202"/>
      <c r="H288" s="203" t="s">
        <v>19</v>
      </c>
      <c r="I288" s="205"/>
      <c r="J288" s="202"/>
      <c r="K288" s="202"/>
      <c r="L288" s="206"/>
      <c r="M288" s="207"/>
      <c r="N288" s="208"/>
      <c r="O288" s="208"/>
      <c r="P288" s="208"/>
      <c r="Q288" s="208"/>
      <c r="R288" s="208"/>
      <c r="S288" s="208"/>
      <c r="T288" s="209"/>
      <c r="AT288" s="210" t="s">
        <v>192</v>
      </c>
      <c r="AU288" s="210" t="s">
        <v>86</v>
      </c>
      <c r="AV288" s="13" t="s">
        <v>84</v>
      </c>
      <c r="AW288" s="13" t="s">
        <v>37</v>
      </c>
      <c r="AX288" s="13" t="s">
        <v>77</v>
      </c>
      <c r="AY288" s="210" t="s">
        <v>179</v>
      </c>
    </row>
    <row r="289" spans="1:65" s="14" customFormat="1" ht="11.25">
      <c r="B289" s="211"/>
      <c r="C289" s="212"/>
      <c r="D289" s="194" t="s">
        <v>192</v>
      </c>
      <c r="E289" s="213" t="s">
        <v>19</v>
      </c>
      <c r="F289" s="214" t="s">
        <v>863</v>
      </c>
      <c r="G289" s="212"/>
      <c r="H289" s="215">
        <v>0.8</v>
      </c>
      <c r="I289" s="216"/>
      <c r="J289" s="212"/>
      <c r="K289" s="212"/>
      <c r="L289" s="217"/>
      <c r="M289" s="218"/>
      <c r="N289" s="219"/>
      <c r="O289" s="219"/>
      <c r="P289" s="219"/>
      <c r="Q289" s="219"/>
      <c r="R289" s="219"/>
      <c r="S289" s="219"/>
      <c r="T289" s="220"/>
      <c r="AT289" s="221" t="s">
        <v>192</v>
      </c>
      <c r="AU289" s="221" t="s">
        <v>86</v>
      </c>
      <c r="AV289" s="14" t="s">
        <v>86</v>
      </c>
      <c r="AW289" s="14" t="s">
        <v>37</v>
      </c>
      <c r="AX289" s="14" t="s">
        <v>77</v>
      </c>
      <c r="AY289" s="221" t="s">
        <v>179</v>
      </c>
    </row>
    <row r="290" spans="1:65" s="13" customFormat="1" ht="11.25">
      <c r="B290" s="201"/>
      <c r="C290" s="202"/>
      <c r="D290" s="194" t="s">
        <v>192</v>
      </c>
      <c r="E290" s="203" t="s">
        <v>19</v>
      </c>
      <c r="F290" s="204" t="s">
        <v>864</v>
      </c>
      <c r="G290" s="202"/>
      <c r="H290" s="203" t="s">
        <v>19</v>
      </c>
      <c r="I290" s="205"/>
      <c r="J290" s="202"/>
      <c r="K290" s="202"/>
      <c r="L290" s="206"/>
      <c r="M290" s="207"/>
      <c r="N290" s="208"/>
      <c r="O290" s="208"/>
      <c r="P290" s="208"/>
      <c r="Q290" s="208"/>
      <c r="R290" s="208"/>
      <c r="S290" s="208"/>
      <c r="T290" s="209"/>
      <c r="AT290" s="210" t="s">
        <v>192</v>
      </c>
      <c r="AU290" s="210" t="s">
        <v>86</v>
      </c>
      <c r="AV290" s="13" t="s">
        <v>84</v>
      </c>
      <c r="AW290" s="13" t="s">
        <v>37</v>
      </c>
      <c r="AX290" s="13" t="s">
        <v>77</v>
      </c>
      <c r="AY290" s="210" t="s">
        <v>179</v>
      </c>
    </row>
    <row r="291" spans="1:65" s="14" customFormat="1" ht="11.25">
      <c r="B291" s="211"/>
      <c r="C291" s="212"/>
      <c r="D291" s="194" t="s">
        <v>192</v>
      </c>
      <c r="E291" s="213" t="s">
        <v>19</v>
      </c>
      <c r="F291" s="214" t="s">
        <v>222</v>
      </c>
      <c r="G291" s="212"/>
      <c r="H291" s="215">
        <v>2</v>
      </c>
      <c r="I291" s="216"/>
      <c r="J291" s="212"/>
      <c r="K291" s="212"/>
      <c r="L291" s="217"/>
      <c r="M291" s="218"/>
      <c r="N291" s="219"/>
      <c r="O291" s="219"/>
      <c r="P291" s="219"/>
      <c r="Q291" s="219"/>
      <c r="R291" s="219"/>
      <c r="S291" s="219"/>
      <c r="T291" s="220"/>
      <c r="AT291" s="221" t="s">
        <v>192</v>
      </c>
      <c r="AU291" s="221" t="s">
        <v>86</v>
      </c>
      <c r="AV291" s="14" t="s">
        <v>86</v>
      </c>
      <c r="AW291" s="14" t="s">
        <v>37</v>
      </c>
      <c r="AX291" s="14" t="s">
        <v>77</v>
      </c>
      <c r="AY291" s="221" t="s">
        <v>179</v>
      </c>
    </row>
    <row r="292" spans="1:65" s="15" customFormat="1" ht="11.25">
      <c r="B292" s="222"/>
      <c r="C292" s="223"/>
      <c r="D292" s="194" t="s">
        <v>192</v>
      </c>
      <c r="E292" s="224" t="s">
        <v>19</v>
      </c>
      <c r="F292" s="225" t="s">
        <v>205</v>
      </c>
      <c r="G292" s="223"/>
      <c r="H292" s="226">
        <v>2.8</v>
      </c>
      <c r="I292" s="227"/>
      <c r="J292" s="223"/>
      <c r="K292" s="223"/>
      <c r="L292" s="228"/>
      <c r="M292" s="229"/>
      <c r="N292" s="230"/>
      <c r="O292" s="230"/>
      <c r="P292" s="230"/>
      <c r="Q292" s="230"/>
      <c r="R292" s="230"/>
      <c r="S292" s="230"/>
      <c r="T292" s="231"/>
      <c r="AT292" s="232" t="s">
        <v>192</v>
      </c>
      <c r="AU292" s="232" t="s">
        <v>86</v>
      </c>
      <c r="AV292" s="15" t="s">
        <v>186</v>
      </c>
      <c r="AW292" s="15" t="s">
        <v>37</v>
      </c>
      <c r="AX292" s="15" t="s">
        <v>84</v>
      </c>
      <c r="AY292" s="232" t="s">
        <v>179</v>
      </c>
    </row>
    <row r="293" spans="1:65" s="12" customFormat="1" ht="22.9" customHeight="1">
      <c r="B293" s="165"/>
      <c r="C293" s="166"/>
      <c r="D293" s="167" t="s">
        <v>76</v>
      </c>
      <c r="E293" s="179" t="s">
        <v>507</v>
      </c>
      <c r="F293" s="179" t="s">
        <v>508</v>
      </c>
      <c r="G293" s="166"/>
      <c r="H293" s="166"/>
      <c r="I293" s="169"/>
      <c r="J293" s="180">
        <f>BK293</f>
        <v>0</v>
      </c>
      <c r="K293" s="166"/>
      <c r="L293" s="171"/>
      <c r="M293" s="172"/>
      <c r="N293" s="173"/>
      <c r="O293" s="173"/>
      <c r="P293" s="174">
        <f>SUM(P294:P314)</f>
        <v>0</v>
      </c>
      <c r="Q293" s="173"/>
      <c r="R293" s="174">
        <f>SUM(R294:R314)</f>
        <v>0</v>
      </c>
      <c r="S293" s="173"/>
      <c r="T293" s="175">
        <f>SUM(T294:T314)</f>
        <v>0</v>
      </c>
      <c r="AR293" s="176" t="s">
        <v>84</v>
      </c>
      <c r="AT293" s="177" t="s">
        <v>76</v>
      </c>
      <c r="AU293" s="177" t="s">
        <v>84</v>
      </c>
      <c r="AY293" s="176" t="s">
        <v>179</v>
      </c>
      <c r="BK293" s="178">
        <f>SUM(BK294:BK314)</f>
        <v>0</v>
      </c>
    </row>
    <row r="294" spans="1:65" s="2" customFormat="1" ht="21.75" customHeight="1">
      <c r="A294" s="37"/>
      <c r="B294" s="38"/>
      <c r="C294" s="181" t="s">
        <v>446</v>
      </c>
      <c r="D294" s="181" t="s">
        <v>181</v>
      </c>
      <c r="E294" s="182" t="s">
        <v>510</v>
      </c>
      <c r="F294" s="183" t="s">
        <v>511</v>
      </c>
      <c r="G294" s="184" t="s">
        <v>332</v>
      </c>
      <c r="H294" s="185">
        <v>1.0469999999999999</v>
      </c>
      <c r="I294" s="186"/>
      <c r="J294" s="187">
        <f>ROUND(I294*H294,2)</f>
        <v>0</v>
      </c>
      <c r="K294" s="183" t="s">
        <v>185</v>
      </c>
      <c r="L294" s="42"/>
      <c r="M294" s="188" t="s">
        <v>19</v>
      </c>
      <c r="N294" s="189" t="s">
        <v>48</v>
      </c>
      <c r="O294" s="67"/>
      <c r="P294" s="190">
        <f>O294*H294</f>
        <v>0</v>
      </c>
      <c r="Q294" s="190">
        <v>0</v>
      </c>
      <c r="R294" s="190">
        <f>Q294*H294</f>
        <v>0</v>
      </c>
      <c r="S294" s="190">
        <v>0</v>
      </c>
      <c r="T294" s="191">
        <f>S294*H294</f>
        <v>0</v>
      </c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R294" s="192" t="s">
        <v>186</v>
      </c>
      <c r="AT294" s="192" t="s">
        <v>181</v>
      </c>
      <c r="AU294" s="192" t="s">
        <v>86</v>
      </c>
      <c r="AY294" s="20" t="s">
        <v>179</v>
      </c>
      <c r="BE294" s="193">
        <f>IF(N294="základní",J294,0)</f>
        <v>0</v>
      </c>
      <c r="BF294" s="193">
        <f>IF(N294="snížená",J294,0)</f>
        <v>0</v>
      </c>
      <c r="BG294" s="193">
        <f>IF(N294="zákl. přenesená",J294,0)</f>
        <v>0</v>
      </c>
      <c r="BH294" s="193">
        <f>IF(N294="sníž. přenesená",J294,0)</f>
        <v>0</v>
      </c>
      <c r="BI294" s="193">
        <f>IF(N294="nulová",J294,0)</f>
        <v>0</v>
      </c>
      <c r="BJ294" s="20" t="s">
        <v>84</v>
      </c>
      <c r="BK294" s="193">
        <f>ROUND(I294*H294,2)</f>
        <v>0</v>
      </c>
      <c r="BL294" s="20" t="s">
        <v>186</v>
      </c>
      <c r="BM294" s="192" t="s">
        <v>512</v>
      </c>
    </row>
    <row r="295" spans="1:65" s="2" customFormat="1" ht="19.5">
      <c r="A295" s="37"/>
      <c r="B295" s="38"/>
      <c r="C295" s="39"/>
      <c r="D295" s="194" t="s">
        <v>188</v>
      </c>
      <c r="E295" s="39"/>
      <c r="F295" s="195" t="s">
        <v>513</v>
      </c>
      <c r="G295" s="39"/>
      <c r="H295" s="39"/>
      <c r="I295" s="196"/>
      <c r="J295" s="39"/>
      <c r="K295" s="39"/>
      <c r="L295" s="42"/>
      <c r="M295" s="197"/>
      <c r="N295" s="198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188</v>
      </c>
      <c r="AU295" s="20" t="s">
        <v>86</v>
      </c>
    </row>
    <row r="296" spans="1:65" s="2" customFormat="1" ht="11.25">
      <c r="A296" s="37"/>
      <c r="B296" s="38"/>
      <c r="C296" s="39"/>
      <c r="D296" s="199" t="s">
        <v>190</v>
      </c>
      <c r="E296" s="39"/>
      <c r="F296" s="200" t="s">
        <v>514</v>
      </c>
      <c r="G296" s="39"/>
      <c r="H296" s="39"/>
      <c r="I296" s="196"/>
      <c r="J296" s="39"/>
      <c r="K296" s="39"/>
      <c r="L296" s="42"/>
      <c r="M296" s="197"/>
      <c r="N296" s="198"/>
      <c r="O296" s="67"/>
      <c r="P296" s="67"/>
      <c r="Q296" s="67"/>
      <c r="R296" s="67"/>
      <c r="S296" s="67"/>
      <c r="T296" s="68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T296" s="20" t="s">
        <v>190</v>
      </c>
      <c r="AU296" s="20" t="s">
        <v>86</v>
      </c>
    </row>
    <row r="297" spans="1:65" s="14" customFormat="1" ht="11.25">
      <c r="B297" s="211"/>
      <c r="C297" s="212"/>
      <c r="D297" s="194" t="s">
        <v>192</v>
      </c>
      <c r="E297" s="213" t="s">
        <v>19</v>
      </c>
      <c r="F297" s="214" t="s">
        <v>907</v>
      </c>
      <c r="G297" s="212"/>
      <c r="H297" s="215">
        <v>1.0469999999999999</v>
      </c>
      <c r="I297" s="216"/>
      <c r="J297" s="212"/>
      <c r="K297" s="212"/>
      <c r="L297" s="217"/>
      <c r="M297" s="218"/>
      <c r="N297" s="219"/>
      <c r="O297" s="219"/>
      <c r="P297" s="219"/>
      <c r="Q297" s="219"/>
      <c r="R297" s="219"/>
      <c r="S297" s="219"/>
      <c r="T297" s="220"/>
      <c r="AT297" s="221" t="s">
        <v>192</v>
      </c>
      <c r="AU297" s="221" t="s">
        <v>86</v>
      </c>
      <c r="AV297" s="14" t="s">
        <v>86</v>
      </c>
      <c r="AW297" s="14" t="s">
        <v>37</v>
      </c>
      <c r="AX297" s="14" t="s">
        <v>84</v>
      </c>
      <c r="AY297" s="221" t="s">
        <v>179</v>
      </c>
    </row>
    <row r="298" spans="1:65" s="2" customFormat="1" ht="24.2" customHeight="1">
      <c r="A298" s="37"/>
      <c r="B298" s="38"/>
      <c r="C298" s="181" t="s">
        <v>451</v>
      </c>
      <c r="D298" s="181" t="s">
        <v>181</v>
      </c>
      <c r="E298" s="182" t="s">
        <v>517</v>
      </c>
      <c r="F298" s="183" t="s">
        <v>518</v>
      </c>
      <c r="G298" s="184" t="s">
        <v>332</v>
      </c>
      <c r="H298" s="185">
        <v>19.893000000000001</v>
      </c>
      <c r="I298" s="186"/>
      <c r="J298" s="187">
        <f>ROUND(I298*H298,2)</f>
        <v>0</v>
      </c>
      <c r="K298" s="183" t="s">
        <v>185</v>
      </c>
      <c r="L298" s="42"/>
      <c r="M298" s="188" t="s">
        <v>19</v>
      </c>
      <c r="N298" s="189" t="s">
        <v>48</v>
      </c>
      <c r="O298" s="67"/>
      <c r="P298" s="190">
        <f>O298*H298</f>
        <v>0</v>
      </c>
      <c r="Q298" s="190">
        <v>0</v>
      </c>
      <c r="R298" s="190">
        <f>Q298*H298</f>
        <v>0</v>
      </c>
      <c r="S298" s="190">
        <v>0</v>
      </c>
      <c r="T298" s="191">
        <f>S298*H298</f>
        <v>0</v>
      </c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R298" s="192" t="s">
        <v>186</v>
      </c>
      <c r="AT298" s="192" t="s">
        <v>181</v>
      </c>
      <c r="AU298" s="192" t="s">
        <v>86</v>
      </c>
      <c r="AY298" s="20" t="s">
        <v>179</v>
      </c>
      <c r="BE298" s="193">
        <f>IF(N298="základní",J298,0)</f>
        <v>0</v>
      </c>
      <c r="BF298" s="193">
        <f>IF(N298="snížená",J298,0)</f>
        <v>0</v>
      </c>
      <c r="BG298" s="193">
        <f>IF(N298="zákl. přenesená",J298,0)</f>
        <v>0</v>
      </c>
      <c r="BH298" s="193">
        <f>IF(N298="sníž. přenesená",J298,0)</f>
        <v>0</v>
      </c>
      <c r="BI298" s="193">
        <f>IF(N298="nulová",J298,0)</f>
        <v>0</v>
      </c>
      <c r="BJ298" s="20" t="s">
        <v>84</v>
      </c>
      <c r="BK298" s="193">
        <f>ROUND(I298*H298,2)</f>
        <v>0</v>
      </c>
      <c r="BL298" s="20" t="s">
        <v>186</v>
      </c>
      <c r="BM298" s="192" t="s">
        <v>519</v>
      </c>
    </row>
    <row r="299" spans="1:65" s="2" customFormat="1" ht="19.5">
      <c r="A299" s="37"/>
      <c r="B299" s="38"/>
      <c r="C299" s="39"/>
      <c r="D299" s="194" t="s">
        <v>188</v>
      </c>
      <c r="E299" s="39"/>
      <c r="F299" s="195" t="s">
        <v>520</v>
      </c>
      <c r="G299" s="39"/>
      <c r="H299" s="39"/>
      <c r="I299" s="196"/>
      <c r="J299" s="39"/>
      <c r="K299" s="39"/>
      <c r="L299" s="42"/>
      <c r="M299" s="197"/>
      <c r="N299" s="198"/>
      <c r="O299" s="67"/>
      <c r="P299" s="67"/>
      <c r="Q299" s="67"/>
      <c r="R299" s="67"/>
      <c r="S299" s="67"/>
      <c r="T299" s="68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T299" s="20" t="s">
        <v>188</v>
      </c>
      <c r="AU299" s="20" t="s">
        <v>86</v>
      </c>
    </row>
    <row r="300" spans="1:65" s="2" customFormat="1" ht="11.25">
      <c r="A300" s="37"/>
      <c r="B300" s="38"/>
      <c r="C300" s="39"/>
      <c r="D300" s="199" t="s">
        <v>190</v>
      </c>
      <c r="E300" s="39"/>
      <c r="F300" s="200" t="s">
        <v>521</v>
      </c>
      <c r="G300" s="39"/>
      <c r="H300" s="39"/>
      <c r="I300" s="196"/>
      <c r="J300" s="39"/>
      <c r="K300" s="39"/>
      <c r="L300" s="42"/>
      <c r="M300" s="197"/>
      <c r="N300" s="198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190</v>
      </c>
      <c r="AU300" s="20" t="s">
        <v>86</v>
      </c>
    </row>
    <row r="301" spans="1:65" s="13" customFormat="1" ht="22.5">
      <c r="B301" s="201"/>
      <c r="C301" s="202"/>
      <c r="D301" s="194" t="s">
        <v>192</v>
      </c>
      <c r="E301" s="203" t="s">
        <v>19</v>
      </c>
      <c r="F301" s="204" t="s">
        <v>522</v>
      </c>
      <c r="G301" s="202"/>
      <c r="H301" s="203" t="s">
        <v>19</v>
      </c>
      <c r="I301" s="205"/>
      <c r="J301" s="202"/>
      <c r="K301" s="202"/>
      <c r="L301" s="206"/>
      <c r="M301" s="207"/>
      <c r="N301" s="208"/>
      <c r="O301" s="208"/>
      <c r="P301" s="208"/>
      <c r="Q301" s="208"/>
      <c r="R301" s="208"/>
      <c r="S301" s="208"/>
      <c r="T301" s="209"/>
      <c r="AT301" s="210" t="s">
        <v>192</v>
      </c>
      <c r="AU301" s="210" t="s">
        <v>86</v>
      </c>
      <c r="AV301" s="13" t="s">
        <v>84</v>
      </c>
      <c r="AW301" s="13" t="s">
        <v>37</v>
      </c>
      <c r="AX301" s="13" t="s">
        <v>77</v>
      </c>
      <c r="AY301" s="210" t="s">
        <v>179</v>
      </c>
    </row>
    <row r="302" spans="1:65" s="13" customFormat="1" ht="11.25">
      <c r="B302" s="201"/>
      <c r="C302" s="202"/>
      <c r="D302" s="194" t="s">
        <v>192</v>
      </c>
      <c r="E302" s="203" t="s">
        <v>19</v>
      </c>
      <c r="F302" s="204" t="s">
        <v>523</v>
      </c>
      <c r="G302" s="202"/>
      <c r="H302" s="203" t="s">
        <v>19</v>
      </c>
      <c r="I302" s="205"/>
      <c r="J302" s="202"/>
      <c r="K302" s="202"/>
      <c r="L302" s="206"/>
      <c r="M302" s="207"/>
      <c r="N302" s="208"/>
      <c r="O302" s="208"/>
      <c r="P302" s="208"/>
      <c r="Q302" s="208"/>
      <c r="R302" s="208"/>
      <c r="S302" s="208"/>
      <c r="T302" s="209"/>
      <c r="AT302" s="210" t="s">
        <v>192</v>
      </c>
      <c r="AU302" s="210" t="s">
        <v>86</v>
      </c>
      <c r="AV302" s="13" t="s">
        <v>84</v>
      </c>
      <c r="AW302" s="13" t="s">
        <v>37</v>
      </c>
      <c r="AX302" s="13" t="s">
        <v>77</v>
      </c>
      <c r="AY302" s="210" t="s">
        <v>179</v>
      </c>
    </row>
    <row r="303" spans="1:65" s="14" customFormat="1" ht="11.25">
      <c r="B303" s="211"/>
      <c r="C303" s="212"/>
      <c r="D303" s="194" t="s">
        <v>192</v>
      </c>
      <c r="E303" s="213" t="s">
        <v>19</v>
      </c>
      <c r="F303" s="214" t="s">
        <v>908</v>
      </c>
      <c r="G303" s="212"/>
      <c r="H303" s="215">
        <v>19.893000000000001</v>
      </c>
      <c r="I303" s="216"/>
      <c r="J303" s="212"/>
      <c r="K303" s="212"/>
      <c r="L303" s="217"/>
      <c r="M303" s="218"/>
      <c r="N303" s="219"/>
      <c r="O303" s="219"/>
      <c r="P303" s="219"/>
      <c r="Q303" s="219"/>
      <c r="R303" s="219"/>
      <c r="S303" s="219"/>
      <c r="T303" s="220"/>
      <c r="AT303" s="221" t="s">
        <v>192</v>
      </c>
      <c r="AU303" s="221" t="s">
        <v>86</v>
      </c>
      <c r="AV303" s="14" t="s">
        <v>86</v>
      </c>
      <c r="AW303" s="14" t="s">
        <v>37</v>
      </c>
      <c r="AX303" s="14" t="s">
        <v>84</v>
      </c>
      <c r="AY303" s="221" t="s">
        <v>179</v>
      </c>
    </row>
    <row r="304" spans="1:65" s="2" customFormat="1" ht="21.75" customHeight="1">
      <c r="A304" s="37"/>
      <c r="B304" s="38"/>
      <c r="C304" s="181" t="s">
        <v>459</v>
      </c>
      <c r="D304" s="181" t="s">
        <v>181</v>
      </c>
      <c r="E304" s="182" t="s">
        <v>526</v>
      </c>
      <c r="F304" s="183" t="s">
        <v>527</v>
      </c>
      <c r="G304" s="184" t="s">
        <v>332</v>
      </c>
      <c r="H304" s="185">
        <v>0.49299999999999999</v>
      </c>
      <c r="I304" s="186"/>
      <c r="J304" s="187">
        <f>ROUND(I304*H304,2)</f>
        <v>0</v>
      </c>
      <c r="K304" s="183" t="s">
        <v>185</v>
      </c>
      <c r="L304" s="42"/>
      <c r="M304" s="188" t="s">
        <v>19</v>
      </c>
      <c r="N304" s="189" t="s">
        <v>48</v>
      </c>
      <c r="O304" s="67"/>
      <c r="P304" s="190">
        <f>O304*H304</f>
        <v>0</v>
      </c>
      <c r="Q304" s="190">
        <v>0</v>
      </c>
      <c r="R304" s="190">
        <f>Q304*H304</f>
        <v>0</v>
      </c>
      <c r="S304" s="190">
        <v>0</v>
      </c>
      <c r="T304" s="191">
        <f>S304*H304</f>
        <v>0</v>
      </c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R304" s="192" t="s">
        <v>186</v>
      </c>
      <c r="AT304" s="192" t="s">
        <v>181</v>
      </c>
      <c r="AU304" s="192" t="s">
        <v>86</v>
      </c>
      <c r="AY304" s="20" t="s">
        <v>179</v>
      </c>
      <c r="BE304" s="193">
        <f>IF(N304="základní",J304,0)</f>
        <v>0</v>
      </c>
      <c r="BF304" s="193">
        <f>IF(N304="snížená",J304,0)</f>
        <v>0</v>
      </c>
      <c r="BG304" s="193">
        <f>IF(N304="zákl. přenesená",J304,0)</f>
        <v>0</v>
      </c>
      <c r="BH304" s="193">
        <f>IF(N304="sníž. přenesená",J304,0)</f>
        <v>0</v>
      </c>
      <c r="BI304" s="193">
        <f>IF(N304="nulová",J304,0)</f>
        <v>0</v>
      </c>
      <c r="BJ304" s="20" t="s">
        <v>84</v>
      </c>
      <c r="BK304" s="193">
        <f>ROUND(I304*H304,2)</f>
        <v>0</v>
      </c>
      <c r="BL304" s="20" t="s">
        <v>186</v>
      </c>
      <c r="BM304" s="192" t="s">
        <v>528</v>
      </c>
    </row>
    <row r="305" spans="1:65" s="2" customFormat="1" ht="19.5">
      <c r="A305" s="37"/>
      <c r="B305" s="38"/>
      <c r="C305" s="39"/>
      <c r="D305" s="194" t="s">
        <v>188</v>
      </c>
      <c r="E305" s="39"/>
      <c r="F305" s="195" t="s">
        <v>529</v>
      </c>
      <c r="G305" s="39"/>
      <c r="H305" s="39"/>
      <c r="I305" s="196"/>
      <c r="J305" s="39"/>
      <c r="K305" s="39"/>
      <c r="L305" s="42"/>
      <c r="M305" s="197"/>
      <c r="N305" s="198"/>
      <c r="O305" s="67"/>
      <c r="P305" s="67"/>
      <c r="Q305" s="67"/>
      <c r="R305" s="67"/>
      <c r="S305" s="67"/>
      <c r="T305" s="68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T305" s="20" t="s">
        <v>188</v>
      </c>
      <c r="AU305" s="20" t="s">
        <v>86</v>
      </c>
    </row>
    <row r="306" spans="1:65" s="2" customFormat="1" ht="11.25">
      <c r="A306" s="37"/>
      <c r="B306" s="38"/>
      <c r="C306" s="39"/>
      <c r="D306" s="199" t="s">
        <v>190</v>
      </c>
      <c r="E306" s="39"/>
      <c r="F306" s="200" t="s">
        <v>530</v>
      </c>
      <c r="G306" s="39"/>
      <c r="H306" s="39"/>
      <c r="I306" s="196"/>
      <c r="J306" s="39"/>
      <c r="K306" s="39"/>
      <c r="L306" s="42"/>
      <c r="M306" s="197"/>
      <c r="N306" s="198"/>
      <c r="O306" s="67"/>
      <c r="P306" s="67"/>
      <c r="Q306" s="67"/>
      <c r="R306" s="67"/>
      <c r="S306" s="67"/>
      <c r="T306" s="68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T306" s="20" t="s">
        <v>190</v>
      </c>
      <c r="AU306" s="20" t="s">
        <v>86</v>
      </c>
    </row>
    <row r="307" spans="1:65" s="14" customFormat="1" ht="22.5">
      <c r="B307" s="211"/>
      <c r="C307" s="212"/>
      <c r="D307" s="194" t="s">
        <v>192</v>
      </c>
      <c r="E307" s="213" t="s">
        <v>19</v>
      </c>
      <c r="F307" s="214" t="s">
        <v>909</v>
      </c>
      <c r="G307" s="212"/>
      <c r="H307" s="215">
        <v>0.49299999999999999</v>
      </c>
      <c r="I307" s="216"/>
      <c r="J307" s="212"/>
      <c r="K307" s="212"/>
      <c r="L307" s="217"/>
      <c r="M307" s="218"/>
      <c r="N307" s="219"/>
      <c r="O307" s="219"/>
      <c r="P307" s="219"/>
      <c r="Q307" s="219"/>
      <c r="R307" s="219"/>
      <c r="S307" s="219"/>
      <c r="T307" s="220"/>
      <c r="AT307" s="221" t="s">
        <v>192</v>
      </c>
      <c r="AU307" s="221" t="s">
        <v>86</v>
      </c>
      <c r="AV307" s="14" t="s">
        <v>86</v>
      </c>
      <c r="AW307" s="14" t="s">
        <v>37</v>
      </c>
      <c r="AX307" s="14" t="s">
        <v>84</v>
      </c>
      <c r="AY307" s="221" t="s">
        <v>179</v>
      </c>
    </row>
    <row r="308" spans="1:65" s="2" customFormat="1" ht="24.2" customHeight="1">
      <c r="A308" s="37"/>
      <c r="B308" s="38"/>
      <c r="C308" s="181" t="s">
        <v>464</v>
      </c>
      <c r="D308" s="181" t="s">
        <v>181</v>
      </c>
      <c r="E308" s="182" t="s">
        <v>541</v>
      </c>
      <c r="F308" s="183" t="s">
        <v>542</v>
      </c>
      <c r="G308" s="184" t="s">
        <v>332</v>
      </c>
      <c r="H308" s="185">
        <v>1.54</v>
      </c>
      <c r="I308" s="186"/>
      <c r="J308" s="187">
        <f>ROUND(I308*H308,2)</f>
        <v>0</v>
      </c>
      <c r="K308" s="183" t="s">
        <v>185</v>
      </c>
      <c r="L308" s="42"/>
      <c r="M308" s="188" t="s">
        <v>19</v>
      </c>
      <c r="N308" s="189" t="s">
        <v>48</v>
      </c>
      <c r="O308" s="67"/>
      <c r="P308" s="190">
        <f>O308*H308</f>
        <v>0</v>
      </c>
      <c r="Q308" s="190">
        <v>0</v>
      </c>
      <c r="R308" s="190">
        <f>Q308*H308</f>
        <v>0</v>
      </c>
      <c r="S308" s="190">
        <v>0</v>
      </c>
      <c r="T308" s="191">
        <f>S308*H308</f>
        <v>0</v>
      </c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R308" s="192" t="s">
        <v>186</v>
      </c>
      <c r="AT308" s="192" t="s">
        <v>181</v>
      </c>
      <c r="AU308" s="192" t="s">
        <v>86</v>
      </c>
      <c r="AY308" s="20" t="s">
        <v>179</v>
      </c>
      <c r="BE308" s="193">
        <f>IF(N308="základní",J308,0)</f>
        <v>0</v>
      </c>
      <c r="BF308" s="193">
        <f>IF(N308="snížená",J308,0)</f>
        <v>0</v>
      </c>
      <c r="BG308" s="193">
        <f>IF(N308="zákl. přenesená",J308,0)</f>
        <v>0</v>
      </c>
      <c r="BH308" s="193">
        <f>IF(N308="sníž. přenesená",J308,0)</f>
        <v>0</v>
      </c>
      <c r="BI308" s="193">
        <f>IF(N308="nulová",J308,0)</f>
        <v>0</v>
      </c>
      <c r="BJ308" s="20" t="s">
        <v>84</v>
      </c>
      <c r="BK308" s="193">
        <f>ROUND(I308*H308,2)</f>
        <v>0</v>
      </c>
      <c r="BL308" s="20" t="s">
        <v>186</v>
      </c>
      <c r="BM308" s="192" t="s">
        <v>543</v>
      </c>
    </row>
    <row r="309" spans="1:65" s="2" customFormat="1" ht="11.25">
      <c r="A309" s="37"/>
      <c r="B309" s="38"/>
      <c r="C309" s="39"/>
      <c r="D309" s="194" t="s">
        <v>188</v>
      </c>
      <c r="E309" s="39"/>
      <c r="F309" s="195" t="s">
        <v>544</v>
      </c>
      <c r="G309" s="39"/>
      <c r="H309" s="39"/>
      <c r="I309" s="196"/>
      <c r="J309" s="39"/>
      <c r="K309" s="39"/>
      <c r="L309" s="42"/>
      <c r="M309" s="197"/>
      <c r="N309" s="198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188</v>
      </c>
      <c r="AU309" s="20" t="s">
        <v>86</v>
      </c>
    </row>
    <row r="310" spans="1:65" s="2" customFormat="1" ht="11.25">
      <c r="A310" s="37"/>
      <c r="B310" s="38"/>
      <c r="C310" s="39"/>
      <c r="D310" s="199" t="s">
        <v>190</v>
      </c>
      <c r="E310" s="39"/>
      <c r="F310" s="200" t="s">
        <v>545</v>
      </c>
      <c r="G310" s="39"/>
      <c r="H310" s="39"/>
      <c r="I310" s="196"/>
      <c r="J310" s="39"/>
      <c r="K310" s="39"/>
      <c r="L310" s="42"/>
      <c r="M310" s="197"/>
      <c r="N310" s="198"/>
      <c r="O310" s="67"/>
      <c r="P310" s="67"/>
      <c r="Q310" s="67"/>
      <c r="R310" s="67"/>
      <c r="S310" s="67"/>
      <c r="T310" s="68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T310" s="20" t="s">
        <v>190</v>
      </c>
      <c r="AU310" s="20" t="s">
        <v>86</v>
      </c>
    </row>
    <row r="311" spans="1:65" s="2" customFormat="1" ht="44.25" customHeight="1">
      <c r="A311" s="37"/>
      <c r="B311" s="38"/>
      <c r="C311" s="181" t="s">
        <v>471</v>
      </c>
      <c r="D311" s="181" t="s">
        <v>181</v>
      </c>
      <c r="E311" s="182" t="s">
        <v>553</v>
      </c>
      <c r="F311" s="183" t="s">
        <v>554</v>
      </c>
      <c r="G311" s="184" t="s">
        <v>332</v>
      </c>
      <c r="H311" s="185">
        <v>1.0469999999999999</v>
      </c>
      <c r="I311" s="186"/>
      <c r="J311" s="187">
        <f>ROUND(I311*H311,2)</f>
        <v>0</v>
      </c>
      <c r="K311" s="183" t="s">
        <v>185</v>
      </c>
      <c r="L311" s="42"/>
      <c r="M311" s="188" t="s">
        <v>19</v>
      </c>
      <c r="N311" s="189" t="s">
        <v>48</v>
      </c>
      <c r="O311" s="67"/>
      <c r="P311" s="190">
        <f>O311*H311</f>
        <v>0</v>
      </c>
      <c r="Q311" s="190">
        <v>0</v>
      </c>
      <c r="R311" s="190">
        <f>Q311*H311</f>
        <v>0</v>
      </c>
      <c r="S311" s="190">
        <v>0</v>
      </c>
      <c r="T311" s="191">
        <f>S311*H311</f>
        <v>0</v>
      </c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R311" s="192" t="s">
        <v>186</v>
      </c>
      <c r="AT311" s="192" t="s">
        <v>181</v>
      </c>
      <c r="AU311" s="192" t="s">
        <v>86</v>
      </c>
      <c r="AY311" s="20" t="s">
        <v>179</v>
      </c>
      <c r="BE311" s="193">
        <f>IF(N311="základní",J311,0)</f>
        <v>0</v>
      </c>
      <c r="BF311" s="193">
        <f>IF(N311="snížená",J311,0)</f>
        <v>0</v>
      </c>
      <c r="BG311" s="193">
        <f>IF(N311="zákl. přenesená",J311,0)</f>
        <v>0</v>
      </c>
      <c r="BH311" s="193">
        <f>IF(N311="sníž. přenesená",J311,0)</f>
        <v>0</v>
      </c>
      <c r="BI311" s="193">
        <f>IF(N311="nulová",J311,0)</f>
        <v>0</v>
      </c>
      <c r="BJ311" s="20" t="s">
        <v>84</v>
      </c>
      <c r="BK311" s="193">
        <f>ROUND(I311*H311,2)</f>
        <v>0</v>
      </c>
      <c r="BL311" s="20" t="s">
        <v>186</v>
      </c>
      <c r="BM311" s="192" t="s">
        <v>555</v>
      </c>
    </row>
    <row r="312" spans="1:65" s="2" customFormat="1" ht="29.25">
      <c r="A312" s="37"/>
      <c r="B312" s="38"/>
      <c r="C312" s="39"/>
      <c r="D312" s="194" t="s">
        <v>188</v>
      </c>
      <c r="E312" s="39"/>
      <c r="F312" s="195" t="s">
        <v>334</v>
      </c>
      <c r="G312" s="39"/>
      <c r="H312" s="39"/>
      <c r="I312" s="196"/>
      <c r="J312" s="39"/>
      <c r="K312" s="39"/>
      <c r="L312" s="42"/>
      <c r="M312" s="197"/>
      <c r="N312" s="198"/>
      <c r="O312" s="67"/>
      <c r="P312" s="67"/>
      <c r="Q312" s="67"/>
      <c r="R312" s="67"/>
      <c r="S312" s="67"/>
      <c r="T312" s="68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T312" s="20" t="s">
        <v>188</v>
      </c>
      <c r="AU312" s="20" t="s">
        <v>86</v>
      </c>
    </row>
    <row r="313" spans="1:65" s="2" customFormat="1" ht="11.25">
      <c r="A313" s="37"/>
      <c r="B313" s="38"/>
      <c r="C313" s="39"/>
      <c r="D313" s="199" t="s">
        <v>190</v>
      </c>
      <c r="E313" s="39"/>
      <c r="F313" s="200" t="s">
        <v>556</v>
      </c>
      <c r="G313" s="39"/>
      <c r="H313" s="39"/>
      <c r="I313" s="196"/>
      <c r="J313" s="39"/>
      <c r="K313" s="39"/>
      <c r="L313" s="42"/>
      <c r="M313" s="197"/>
      <c r="N313" s="198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190</v>
      </c>
      <c r="AU313" s="20" t="s">
        <v>86</v>
      </c>
    </row>
    <row r="314" spans="1:65" s="14" customFormat="1" ht="11.25">
      <c r="B314" s="211"/>
      <c r="C314" s="212"/>
      <c r="D314" s="194" t="s">
        <v>192</v>
      </c>
      <c r="E314" s="213" t="s">
        <v>19</v>
      </c>
      <c r="F314" s="214" t="s">
        <v>907</v>
      </c>
      <c r="G314" s="212"/>
      <c r="H314" s="215">
        <v>1.0469999999999999</v>
      </c>
      <c r="I314" s="216"/>
      <c r="J314" s="212"/>
      <c r="K314" s="212"/>
      <c r="L314" s="217"/>
      <c r="M314" s="218"/>
      <c r="N314" s="219"/>
      <c r="O314" s="219"/>
      <c r="P314" s="219"/>
      <c r="Q314" s="219"/>
      <c r="R314" s="219"/>
      <c r="S314" s="219"/>
      <c r="T314" s="220"/>
      <c r="AT314" s="221" t="s">
        <v>192</v>
      </c>
      <c r="AU314" s="221" t="s">
        <v>86</v>
      </c>
      <c r="AV314" s="14" t="s">
        <v>86</v>
      </c>
      <c r="AW314" s="14" t="s">
        <v>37</v>
      </c>
      <c r="AX314" s="14" t="s">
        <v>84</v>
      </c>
      <c r="AY314" s="221" t="s">
        <v>179</v>
      </c>
    </row>
    <row r="315" spans="1:65" s="12" customFormat="1" ht="22.9" customHeight="1">
      <c r="B315" s="165"/>
      <c r="C315" s="166"/>
      <c r="D315" s="167" t="s">
        <v>76</v>
      </c>
      <c r="E315" s="179" t="s">
        <v>557</v>
      </c>
      <c r="F315" s="179" t="s">
        <v>558</v>
      </c>
      <c r="G315" s="166"/>
      <c r="H315" s="166"/>
      <c r="I315" s="169"/>
      <c r="J315" s="180">
        <f>BK315</f>
        <v>0</v>
      </c>
      <c r="K315" s="166"/>
      <c r="L315" s="171"/>
      <c r="M315" s="172"/>
      <c r="N315" s="173"/>
      <c r="O315" s="173"/>
      <c r="P315" s="174">
        <f>SUM(P316:P318)</f>
        <v>0</v>
      </c>
      <c r="Q315" s="173"/>
      <c r="R315" s="174">
        <f>SUM(R316:R318)</f>
        <v>0</v>
      </c>
      <c r="S315" s="173"/>
      <c r="T315" s="175">
        <f>SUM(T316:T318)</f>
        <v>0</v>
      </c>
      <c r="AR315" s="176" t="s">
        <v>84</v>
      </c>
      <c r="AT315" s="177" t="s">
        <v>76</v>
      </c>
      <c r="AU315" s="177" t="s">
        <v>84</v>
      </c>
      <c r="AY315" s="176" t="s">
        <v>179</v>
      </c>
      <c r="BK315" s="178">
        <f>SUM(BK316:BK318)</f>
        <v>0</v>
      </c>
    </row>
    <row r="316" spans="1:65" s="2" customFormat="1" ht="24.2" customHeight="1">
      <c r="A316" s="37"/>
      <c r="B316" s="38"/>
      <c r="C316" s="181" t="s">
        <v>478</v>
      </c>
      <c r="D316" s="181" t="s">
        <v>181</v>
      </c>
      <c r="E316" s="182" t="s">
        <v>560</v>
      </c>
      <c r="F316" s="183" t="s">
        <v>561</v>
      </c>
      <c r="G316" s="184" t="s">
        <v>332</v>
      </c>
      <c r="H316" s="185">
        <v>4.7839999999999998</v>
      </c>
      <c r="I316" s="186"/>
      <c r="J316" s="187">
        <f>ROUND(I316*H316,2)</f>
        <v>0</v>
      </c>
      <c r="K316" s="183" t="s">
        <v>185</v>
      </c>
      <c r="L316" s="42"/>
      <c r="M316" s="188" t="s">
        <v>19</v>
      </c>
      <c r="N316" s="189" t="s">
        <v>48</v>
      </c>
      <c r="O316" s="67"/>
      <c r="P316" s="190">
        <f>O316*H316</f>
        <v>0</v>
      </c>
      <c r="Q316" s="190">
        <v>0</v>
      </c>
      <c r="R316" s="190">
        <f>Q316*H316</f>
        <v>0</v>
      </c>
      <c r="S316" s="190">
        <v>0</v>
      </c>
      <c r="T316" s="191">
        <f>S316*H316</f>
        <v>0</v>
      </c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R316" s="192" t="s">
        <v>186</v>
      </c>
      <c r="AT316" s="192" t="s">
        <v>181</v>
      </c>
      <c r="AU316" s="192" t="s">
        <v>86</v>
      </c>
      <c r="AY316" s="20" t="s">
        <v>179</v>
      </c>
      <c r="BE316" s="193">
        <f>IF(N316="základní",J316,0)</f>
        <v>0</v>
      </c>
      <c r="BF316" s="193">
        <f>IF(N316="snížená",J316,0)</f>
        <v>0</v>
      </c>
      <c r="BG316" s="193">
        <f>IF(N316="zákl. přenesená",J316,0)</f>
        <v>0</v>
      </c>
      <c r="BH316" s="193">
        <f>IF(N316="sníž. přenesená",J316,0)</f>
        <v>0</v>
      </c>
      <c r="BI316" s="193">
        <f>IF(N316="nulová",J316,0)</f>
        <v>0</v>
      </c>
      <c r="BJ316" s="20" t="s">
        <v>84</v>
      </c>
      <c r="BK316" s="193">
        <f>ROUND(I316*H316,2)</f>
        <v>0</v>
      </c>
      <c r="BL316" s="20" t="s">
        <v>186</v>
      </c>
      <c r="BM316" s="192" t="s">
        <v>562</v>
      </c>
    </row>
    <row r="317" spans="1:65" s="2" customFormat="1" ht="19.5">
      <c r="A317" s="37"/>
      <c r="B317" s="38"/>
      <c r="C317" s="39"/>
      <c r="D317" s="194" t="s">
        <v>188</v>
      </c>
      <c r="E317" s="39"/>
      <c r="F317" s="195" t="s">
        <v>563</v>
      </c>
      <c r="G317" s="39"/>
      <c r="H317" s="39"/>
      <c r="I317" s="196"/>
      <c r="J317" s="39"/>
      <c r="K317" s="39"/>
      <c r="L317" s="42"/>
      <c r="M317" s="197"/>
      <c r="N317" s="198"/>
      <c r="O317" s="67"/>
      <c r="P317" s="67"/>
      <c r="Q317" s="67"/>
      <c r="R317" s="67"/>
      <c r="S317" s="67"/>
      <c r="T317" s="68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T317" s="20" t="s">
        <v>188</v>
      </c>
      <c r="AU317" s="20" t="s">
        <v>86</v>
      </c>
    </row>
    <row r="318" spans="1:65" s="2" customFormat="1" ht="11.25">
      <c r="A318" s="37"/>
      <c r="B318" s="38"/>
      <c r="C318" s="39"/>
      <c r="D318" s="199" t="s">
        <v>190</v>
      </c>
      <c r="E318" s="39"/>
      <c r="F318" s="200" t="s">
        <v>564</v>
      </c>
      <c r="G318" s="39"/>
      <c r="H318" s="39"/>
      <c r="I318" s="196"/>
      <c r="J318" s="39"/>
      <c r="K318" s="39"/>
      <c r="L318" s="42"/>
      <c r="M318" s="197"/>
      <c r="N318" s="198"/>
      <c r="O318" s="67"/>
      <c r="P318" s="67"/>
      <c r="Q318" s="67"/>
      <c r="R318" s="67"/>
      <c r="S318" s="67"/>
      <c r="T318" s="68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T318" s="20" t="s">
        <v>190</v>
      </c>
      <c r="AU318" s="20" t="s">
        <v>86</v>
      </c>
    </row>
    <row r="319" spans="1:65" s="12" customFormat="1" ht="25.9" customHeight="1">
      <c r="B319" s="165"/>
      <c r="C319" s="166"/>
      <c r="D319" s="167" t="s">
        <v>76</v>
      </c>
      <c r="E319" s="168" t="s">
        <v>374</v>
      </c>
      <c r="F319" s="168" t="s">
        <v>565</v>
      </c>
      <c r="G319" s="166"/>
      <c r="H319" s="166"/>
      <c r="I319" s="169"/>
      <c r="J319" s="170">
        <f>BK319</f>
        <v>0</v>
      </c>
      <c r="K319" s="166"/>
      <c r="L319" s="171"/>
      <c r="M319" s="172"/>
      <c r="N319" s="173"/>
      <c r="O319" s="173"/>
      <c r="P319" s="174">
        <f>P320</f>
        <v>0</v>
      </c>
      <c r="Q319" s="173"/>
      <c r="R319" s="174">
        <f>R320</f>
        <v>1.3740399999999998E-2</v>
      </c>
      <c r="S319" s="173"/>
      <c r="T319" s="175">
        <f>T320</f>
        <v>0</v>
      </c>
      <c r="AR319" s="176" t="s">
        <v>94</v>
      </c>
      <c r="AT319" s="177" t="s">
        <v>76</v>
      </c>
      <c r="AU319" s="177" t="s">
        <v>77</v>
      </c>
      <c r="AY319" s="176" t="s">
        <v>179</v>
      </c>
      <c r="BK319" s="178">
        <f>BK320</f>
        <v>0</v>
      </c>
    </row>
    <row r="320" spans="1:65" s="12" customFormat="1" ht="22.9" customHeight="1">
      <c r="B320" s="165"/>
      <c r="C320" s="166"/>
      <c r="D320" s="167" t="s">
        <v>76</v>
      </c>
      <c r="E320" s="179" t="s">
        <v>566</v>
      </c>
      <c r="F320" s="179" t="s">
        <v>567</v>
      </c>
      <c r="G320" s="166"/>
      <c r="H320" s="166"/>
      <c r="I320" s="169"/>
      <c r="J320" s="180">
        <f>BK320</f>
        <v>0</v>
      </c>
      <c r="K320" s="166"/>
      <c r="L320" s="171"/>
      <c r="M320" s="172"/>
      <c r="N320" s="173"/>
      <c r="O320" s="173"/>
      <c r="P320" s="174">
        <f>SUM(P321:P341)</f>
        <v>0</v>
      </c>
      <c r="Q320" s="173"/>
      <c r="R320" s="174">
        <f>SUM(R321:R341)</f>
        <v>1.3740399999999998E-2</v>
      </c>
      <c r="S320" s="173"/>
      <c r="T320" s="175">
        <f>SUM(T321:T341)</f>
        <v>0</v>
      </c>
      <c r="AR320" s="176" t="s">
        <v>94</v>
      </c>
      <c r="AT320" s="177" t="s">
        <v>76</v>
      </c>
      <c r="AU320" s="177" t="s">
        <v>84</v>
      </c>
      <c r="AY320" s="176" t="s">
        <v>179</v>
      </c>
      <c r="BK320" s="178">
        <f>SUM(BK321:BK341)</f>
        <v>0</v>
      </c>
    </row>
    <row r="321" spans="1:65" s="2" customFormat="1" ht="24.2" customHeight="1">
      <c r="A321" s="37"/>
      <c r="B321" s="38"/>
      <c r="C321" s="181" t="s">
        <v>486</v>
      </c>
      <c r="D321" s="181" t="s">
        <v>181</v>
      </c>
      <c r="E321" s="182" t="s">
        <v>569</v>
      </c>
      <c r="F321" s="183" t="s">
        <v>570</v>
      </c>
      <c r="G321" s="184" t="s">
        <v>571</v>
      </c>
      <c r="H321" s="185">
        <v>3.3000000000000002E-2</v>
      </c>
      <c r="I321" s="186"/>
      <c r="J321" s="187">
        <f>ROUND(I321*H321,2)</f>
        <v>0</v>
      </c>
      <c r="K321" s="183" t="s">
        <v>185</v>
      </c>
      <c r="L321" s="42"/>
      <c r="M321" s="188" t="s">
        <v>19</v>
      </c>
      <c r="N321" s="189" t="s">
        <v>48</v>
      </c>
      <c r="O321" s="67"/>
      <c r="P321" s="190">
        <f>O321*H321</f>
        <v>0</v>
      </c>
      <c r="Q321" s="190">
        <v>8.8000000000000005E-3</v>
      </c>
      <c r="R321" s="190">
        <f>Q321*H321</f>
        <v>2.9040000000000001E-4</v>
      </c>
      <c r="S321" s="190">
        <v>0</v>
      </c>
      <c r="T321" s="191">
        <f>S321*H321</f>
        <v>0</v>
      </c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R321" s="192" t="s">
        <v>572</v>
      </c>
      <c r="AT321" s="192" t="s">
        <v>181</v>
      </c>
      <c r="AU321" s="192" t="s">
        <v>86</v>
      </c>
      <c r="AY321" s="20" t="s">
        <v>179</v>
      </c>
      <c r="BE321" s="193">
        <f>IF(N321="základní",J321,0)</f>
        <v>0</v>
      </c>
      <c r="BF321" s="193">
        <f>IF(N321="snížená",J321,0)</f>
        <v>0</v>
      </c>
      <c r="BG321" s="193">
        <f>IF(N321="zákl. přenesená",J321,0)</f>
        <v>0</v>
      </c>
      <c r="BH321" s="193">
        <f>IF(N321="sníž. přenesená",J321,0)</f>
        <v>0</v>
      </c>
      <c r="BI321" s="193">
        <f>IF(N321="nulová",J321,0)</f>
        <v>0</v>
      </c>
      <c r="BJ321" s="20" t="s">
        <v>84</v>
      </c>
      <c r="BK321" s="193">
        <f>ROUND(I321*H321,2)</f>
        <v>0</v>
      </c>
      <c r="BL321" s="20" t="s">
        <v>572</v>
      </c>
      <c r="BM321" s="192" t="s">
        <v>573</v>
      </c>
    </row>
    <row r="322" spans="1:65" s="2" customFormat="1" ht="19.5">
      <c r="A322" s="37"/>
      <c r="B322" s="38"/>
      <c r="C322" s="39"/>
      <c r="D322" s="194" t="s">
        <v>188</v>
      </c>
      <c r="E322" s="39"/>
      <c r="F322" s="195" t="s">
        <v>574</v>
      </c>
      <c r="G322" s="39"/>
      <c r="H322" s="39"/>
      <c r="I322" s="196"/>
      <c r="J322" s="39"/>
      <c r="K322" s="39"/>
      <c r="L322" s="42"/>
      <c r="M322" s="197"/>
      <c r="N322" s="198"/>
      <c r="O322" s="67"/>
      <c r="P322" s="67"/>
      <c r="Q322" s="67"/>
      <c r="R322" s="67"/>
      <c r="S322" s="67"/>
      <c r="T322" s="68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T322" s="20" t="s">
        <v>188</v>
      </c>
      <c r="AU322" s="20" t="s">
        <v>86</v>
      </c>
    </row>
    <row r="323" spans="1:65" s="2" customFormat="1" ht="11.25">
      <c r="A323" s="37"/>
      <c r="B323" s="38"/>
      <c r="C323" s="39"/>
      <c r="D323" s="199" t="s">
        <v>190</v>
      </c>
      <c r="E323" s="39"/>
      <c r="F323" s="200" t="s">
        <v>575</v>
      </c>
      <c r="G323" s="39"/>
      <c r="H323" s="39"/>
      <c r="I323" s="196"/>
      <c r="J323" s="39"/>
      <c r="K323" s="39"/>
      <c r="L323" s="42"/>
      <c r="M323" s="197"/>
      <c r="N323" s="198"/>
      <c r="O323" s="67"/>
      <c r="P323" s="67"/>
      <c r="Q323" s="67"/>
      <c r="R323" s="67"/>
      <c r="S323" s="67"/>
      <c r="T323" s="68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T323" s="20" t="s">
        <v>190</v>
      </c>
      <c r="AU323" s="20" t="s">
        <v>86</v>
      </c>
    </row>
    <row r="324" spans="1:65" s="13" customFormat="1" ht="11.25">
      <c r="B324" s="201"/>
      <c r="C324" s="202"/>
      <c r="D324" s="194" t="s">
        <v>192</v>
      </c>
      <c r="E324" s="203" t="s">
        <v>19</v>
      </c>
      <c r="F324" s="204" t="s">
        <v>910</v>
      </c>
      <c r="G324" s="202"/>
      <c r="H324" s="203" t="s">
        <v>19</v>
      </c>
      <c r="I324" s="205"/>
      <c r="J324" s="202"/>
      <c r="K324" s="202"/>
      <c r="L324" s="206"/>
      <c r="M324" s="207"/>
      <c r="N324" s="208"/>
      <c r="O324" s="208"/>
      <c r="P324" s="208"/>
      <c r="Q324" s="208"/>
      <c r="R324" s="208"/>
      <c r="S324" s="208"/>
      <c r="T324" s="209"/>
      <c r="AT324" s="210" t="s">
        <v>192</v>
      </c>
      <c r="AU324" s="210" t="s">
        <v>86</v>
      </c>
      <c r="AV324" s="13" t="s">
        <v>84</v>
      </c>
      <c r="AW324" s="13" t="s">
        <v>37</v>
      </c>
      <c r="AX324" s="13" t="s">
        <v>77</v>
      </c>
      <c r="AY324" s="210" t="s">
        <v>179</v>
      </c>
    </row>
    <row r="325" spans="1:65" s="14" customFormat="1" ht="11.25">
      <c r="B325" s="211"/>
      <c r="C325" s="212"/>
      <c r="D325" s="194" t="s">
        <v>192</v>
      </c>
      <c r="E325" s="213" t="s">
        <v>19</v>
      </c>
      <c r="F325" s="214" t="s">
        <v>911</v>
      </c>
      <c r="G325" s="212"/>
      <c r="H325" s="215">
        <v>3.3000000000000002E-2</v>
      </c>
      <c r="I325" s="216"/>
      <c r="J325" s="212"/>
      <c r="K325" s="212"/>
      <c r="L325" s="217"/>
      <c r="M325" s="218"/>
      <c r="N325" s="219"/>
      <c r="O325" s="219"/>
      <c r="P325" s="219"/>
      <c r="Q325" s="219"/>
      <c r="R325" s="219"/>
      <c r="S325" s="219"/>
      <c r="T325" s="220"/>
      <c r="AT325" s="221" t="s">
        <v>192</v>
      </c>
      <c r="AU325" s="221" t="s">
        <v>86</v>
      </c>
      <c r="AV325" s="14" t="s">
        <v>86</v>
      </c>
      <c r="AW325" s="14" t="s">
        <v>37</v>
      </c>
      <c r="AX325" s="14" t="s">
        <v>84</v>
      </c>
      <c r="AY325" s="221" t="s">
        <v>179</v>
      </c>
    </row>
    <row r="326" spans="1:65" s="2" customFormat="1" ht="37.9" customHeight="1">
      <c r="A326" s="37"/>
      <c r="B326" s="38"/>
      <c r="C326" s="181" t="s">
        <v>491</v>
      </c>
      <c r="D326" s="181" t="s">
        <v>181</v>
      </c>
      <c r="E326" s="182" t="s">
        <v>587</v>
      </c>
      <c r="F326" s="183" t="s">
        <v>588</v>
      </c>
      <c r="G326" s="184" t="s">
        <v>216</v>
      </c>
      <c r="H326" s="185">
        <v>15</v>
      </c>
      <c r="I326" s="186"/>
      <c r="J326" s="187">
        <f>ROUND(I326*H326,2)</f>
        <v>0</v>
      </c>
      <c r="K326" s="183" t="s">
        <v>185</v>
      </c>
      <c r="L326" s="42"/>
      <c r="M326" s="188" t="s">
        <v>19</v>
      </c>
      <c r="N326" s="189" t="s">
        <v>48</v>
      </c>
      <c r="O326" s="67"/>
      <c r="P326" s="190">
        <f>O326*H326</f>
        <v>0</v>
      </c>
      <c r="Q326" s="190">
        <v>1.4999999999999999E-4</v>
      </c>
      <c r="R326" s="190">
        <f>Q326*H326</f>
        <v>2.2499999999999998E-3</v>
      </c>
      <c r="S326" s="190">
        <v>0</v>
      </c>
      <c r="T326" s="191">
        <f>S326*H326</f>
        <v>0</v>
      </c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R326" s="192" t="s">
        <v>572</v>
      </c>
      <c r="AT326" s="192" t="s">
        <v>181</v>
      </c>
      <c r="AU326" s="192" t="s">
        <v>86</v>
      </c>
      <c r="AY326" s="20" t="s">
        <v>179</v>
      </c>
      <c r="BE326" s="193">
        <f>IF(N326="základní",J326,0)</f>
        <v>0</v>
      </c>
      <c r="BF326" s="193">
        <f>IF(N326="snížená",J326,0)</f>
        <v>0</v>
      </c>
      <c r="BG326" s="193">
        <f>IF(N326="zákl. přenesená",J326,0)</f>
        <v>0</v>
      </c>
      <c r="BH326" s="193">
        <f>IF(N326="sníž. přenesená",J326,0)</f>
        <v>0</v>
      </c>
      <c r="BI326" s="193">
        <f>IF(N326="nulová",J326,0)</f>
        <v>0</v>
      </c>
      <c r="BJ326" s="20" t="s">
        <v>84</v>
      </c>
      <c r="BK326" s="193">
        <f>ROUND(I326*H326,2)</f>
        <v>0</v>
      </c>
      <c r="BL326" s="20" t="s">
        <v>572</v>
      </c>
      <c r="BM326" s="192" t="s">
        <v>589</v>
      </c>
    </row>
    <row r="327" spans="1:65" s="2" customFormat="1" ht="19.5">
      <c r="A327" s="37"/>
      <c r="B327" s="38"/>
      <c r="C327" s="39"/>
      <c r="D327" s="194" t="s">
        <v>188</v>
      </c>
      <c r="E327" s="39"/>
      <c r="F327" s="195" t="s">
        <v>590</v>
      </c>
      <c r="G327" s="39"/>
      <c r="H327" s="39"/>
      <c r="I327" s="196"/>
      <c r="J327" s="39"/>
      <c r="K327" s="39"/>
      <c r="L327" s="42"/>
      <c r="M327" s="197"/>
      <c r="N327" s="198"/>
      <c r="O327" s="67"/>
      <c r="P327" s="67"/>
      <c r="Q327" s="67"/>
      <c r="R327" s="67"/>
      <c r="S327" s="67"/>
      <c r="T327" s="68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T327" s="20" t="s">
        <v>188</v>
      </c>
      <c r="AU327" s="20" t="s">
        <v>86</v>
      </c>
    </row>
    <row r="328" spans="1:65" s="2" customFormat="1" ht="11.25">
      <c r="A328" s="37"/>
      <c r="B328" s="38"/>
      <c r="C328" s="39"/>
      <c r="D328" s="199" t="s">
        <v>190</v>
      </c>
      <c r="E328" s="39"/>
      <c r="F328" s="200" t="s">
        <v>591</v>
      </c>
      <c r="G328" s="39"/>
      <c r="H328" s="39"/>
      <c r="I328" s="196"/>
      <c r="J328" s="39"/>
      <c r="K328" s="39"/>
      <c r="L328" s="42"/>
      <c r="M328" s="197"/>
      <c r="N328" s="198"/>
      <c r="O328" s="67"/>
      <c r="P328" s="67"/>
      <c r="Q328" s="67"/>
      <c r="R328" s="67"/>
      <c r="S328" s="67"/>
      <c r="T328" s="68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T328" s="20" t="s">
        <v>190</v>
      </c>
      <c r="AU328" s="20" t="s">
        <v>86</v>
      </c>
    </row>
    <row r="329" spans="1:65" s="13" customFormat="1" ht="33.75">
      <c r="B329" s="201"/>
      <c r="C329" s="202"/>
      <c r="D329" s="194" t="s">
        <v>192</v>
      </c>
      <c r="E329" s="203" t="s">
        <v>19</v>
      </c>
      <c r="F329" s="204" t="s">
        <v>912</v>
      </c>
      <c r="G329" s="202"/>
      <c r="H329" s="203" t="s">
        <v>19</v>
      </c>
      <c r="I329" s="205"/>
      <c r="J329" s="202"/>
      <c r="K329" s="202"/>
      <c r="L329" s="206"/>
      <c r="M329" s="207"/>
      <c r="N329" s="208"/>
      <c r="O329" s="208"/>
      <c r="P329" s="208"/>
      <c r="Q329" s="208"/>
      <c r="R329" s="208"/>
      <c r="S329" s="208"/>
      <c r="T329" s="209"/>
      <c r="AT329" s="210" t="s">
        <v>192</v>
      </c>
      <c r="AU329" s="210" t="s">
        <v>86</v>
      </c>
      <c r="AV329" s="13" t="s">
        <v>84</v>
      </c>
      <c r="AW329" s="13" t="s">
        <v>37</v>
      </c>
      <c r="AX329" s="13" t="s">
        <v>77</v>
      </c>
      <c r="AY329" s="210" t="s">
        <v>179</v>
      </c>
    </row>
    <row r="330" spans="1:65" s="14" customFormat="1" ht="11.25">
      <c r="B330" s="211"/>
      <c r="C330" s="212"/>
      <c r="D330" s="194" t="s">
        <v>192</v>
      </c>
      <c r="E330" s="213" t="s">
        <v>19</v>
      </c>
      <c r="F330" s="214" t="s">
        <v>315</v>
      </c>
      <c r="G330" s="212"/>
      <c r="H330" s="215">
        <v>15</v>
      </c>
      <c r="I330" s="216"/>
      <c r="J330" s="212"/>
      <c r="K330" s="212"/>
      <c r="L330" s="217"/>
      <c r="M330" s="218"/>
      <c r="N330" s="219"/>
      <c r="O330" s="219"/>
      <c r="P330" s="219"/>
      <c r="Q330" s="219"/>
      <c r="R330" s="219"/>
      <c r="S330" s="219"/>
      <c r="T330" s="220"/>
      <c r="AT330" s="221" t="s">
        <v>192</v>
      </c>
      <c r="AU330" s="221" t="s">
        <v>86</v>
      </c>
      <c r="AV330" s="14" t="s">
        <v>86</v>
      </c>
      <c r="AW330" s="14" t="s">
        <v>37</v>
      </c>
      <c r="AX330" s="14" t="s">
        <v>84</v>
      </c>
      <c r="AY330" s="221" t="s">
        <v>179</v>
      </c>
    </row>
    <row r="331" spans="1:65" s="2" customFormat="1" ht="37.9" customHeight="1">
      <c r="A331" s="37"/>
      <c r="B331" s="38"/>
      <c r="C331" s="181" t="s">
        <v>499</v>
      </c>
      <c r="D331" s="181" t="s">
        <v>181</v>
      </c>
      <c r="E331" s="182" t="s">
        <v>595</v>
      </c>
      <c r="F331" s="183" t="s">
        <v>596</v>
      </c>
      <c r="G331" s="184" t="s">
        <v>216</v>
      </c>
      <c r="H331" s="185">
        <v>15</v>
      </c>
      <c r="I331" s="186"/>
      <c r="J331" s="187">
        <f>ROUND(I331*H331,2)</f>
        <v>0</v>
      </c>
      <c r="K331" s="183" t="s">
        <v>185</v>
      </c>
      <c r="L331" s="42"/>
      <c r="M331" s="188" t="s">
        <v>19</v>
      </c>
      <c r="N331" s="189" t="s">
        <v>48</v>
      </c>
      <c r="O331" s="67"/>
      <c r="P331" s="190">
        <f>O331*H331</f>
        <v>0</v>
      </c>
      <c r="Q331" s="190">
        <v>0</v>
      </c>
      <c r="R331" s="190">
        <f>Q331*H331</f>
        <v>0</v>
      </c>
      <c r="S331" s="190">
        <v>0</v>
      </c>
      <c r="T331" s="191">
        <f>S331*H331</f>
        <v>0</v>
      </c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R331" s="192" t="s">
        <v>572</v>
      </c>
      <c r="AT331" s="192" t="s">
        <v>181</v>
      </c>
      <c r="AU331" s="192" t="s">
        <v>86</v>
      </c>
      <c r="AY331" s="20" t="s">
        <v>179</v>
      </c>
      <c r="BE331" s="193">
        <f>IF(N331="základní",J331,0)</f>
        <v>0</v>
      </c>
      <c r="BF331" s="193">
        <f>IF(N331="snížená",J331,0)</f>
        <v>0</v>
      </c>
      <c r="BG331" s="193">
        <f>IF(N331="zákl. přenesená",J331,0)</f>
        <v>0</v>
      </c>
      <c r="BH331" s="193">
        <f>IF(N331="sníž. přenesená",J331,0)</f>
        <v>0</v>
      </c>
      <c r="BI331" s="193">
        <f>IF(N331="nulová",J331,0)</f>
        <v>0</v>
      </c>
      <c r="BJ331" s="20" t="s">
        <v>84</v>
      </c>
      <c r="BK331" s="193">
        <f>ROUND(I331*H331,2)</f>
        <v>0</v>
      </c>
      <c r="BL331" s="20" t="s">
        <v>572</v>
      </c>
      <c r="BM331" s="192" t="s">
        <v>597</v>
      </c>
    </row>
    <row r="332" spans="1:65" s="2" customFormat="1" ht="19.5">
      <c r="A332" s="37"/>
      <c r="B332" s="38"/>
      <c r="C332" s="39"/>
      <c r="D332" s="194" t="s">
        <v>188</v>
      </c>
      <c r="E332" s="39"/>
      <c r="F332" s="195" t="s">
        <v>598</v>
      </c>
      <c r="G332" s="39"/>
      <c r="H332" s="39"/>
      <c r="I332" s="196"/>
      <c r="J332" s="39"/>
      <c r="K332" s="39"/>
      <c r="L332" s="42"/>
      <c r="M332" s="197"/>
      <c r="N332" s="198"/>
      <c r="O332" s="67"/>
      <c r="P332" s="67"/>
      <c r="Q332" s="67"/>
      <c r="R332" s="67"/>
      <c r="S332" s="67"/>
      <c r="T332" s="68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T332" s="20" t="s">
        <v>188</v>
      </c>
      <c r="AU332" s="20" t="s">
        <v>86</v>
      </c>
    </row>
    <row r="333" spans="1:65" s="2" customFormat="1" ht="11.25">
      <c r="A333" s="37"/>
      <c r="B333" s="38"/>
      <c r="C333" s="39"/>
      <c r="D333" s="199" t="s">
        <v>190</v>
      </c>
      <c r="E333" s="39"/>
      <c r="F333" s="200" t="s">
        <v>599</v>
      </c>
      <c r="G333" s="39"/>
      <c r="H333" s="39"/>
      <c r="I333" s="196"/>
      <c r="J333" s="39"/>
      <c r="K333" s="39"/>
      <c r="L333" s="42"/>
      <c r="M333" s="197"/>
      <c r="N333" s="198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190</v>
      </c>
      <c r="AU333" s="20" t="s">
        <v>86</v>
      </c>
    </row>
    <row r="334" spans="1:65" s="13" customFormat="1" ht="33.75">
      <c r="B334" s="201"/>
      <c r="C334" s="202"/>
      <c r="D334" s="194" t="s">
        <v>192</v>
      </c>
      <c r="E334" s="203" t="s">
        <v>19</v>
      </c>
      <c r="F334" s="204" t="s">
        <v>913</v>
      </c>
      <c r="G334" s="202"/>
      <c r="H334" s="203" t="s">
        <v>19</v>
      </c>
      <c r="I334" s="205"/>
      <c r="J334" s="202"/>
      <c r="K334" s="202"/>
      <c r="L334" s="206"/>
      <c r="M334" s="207"/>
      <c r="N334" s="208"/>
      <c r="O334" s="208"/>
      <c r="P334" s="208"/>
      <c r="Q334" s="208"/>
      <c r="R334" s="208"/>
      <c r="S334" s="208"/>
      <c r="T334" s="209"/>
      <c r="AT334" s="210" t="s">
        <v>192</v>
      </c>
      <c r="AU334" s="210" t="s">
        <v>86</v>
      </c>
      <c r="AV334" s="13" t="s">
        <v>84</v>
      </c>
      <c r="AW334" s="13" t="s">
        <v>37</v>
      </c>
      <c r="AX334" s="13" t="s">
        <v>77</v>
      </c>
      <c r="AY334" s="210" t="s">
        <v>179</v>
      </c>
    </row>
    <row r="335" spans="1:65" s="14" customFormat="1" ht="11.25">
      <c r="B335" s="211"/>
      <c r="C335" s="212"/>
      <c r="D335" s="194" t="s">
        <v>192</v>
      </c>
      <c r="E335" s="213" t="s">
        <v>19</v>
      </c>
      <c r="F335" s="214" t="s">
        <v>315</v>
      </c>
      <c r="G335" s="212"/>
      <c r="H335" s="215">
        <v>15</v>
      </c>
      <c r="I335" s="216"/>
      <c r="J335" s="212"/>
      <c r="K335" s="212"/>
      <c r="L335" s="217"/>
      <c r="M335" s="218"/>
      <c r="N335" s="219"/>
      <c r="O335" s="219"/>
      <c r="P335" s="219"/>
      <c r="Q335" s="219"/>
      <c r="R335" s="219"/>
      <c r="S335" s="219"/>
      <c r="T335" s="220"/>
      <c r="AT335" s="221" t="s">
        <v>192</v>
      </c>
      <c r="AU335" s="221" t="s">
        <v>86</v>
      </c>
      <c r="AV335" s="14" t="s">
        <v>86</v>
      </c>
      <c r="AW335" s="14" t="s">
        <v>37</v>
      </c>
      <c r="AX335" s="14" t="s">
        <v>84</v>
      </c>
      <c r="AY335" s="221" t="s">
        <v>179</v>
      </c>
    </row>
    <row r="336" spans="1:65" s="2" customFormat="1" ht="24.2" customHeight="1">
      <c r="A336" s="37"/>
      <c r="B336" s="38"/>
      <c r="C336" s="181" t="s">
        <v>509</v>
      </c>
      <c r="D336" s="181" t="s">
        <v>181</v>
      </c>
      <c r="E336" s="182" t="s">
        <v>602</v>
      </c>
      <c r="F336" s="183" t="s">
        <v>603</v>
      </c>
      <c r="G336" s="184" t="s">
        <v>216</v>
      </c>
      <c r="H336" s="185">
        <v>20</v>
      </c>
      <c r="I336" s="186"/>
      <c r="J336" s="187">
        <f>ROUND(I336*H336,2)</f>
        <v>0</v>
      </c>
      <c r="K336" s="183" t="s">
        <v>185</v>
      </c>
      <c r="L336" s="42"/>
      <c r="M336" s="188" t="s">
        <v>19</v>
      </c>
      <c r="N336" s="189" t="s">
        <v>48</v>
      </c>
      <c r="O336" s="67"/>
      <c r="P336" s="190">
        <f>O336*H336</f>
        <v>0</v>
      </c>
      <c r="Q336" s="190">
        <v>5.5999999999999995E-4</v>
      </c>
      <c r="R336" s="190">
        <f>Q336*H336</f>
        <v>1.1199999999999998E-2</v>
      </c>
      <c r="S336" s="190">
        <v>0</v>
      </c>
      <c r="T336" s="191">
        <f>S336*H336</f>
        <v>0</v>
      </c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R336" s="192" t="s">
        <v>572</v>
      </c>
      <c r="AT336" s="192" t="s">
        <v>181</v>
      </c>
      <c r="AU336" s="192" t="s">
        <v>86</v>
      </c>
      <c r="AY336" s="20" t="s">
        <v>179</v>
      </c>
      <c r="BE336" s="193">
        <f>IF(N336="základní",J336,0)</f>
        <v>0</v>
      </c>
      <c r="BF336" s="193">
        <f>IF(N336="snížená",J336,0)</f>
        <v>0</v>
      </c>
      <c r="BG336" s="193">
        <f>IF(N336="zákl. přenesená",J336,0)</f>
        <v>0</v>
      </c>
      <c r="BH336" s="193">
        <f>IF(N336="sníž. přenesená",J336,0)</f>
        <v>0</v>
      </c>
      <c r="BI336" s="193">
        <f>IF(N336="nulová",J336,0)</f>
        <v>0</v>
      </c>
      <c r="BJ336" s="20" t="s">
        <v>84</v>
      </c>
      <c r="BK336" s="193">
        <f>ROUND(I336*H336,2)</f>
        <v>0</v>
      </c>
      <c r="BL336" s="20" t="s">
        <v>572</v>
      </c>
      <c r="BM336" s="192" t="s">
        <v>604</v>
      </c>
    </row>
    <row r="337" spans="1:65" s="2" customFormat="1" ht="19.5">
      <c r="A337" s="37"/>
      <c r="B337" s="38"/>
      <c r="C337" s="39"/>
      <c r="D337" s="194" t="s">
        <v>188</v>
      </c>
      <c r="E337" s="39"/>
      <c r="F337" s="195" t="s">
        <v>605</v>
      </c>
      <c r="G337" s="39"/>
      <c r="H337" s="39"/>
      <c r="I337" s="196"/>
      <c r="J337" s="39"/>
      <c r="K337" s="39"/>
      <c r="L337" s="42"/>
      <c r="M337" s="197"/>
      <c r="N337" s="198"/>
      <c r="O337" s="67"/>
      <c r="P337" s="67"/>
      <c r="Q337" s="67"/>
      <c r="R337" s="67"/>
      <c r="S337" s="67"/>
      <c r="T337" s="68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T337" s="20" t="s">
        <v>188</v>
      </c>
      <c r="AU337" s="20" t="s">
        <v>86</v>
      </c>
    </row>
    <row r="338" spans="1:65" s="2" customFormat="1" ht="11.25">
      <c r="A338" s="37"/>
      <c r="B338" s="38"/>
      <c r="C338" s="39"/>
      <c r="D338" s="199" t="s">
        <v>190</v>
      </c>
      <c r="E338" s="39"/>
      <c r="F338" s="200" t="s">
        <v>606</v>
      </c>
      <c r="G338" s="39"/>
      <c r="H338" s="39"/>
      <c r="I338" s="196"/>
      <c r="J338" s="39"/>
      <c r="K338" s="39"/>
      <c r="L338" s="42"/>
      <c r="M338" s="197"/>
      <c r="N338" s="198"/>
      <c r="O338" s="67"/>
      <c r="P338" s="67"/>
      <c r="Q338" s="67"/>
      <c r="R338" s="67"/>
      <c r="S338" s="67"/>
      <c r="T338" s="68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T338" s="20" t="s">
        <v>190</v>
      </c>
      <c r="AU338" s="20" t="s">
        <v>86</v>
      </c>
    </row>
    <row r="339" spans="1:65" s="2" customFormat="1" ht="24.2" customHeight="1">
      <c r="A339" s="37"/>
      <c r="B339" s="38"/>
      <c r="C339" s="181" t="s">
        <v>516</v>
      </c>
      <c r="D339" s="181" t="s">
        <v>181</v>
      </c>
      <c r="E339" s="182" t="s">
        <v>638</v>
      </c>
      <c r="F339" s="183" t="s">
        <v>639</v>
      </c>
      <c r="G339" s="184" t="s">
        <v>332</v>
      </c>
      <c r="H339" s="185">
        <v>1.4E-2</v>
      </c>
      <c r="I339" s="186"/>
      <c r="J339" s="187">
        <f>ROUND(I339*H339,2)</f>
        <v>0</v>
      </c>
      <c r="K339" s="183" t="s">
        <v>185</v>
      </c>
      <c r="L339" s="42"/>
      <c r="M339" s="188" t="s">
        <v>19</v>
      </c>
      <c r="N339" s="189" t="s">
        <v>48</v>
      </c>
      <c r="O339" s="67"/>
      <c r="P339" s="190">
        <f>O339*H339</f>
        <v>0</v>
      </c>
      <c r="Q339" s="190">
        <v>0</v>
      </c>
      <c r="R339" s="190">
        <f>Q339*H339</f>
        <v>0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572</v>
      </c>
      <c r="AT339" s="192" t="s">
        <v>181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572</v>
      </c>
      <c r="BM339" s="192" t="s">
        <v>640</v>
      </c>
    </row>
    <row r="340" spans="1:65" s="2" customFormat="1" ht="19.5">
      <c r="A340" s="37"/>
      <c r="B340" s="38"/>
      <c r="C340" s="39"/>
      <c r="D340" s="194" t="s">
        <v>188</v>
      </c>
      <c r="E340" s="39"/>
      <c r="F340" s="195" t="s">
        <v>641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2" customFormat="1" ht="11.25">
      <c r="A341" s="37"/>
      <c r="B341" s="38"/>
      <c r="C341" s="39"/>
      <c r="D341" s="199" t="s">
        <v>190</v>
      </c>
      <c r="E341" s="39"/>
      <c r="F341" s="200" t="s">
        <v>642</v>
      </c>
      <c r="G341" s="39"/>
      <c r="H341" s="39"/>
      <c r="I341" s="196"/>
      <c r="J341" s="39"/>
      <c r="K341" s="39"/>
      <c r="L341" s="42"/>
      <c r="M341" s="255"/>
      <c r="N341" s="256"/>
      <c r="O341" s="257"/>
      <c r="P341" s="257"/>
      <c r="Q341" s="257"/>
      <c r="R341" s="257"/>
      <c r="S341" s="257"/>
      <c r="T341" s="25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190</v>
      </c>
      <c r="AU341" s="20" t="s">
        <v>86</v>
      </c>
    </row>
    <row r="342" spans="1:65" s="2" customFormat="1" ht="6.95" customHeight="1">
      <c r="A342" s="37"/>
      <c r="B342" s="50"/>
      <c r="C342" s="51"/>
      <c r="D342" s="51"/>
      <c r="E342" s="51"/>
      <c r="F342" s="51"/>
      <c r="G342" s="51"/>
      <c r="H342" s="51"/>
      <c r="I342" s="51"/>
      <c r="J342" s="51"/>
      <c r="K342" s="51"/>
      <c r="L342" s="42"/>
      <c r="M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</row>
  </sheetData>
  <sheetProtection algorithmName="SHA-512" hashValue="ZEFL/q77Y8fN4qv+AuioJMB0ph7WLMmd38LPgOp1XC6jYUDXyruJIMXcs3pZaphPgm/2WdIxAew/xmqiPxmRBw==" saltValue="EmUKviDUPZHDP0CRjRbn/kCqNx4/BQKPsUlNuGxfNL+usXtrb17PDZHI30CkOLriQ9tJXsJPvf3NNLewGOtsYg==" spinCount="100000" sheet="1" objects="1" scenarios="1" formatColumns="0" formatRows="0" autoFilter="0"/>
  <autoFilter ref="C99:K341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4" r:id="rId2"/>
    <hyperlink ref="F123" r:id="rId3"/>
    <hyperlink ref="F128" r:id="rId4"/>
    <hyperlink ref="F134" r:id="rId5"/>
    <hyperlink ref="F140" r:id="rId6"/>
    <hyperlink ref="F145" r:id="rId7"/>
    <hyperlink ref="F154" r:id="rId8"/>
    <hyperlink ref="F159" r:id="rId9"/>
    <hyperlink ref="F164" r:id="rId10"/>
    <hyperlink ref="F170" r:id="rId11"/>
    <hyperlink ref="F175" r:id="rId12"/>
    <hyperlink ref="F181" r:id="rId13"/>
    <hyperlink ref="F186" r:id="rId14"/>
    <hyperlink ref="F191" r:id="rId15"/>
    <hyperlink ref="F198" r:id="rId16"/>
    <hyperlink ref="F204" r:id="rId17"/>
    <hyperlink ref="F210" r:id="rId18"/>
    <hyperlink ref="F215" r:id="rId19"/>
    <hyperlink ref="F223" r:id="rId20"/>
    <hyperlink ref="F233" r:id="rId21"/>
    <hyperlink ref="F239" r:id="rId22"/>
    <hyperlink ref="F249" r:id="rId23"/>
    <hyperlink ref="F259" r:id="rId24"/>
    <hyperlink ref="F286" r:id="rId25"/>
    <hyperlink ref="F296" r:id="rId26"/>
    <hyperlink ref="F300" r:id="rId27"/>
    <hyperlink ref="F306" r:id="rId28"/>
    <hyperlink ref="F310" r:id="rId29"/>
    <hyperlink ref="F313" r:id="rId30"/>
    <hyperlink ref="F318" r:id="rId31"/>
    <hyperlink ref="F323" r:id="rId32"/>
    <hyperlink ref="F328" r:id="rId33"/>
    <hyperlink ref="F333" r:id="rId34"/>
    <hyperlink ref="F338" r:id="rId35"/>
    <hyperlink ref="F341" r:id="rId36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582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107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6.5" customHeight="1">
      <c r="A13" s="37"/>
      <c r="B13" s="42"/>
      <c r="C13" s="37"/>
      <c r="D13" s="37"/>
      <c r="E13" s="399" t="s">
        <v>914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ROUND(J106,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ROUND((SUM(BE106:BE581)),  2)</f>
        <v>0</v>
      </c>
      <c r="G37" s="37"/>
      <c r="H37" s="37"/>
      <c r="I37" s="127">
        <v>0.21</v>
      </c>
      <c r="J37" s="126">
        <f>ROUND(((SUM(BE106:BE581))*I37),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ROUND((SUM(BF106:BF581)),  2)</f>
        <v>0</v>
      </c>
      <c r="G38" s="37"/>
      <c r="H38" s="37"/>
      <c r="I38" s="127">
        <v>0.12</v>
      </c>
      <c r="J38" s="126">
        <f>ROUND(((SUM(BF106:BF581))*I38),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ROUND((SUM(BG106:BG581)),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ROUND((SUM(BH106:BH581)),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ROUND((SUM(BI106:BI581)),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16.5" customHeight="1">
      <c r="A58" s="37"/>
      <c r="B58" s="38"/>
      <c r="C58" s="39"/>
      <c r="D58" s="39"/>
      <c r="E58" s="355" t="str">
        <f>E13</f>
        <v>105a - SO 05 - U Reálky - zastávka MHD směr Klokoty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J106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J107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J108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J256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915</v>
      </c>
      <c r="E71" s="151"/>
      <c r="F71" s="151"/>
      <c r="G71" s="151"/>
      <c r="H71" s="151"/>
      <c r="I71" s="151"/>
      <c r="J71" s="152">
        <f>J272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916</v>
      </c>
      <c r="E72" s="151"/>
      <c r="F72" s="151"/>
      <c r="G72" s="151"/>
      <c r="H72" s="151"/>
      <c r="I72" s="151"/>
      <c r="J72" s="152">
        <f>J297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158</v>
      </c>
      <c r="E73" s="151"/>
      <c r="F73" s="151"/>
      <c r="G73" s="151"/>
      <c r="H73" s="151"/>
      <c r="I73" s="151"/>
      <c r="J73" s="152">
        <f>J311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917</v>
      </c>
      <c r="E74" s="151"/>
      <c r="F74" s="151"/>
      <c r="G74" s="151"/>
      <c r="H74" s="151"/>
      <c r="I74" s="151"/>
      <c r="J74" s="152">
        <f>J357</f>
        <v>0</v>
      </c>
      <c r="K74" s="99"/>
      <c r="L74" s="153"/>
    </row>
    <row r="75" spans="1:47" s="10" customFormat="1" ht="19.899999999999999" customHeight="1">
      <c r="B75" s="149"/>
      <c r="C75" s="99"/>
      <c r="D75" s="150" t="s">
        <v>159</v>
      </c>
      <c r="E75" s="151"/>
      <c r="F75" s="151"/>
      <c r="G75" s="151"/>
      <c r="H75" s="151"/>
      <c r="I75" s="151"/>
      <c r="J75" s="152">
        <f>J389</f>
        <v>0</v>
      </c>
      <c r="K75" s="99"/>
      <c r="L75" s="153"/>
    </row>
    <row r="76" spans="1:47" s="10" customFormat="1" ht="19.899999999999999" customHeight="1">
      <c r="B76" s="149"/>
      <c r="C76" s="99"/>
      <c r="D76" s="150" t="s">
        <v>160</v>
      </c>
      <c r="E76" s="151"/>
      <c r="F76" s="151"/>
      <c r="G76" s="151"/>
      <c r="H76" s="151"/>
      <c r="I76" s="151"/>
      <c r="J76" s="152">
        <f>J429</f>
        <v>0</v>
      </c>
      <c r="K76" s="99"/>
      <c r="L76" s="153"/>
    </row>
    <row r="77" spans="1:47" s="10" customFormat="1" ht="19.899999999999999" customHeight="1">
      <c r="B77" s="149"/>
      <c r="C77" s="99"/>
      <c r="D77" s="150" t="s">
        <v>161</v>
      </c>
      <c r="E77" s="151"/>
      <c r="F77" s="151"/>
      <c r="G77" s="151"/>
      <c r="H77" s="151"/>
      <c r="I77" s="151"/>
      <c r="J77" s="152">
        <f>J471</f>
        <v>0</v>
      </c>
      <c r="K77" s="99"/>
      <c r="L77" s="153"/>
    </row>
    <row r="78" spans="1:47" s="9" customFormat="1" ht="24.95" customHeight="1">
      <c r="B78" s="143"/>
      <c r="C78" s="144"/>
      <c r="D78" s="145" t="s">
        <v>918</v>
      </c>
      <c r="E78" s="146"/>
      <c r="F78" s="146"/>
      <c r="G78" s="146"/>
      <c r="H78" s="146"/>
      <c r="I78" s="146"/>
      <c r="J78" s="147">
        <f>J475</f>
        <v>0</v>
      </c>
      <c r="K78" s="144"/>
      <c r="L78" s="148"/>
    </row>
    <row r="79" spans="1:47" s="10" customFormat="1" ht="19.899999999999999" customHeight="1">
      <c r="B79" s="149"/>
      <c r="C79" s="99"/>
      <c r="D79" s="150" t="s">
        <v>919</v>
      </c>
      <c r="E79" s="151"/>
      <c r="F79" s="151"/>
      <c r="G79" s="151"/>
      <c r="H79" s="151"/>
      <c r="I79" s="151"/>
      <c r="J79" s="152">
        <f>J476</f>
        <v>0</v>
      </c>
      <c r="K79" s="99"/>
      <c r="L79" s="153"/>
    </row>
    <row r="80" spans="1:47" s="10" customFormat="1" ht="19.899999999999999" customHeight="1">
      <c r="B80" s="149"/>
      <c r="C80" s="99"/>
      <c r="D80" s="150" t="s">
        <v>920</v>
      </c>
      <c r="E80" s="151"/>
      <c r="F80" s="151"/>
      <c r="G80" s="151"/>
      <c r="H80" s="151"/>
      <c r="I80" s="151"/>
      <c r="J80" s="152">
        <f>J496</f>
        <v>0</v>
      </c>
      <c r="K80" s="99"/>
      <c r="L80" s="153"/>
    </row>
    <row r="81" spans="1:31" s="9" customFormat="1" ht="24.95" customHeight="1">
      <c r="B81" s="143"/>
      <c r="C81" s="144"/>
      <c r="D81" s="145" t="s">
        <v>162</v>
      </c>
      <c r="E81" s="146"/>
      <c r="F81" s="146"/>
      <c r="G81" s="146"/>
      <c r="H81" s="146"/>
      <c r="I81" s="146"/>
      <c r="J81" s="147">
        <f>J499</f>
        <v>0</v>
      </c>
      <c r="K81" s="144"/>
      <c r="L81" s="148"/>
    </row>
    <row r="82" spans="1:31" s="10" customFormat="1" ht="19.899999999999999" customHeight="1">
      <c r="B82" s="149"/>
      <c r="C82" s="99"/>
      <c r="D82" s="150" t="s">
        <v>163</v>
      </c>
      <c r="E82" s="151"/>
      <c r="F82" s="151"/>
      <c r="G82" s="151"/>
      <c r="H82" s="151"/>
      <c r="I82" s="151"/>
      <c r="J82" s="152">
        <f>J500</f>
        <v>0</v>
      </c>
      <c r="K82" s="99"/>
      <c r="L82" s="153"/>
    </row>
    <row r="83" spans="1:31" s="2" customFormat="1" ht="21.75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50"/>
      <c r="C84" s="51"/>
      <c r="D84" s="51"/>
      <c r="E84" s="51"/>
      <c r="F84" s="51"/>
      <c r="G84" s="51"/>
      <c r="H84" s="51"/>
      <c r="I84" s="51"/>
      <c r="J84" s="51"/>
      <c r="K84" s="51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8" spans="1:31" s="2" customFormat="1" ht="6.95" customHeight="1">
      <c r="A88" s="37"/>
      <c r="B88" s="52"/>
      <c r="C88" s="53"/>
      <c r="D88" s="53"/>
      <c r="E88" s="53"/>
      <c r="F88" s="53"/>
      <c r="G88" s="53"/>
      <c r="H88" s="53"/>
      <c r="I88" s="53"/>
      <c r="J88" s="53"/>
      <c r="K88" s="53"/>
      <c r="L88" s="11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31" s="2" customFormat="1" ht="24.95" customHeight="1">
      <c r="A89" s="37"/>
      <c r="B89" s="38"/>
      <c r="C89" s="26" t="s">
        <v>164</v>
      </c>
      <c r="D89" s="39"/>
      <c r="E89" s="39"/>
      <c r="F89" s="39"/>
      <c r="G89" s="39"/>
      <c r="H89" s="39"/>
      <c r="I89" s="39"/>
      <c r="J89" s="39"/>
      <c r="K89" s="39"/>
      <c r="L89" s="11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pans="1:31" s="2" customFormat="1" ht="6.95" customHeight="1">
      <c r="A90" s="37"/>
      <c r="B90" s="38"/>
      <c r="C90" s="39"/>
      <c r="D90" s="39"/>
      <c r="E90" s="39"/>
      <c r="F90" s="39"/>
      <c r="G90" s="39"/>
      <c r="H90" s="39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16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16.5" customHeight="1">
      <c r="A92" s="37"/>
      <c r="B92" s="38"/>
      <c r="C92" s="39"/>
      <c r="D92" s="39"/>
      <c r="E92" s="403" t="str">
        <f>E7</f>
        <v>INTELIGENTNÍ OZNAČNÍKY ZASTÁVEK MHD TÁBOR</v>
      </c>
      <c r="F92" s="404"/>
      <c r="G92" s="404"/>
      <c r="H92" s="404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1" customFormat="1" ht="12" customHeight="1">
      <c r="B93" s="24"/>
      <c r="C93" s="32" t="s">
        <v>145</v>
      </c>
      <c r="D93" s="25"/>
      <c r="E93" s="25"/>
      <c r="F93" s="25"/>
      <c r="G93" s="25"/>
      <c r="H93" s="25"/>
      <c r="I93" s="25"/>
      <c r="J93" s="25"/>
      <c r="K93" s="25"/>
      <c r="L93" s="23"/>
    </row>
    <row r="94" spans="1:31" s="1" customFormat="1" ht="16.5" customHeight="1">
      <c r="B94" s="24"/>
      <c r="C94" s="25"/>
      <c r="D94" s="25"/>
      <c r="E94" s="403" t="s">
        <v>146</v>
      </c>
      <c r="F94" s="362"/>
      <c r="G94" s="362"/>
      <c r="H94" s="362"/>
      <c r="I94" s="25"/>
      <c r="J94" s="25"/>
      <c r="K94" s="25"/>
      <c r="L94" s="23"/>
    </row>
    <row r="95" spans="1:31" s="1" customFormat="1" ht="12" customHeight="1">
      <c r="B95" s="24"/>
      <c r="C95" s="32" t="s">
        <v>147</v>
      </c>
      <c r="D95" s="25"/>
      <c r="E95" s="25"/>
      <c r="F95" s="25"/>
      <c r="G95" s="25"/>
      <c r="H95" s="25"/>
      <c r="I95" s="25"/>
      <c r="J95" s="25"/>
      <c r="K95" s="25"/>
      <c r="L95" s="23"/>
    </row>
    <row r="96" spans="1:31" s="2" customFormat="1" ht="16.5" customHeight="1">
      <c r="A96" s="37"/>
      <c r="B96" s="38"/>
      <c r="C96" s="39"/>
      <c r="D96" s="39"/>
      <c r="E96" s="405" t="s">
        <v>148</v>
      </c>
      <c r="F96" s="406"/>
      <c r="G96" s="406"/>
      <c r="H96" s="406"/>
      <c r="I96" s="39"/>
      <c r="J96" s="39"/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2" customHeight="1">
      <c r="A97" s="37"/>
      <c r="B97" s="38"/>
      <c r="C97" s="32" t="s">
        <v>149</v>
      </c>
      <c r="D97" s="39"/>
      <c r="E97" s="39"/>
      <c r="F97" s="39"/>
      <c r="G97" s="39"/>
      <c r="H97" s="39"/>
      <c r="I97" s="39"/>
      <c r="J97" s="39"/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6.5" customHeight="1">
      <c r="A98" s="37"/>
      <c r="B98" s="38"/>
      <c r="C98" s="39"/>
      <c r="D98" s="39"/>
      <c r="E98" s="355" t="str">
        <f>E13</f>
        <v>105a - SO 05 - U Reálky - zastávka MHD směr Klokoty</v>
      </c>
      <c r="F98" s="406"/>
      <c r="G98" s="406"/>
      <c r="H98" s="406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2" customFormat="1" ht="6.95" customHeight="1">
      <c r="A99" s="37"/>
      <c r="B99" s="38"/>
      <c r="C99" s="39"/>
      <c r="D99" s="39"/>
      <c r="E99" s="39"/>
      <c r="F99" s="39"/>
      <c r="G99" s="39"/>
      <c r="H99" s="39"/>
      <c r="I99" s="39"/>
      <c r="J99" s="39"/>
      <c r="K99" s="39"/>
      <c r="L99" s="11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</row>
    <row r="100" spans="1:65" s="2" customFormat="1" ht="12" customHeight="1">
      <c r="A100" s="37"/>
      <c r="B100" s="38"/>
      <c r="C100" s="32" t="s">
        <v>21</v>
      </c>
      <c r="D100" s="39"/>
      <c r="E100" s="39"/>
      <c r="F100" s="30" t="str">
        <f>F16</f>
        <v>k.ú. Tábor, parc.č. dle PD</v>
      </c>
      <c r="G100" s="39"/>
      <c r="H100" s="39"/>
      <c r="I100" s="32" t="s">
        <v>23</v>
      </c>
      <c r="J100" s="62" t="str">
        <f>IF(J16="","",J16)</f>
        <v>31. 7. 2024</v>
      </c>
      <c r="K100" s="39"/>
      <c r="L100" s="11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</row>
    <row r="101" spans="1:65" s="2" customFormat="1" ht="6.95" customHeight="1">
      <c r="A101" s="37"/>
      <c r="B101" s="38"/>
      <c r="C101" s="39"/>
      <c r="D101" s="39"/>
      <c r="E101" s="39"/>
      <c r="F101" s="39"/>
      <c r="G101" s="39"/>
      <c r="H101" s="39"/>
      <c r="I101" s="39"/>
      <c r="J101" s="39"/>
      <c r="K101" s="39"/>
      <c r="L101" s="11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</row>
    <row r="102" spans="1:65" s="2" customFormat="1" ht="15.2" customHeight="1">
      <c r="A102" s="37"/>
      <c r="B102" s="38"/>
      <c r="C102" s="32" t="s">
        <v>25</v>
      </c>
      <c r="D102" s="39"/>
      <c r="E102" s="39"/>
      <c r="F102" s="30" t="str">
        <f>E19</f>
        <v>MĚSTO TÁBOR</v>
      </c>
      <c r="G102" s="39"/>
      <c r="H102" s="39"/>
      <c r="I102" s="32" t="s">
        <v>33</v>
      </c>
      <c r="J102" s="35" t="str">
        <f>E25</f>
        <v>Graphic PRO s.r.o.</v>
      </c>
      <c r="K102" s="39"/>
      <c r="L102" s="11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</row>
    <row r="103" spans="1:65" s="2" customFormat="1" ht="15.2" customHeight="1">
      <c r="A103" s="37"/>
      <c r="B103" s="38"/>
      <c r="C103" s="32" t="s">
        <v>31</v>
      </c>
      <c r="D103" s="39"/>
      <c r="E103" s="39"/>
      <c r="F103" s="30" t="str">
        <f>IF(E22="","",E22)</f>
        <v>Vyplň údaj</v>
      </c>
      <c r="G103" s="39"/>
      <c r="H103" s="39"/>
      <c r="I103" s="32" t="s">
        <v>38</v>
      </c>
      <c r="J103" s="35" t="str">
        <f>E28</f>
        <v>Ing. Pavel Vochozka</v>
      </c>
      <c r="K103" s="39"/>
      <c r="L103" s="11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</row>
    <row r="104" spans="1:65" s="2" customFormat="1" ht="10.35" customHeight="1">
      <c r="A104" s="37"/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11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</row>
    <row r="105" spans="1:65" s="11" customFormat="1" ht="29.25" customHeight="1">
      <c r="A105" s="154"/>
      <c r="B105" s="155"/>
      <c r="C105" s="156" t="s">
        <v>165</v>
      </c>
      <c r="D105" s="157" t="s">
        <v>62</v>
      </c>
      <c r="E105" s="157" t="s">
        <v>58</v>
      </c>
      <c r="F105" s="157" t="s">
        <v>59</v>
      </c>
      <c r="G105" s="157" t="s">
        <v>166</v>
      </c>
      <c r="H105" s="157" t="s">
        <v>167</v>
      </c>
      <c r="I105" s="157" t="s">
        <v>168</v>
      </c>
      <c r="J105" s="157" t="s">
        <v>153</v>
      </c>
      <c r="K105" s="158" t="s">
        <v>169</v>
      </c>
      <c r="L105" s="159"/>
      <c r="M105" s="71" t="s">
        <v>19</v>
      </c>
      <c r="N105" s="72" t="s">
        <v>47</v>
      </c>
      <c r="O105" s="72" t="s">
        <v>170</v>
      </c>
      <c r="P105" s="72" t="s">
        <v>171</v>
      </c>
      <c r="Q105" s="72" t="s">
        <v>172</v>
      </c>
      <c r="R105" s="72" t="s">
        <v>173</v>
      </c>
      <c r="S105" s="72" t="s">
        <v>174</v>
      </c>
      <c r="T105" s="73" t="s">
        <v>175</v>
      </c>
      <c r="U105" s="154"/>
      <c r="V105" s="154"/>
      <c r="W105" s="154"/>
      <c r="X105" s="154"/>
      <c r="Y105" s="154"/>
      <c r="Z105" s="154"/>
      <c r="AA105" s="154"/>
      <c r="AB105" s="154"/>
      <c r="AC105" s="154"/>
      <c r="AD105" s="154"/>
      <c r="AE105" s="154"/>
    </row>
    <row r="106" spans="1:65" s="2" customFormat="1" ht="22.9" customHeight="1">
      <c r="A106" s="37"/>
      <c r="B106" s="38"/>
      <c r="C106" s="78" t="s">
        <v>176</v>
      </c>
      <c r="D106" s="39"/>
      <c r="E106" s="39"/>
      <c r="F106" s="39"/>
      <c r="G106" s="39"/>
      <c r="H106" s="39"/>
      <c r="I106" s="39"/>
      <c r="J106" s="160">
        <f>BK106</f>
        <v>0</v>
      </c>
      <c r="K106" s="39"/>
      <c r="L106" s="42"/>
      <c r="M106" s="74"/>
      <c r="N106" s="161"/>
      <c r="O106" s="75"/>
      <c r="P106" s="162">
        <f>P107+P475+P499</f>
        <v>0</v>
      </c>
      <c r="Q106" s="75"/>
      <c r="R106" s="162">
        <f>R107+R475+R499</f>
        <v>8.0161937500000011</v>
      </c>
      <c r="S106" s="75"/>
      <c r="T106" s="163">
        <f>T107+T475+T499</f>
        <v>5.1989999999999998</v>
      </c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T106" s="20" t="s">
        <v>76</v>
      </c>
      <c r="AU106" s="20" t="s">
        <v>154</v>
      </c>
      <c r="BK106" s="164">
        <f>BK107+BK475+BK499</f>
        <v>0</v>
      </c>
    </row>
    <row r="107" spans="1:65" s="12" customFormat="1" ht="25.9" customHeight="1">
      <c r="B107" s="165"/>
      <c r="C107" s="166"/>
      <c r="D107" s="167" t="s">
        <v>76</v>
      </c>
      <c r="E107" s="168" t="s">
        <v>177</v>
      </c>
      <c r="F107" s="168" t="s">
        <v>178</v>
      </c>
      <c r="G107" s="166"/>
      <c r="H107" s="166"/>
      <c r="I107" s="169"/>
      <c r="J107" s="170">
        <f>BK107</f>
        <v>0</v>
      </c>
      <c r="K107" s="166"/>
      <c r="L107" s="171"/>
      <c r="M107" s="172"/>
      <c r="N107" s="173"/>
      <c r="O107" s="173"/>
      <c r="P107" s="174">
        <f>P108+P256+P272+P297+P311+P357+P389+P429+P471</f>
        <v>0</v>
      </c>
      <c r="Q107" s="173"/>
      <c r="R107" s="174">
        <f>R108+R256+R272+R297+R311+R357+R389+R429+R471</f>
        <v>7.962232750000001</v>
      </c>
      <c r="S107" s="173"/>
      <c r="T107" s="175">
        <f>T108+T256+T272+T297+T311+T357+T389+T429+T471</f>
        <v>5.1654</v>
      </c>
      <c r="AR107" s="176" t="s">
        <v>84</v>
      </c>
      <c r="AT107" s="177" t="s">
        <v>76</v>
      </c>
      <c r="AU107" s="177" t="s">
        <v>77</v>
      </c>
      <c r="AY107" s="176" t="s">
        <v>179</v>
      </c>
      <c r="BK107" s="178">
        <f>BK108+BK256+BK272+BK297+BK311+BK357+BK389+BK429+BK471</f>
        <v>0</v>
      </c>
    </row>
    <row r="108" spans="1:65" s="12" customFormat="1" ht="22.9" customHeight="1">
      <c r="B108" s="165"/>
      <c r="C108" s="166"/>
      <c r="D108" s="167" t="s">
        <v>76</v>
      </c>
      <c r="E108" s="179" t="s">
        <v>84</v>
      </c>
      <c r="F108" s="179" t="s">
        <v>180</v>
      </c>
      <c r="G108" s="166"/>
      <c r="H108" s="166"/>
      <c r="I108" s="169"/>
      <c r="J108" s="180">
        <f>BK108</f>
        <v>0</v>
      </c>
      <c r="K108" s="166"/>
      <c r="L108" s="171"/>
      <c r="M108" s="172"/>
      <c r="N108" s="173"/>
      <c r="O108" s="173"/>
      <c r="P108" s="174">
        <f>SUM(P109:P255)</f>
        <v>0</v>
      </c>
      <c r="Q108" s="173"/>
      <c r="R108" s="174">
        <f>SUM(R109:R255)</f>
        <v>0.84</v>
      </c>
      <c r="S108" s="173"/>
      <c r="T108" s="175">
        <f>SUM(T109:T255)</f>
        <v>2.5350000000000001</v>
      </c>
      <c r="AR108" s="176" t="s">
        <v>84</v>
      </c>
      <c r="AT108" s="177" t="s">
        <v>76</v>
      </c>
      <c r="AU108" s="177" t="s">
        <v>84</v>
      </c>
      <c r="AY108" s="176" t="s">
        <v>179</v>
      </c>
      <c r="BK108" s="178">
        <f>SUM(BK109:BK255)</f>
        <v>0</v>
      </c>
    </row>
    <row r="109" spans="1:65" s="2" customFormat="1" ht="24.2" customHeight="1">
      <c r="A109" s="37"/>
      <c r="B109" s="38"/>
      <c r="C109" s="181" t="s">
        <v>84</v>
      </c>
      <c r="D109" s="181" t="s">
        <v>181</v>
      </c>
      <c r="E109" s="182" t="s">
        <v>195</v>
      </c>
      <c r="F109" s="183" t="s">
        <v>196</v>
      </c>
      <c r="G109" s="184" t="s">
        <v>184</v>
      </c>
      <c r="H109" s="185">
        <v>1</v>
      </c>
      <c r="I109" s="186"/>
      <c r="J109" s="187">
        <f>ROUND(I109*H109,2)</f>
        <v>0</v>
      </c>
      <c r="K109" s="183" t="s">
        <v>185</v>
      </c>
      <c r="L109" s="42"/>
      <c r="M109" s="188" t="s">
        <v>19</v>
      </c>
      <c r="N109" s="189" t="s">
        <v>48</v>
      </c>
      <c r="O109" s="67"/>
      <c r="P109" s="190">
        <f>O109*H109</f>
        <v>0</v>
      </c>
      <c r="Q109" s="190">
        <v>0</v>
      </c>
      <c r="R109" s="190">
        <f>Q109*H109</f>
        <v>0</v>
      </c>
      <c r="S109" s="190">
        <v>0.26</v>
      </c>
      <c r="T109" s="191">
        <f>S109*H109</f>
        <v>0.26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92" t="s">
        <v>186</v>
      </c>
      <c r="AT109" s="192" t="s">
        <v>181</v>
      </c>
      <c r="AU109" s="192" t="s">
        <v>86</v>
      </c>
      <c r="AY109" s="20" t="s">
        <v>179</v>
      </c>
      <c r="BE109" s="193">
        <f>IF(N109="základní",J109,0)</f>
        <v>0</v>
      </c>
      <c r="BF109" s="193">
        <f>IF(N109="snížená",J109,0)</f>
        <v>0</v>
      </c>
      <c r="BG109" s="193">
        <f>IF(N109="zákl. přenesená",J109,0)</f>
        <v>0</v>
      </c>
      <c r="BH109" s="193">
        <f>IF(N109="sníž. přenesená",J109,0)</f>
        <v>0</v>
      </c>
      <c r="BI109" s="193">
        <f>IF(N109="nulová",J109,0)</f>
        <v>0</v>
      </c>
      <c r="BJ109" s="20" t="s">
        <v>84</v>
      </c>
      <c r="BK109" s="193">
        <f>ROUND(I109*H109,2)</f>
        <v>0</v>
      </c>
      <c r="BL109" s="20" t="s">
        <v>186</v>
      </c>
      <c r="BM109" s="192" t="s">
        <v>197</v>
      </c>
    </row>
    <row r="110" spans="1:65" s="2" customFormat="1" ht="39">
      <c r="A110" s="37"/>
      <c r="B110" s="38"/>
      <c r="C110" s="39"/>
      <c r="D110" s="194" t="s">
        <v>188</v>
      </c>
      <c r="E110" s="39"/>
      <c r="F110" s="195" t="s">
        <v>198</v>
      </c>
      <c r="G110" s="39"/>
      <c r="H110" s="39"/>
      <c r="I110" s="196"/>
      <c r="J110" s="39"/>
      <c r="K110" s="39"/>
      <c r="L110" s="42"/>
      <c r="M110" s="197"/>
      <c r="N110" s="198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188</v>
      </c>
      <c r="AU110" s="20" t="s">
        <v>86</v>
      </c>
    </row>
    <row r="111" spans="1:65" s="2" customFormat="1" ht="11.25">
      <c r="A111" s="37"/>
      <c r="B111" s="38"/>
      <c r="C111" s="39"/>
      <c r="D111" s="199" t="s">
        <v>190</v>
      </c>
      <c r="E111" s="39"/>
      <c r="F111" s="200" t="s">
        <v>199</v>
      </c>
      <c r="G111" s="39"/>
      <c r="H111" s="39"/>
      <c r="I111" s="196"/>
      <c r="J111" s="39"/>
      <c r="K111" s="39"/>
      <c r="L111" s="42"/>
      <c r="M111" s="197"/>
      <c r="N111" s="198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190</v>
      </c>
      <c r="AU111" s="20" t="s">
        <v>86</v>
      </c>
    </row>
    <row r="112" spans="1:65" s="13" customFormat="1" ht="11.25">
      <c r="B112" s="201"/>
      <c r="C112" s="202"/>
      <c r="D112" s="194" t="s">
        <v>192</v>
      </c>
      <c r="E112" s="203" t="s">
        <v>19</v>
      </c>
      <c r="F112" s="204" t="s">
        <v>200</v>
      </c>
      <c r="G112" s="202"/>
      <c r="H112" s="203" t="s">
        <v>19</v>
      </c>
      <c r="I112" s="205"/>
      <c r="J112" s="202"/>
      <c r="K112" s="202"/>
      <c r="L112" s="206"/>
      <c r="M112" s="207"/>
      <c r="N112" s="208"/>
      <c r="O112" s="208"/>
      <c r="P112" s="208"/>
      <c r="Q112" s="208"/>
      <c r="R112" s="208"/>
      <c r="S112" s="208"/>
      <c r="T112" s="209"/>
      <c r="AT112" s="210" t="s">
        <v>192</v>
      </c>
      <c r="AU112" s="210" t="s">
        <v>86</v>
      </c>
      <c r="AV112" s="13" t="s">
        <v>84</v>
      </c>
      <c r="AW112" s="13" t="s">
        <v>37</v>
      </c>
      <c r="AX112" s="13" t="s">
        <v>77</v>
      </c>
      <c r="AY112" s="210" t="s">
        <v>179</v>
      </c>
    </row>
    <row r="113" spans="1:65" s="13" customFormat="1" ht="22.5">
      <c r="B113" s="201"/>
      <c r="C113" s="202"/>
      <c r="D113" s="194" t="s">
        <v>192</v>
      </c>
      <c r="E113" s="203" t="s">
        <v>19</v>
      </c>
      <c r="F113" s="204" t="s">
        <v>203</v>
      </c>
      <c r="G113" s="202"/>
      <c r="H113" s="203" t="s">
        <v>19</v>
      </c>
      <c r="I113" s="205"/>
      <c r="J113" s="202"/>
      <c r="K113" s="202"/>
      <c r="L113" s="206"/>
      <c r="M113" s="207"/>
      <c r="N113" s="208"/>
      <c r="O113" s="208"/>
      <c r="P113" s="208"/>
      <c r="Q113" s="208"/>
      <c r="R113" s="208"/>
      <c r="S113" s="208"/>
      <c r="T113" s="209"/>
      <c r="AT113" s="210" t="s">
        <v>192</v>
      </c>
      <c r="AU113" s="210" t="s">
        <v>86</v>
      </c>
      <c r="AV113" s="13" t="s">
        <v>84</v>
      </c>
      <c r="AW113" s="13" t="s">
        <v>37</v>
      </c>
      <c r="AX113" s="13" t="s">
        <v>77</v>
      </c>
      <c r="AY113" s="210" t="s">
        <v>179</v>
      </c>
    </row>
    <row r="114" spans="1:65" s="14" customFormat="1" ht="11.25">
      <c r="B114" s="211"/>
      <c r="C114" s="212"/>
      <c r="D114" s="194" t="s">
        <v>192</v>
      </c>
      <c r="E114" s="213" t="s">
        <v>19</v>
      </c>
      <c r="F114" s="214" t="s">
        <v>204</v>
      </c>
      <c r="G114" s="212"/>
      <c r="H114" s="215">
        <v>1</v>
      </c>
      <c r="I114" s="216"/>
      <c r="J114" s="212"/>
      <c r="K114" s="212"/>
      <c r="L114" s="217"/>
      <c r="M114" s="218"/>
      <c r="N114" s="219"/>
      <c r="O114" s="219"/>
      <c r="P114" s="219"/>
      <c r="Q114" s="219"/>
      <c r="R114" s="219"/>
      <c r="S114" s="219"/>
      <c r="T114" s="220"/>
      <c r="AT114" s="221" t="s">
        <v>192</v>
      </c>
      <c r="AU114" s="221" t="s">
        <v>86</v>
      </c>
      <c r="AV114" s="14" t="s">
        <v>86</v>
      </c>
      <c r="AW114" s="14" t="s">
        <v>37</v>
      </c>
      <c r="AX114" s="14" t="s">
        <v>84</v>
      </c>
      <c r="AY114" s="221" t="s">
        <v>179</v>
      </c>
    </row>
    <row r="115" spans="1:65" s="2" customFormat="1" ht="24.2" customHeight="1">
      <c r="A115" s="37"/>
      <c r="B115" s="38"/>
      <c r="C115" s="181" t="s">
        <v>86</v>
      </c>
      <c r="D115" s="181" t="s">
        <v>181</v>
      </c>
      <c r="E115" s="182" t="s">
        <v>921</v>
      </c>
      <c r="F115" s="183" t="s">
        <v>922</v>
      </c>
      <c r="G115" s="184" t="s">
        <v>184</v>
      </c>
      <c r="H115" s="185">
        <v>7</v>
      </c>
      <c r="I115" s="186"/>
      <c r="J115" s="187">
        <f>ROUND(I115*H115,2)</f>
        <v>0</v>
      </c>
      <c r="K115" s="183" t="s">
        <v>185</v>
      </c>
      <c r="L115" s="42"/>
      <c r="M115" s="188" t="s">
        <v>19</v>
      </c>
      <c r="N115" s="189" t="s">
        <v>48</v>
      </c>
      <c r="O115" s="67"/>
      <c r="P115" s="190">
        <f>O115*H115</f>
        <v>0</v>
      </c>
      <c r="Q115" s="190">
        <v>0</v>
      </c>
      <c r="R115" s="190">
        <f>Q115*H115</f>
        <v>0</v>
      </c>
      <c r="S115" s="190">
        <v>0.22500000000000001</v>
      </c>
      <c r="T115" s="191">
        <f>S115*H115</f>
        <v>1.575</v>
      </c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R115" s="192" t="s">
        <v>186</v>
      </c>
      <c r="AT115" s="192" t="s">
        <v>181</v>
      </c>
      <c r="AU115" s="192" t="s">
        <v>86</v>
      </c>
      <c r="AY115" s="20" t="s">
        <v>179</v>
      </c>
      <c r="BE115" s="193">
        <f>IF(N115="základní",J115,0)</f>
        <v>0</v>
      </c>
      <c r="BF115" s="193">
        <f>IF(N115="snížená",J115,0)</f>
        <v>0</v>
      </c>
      <c r="BG115" s="193">
        <f>IF(N115="zákl. přenesená",J115,0)</f>
        <v>0</v>
      </c>
      <c r="BH115" s="193">
        <f>IF(N115="sníž. přenesená",J115,0)</f>
        <v>0</v>
      </c>
      <c r="BI115" s="193">
        <f>IF(N115="nulová",J115,0)</f>
        <v>0</v>
      </c>
      <c r="BJ115" s="20" t="s">
        <v>84</v>
      </c>
      <c r="BK115" s="193">
        <f>ROUND(I115*H115,2)</f>
        <v>0</v>
      </c>
      <c r="BL115" s="20" t="s">
        <v>186</v>
      </c>
      <c r="BM115" s="192" t="s">
        <v>923</v>
      </c>
    </row>
    <row r="116" spans="1:65" s="2" customFormat="1" ht="48.75">
      <c r="A116" s="37"/>
      <c r="B116" s="38"/>
      <c r="C116" s="39"/>
      <c r="D116" s="194" t="s">
        <v>188</v>
      </c>
      <c r="E116" s="39"/>
      <c r="F116" s="195" t="s">
        <v>924</v>
      </c>
      <c r="G116" s="39"/>
      <c r="H116" s="39"/>
      <c r="I116" s="196"/>
      <c r="J116" s="39"/>
      <c r="K116" s="39"/>
      <c r="L116" s="42"/>
      <c r="M116" s="197"/>
      <c r="N116" s="198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188</v>
      </c>
      <c r="AU116" s="20" t="s">
        <v>86</v>
      </c>
    </row>
    <row r="117" spans="1:65" s="2" customFormat="1" ht="11.25">
      <c r="A117" s="37"/>
      <c r="B117" s="38"/>
      <c r="C117" s="39"/>
      <c r="D117" s="199" t="s">
        <v>190</v>
      </c>
      <c r="E117" s="39"/>
      <c r="F117" s="200" t="s">
        <v>925</v>
      </c>
      <c r="G117" s="39"/>
      <c r="H117" s="39"/>
      <c r="I117" s="196"/>
      <c r="J117" s="39"/>
      <c r="K117" s="39"/>
      <c r="L117" s="42"/>
      <c r="M117" s="197"/>
      <c r="N117" s="198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190</v>
      </c>
      <c r="AU117" s="20" t="s">
        <v>86</v>
      </c>
    </row>
    <row r="118" spans="1:65" s="13" customFormat="1" ht="22.5">
      <c r="B118" s="201"/>
      <c r="C118" s="202"/>
      <c r="D118" s="194" t="s">
        <v>192</v>
      </c>
      <c r="E118" s="203" t="s">
        <v>19</v>
      </c>
      <c r="F118" s="204" t="s">
        <v>926</v>
      </c>
      <c r="G118" s="202"/>
      <c r="H118" s="203" t="s">
        <v>19</v>
      </c>
      <c r="I118" s="205"/>
      <c r="J118" s="202"/>
      <c r="K118" s="202"/>
      <c r="L118" s="206"/>
      <c r="M118" s="207"/>
      <c r="N118" s="208"/>
      <c r="O118" s="208"/>
      <c r="P118" s="208"/>
      <c r="Q118" s="208"/>
      <c r="R118" s="208"/>
      <c r="S118" s="208"/>
      <c r="T118" s="209"/>
      <c r="AT118" s="210" t="s">
        <v>192</v>
      </c>
      <c r="AU118" s="210" t="s">
        <v>86</v>
      </c>
      <c r="AV118" s="13" t="s">
        <v>84</v>
      </c>
      <c r="AW118" s="13" t="s">
        <v>37</v>
      </c>
      <c r="AX118" s="13" t="s">
        <v>77</v>
      </c>
      <c r="AY118" s="210" t="s">
        <v>179</v>
      </c>
    </row>
    <row r="119" spans="1:65" s="13" customFormat="1" ht="22.5">
      <c r="B119" s="201"/>
      <c r="C119" s="202"/>
      <c r="D119" s="194" t="s">
        <v>192</v>
      </c>
      <c r="E119" s="203" t="s">
        <v>19</v>
      </c>
      <c r="F119" s="204" t="s">
        <v>927</v>
      </c>
      <c r="G119" s="202"/>
      <c r="H119" s="203" t="s">
        <v>19</v>
      </c>
      <c r="I119" s="205"/>
      <c r="J119" s="202"/>
      <c r="K119" s="202"/>
      <c r="L119" s="206"/>
      <c r="M119" s="207"/>
      <c r="N119" s="208"/>
      <c r="O119" s="208"/>
      <c r="P119" s="208"/>
      <c r="Q119" s="208"/>
      <c r="R119" s="208"/>
      <c r="S119" s="208"/>
      <c r="T119" s="209"/>
      <c r="AT119" s="210" t="s">
        <v>192</v>
      </c>
      <c r="AU119" s="210" t="s">
        <v>86</v>
      </c>
      <c r="AV119" s="13" t="s">
        <v>84</v>
      </c>
      <c r="AW119" s="13" t="s">
        <v>37</v>
      </c>
      <c r="AX119" s="13" t="s">
        <v>77</v>
      </c>
      <c r="AY119" s="210" t="s">
        <v>179</v>
      </c>
    </row>
    <row r="120" spans="1:65" s="14" customFormat="1" ht="11.25">
      <c r="B120" s="211"/>
      <c r="C120" s="212"/>
      <c r="D120" s="194" t="s">
        <v>192</v>
      </c>
      <c r="E120" s="213" t="s">
        <v>19</v>
      </c>
      <c r="F120" s="214" t="s">
        <v>663</v>
      </c>
      <c r="G120" s="212"/>
      <c r="H120" s="215">
        <v>5</v>
      </c>
      <c r="I120" s="216"/>
      <c r="J120" s="212"/>
      <c r="K120" s="212"/>
      <c r="L120" s="217"/>
      <c r="M120" s="218"/>
      <c r="N120" s="219"/>
      <c r="O120" s="219"/>
      <c r="P120" s="219"/>
      <c r="Q120" s="219"/>
      <c r="R120" s="219"/>
      <c r="S120" s="219"/>
      <c r="T120" s="220"/>
      <c r="AT120" s="221" t="s">
        <v>192</v>
      </c>
      <c r="AU120" s="221" t="s">
        <v>86</v>
      </c>
      <c r="AV120" s="14" t="s">
        <v>86</v>
      </c>
      <c r="AW120" s="14" t="s">
        <v>37</v>
      </c>
      <c r="AX120" s="14" t="s">
        <v>77</v>
      </c>
      <c r="AY120" s="221" t="s">
        <v>179</v>
      </c>
    </row>
    <row r="121" spans="1:65" s="13" customFormat="1" ht="22.5">
      <c r="B121" s="201"/>
      <c r="C121" s="202"/>
      <c r="D121" s="194" t="s">
        <v>192</v>
      </c>
      <c r="E121" s="203" t="s">
        <v>19</v>
      </c>
      <c r="F121" s="204" t="s">
        <v>928</v>
      </c>
      <c r="G121" s="202"/>
      <c r="H121" s="203" t="s">
        <v>19</v>
      </c>
      <c r="I121" s="205"/>
      <c r="J121" s="202"/>
      <c r="K121" s="202"/>
      <c r="L121" s="206"/>
      <c r="M121" s="207"/>
      <c r="N121" s="208"/>
      <c r="O121" s="208"/>
      <c r="P121" s="208"/>
      <c r="Q121" s="208"/>
      <c r="R121" s="208"/>
      <c r="S121" s="208"/>
      <c r="T121" s="209"/>
      <c r="AT121" s="210" t="s">
        <v>192</v>
      </c>
      <c r="AU121" s="210" t="s">
        <v>86</v>
      </c>
      <c r="AV121" s="13" t="s">
        <v>84</v>
      </c>
      <c r="AW121" s="13" t="s">
        <v>37</v>
      </c>
      <c r="AX121" s="13" t="s">
        <v>77</v>
      </c>
      <c r="AY121" s="210" t="s">
        <v>179</v>
      </c>
    </row>
    <row r="122" spans="1:65" s="14" customFormat="1" ht="11.25">
      <c r="B122" s="211"/>
      <c r="C122" s="212"/>
      <c r="D122" s="194" t="s">
        <v>192</v>
      </c>
      <c r="E122" s="213" t="s">
        <v>19</v>
      </c>
      <c r="F122" s="214" t="s">
        <v>222</v>
      </c>
      <c r="G122" s="212"/>
      <c r="H122" s="215">
        <v>2</v>
      </c>
      <c r="I122" s="216"/>
      <c r="J122" s="212"/>
      <c r="K122" s="212"/>
      <c r="L122" s="217"/>
      <c r="M122" s="218"/>
      <c r="N122" s="219"/>
      <c r="O122" s="219"/>
      <c r="P122" s="219"/>
      <c r="Q122" s="219"/>
      <c r="R122" s="219"/>
      <c r="S122" s="219"/>
      <c r="T122" s="220"/>
      <c r="AT122" s="221" t="s">
        <v>192</v>
      </c>
      <c r="AU122" s="221" t="s">
        <v>86</v>
      </c>
      <c r="AV122" s="14" t="s">
        <v>86</v>
      </c>
      <c r="AW122" s="14" t="s">
        <v>37</v>
      </c>
      <c r="AX122" s="14" t="s">
        <v>77</v>
      </c>
      <c r="AY122" s="221" t="s">
        <v>179</v>
      </c>
    </row>
    <row r="123" spans="1:65" s="15" customFormat="1" ht="11.25">
      <c r="B123" s="222"/>
      <c r="C123" s="223"/>
      <c r="D123" s="194" t="s">
        <v>192</v>
      </c>
      <c r="E123" s="224" t="s">
        <v>19</v>
      </c>
      <c r="F123" s="225" t="s">
        <v>205</v>
      </c>
      <c r="G123" s="223"/>
      <c r="H123" s="226">
        <v>7</v>
      </c>
      <c r="I123" s="227"/>
      <c r="J123" s="223"/>
      <c r="K123" s="223"/>
      <c r="L123" s="228"/>
      <c r="M123" s="229"/>
      <c r="N123" s="230"/>
      <c r="O123" s="230"/>
      <c r="P123" s="230"/>
      <c r="Q123" s="230"/>
      <c r="R123" s="230"/>
      <c r="S123" s="230"/>
      <c r="T123" s="231"/>
      <c r="AT123" s="232" t="s">
        <v>192</v>
      </c>
      <c r="AU123" s="232" t="s">
        <v>86</v>
      </c>
      <c r="AV123" s="15" t="s">
        <v>186</v>
      </c>
      <c r="AW123" s="15" t="s">
        <v>37</v>
      </c>
      <c r="AX123" s="15" t="s">
        <v>84</v>
      </c>
      <c r="AY123" s="232" t="s">
        <v>179</v>
      </c>
    </row>
    <row r="124" spans="1:65" s="2" customFormat="1" ht="24.2" customHeight="1">
      <c r="A124" s="37"/>
      <c r="B124" s="38"/>
      <c r="C124" s="181" t="s">
        <v>94</v>
      </c>
      <c r="D124" s="181" t="s">
        <v>181</v>
      </c>
      <c r="E124" s="182" t="s">
        <v>206</v>
      </c>
      <c r="F124" s="183" t="s">
        <v>207</v>
      </c>
      <c r="G124" s="184" t="s">
        <v>184</v>
      </c>
      <c r="H124" s="185">
        <v>1</v>
      </c>
      <c r="I124" s="186"/>
      <c r="J124" s="187">
        <f>ROUND(I124*H124,2)</f>
        <v>0</v>
      </c>
      <c r="K124" s="183" t="s">
        <v>185</v>
      </c>
      <c r="L124" s="42"/>
      <c r="M124" s="188" t="s">
        <v>19</v>
      </c>
      <c r="N124" s="189" t="s">
        <v>48</v>
      </c>
      <c r="O124" s="67"/>
      <c r="P124" s="190">
        <f>O124*H124</f>
        <v>0</v>
      </c>
      <c r="Q124" s="190">
        <v>0</v>
      </c>
      <c r="R124" s="190">
        <f>Q124*H124</f>
        <v>0</v>
      </c>
      <c r="S124" s="190">
        <v>0.28999999999999998</v>
      </c>
      <c r="T124" s="191">
        <f>S124*H124</f>
        <v>0.28999999999999998</v>
      </c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R124" s="192" t="s">
        <v>186</v>
      </c>
      <c r="AT124" s="192" t="s">
        <v>181</v>
      </c>
      <c r="AU124" s="192" t="s">
        <v>86</v>
      </c>
      <c r="AY124" s="20" t="s">
        <v>179</v>
      </c>
      <c r="BE124" s="193">
        <f>IF(N124="základní",J124,0)</f>
        <v>0</v>
      </c>
      <c r="BF124" s="193">
        <f>IF(N124="snížená",J124,0)</f>
        <v>0</v>
      </c>
      <c r="BG124" s="193">
        <f>IF(N124="zákl. přenesená",J124,0)</f>
        <v>0</v>
      </c>
      <c r="BH124" s="193">
        <f>IF(N124="sníž. přenesená",J124,0)</f>
        <v>0</v>
      </c>
      <c r="BI124" s="193">
        <f>IF(N124="nulová",J124,0)</f>
        <v>0</v>
      </c>
      <c r="BJ124" s="20" t="s">
        <v>84</v>
      </c>
      <c r="BK124" s="193">
        <f>ROUND(I124*H124,2)</f>
        <v>0</v>
      </c>
      <c r="BL124" s="20" t="s">
        <v>186</v>
      </c>
      <c r="BM124" s="192" t="s">
        <v>208</v>
      </c>
    </row>
    <row r="125" spans="1:65" s="2" customFormat="1" ht="39">
      <c r="A125" s="37"/>
      <c r="B125" s="38"/>
      <c r="C125" s="39"/>
      <c r="D125" s="194" t="s">
        <v>188</v>
      </c>
      <c r="E125" s="39"/>
      <c r="F125" s="195" t="s">
        <v>209</v>
      </c>
      <c r="G125" s="39"/>
      <c r="H125" s="39"/>
      <c r="I125" s="196"/>
      <c r="J125" s="39"/>
      <c r="K125" s="39"/>
      <c r="L125" s="42"/>
      <c r="M125" s="197"/>
      <c r="N125" s="198"/>
      <c r="O125" s="67"/>
      <c r="P125" s="67"/>
      <c r="Q125" s="67"/>
      <c r="R125" s="67"/>
      <c r="S125" s="67"/>
      <c r="T125" s="68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T125" s="20" t="s">
        <v>188</v>
      </c>
      <c r="AU125" s="20" t="s">
        <v>86</v>
      </c>
    </row>
    <row r="126" spans="1:65" s="2" customFormat="1" ht="11.25">
      <c r="A126" s="37"/>
      <c r="B126" s="38"/>
      <c r="C126" s="39"/>
      <c r="D126" s="199" t="s">
        <v>190</v>
      </c>
      <c r="E126" s="39"/>
      <c r="F126" s="200" t="s">
        <v>210</v>
      </c>
      <c r="G126" s="39"/>
      <c r="H126" s="39"/>
      <c r="I126" s="196"/>
      <c r="J126" s="39"/>
      <c r="K126" s="39"/>
      <c r="L126" s="42"/>
      <c r="M126" s="197"/>
      <c r="N126" s="198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190</v>
      </c>
      <c r="AU126" s="20" t="s">
        <v>86</v>
      </c>
    </row>
    <row r="127" spans="1:65" s="13" customFormat="1" ht="11.25">
      <c r="B127" s="201"/>
      <c r="C127" s="202"/>
      <c r="D127" s="194" t="s">
        <v>192</v>
      </c>
      <c r="E127" s="203" t="s">
        <v>19</v>
      </c>
      <c r="F127" s="204" t="s">
        <v>200</v>
      </c>
      <c r="G127" s="202"/>
      <c r="H127" s="203" t="s">
        <v>19</v>
      </c>
      <c r="I127" s="205"/>
      <c r="J127" s="202"/>
      <c r="K127" s="202"/>
      <c r="L127" s="206"/>
      <c r="M127" s="207"/>
      <c r="N127" s="208"/>
      <c r="O127" s="208"/>
      <c r="P127" s="208"/>
      <c r="Q127" s="208"/>
      <c r="R127" s="208"/>
      <c r="S127" s="208"/>
      <c r="T127" s="209"/>
      <c r="AT127" s="210" t="s">
        <v>192</v>
      </c>
      <c r="AU127" s="210" t="s">
        <v>86</v>
      </c>
      <c r="AV127" s="13" t="s">
        <v>84</v>
      </c>
      <c r="AW127" s="13" t="s">
        <v>37</v>
      </c>
      <c r="AX127" s="13" t="s">
        <v>77</v>
      </c>
      <c r="AY127" s="210" t="s">
        <v>179</v>
      </c>
    </row>
    <row r="128" spans="1:65" s="13" customFormat="1" ht="11.25">
      <c r="B128" s="201"/>
      <c r="C128" s="202"/>
      <c r="D128" s="194" t="s">
        <v>192</v>
      </c>
      <c r="E128" s="203" t="s">
        <v>19</v>
      </c>
      <c r="F128" s="204" t="s">
        <v>929</v>
      </c>
      <c r="G128" s="202"/>
      <c r="H128" s="203" t="s">
        <v>19</v>
      </c>
      <c r="I128" s="205"/>
      <c r="J128" s="202"/>
      <c r="K128" s="202"/>
      <c r="L128" s="206"/>
      <c r="M128" s="207"/>
      <c r="N128" s="208"/>
      <c r="O128" s="208"/>
      <c r="P128" s="208"/>
      <c r="Q128" s="208"/>
      <c r="R128" s="208"/>
      <c r="S128" s="208"/>
      <c r="T128" s="209"/>
      <c r="AT128" s="210" t="s">
        <v>192</v>
      </c>
      <c r="AU128" s="210" t="s">
        <v>86</v>
      </c>
      <c r="AV128" s="13" t="s">
        <v>84</v>
      </c>
      <c r="AW128" s="13" t="s">
        <v>37</v>
      </c>
      <c r="AX128" s="13" t="s">
        <v>77</v>
      </c>
      <c r="AY128" s="210" t="s">
        <v>179</v>
      </c>
    </row>
    <row r="129" spans="1:65" s="13" customFormat="1" ht="22.5">
      <c r="B129" s="201"/>
      <c r="C129" s="202"/>
      <c r="D129" s="194" t="s">
        <v>192</v>
      </c>
      <c r="E129" s="203" t="s">
        <v>19</v>
      </c>
      <c r="F129" s="204" t="s">
        <v>203</v>
      </c>
      <c r="G129" s="202"/>
      <c r="H129" s="203" t="s">
        <v>19</v>
      </c>
      <c r="I129" s="205"/>
      <c r="J129" s="202"/>
      <c r="K129" s="202"/>
      <c r="L129" s="206"/>
      <c r="M129" s="207"/>
      <c r="N129" s="208"/>
      <c r="O129" s="208"/>
      <c r="P129" s="208"/>
      <c r="Q129" s="208"/>
      <c r="R129" s="208"/>
      <c r="S129" s="208"/>
      <c r="T129" s="209"/>
      <c r="AT129" s="210" t="s">
        <v>192</v>
      </c>
      <c r="AU129" s="210" t="s">
        <v>86</v>
      </c>
      <c r="AV129" s="13" t="s">
        <v>84</v>
      </c>
      <c r="AW129" s="13" t="s">
        <v>37</v>
      </c>
      <c r="AX129" s="13" t="s">
        <v>77</v>
      </c>
      <c r="AY129" s="210" t="s">
        <v>179</v>
      </c>
    </row>
    <row r="130" spans="1:65" s="14" customFormat="1" ht="11.25">
      <c r="B130" s="211"/>
      <c r="C130" s="212"/>
      <c r="D130" s="194" t="s">
        <v>192</v>
      </c>
      <c r="E130" s="213" t="s">
        <v>19</v>
      </c>
      <c r="F130" s="214" t="s">
        <v>204</v>
      </c>
      <c r="G130" s="212"/>
      <c r="H130" s="215">
        <v>1</v>
      </c>
      <c r="I130" s="216"/>
      <c r="J130" s="212"/>
      <c r="K130" s="212"/>
      <c r="L130" s="217"/>
      <c r="M130" s="218"/>
      <c r="N130" s="219"/>
      <c r="O130" s="219"/>
      <c r="P130" s="219"/>
      <c r="Q130" s="219"/>
      <c r="R130" s="219"/>
      <c r="S130" s="219"/>
      <c r="T130" s="220"/>
      <c r="AT130" s="221" t="s">
        <v>192</v>
      </c>
      <c r="AU130" s="221" t="s">
        <v>86</v>
      </c>
      <c r="AV130" s="14" t="s">
        <v>86</v>
      </c>
      <c r="AW130" s="14" t="s">
        <v>37</v>
      </c>
      <c r="AX130" s="14" t="s">
        <v>84</v>
      </c>
      <c r="AY130" s="221" t="s">
        <v>179</v>
      </c>
    </row>
    <row r="131" spans="1:65" s="2" customFormat="1" ht="16.5" customHeight="1">
      <c r="A131" s="37"/>
      <c r="B131" s="38"/>
      <c r="C131" s="181" t="s">
        <v>186</v>
      </c>
      <c r="D131" s="181" t="s">
        <v>181</v>
      </c>
      <c r="E131" s="182" t="s">
        <v>214</v>
      </c>
      <c r="F131" s="183" t="s">
        <v>215</v>
      </c>
      <c r="G131" s="184" t="s">
        <v>216</v>
      </c>
      <c r="H131" s="185">
        <v>2</v>
      </c>
      <c r="I131" s="186"/>
      <c r="J131" s="187">
        <f>ROUND(I131*H131,2)</f>
        <v>0</v>
      </c>
      <c r="K131" s="183" t="s">
        <v>185</v>
      </c>
      <c r="L131" s="42"/>
      <c r="M131" s="188" t="s">
        <v>19</v>
      </c>
      <c r="N131" s="189" t="s">
        <v>48</v>
      </c>
      <c r="O131" s="67"/>
      <c r="P131" s="190">
        <f>O131*H131</f>
        <v>0</v>
      </c>
      <c r="Q131" s="190">
        <v>0</v>
      </c>
      <c r="R131" s="190">
        <f>Q131*H131</f>
        <v>0</v>
      </c>
      <c r="S131" s="190">
        <v>0.20499999999999999</v>
      </c>
      <c r="T131" s="191">
        <f>S131*H131</f>
        <v>0.41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192" t="s">
        <v>186</v>
      </c>
      <c r="AT131" s="192" t="s">
        <v>181</v>
      </c>
      <c r="AU131" s="192" t="s">
        <v>86</v>
      </c>
      <c r="AY131" s="20" t="s">
        <v>179</v>
      </c>
      <c r="BE131" s="193">
        <f>IF(N131="základní",J131,0)</f>
        <v>0</v>
      </c>
      <c r="BF131" s="193">
        <f>IF(N131="snížená",J131,0)</f>
        <v>0</v>
      </c>
      <c r="BG131" s="193">
        <f>IF(N131="zákl. přenesená",J131,0)</f>
        <v>0</v>
      </c>
      <c r="BH131" s="193">
        <f>IF(N131="sníž. přenesená",J131,0)</f>
        <v>0</v>
      </c>
      <c r="BI131" s="193">
        <f>IF(N131="nulová",J131,0)</f>
        <v>0</v>
      </c>
      <c r="BJ131" s="20" t="s">
        <v>84</v>
      </c>
      <c r="BK131" s="193">
        <f>ROUND(I131*H131,2)</f>
        <v>0</v>
      </c>
      <c r="BL131" s="20" t="s">
        <v>186</v>
      </c>
      <c r="BM131" s="192" t="s">
        <v>217</v>
      </c>
    </row>
    <row r="132" spans="1:65" s="2" customFormat="1" ht="29.25">
      <c r="A132" s="37"/>
      <c r="B132" s="38"/>
      <c r="C132" s="39"/>
      <c r="D132" s="194" t="s">
        <v>188</v>
      </c>
      <c r="E132" s="39"/>
      <c r="F132" s="195" t="s">
        <v>218</v>
      </c>
      <c r="G132" s="39"/>
      <c r="H132" s="39"/>
      <c r="I132" s="196"/>
      <c r="J132" s="39"/>
      <c r="K132" s="39"/>
      <c r="L132" s="42"/>
      <c r="M132" s="197"/>
      <c r="N132" s="198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188</v>
      </c>
      <c r="AU132" s="20" t="s">
        <v>86</v>
      </c>
    </row>
    <row r="133" spans="1:65" s="2" customFormat="1" ht="11.25">
      <c r="A133" s="37"/>
      <c r="B133" s="38"/>
      <c r="C133" s="39"/>
      <c r="D133" s="199" t="s">
        <v>190</v>
      </c>
      <c r="E133" s="39"/>
      <c r="F133" s="200" t="s">
        <v>219</v>
      </c>
      <c r="G133" s="39"/>
      <c r="H133" s="39"/>
      <c r="I133" s="196"/>
      <c r="J133" s="39"/>
      <c r="K133" s="39"/>
      <c r="L133" s="42"/>
      <c r="M133" s="197"/>
      <c r="N133" s="198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190</v>
      </c>
      <c r="AU133" s="20" t="s">
        <v>86</v>
      </c>
    </row>
    <row r="134" spans="1:65" s="13" customFormat="1" ht="22.5">
      <c r="B134" s="201"/>
      <c r="C134" s="202"/>
      <c r="D134" s="194" t="s">
        <v>192</v>
      </c>
      <c r="E134" s="203" t="s">
        <v>19</v>
      </c>
      <c r="F134" s="204" t="s">
        <v>224</v>
      </c>
      <c r="G134" s="202"/>
      <c r="H134" s="203" t="s">
        <v>19</v>
      </c>
      <c r="I134" s="205"/>
      <c r="J134" s="202"/>
      <c r="K134" s="202"/>
      <c r="L134" s="206"/>
      <c r="M134" s="207"/>
      <c r="N134" s="208"/>
      <c r="O134" s="208"/>
      <c r="P134" s="208"/>
      <c r="Q134" s="208"/>
      <c r="R134" s="208"/>
      <c r="S134" s="208"/>
      <c r="T134" s="209"/>
      <c r="AT134" s="210" t="s">
        <v>192</v>
      </c>
      <c r="AU134" s="210" t="s">
        <v>86</v>
      </c>
      <c r="AV134" s="13" t="s">
        <v>84</v>
      </c>
      <c r="AW134" s="13" t="s">
        <v>37</v>
      </c>
      <c r="AX134" s="13" t="s">
        <v>77</v>
      </c>
      <c r="AY134" s="210" t="s">
        <v>179</v>
      </c>
    </row>
    <row r="135" spans="1:65" s="13" customFormat="1" ht="22.5">
      <c r="B135" s="201"/>
      <c r="C135" s="202"/>
      <c r="D135" s="194" t="s">
        <v>192</v>
      </c>
      <c r="E135" s="203" t="s">
        <v>19</v>
      </c>
      <c r="F135" s="204" t="s">
        <v>930</v>
      </c>
      <c r="G135" s="202"/>
      <c r="H135" s="203" t="s">
        <v>19</v>
      </c>
      <c r="I135" s="205"/>
      <c r="J135" s="202"/>
      <c r="K135" s="202"/>
      <c r="L135" s="206"/>
      <c r="M135" s="207"/>
      <c r="N135" s="208"/>
      <c r="O135" s="208"/>
      <c r="P135" s="208"/>
      <c r="Q135" s="208"/>
      <c r="R135" s="208"/>
      <c r="S135" s="208"/>
      <c r="T135" s="209"/>
      <c r="AT135" s="210" t="s">
        <v>192</v>
      </c>
      <c r="AU135" s="210" t="s">
        <v>86</v>
      </c>
      <c r="AV135" s="13" t="s">
        <v>84</v>
      </c>
      <c r="AW135" s="13" t="s">
        <v>37</v>
      </c>
      <c r="AX135" s="13" t="s">
        <v>77</v>
      </c>
      <c r="AY135" s="210" t="s">
        <v>179</v>
      </c>
    </row>
    <row r="136" spans="1:65" s="14" customFormat="1" ht="11.25">
      <c r="B136" s="211"/>
      <c r="C136" s="212"/>
      <c r="D136" s="194" t="s">
        <v>192</v>
      </c>
      <c r="E136" s="213" t="s">
        <v>19</v>
      </c>
      <c r="F136" s="214" t="s">
        <v>222</v>
      </c>
      <c r="G136" s="212"/>
      <c r="H136" s="215">
        <v>2</v>
      </c>
      <c r="I136" s="216"/>
      <c r="J136" s="212"/>
      <c r="K136" s="212"/>
      <c r="L136" s="217"/>
      <c r="M136" s="218"/>
      <c r="N136" s="219"/>
      <c r="O136" s="219"/>
      <c r="P136" s="219"/>
      <c r="Q136" s="219"/>
      <c r="R136" s="219"/>
      <c r="S136" s="219"/>
      <c r="T136" s="220"/>
      <c r="AT136" s="221" t="s">
        <v>192</v>
      </c>
      <c r="AU136" s="221" t="s">
        <v>86</v>
      </c>
      <c r="AV136" s="14" t="s">
        <v>86</v>
      </c>
      <c r="AW136" s="14" t="s">
        <v>37</v>
      </c>
      <c r="AX136" s="14" t="s">
        <v>84</v>
      </c>
      <c r="AY136" s="221" t="s">
        <v>179</v>
      </c>
    </row>
    <row r="137" spans="1:65" s="2" customFormat="1" ht="33" customHeight="1">
      <c r="A137" s="37"/>
      <c r="B137" s="38"/>
      <c r="C137" s="181" t="s">
        <v>225</v>
      </c>
      <c r="D137" s="181" t="s">
        <v>181</v>
      </c>
      <c r="E137" s="182" t="s">
        <v>226</v>
      </c>
      <c r="F137" s="183" t="s">
        <v>227</v>
      </c>
      <c r="G137" s="184" t="s">
        <v>228</v>
      </c>
      <c r="H137" s="185">
        <v>1.92</v>
      </c>
      <c r="I137" s="186"/>
      <c r="J137" s="187">
        <f>ROUND(I137*H137,2)</f>
        <v>0</v>
      </c>
      <c r="K137" s="183" t="s">
        <v>185</v>
      </c>
      <c r="L137" s="42"/>
      <c r="M137" s="188" t="s">
        <v>19</v>
      </c>
      <c r="N137" s="189" t="s">
        <v>48</v>
      </c>
      <c r="O137" s="67"/>
      <c r="P137" s="190">
        <f>O137*H137</f>
        <v>0</v>
      </c>
      <c r="Q137" s="190">
        <v>0</v>
      </c>
      <c r="R137" s="190">
        <f>Q137*H137</f>
        <v>0</v>
      </c>
      <c r="S137" s="190">
        <v>0</v>
      </c>
      <c r="T137" s="191">
        <f>S137*H137</f>
        <v>0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192" t="s">
        <v>186</v>
      </c>
      <c r="AT137" s="192" t="s">
        <v>181</v>
      </c>
      <c r="AU137" s="192" t="s">
        <v>86</v>
      </c>
      <c r="AY137" s="20" t="s">
        <v>179</v>
      </c>
      <c r="BE137" s="193">
        <f>IF(N137="základní",J137,0)</f>
        <v>0</v>
      </c>
      <c r="BF137" s="193">
        <f>IF(N137="snížená",J137,0)</f>
        <v>0</v>
      </c>
      <c r="BG137" s="193">
        <f>IF(N137="zákl. přenesená",J137,0)</f>
        <v>0</v>
      </c>
      <c r="BH137" s="193">
        <f>IF(N137="sníž. přenesená",J137,0)</f>
        <v>0</v>
      </c>
      <c r="BI137" s="193">
        <f>IF(N137="nulová",J137,0)</f>
        <v>0</v>
      </c>
      <c r="BJ137" s="20" t="s">
        <v>84</v>
      </c>
      <c r="BK137" s="193">
        <f>ROUND(I137*H137,2)</f>
        <v>0</v>
      </c>
      <c r="BL137" s="20" t="s">
        <v>186</v>
      </c>
      <c r="BM137" s="192" t="s">
        <v>229</v>
      </c>
    </row>
    <row r="138" spans="1:65" s="2" customFormat="1" ht="29.25">
      <c r="A138" s="37"/>
      <c r="B138" s="38"/>
      <c r="C138" s="39"/>
      <c r="D138" s="194" t="s">
        <v>188</v>
      </c>
      <c r="E138" s="39"/>
      <c r="F138" s="195" t="s">
        <v>230</v>
      </c>
      <c r="G138" s="39"/>
      <c r="H138" s="39"/>
      <c r="I138" s="196"/>
      <c r="J138" s="39"/>
      <c r="K138" s="39"/>
      <c r="L138" s="42"/>
      <c r="M138" s="197"/>
      <c r="N138" s="198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188</v>
      </c>
      <c r="AU138" s="20" t="s">
        <v>86</v>
      </c>
    </row>
    <row r="139" spans="1:65" s="2" customFormat="1" ht="11.25">
      <c r="A139" s="37"/>
      <c r="B139" s="38"/>
      <c r="C139" s="39"/>
      <c r="D139" s="199" t="s">
        <v>190</v>
      </c>
      <c r="E139" s="39"/>
      <c r="F139" s="200" t="s">
        <v>231</v>
      </c>
      <c r="G139" s="39"/>
      <c r="H139" s="39"/>
      <c r="I139" s="196"/>
      <c r="J139" s="39"/>
      <c r="K139" s="39"/>
      <c r="L139" s="42"/>
      <c r="M139" s="197"/>
      <c r="N139" s="198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190</v>
      </c>
      <c r="AU139" s="20" t="s">
        <v>86</v>
      </c>
    </row>
    <row r="140" spans="1:65" s="13" customFormat="1" ht="22.5">
      <c r="B140" s="201"/>
      <c r="C140" s="202"/>
      <c r="D140" s="194" t="s">
        <v>192</v>
      </c>
      <c r="E140" s="203" t="s">
        <v>19</v>
      </c>
      <c r="F140" s="204" t="s">
        <v>931</v>
      </c>
      <c r="G140" s="202"/>
      <c r="H140" s="203" t="s">
        <v>19</v>
      </c>
      <c r="I140" s="205"/>
      <c r="J140" s="202"/>
      <c r="K140" s="202"/>
      <c r="L140" s="206"/>
      <c r="M140" s="207"/>
      <c r="N140" s="208"/>
      <c r="O140" s="208"/>
      <c r="P140" s="208"/>
      <c r="Q140" s="208"/>
      <c r="R140" s="208"/>
      <c r="S140" s="208"/>
      <c r="T140" s="209"/>
      <c r="AT140" s="210" t="s">
        <v>192</v>
      </c>
      <c r="AU140" s="210" t="s">
        <v>86</v>
      </c>
      <c r="AV140" s="13" t="s">
        <v>84</v>
      </c>
      <c r="AW140" s="13" t="s">
        <v>37</v>
      </c>
      <c r="AX140" s="13" t="s">
        <v>77</v>
      </c>
      <c r="AY140" s="210" t="s">
        <v>179</v>
      </c>
    </row>
    <row r="141" spans="1:65" s="14" customFormat="1" ht="11.25">
      <c r="B141" s="211"/>
      <c r="C141" s="212"/>
      <c r="D141" s="194" t="s">
        <v>192</v>
      </c>
      <c r="E141" s="213" t="s">
        <v>19</v>
      </c>
      <c r="F141" s="214" t="s">
        <v>932</v>
      </c>
      <c r="G141" s="212"/>
      <c r="H141" s="215">
        <v>1.28</v>
      </c>
      <c r="I141" s="216"/>
      <c r="J141" s="212"/>
      <c r="K141" s="212"/>
      <c r="L141" s="217"/>
      <c r="M141" s="218"/>
      <c r="N141" s="219"/>
      <c r="O141" s="219"/>
      <c r="P141" s="219"/>
      <c r="Q141" s="219"/>
      <c r="R141" s="219"/>
      <c r="S141" s="219"/>
      <c r="T141" s="220"/>
      <c r="AT141" s="221" t="s">
        <v>192</v>
      </c>
      <c r="AU141" s="221" t="s">
        <v>86</v>
      </c>
      <c r="AV141" s="14" t="s">
        <v>86</v>
      </c>
      <c r="AW141" s="14" t="s">
        <v>37</v>
      </c>
      <c r="AX141" s="14" t="s">
        <v>77</v>
      </c>
      <c r="AY141" s="221" t="s">
        <v>179</v>
      </c>
    </row>
    <row r="142" spans="1:65" s="14" customFormat="1" ht="11.25">
      <c r="B142" s="211"/>
      <c r="C142" s="212"/>
      <c r="D142" s="194" t="s">
        <v>192</v>
      </c>
      <c r="E142" s="213" t="s">
        <v>19</v>
      </c>
      <c r="F142" s="214" t="s">
        <v>933</v>
      </c>
      <c r="G142" s="212"/>
      <c r="H142" s="215">
        <v>0.64</v>
      </c>
      <c r="I142" s="216"/>
      <c r="J142" s="212"/>
      <c r="K142" s="212"/>
      <c r="L142" s="217"/>
      <c r="M142" s="218"/>
      <c r="N142" s="219"/>
      <c r="O142" s="219"/>
      <c r="P142" s="219"/>
      <c r="Q142" s="219"/>
      <c r="R142" s="219"/>
      <c r="S142" s="219"/>
      <c r="T142" s="220"/>
      <c r="AT142" s="221" t="s">
        <v>192</v>
      </c>
      <c r="AU142" s="221" t="s">
        <v>86</v>
      </c>
      <c r="AV142" s="14" t="s">
        <v>86</v>
      </c>
      <c r="AW142" s="14" t="s">
        <v>37</v>
      </c>
      <c r="AX142" s="14" t="s">
        <v>77</v>
      </c>
      <c r="AY142" s="221" t="s">
        <v>179</v>
      </c>
    </row>
    <row r="143" spans="1:65" s="15" customFormat="1" ht="11.25">
      <c r="B143" s="222"/>
      <c r="C143" s="223"/>
      <c r="D143" s="194" t="s">
        <v>192</v>
      </c>
      <c r="E143" s="224" t="s">
        <v>19</v>
      </c>
      <c r="F143" s="225" t="s">
        <v>205</v>
      </c>
      <c r="G143" s="223"/>
      <c r="H143" s="226">
        <v>1.92</v>
      </c>
      <c r="I143" s="227"/>
      <c r="J143" s="223"/>
      <c r="K143" s="223"/>
      <c r="L143" s="228"/>
      <c r="M143" s="229"/>
      <c r="N143" s="230"/>
      <c r="O143" s="230"/>
      <c r="P143" s="230"/>
      <c r="Q143" s="230"/>
      <c r="R143" s="230"/>
      <c r="S143" s="230"/>
      <c r="T143" s="231"/>
      <c r="AT143" s="232" t="s">
        <v>192</v>
      </c>
      <c r="AU143" s="232" t="s">
        <v>86</v>
      </c>
      <c r="AV143" s="15" t="s">
        <v>186</v>
      </c>
      <c r="AW143" s="15" t="s">
        <v>37</v>
      </c>
      <c r="AX143" s="15" t="s">
        <v>84</v>
      </c>
      <c r="AY143" s="232" t="s">
        <v>179</v>
      </c>
    </row>
    <row r="144" spans="1:65" s="2" customFormat="1" ht="33" customHeight="1">
      <c r="A144" s="37"/>
      <c r="B144" s="38"/>
      <c r="C144" s="181" t="s">
        <v>236</v>
      </c>
      <c r="D144" s="181" t="s">
        <v>181</v>
      </c>
      <c r="E144" s="182" t="s">
        <v>237</v>
      </c>
      <c r="F144" s="183" t="s">
        <v>238</v>
      </c>
      <c r="G144" s="184" t="s">
        <v>228</v>
      </c>
      <c r="H144" s="185">
        <v>0.65300000000000002</v>
      </c>
      <c r="I144" s="186"/>
      <c r="J144" s="187">
        <f>ROUND(I144*H144,2)</f>
        <v>0</v>
      </c>
      <c r="K144" s="183" t="s">
        <v>185</v>
      </c>
      <c r="L144" s="42"/>
      <c r="M144" s="188" t="s">
        <v>19</v>
      </c>
      <c r="N144" s="189" t="s">
        <v>48</v>
      </c>
      <c r="O144" s="67"/>
      <c r="P144" s="190">
        <f>O144*H144</f>
        <v>0</v>
      </c>
      <c r="Q144" s="190">
        <v>0</v>
      </c>
      <c r="R144" s="190">
        <f>Q144*H144</f>
        <v>0</v>
      </c>
      <c r="S144" s="190">
        <v>0</v>
      </c>
      <c r="T144" s="191">
        <f>S144*H144</f>
        <v>0</v>
      </c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R144" s="192" t="s">
        <v>186</v>
      </c>
      <c r="AT144" s="192" t="s">
        <v>181</v>
      </c>
      <c r="AU144" s="192" t="s">
        <v>86</v>
      </c>
      <c r="AY144" s="20" t="s">
        <v>179</v>
      </c>
      <c r="BE144" s="193">
        <f>IF(N144="základní",J144,0)</f>
        <v>0</v>
      </c>
      <c r="BF144" s="193">
        <f>IF(N144="snížená",J144,0)</f>
        <v>0</v>
      </c>
      <c r="BG144" s="193">
        <f>IF(N144="zákl. přenesená",J144,0)</f>
        <v>0</v>
      </c>
      <c r="BH144" s="193">
        <f>IF(N144="sníž. přenesená",J144,0)</f>
        <v>0</v>
      </c>
      <c r="BI144" s="193">
        <f>IF(N144="nulová",J144,0)</f>
        <v>0</v>
      </c>
      <c r="BJ144" s="20" t="s">
        <v>84</v>
      </c>
      <c r="BK144" s="193">
        <f>ROUND(I144*H144,2)</f>
        <v>0</v>
      </c>
      <c r="BL144" s="20" t="s">
        <v>186</v>
      </c>
      <c r="BM144" s="192" t="s">
        <v>239</v>
      </c>
    </row>
    <row r="145" spans="1:65" s="2" customFormat="1" ht="19.5">
      <c r="A145" s="37"/>
      <c r="B145" s="38"/>
      <c r="C145" s="39"/>
      <c r="D145" s="194" t="s">
        <v>188</v>
      </c>
      <c r="E145" s="39"/>
      <c r="F145" s="195" t="s">
        <v>240</v>
      </c>
      <c r="G145" s="39"/>
      <c r="H145" s="39"/>
      <c r="I145" s="196"/>
      <c r="J145" s="39"/>
      <c r="K145" s="39"/>
      <c r="L145" s="42"/>
      <c r="M145" s="197"/>
      <c r="N145" s="198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188</v>
      </c>
      <c r="AU145" s="20" t="s">
        <v>86</v>
      </c>
    </row>
    <row r="146" spans="1:65" s="2" customFormat="1" ht="11.25">
      <c r="A146" s="37"/>
      <c r="B146" s="38"/>
      <c r="C146" s="39"/>
      <c r="D146" s="199" t="s">
        <v>190</v>
      </c>
      <c r="E146" s="39"/>
      <c r="F146" s="200" t="s">
        <v>241</v>
      </c>
      <c r="G146" s="39"/>
      <c r="H146" s="39"/>
      <c r="I146" s="196"/>
      <c r="J146" s="39"/>
      <c r="K146" s="39"/>
      <c r="L146" s="42"/>
      <c r="M146" s="197"/>
      <c r="N146" s="198"/>
      <c r="O146" s="67"/>
      <c r="P146" s="67"/>
      <c r="Q146" s="67"/>
      <c r="R146" s="67"/>
      <c r="S146" s="67"/>
      <c r="T146" s="68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T146" s="20" t="s">
        <v>190</v>
      </c>
      <c r="AU146" s="20" t="s">
        <v>86</v>
      </c>
    </row>
    <row r="147" spans="1:65" s="13" customFormat="1" ht="22.5">
      <c r="B147" s="201"/>
      <c r="C147" s="202"/>
      <c r="D147" s="194" t="s">
        <v>192</v>
      </c>
      <c r="E147" s="203" t="s">
        <v>19</v>
      </c>
      <c r="F147" s="204" t="s">
        <v>242</v>
      </c>
      <c r="G147" s="202"/>
      <c r="H147" s="203" t="s">
        <v>19</v>
      </c>
      <c r="I147" s="205"/>
      <c r="J147" s="202"/>
      <c r="K147" s="202"/>
      <c r="L147" s="206"/>
      <c r="M147" s="207"/>
      <c r="N147" s="208"/>
      <c r="O147" s="208"/>
      <c r="P147" s="208"/>
      <c r="Q147" s="208"/>
      <c r="R147" s="208"/>
      <c r="S147" s="208"/>
      <c r="T147" s="209"/>
      <c r="AT147" s="210" t="s">
        <v>192</v>
      </c>
      <c r="AU147" s="210" t="s">
        <v>86</v>
      </c>
      <c r="AV147" s="13" t="s">
        <v>84</v>
      </c>
      <c r="AW147" s="13" t="s">
        <v>37</v>
      </c>
      <c r="AX147" s="13" t="s">
        <v>77</v>
      </c>
      <c r="AY147" s="210" t="s">
        <v>179</v>
      </c>
    </row>
    <row r="148" spans="1:65" s="13" customFormat="1" ht="11.25">
      <c r="B148" s="201"/>
      <c r="C148" s="202"/>
      <c r="D148" s="194" t="s">
        <v>192</v>
      </c>
      <c r="E148" s="203" t="s">
        <v>19</v>
      </c>
      <c r="F148" s="204" t="s">
        <v>243</v>
      </c>
      <c r="G148" s="202"/>
      <c r="H148" s="203" t="s">
        <v>19</v>
      </c>
      <c r="I148" s="205"/>
      <c r="J148" s="202"/>
      <c r="K148" s="202"/>
      <c r="L148" s="206"/>
      <c r="M148" s="207"/>
      <c r="N148" s="208"/>
      <c r="O148" s="208"/>
      <c r="P148" s="208"/>
      <c r="Q148" s="208"/>
      <c r="R148" s="208"/>
      <c r="S148" s="208"/>
      <c r="T148" s="209"/>
      <c r="AT148" s="210" t="s">
        <v>192</v>
      </c>
      <c r="AU148" s="210" t="s">
        <v>86</v>
      </c>
      <c r="AV148" s="13" t="s">
        <v>84</v>
      </c>
      <c r="AW148" s="13" t="s">
        <v>37</v>
      </c>
      <c r="AX148" s="13" t="s">
        <v>77</v>
      </c>
      <c r="AY148" s="210" t="s">
        <v>179</v>
      </c>
    </row>
    <row r="149" spans="1:65" s="14" customFormat="1" ht="11.25">
      <c r="B149" s="211"/>
      <c r="C149" s="212"/>
      <c r="D149" s="194" t="s">
        <v>192</v>
      </c>
      <c r="E149" s="213" t="s">
        <v>19</v>
      </c>
      <c r="F149" s="214" t="s">
        <v>244</v>
      </c>
      <c r="G149" s="212"/>
      <c r="H149" s="215">
        <v>0.65300000000000002</v>
      </c>
      <c r="I149" s="216"/>
      <c r="J149" s="212"/>
      <c r="K149" s="212"/>
      <c r="L149" s="217"/>
      <c r="M149" s="218"/>
      <c r="N149" s="219"/>
      <c r="O149" s="219"/>
      <c r="P149" s="219"/>
      <c r="Q149" s="219"/>
      <c r="R149" s="219"/>
      <c r="S149" s="219"/>
      <c r="T149" s="220"/>
      <c r="AT149" s="221" t="s">
        <v>192</v>
      </c>
      <c r="AU149" s="221" t="s">
        <v>86</v>
      </c>
      <c r="AV149" s="14" t="s">
        <v>86</v>
      </c>
      <c r="AW149" s="14" t="s">
        <v>37</v>
      </c>
      <c r="AX149" s="14" t="s">
        <v>84</v>
      </c>
      <c r="AY149" s="221" t="s">
        <v>179</v>
      </c>
    </row>
    <row r="150" spans="1:65" s="2" customFormat="1" ht="33" customHeight="1">
      <c r="A150" s="37"/>
      <c r="B150" s="38"/>
      <c r="C150" s="181" t="s">
        <v>245</v>
      </c>
      <c r="D150" s="181" t="s">
        <v>181</v>
      </c>
      <c r="E150" s="182" t="s">
        <v>246</v>
      </c>
      <c r="F150" s="183" t="s">
        <v>247</v>
      </c>
      <c r="G150" s="184" t="s">
        <v>228</v>
      </c>
      <c r="H150" s="185">
        <v>0.435</v>
      </c>
      <c r="I150" s="186"/>
      <c r="J150" s="187">
        <f>ROUND(I150*H150,2)</f>
        <v>0</v>
      </c>
      <c r="K150" s="183" t="s">
        <v>185</v>
      </c>
      <c r="L150" s="42"/>
      <c r="M150" s="188" t="s">
        <v>19</v>
      </c>
      <c r="N150" s="189" t="s">
        <v>48</v>
      </c>
      <c r="O150" s="67"/>
      <c r="P150" s="190">
        <f>O150*H150</f>
        <v>0</v>
      </c>
      <c r="Q150" s="190">
        <v>0</v>
      </c>
      <c r="R150" s="190">
        <f>Q150*H150</f>
        <v>0</v>
      </c>
      <c r="S150" s="190">
        <v>0</v>
      </c>
      <c r="T150" s="191">
        <f>S150*H150</f>
        <v>0</v>
      </c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R150" s="192" t="s">
        <v>186</v>
      </c>
      <c r="AT150" s="192" t="s">
        <v>181</v>
      </c>
      <c r="AU150" s="192" t="s">
        <v>86</v>
      </c>
      <c r="AY150" s="20" t="s">
        <v>179</v>
      </c>
      <c r="BE150" s="193">
        <f>IF(N150="základní",J150,0)</f>
        <v>0</v>
      </c>
      <c r="BF150" s="193">
        <f>IF(N150="snížená",J150,0)</f>
        <v>0</v>
      </c>
      <c r="BG150" s="193">
        <f>IF(N150="zákl. přenesená",J150,0)</f>
        <v>0</v>
      </c>
      <c r="BH150" s="193">
        <f>IF(N150="sníž. přenesená",J150,0)</f>
        <v>0</v>
      </c>
      <c r="BI150" s="193">
        <f>IF(N150="nulová",J150,0)</f>
        <v>0</v>
      </c>
      <c r="BJ150" s="20" t="s">
        <v>84</v>
      </c>
      <c r="BK150" s="193">
        <f>ROUND(I150*H150,2)</f>
        <v>0</v>
      </c>
      <c r="BL150" s="20" t="s">
        <v>186</v>
      </c>
      <c r="BM150" s="192" t="s">
        <v>248</v>
      </c>
    </row>
    <row r="151" spans="1:65" s="2" customFormat="1" ht="19.5">
      <c r="A151" s="37"/>
      <c r="B151" s="38"/>
      <c r="C151" s="39"/>
      <c r="D151" s="194" t="s">
        <v>188</v>
      </c>
      <c r="E151" s="39"/>
      <c r="F151" s="195" t="s">
        <v>249</v>
      </c>
      <c r="G151" s="39"/>
      <c r="H151" s="39"/>
      <c r="I151" s="196"/>
      <c r="J151" s="39"/>
      <c r="K151" s="39"/>
      <c r="L151" s="42"/>
      <c r="M151" s="197"/>
      <c r="N151" s="198"/>
      <c r="O151" s="67"/>
      <c r="P151" s="67"/>
      <c r="Q151" s="67"/>
      <c r="R151" s="67"/>
      <c r="S151" s="67"/>
      <c r="T151" s="68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188</v>
      </c>
      <c r="AU151" s="20" t="s">
        <v>86</v>
      </c>
    </row>
    <row r="152" spans="1:65" s="2" customFormat="1" ht="11.25">
      <c r="A152" s="37"/>
      <c r="B152" s="38"/>
      <c r="C152" s="39"/>
      <c r="D152" s="199" t="s">
        <v>190</v>
      </c>
      <c r="E152" s="39"/>
      <c r="F152" s="200" t="s">
        <v>250</v>
      </c>
      <c r="G152" s="39"/>
      <c r="H152" s="39"/>
      <c r="I152" s="196"/>
      <c r="J152" s="39"/>
      <c r="K152" s="39"/>
      <c r="L152" s="42"/>
      <c r="M152" s="197"/>
      <c r="N152" s="198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190</v>
      </c>
      <c r="AU152" s="20" t="s">
        <v>86</v>
      </c>
    </row>
    <row r="153" spans="1:65" s="13" customFormat="1" ht="22.5">
      <c r="B153" s="201"/>
      <c r="C153" s="202"/>
      <c r="D153" s="194" t="s">
        <v>192</v>
      </c>
      <c r="E153" s="203" t="s">
        <v>19</v>
      </c>
      <c r="F153" s="204" t="s">
        <v>251</v>
      </c>
      <c r="G153" s="202"/>
      <c r="H153" s="203" t="s">
        <v>19</v>
      </c>
      <c r="I153" s="205"/>
      <c r="J153" s="202"/>
      <c r="K153" s="202"/>
      <c r="L153" s="206"/>
      <c r="M153" s="207"/>
      <c r="N153" s="208"/>
      <c r="O153" s="208"/>
      <c r="P153" s="208"/>
      <c r="Q153" s="208"/>
      <c r="R153" s="208"/>
      <c r="S153" s="208"/>
      <c r="T153" s="209"/>
      <c r="AT153" s="210" t="s">
        <v>192</v>
      </c>
      <c r="AU153" s="210" t="s">
        <v>86</v>
      </c>
      <c r="AV153" s="13" t="s">
        <v>84</v>
      </c>
      <c r="AW153" s="13" t="s">
        <v>37</v>
      </c>
      <c r="AX153" s="13" t="s">
        <v>77</v>
      </c>
      <c r="AY153" s="210" t="s">
        <v>179</v>
      </c>
    </row>
    <row r="154" spans="1:65" s="13" customFormat="1" ht="11.25">
      <c r="B154" s="201"/>
      <c r="C154" s="202"/>
      <c r="D154" s="194" t="s">
        <v>192</v>
      </c>
      <c r="E154" s="203" t="s">
        <v>19</v>
      </c>
      <c r="F154" s="204" t="s">
        <v>243</v>
      </c>
      <c r="G154" s="202"/>
      <c r="H154" s="203" t="s">
        <v>19</v>
      </c>
      <c r="I154" s="205"/>
      <c r="J154" s="202"/>
      <c r="K154" s="202"/>
      <c r="L154" s="206"/>
      <c r="M154" s="207"/>
      <c r="N154" s="208"/>
      <c r="O154" s="208"/>
      <c r="P154" s="208"/>
      <c r="Q154" s="208"/>
      <c r="R154" s="208"/>
      <c r="S154" s="208"/>
      <c r="T154" s="209"/>
      <c r="AT154" s="210" t="s">
        <v>192</v>
      </c>
      <c r="AU154" s="210" t="s">
        <v>86</v>
      </c>
      <c r="AV154" s="13" t="s">
        <v>84</v>
      </c>
      <c r="AW154" s="13" t="s">
        <v>37</v>
      </c>
      <c r="AX154" s="13" t="s">
        <v>77</v>
      </c>
      <c r="AY154" s="210" t="s">
        <v>179</v>
      </c>
    </row>
    <row r="155" spans="1:65" s="14" customFormat="1" ht="11.25">
      <c r="B155" s="211"/>
      <c r="C155" s="212"/>
      <c r="D155" s="194" t="s">
        <v>192</v>
      </c>
      <c r="E155" s="213" t="s">
        <v>19</v>
      </c>
      <c r="F155" s="214" t="s">
        <v>252</v>
      </c>
      <c r="G155" s="212"/>
      <c r="H155" s="215">
        <v>0.435</v>
      </c>
      <c r="I155" s="216"/>
      <c r="J155" s="212"/>
      <c r="K155" s="212"/>
      <c r="L155" s="217"/>
      <c r="M155" s="218"/>
      <c r="N155" s="219"/>
      <c r="O155" s="219"/>
      <c r="P155" s="219"/>
      <c r="Q155" s="219"/>
      <c r="R155" s="219"/>
      <c r="S155" s="219"/>
      <c r="T155" s="220"/>
      <c r="AT155" s="221" t="s">
        <v>192</v>
      </c>
      <c r="AU155" s="221" t="s">
        <v>86</v>
      </c>
      <c r="AV155" s="14" t="s">
        <v>86</v>
      </c>
      <c r="AW155" s="14" t="s">
        <v>37</v>
      </c>
      <c r="AX155" s="14" t="s">
        <v>84</v>
      </c>
      <c r="AY155" s="221" t="s">
        <v>179</v>
      </c>
    </row>
    <row r="156" spans="1:65" s="2" customFormat="1" ht="24.2" customHeight="1">
      <c r="A156" s="37"/>
      <c r="B156" s="38"/>
      <c r="C156" s="181" t="s">
        <v>253</v>
      </c>
      <c r="D156" s="181" t="s">
        <v>181</v>
      </c>
      <c r="E156" s="182" t="s">
        <v>254</v>
      </c>
      <c r="F156" s="183" t="s">
        <v>255</v>
      </c>
      <c r="G156" s="184" t="s">
        <v>228</v>
      </c>
      <c r="H156" s="185">
        <v>0.57599999999999996</v>
      </c>
      <c r="I156" s="186"/>
      <c r="J156" s="187">
        <f>ROUND(I156*H156,2)</f>
        <v>0</v>
      </c>
      <c r="K156" s="183" t="s">
        <v>185</v>
      </c>
      <c r="L156" s="42"/>
      <c r="M156" s="188" t="s">
        <v>19</v>
      </c>
      <c r="N156" s="189" t="s">
        <v>48</v>
      </c>
      <c r="O156" s="67"/>
      <c r="P156" s="190">
        <f>O156*H156</f>
        <v>0</v>
      </c>
      <c r="Q156" s="190">
        <v>0</v>
      </c>
      <c r="R156" s="190">
        <f>Q156*H156</f>
        <v>0</v>
      </c>
      <c r="S156" s="190">
        <v>0</v>
      </c>
      <c r="T156" s="191">
        <f>S156*H156</f>
        <v>0</v>
      </c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R156" s="192" t="s">
        <v>186</v>
      </c>
      <c r="AT156" s="192" t="s">
        <v>181</v>
      </c>
      <c r="AU156" s="192" t="s">
        <v>86</v>
      </c>
      <c r="AY156" s="20" t="s">
        <v>179</v>
      </c>
      <c r="BE156" s="193">
        <f>IF(N156="základní",J156,0)</f>
        <v>0</v>
      </c>
      <c r="BF156" s="193">
        <f>IF(N156="snížená",J156,0)</f>
        <v>0</v>
      </c>
      <c r="BG156" s="193">
        <f>IF(N156="zákl. přenesená",J156,0)</f>
        <v>0</v>
      </c>
      <c r="BH156" s="193">
        <f>IF(N156="sníž. přenesená",J156,0)</f>
        <v>0</v>
      </c>
      <c r="BI156" s="193">
        <f>IF(N156="nulová",J156,0)</f>
        <v>0</v>
      </c>
      <c r="BJ156" s="20" t="s">
        <v>84</v>
      </c>
      <c r="BK156" s="193">
        <f>ROUND(I156*H156,2)</f>
        <v>0</v>
      </c>
      <c r="BL156" s="20" t="s">
        <v>186</v>
      </c>
      <c r="BM156" s="192" t="s">
        <v>256</v>
      </c>
    </row>
    <row r="157" spans="1:65" s="2" customFormat="1" ht="29.25">
      <c r="A157" s="37"/>
      <c r="B157" s="38"/>
      <c r="C157" s="39"/>
      <c r="D157" s="194" t="s">
        <v>188</v>
      </c>
      <c r="E157" s="39"/>
      <c r="F157" s="195" t="s">
        <v>257</v>
      </c>
      <c r="G157" s="39"/>
      <c r="H157" s="39"/>
      <c r="I157" s="196"/>
      <c r="J157" s="39"/>
      <c r="K157" s="39"/>
      <c r="L157" s="42"/>
      <c r="M157" s="197"/>
      <c r="N157" s="198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188</v>
      </c>
      <c r="AU157" s="20" t="s">
        <v>86</v>
      </c>
    </row>
    <row r="158" spans="1:65" s="2" customFormat="1" ht="11.25">
      <c r="A158" s="37"/>
      <c r="B158" s="38"/>
      <c r="C158" s="39"/>
      <c r="D158" s="199" t="s">
        <v>190</v>
      </c>
      <c r="E158" s="39"/>
      <c r="F158" s="200" t="s">
        <v>258</v>
      </c>
      <c r="G158" s="39"/>
      <c r="H158" s="39"/>
      <c r="I158" s="196"/>
      <c r="J158" s="39"/>
      <c r="K158" s="39"/>
      <c r="L158" s="42"/>
      <c r="M158" s="197"/>
      <c r="N158" s="198"/>
      <c r="O158" s="67"/>
      <c r="P158" s="67"/>
      <c r="Q158" s="67"/>
      <c r="R158" s="67"/>
      <c r="S158" s="67"/>
      <c r="T158" s="68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T158" s="20" t="s">
        <v>190</v>
      </c>
      <c r="AU158" s="20" t="s">
        <v>86</v>
      </c>
    </row>
    <row r="159" spans="1:65" s="13" customFormat="1" ht="22.5">
      <c r="B159" s="201"/>
      <c r="C159" s="202"/>
      <c r="D159" s="194" t="s">
        <v>192</v>
      </c>
      <c r="E159" s="203" t="s">
        <v>19</v>
      </c>
      <c r="F159" s="204" t="s">
        <v>669</v>
      </c>
      <c r="G159" s="202"/>
      <c r="H159" s="203" t="s">
        <v>19</v>
      </c>
      <c r="I159" s="205"/>
      <c r="J159" s="202"/>
      <c r="K159" s="202"/>
      <c r="L159" s="206"/>
      <c r="M159" s="207"/>
      <c r="N159" s="208"/>
      <c r="O159" s="208"/>
      <c r="P159" s="208"/>
      <c r="Q159" s="208"/>
      <c r="R159" s="208"/>
      <c r="S159" s="208"/>
      <c r="T159" s="209"/>
      <c r="AT159" s="210" t="s">
        <v>192</v>
      </c>
      <c r="AU159" s="210" t="s">
        <v>86</v>
      </c>
      <c r="AV159" s="13" t="s">
        <v>84</v>
      </c>
      <c r="AW159" s="13" t="s">
        <v>37</v>
      </c>
      <c r="AX159" s="13" t="s">
        <v>77</v>
      </c>
      <c r="AY159" s="210" t="s">
        <v>179</v>
      </c>
    </row>
    <row r="160" spans="1:65" s="14" customFormat="1" ht="11.25">
      <c r="B160" s="211"/>
      <c r="C160" s="212"/>
      <c r="D160" s="194" t="s">
        <v>192</v>
      </c>
      <c r="E160" s="213" t="s">
        <v>19</v>
      </c>
      <c r="F160" s="214" t="s">
        <v>934</v>
      </c>
      <c r="G160" s="212"/>
      <c r="H160" s="215">
        <v>0.57599999999999996</v>
      </c>
      <c r="I160" s="216"/>
      <c r="J160" s="212"/>
      <c r="K160" s="212"/>
      <c r="L160" s="217"/>
      <c r="M160" s="218"/>
      <c r="N160" s="219"/>
      <c r="O160" s="219"/>
      <c r="P160" s="219"/>
      <c r="Q160" s="219"/>
      <c r="R160" s="219"/>
      <c r="S160" s="219"/>
      <c r="T160" s="220"/>
      <c r="AT160" s="221" t="s">
        <v>192</v>
      </c>
      <c r="AU160" s="221" t="s">
        <v>86</v>
      </c>
      <c r="AV160" s="14" t="s">
        <v>86</v>
      </c>
      <c r="AW160" s="14" t="s">
        <v>37</v>
      </c>
      <c r="AX160" s="14" t="s">
        <v>84</v>
      </c>
      <c r="AY160" s="221" t="s">
        <v>179</v>
      </c>
    </row>
    <row r="161" spans="1:65" s="2" customFormat="1" ht="24.2" customHeight="1">
      <c r="A161" s="37"/>
      <c r="B161" s="38"/>
      <c r="C161" s="181" t="s">
        <v>263</v>
      </c>
      <c r="D161" s="181" t="s">
        <v>181</v>
      </c>
      <c r="E161" s="182" t="s">
        <v>935</v>
      </c>
      <c r="F161" s="183" t="s">
        <v>936</v>
      </c>
      <c r="G161" s="184" t="s">
        <v>228</v>
      </c>
      <c r="H161" s="185">
        <v>1.0129999999999999</v>
      </c>
      <c r="I161" s="186"/>
      <c r="J161" s="187">
        <f>ROUND(I161*H161,2)</f>
        <v>0</v>
      </c>
      <c r="K161" s="183" t="s">
        <v>185</v>
      </c>
      <c r="L161" s="42"/>
      <c r="M161" s="188" t="s">
        <v>19</v>
      </c>
      <c r="N161" s="189" t="s">
        <v>48</v>
      </c>
      <c r="O161" s="67"/>
      <c r="P161" s="190">
        <f>O161*H161</f>
        <v>0</v>
      </c>
      <c r="Q161" s="190">
        <v>0</v>
      </c>
      <c r="R161" s="190">
        <f>Q161*H161</f>
        <v>0</v>
      </c>
      <c r="S161" s="190">
        <v>0</v>
      </c>
      <c r="T161" s="191">
        <f>S161*H161</f>
        <v>0</v>
      </c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R161" s="192" t="s">
        <v>186</v>
      </c>
      <c r="AT161" s="192" t="s">
        <v>181</v>
      </c>
      <c r="AU161" s="192" t="s">
        <v>86</v>
      </c>
      <c r="AY161" s="20" t="s">
        <v>179</v>
      </c>
      <c r="BE161" s="193">
        <f>IF(N161="základní",J161,0)</f>
        <v>0</v>
      </c>
      <c r="BF161" s="193">
        <f>IF(N161="snížená",J161,0)</f>
        <v>0</v>
      </c>
      <c r="BG161" s="193">
        <f>IF(N161="zákl. přenesená",J161,0)</f>
        <v>0</v>
      </c>
      <c r="BH161" s="193">
        <f>IF(N161="sníž. přenesená",J161,0)</f>
        <v>0</v>
      </c>
      <c r="BI161" s="193">
        <f>IF(N161="nulová",J161,0)</f>
        <v>0</v>
      </c>
      <c r="BJ161" s="20" t="s">
        <v>84</v>
      </c>
      <c r="BK161" s="193">
        <f>ROUND(I161*H161,2)</f>
        <v>0</v>
      </c>
      <c r="BL161" s="20" t="s">
        <v>186</v>
      </c>
      <c r="BM161" s="192" t="s">
        <v>937</v>
      </c>
    </row>
    <row r="162" spans="1:65" s="2" customFormat="1" ht="39">
      <c r="A162" s="37"/>
      <c r="B162" s="38"/>
      <c r="C162" s="39"/>
      <c r="D162" s="194" t="s">
        <v>188</v>
      </c>
      <c r="E162" s="39"/>
      <c r="F162" s="195" t="s">
        <v>938</v>
      </c>
      <c r="G162" s="39"/>
      <c r="H162" s="39"/>
      <c r="I162" s="196"/>
      <c r="J162" s="39"/>
      <c r="K162" s="39"/>
      <c r="L162" s="42"/>
      <c r="M162" s="197"/>
      <c r="N162" s="198"/>
      <c r="O162" s="67"/>
      <c r="P162" s="67"/>
      <c r="Q162" s="67"/>
      <c r="R162" s="67"/>
      <c r="S162" s="67"/>
      <c r="T162" s="68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T162" s="20" t="s">
        <v>188</v>
      </c>
      <c r="AU162" s="20" t="s">
        <v>86</v>
      </c>
    </row>
    <row r="163" spans="1:65" s="2" customFormat="1" ht="11.25">
      <c r="A163" s="37"/>
      <c r="B163" s="38"/>
      <c r="C163" s="39"/>
      <c r="D163" s="199" t="s">
        <v>190</v>
      </c>
      <c r="E163" s="39"/>
      <c r="F163" s="200" t="s">
        <v>939</v>
      </c>
      <c r="G163" s="39"/>
      <c r="H163" s="39"/>
      <c r="I163" s="196"/>
      <c r="J163" s="39"/>
      <c r="K163" s="39"/>
      <c r="L163" s="42"/>
      <c r="M163" s="197"/>
      <c r="N163" s="198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190</v>
      </c>
      <c r="AU163" s="20" t="s">
        <v>86</v>
      </c>
    </row>
    <row r="164" spans="1:65" s="13" customFormat="1" ht="22.5">
      <c r="B164" s="201"/>
      <c r="C164" s="202"/>
      <c r="D164" s="194" t="s">
        <v>192</v>
      </c>
      <c r="E164" s="203" t="s">
        <v>19</v>
      </c>
      <c r="F164" s="204" t="s">
        <v>269</v>
      </c>
      <c r="G164" s="202"/>
      <c r="H164" s="203" t="s">
        <v>19</v>
      </c>
      <c r="I164" s="205"/>
      <c r="J164" s="202"/>
      <c r="K164" s="202"/>
      <c r="L164" s="206"/>
      <c r="M164" s="207"/>
      <c r="N164" s="208"/>
      <c r="O164" s="208"/>
      <c r="P164" s="208"/>
      <c r="Q164" s="208"/>
      <c r="R164" s="208"/>
      <c r="S164" s="208"/>
      <c r="T164" s="209"/>
      <c r="AT164" s="210" t="s">
        <v>192</v>
      </c>
      <c r="AU164" s="210" t="s">
        <v>86</v>
      </c>
      <c r="AV164" s="13" t="s">
        <v>84</v>
      </c>
      <c r="AW164" s="13" t="s">
        <v>37</v>
      </c>
      <c r="AX164" s="13" t="s">
        <v>77</v>
      </c>
      <c r="AY164" s="210" t="s">
        <v>179</v>
      </c>
    </row>
    <row r="165" spans="1:65" s="14" customFormat="1" ht="11.25">
      <c r="B165" s="211"/>
      <c r="C165" s="212"/>
      <c r="D165" s="194" t="s">
        <v>192</v>
      </c>
      <c r="E165" s="213" t="s">
        <v>19</v>
      </c>
      <c r="F165" s="214" t="s">
        <v>940</v>
      </c>
      <c r="G165" s="212"/>
      <c r="H165" s="215">
        <v>1.28</v>
      </c>
      <c r="I165" s="216"/>
      <c r="J165" s="212"/>
      <c r="K165" s="212"/>
      <c r="L165" s="217"/>
      <c r="M165" s="218"/>
      <c r="N165" s="219"/>
      <c r="O165" s="219"/>
      <c r="P165" s="219"/>
      <c r="Q165" s="219"/>
      <c r="R165" s="219"/>
      <c r="S165" s="219"/>
      <c r="T165" s="220"/>
      <c r="AT165" s="221" t="s">
        <v>192</v>
      </c>
      <c r="AU165" s="221" t="s">
        <v>86</v>
      </c>
      <c r="AV165" s="14" t="s">
        <v>86</v>
      </c>
      <c r="AW165" s="14" t="s">
        <v>37</v>
      </c>
      <c r="AX165" s="14" t="s">
        <v>77</v>
      </c>
      <c r="AY165" s="221" t="s">
        <v>179</v>
      </c>
    </row>
    <row r="166" spans="1:65" s="14" customFormat="1" ht="22.5">
      <c r="B166" s="211"/>
      <c r="C166" s="212"/>
      <c r="D166" s="194" t="s">
        <v>192</v>
      </c>
      <c r="E166" s="213" t="s">
        <v>19</v>
      </c>
      <c r="F166" s="214" t="s">
        <v>941</v>
      </c>
      <c r="G166" s="212"/>
      <c r="H166" s="215">
        <v>0.64</v>
      </c>
      <c r="I166" s="216"/>
      <c r="J166" s="212"/>
      <c r="K166" s="212"/>
      <c r="L166" s="217"/>
      <c r="M166" s="218"/>
      <c r="N166" s="219"/>
      <c r="O166" s="219"/>
      <c r="P166" s="219"/>
      <c r="Q166" s="219"/>
      <c r="R166" s="219"/>
      <c r="S166" s="219"/>
      <c r="T166" s="220"/>
      <c r="AT166" s="221" t="s">
        <v>192</v>
      </c>
      <c r="AU166" s="221" t="s">
        <v>86</v>
      </c>
      <c r="AV166" s="14" t="s">
        <v>86</v>
      </c>
      <c r="AW166" s="14" t="s">
        <v>37</v>
      </c>
      <c r="AX166" s="14" t="s">
        <v>77</v>
      </c>
      <c r="AY166" s="221" t="s">
        <v>179</v>
      </c>
    </row>
    <row r="167" spans="1:65" s="14" customFormat="1" ht="22.5">
      <c r="B167" s="211"/>
      <c r="C167" s="212"/>
      <c r="D167" s="194" t="s">
        <v>192</v>
      </c>
      <c r="E167" s="213" t="s">
        <v>19</v>
      </c>
      <c r="F167" s="214" t="s">
        <v>272</v>
      </c>
      <c r="G167" s="212"/>
      <c r="H167" s="215">
        <v>0.65300000000000002</v>
      </c>
      <c r="I167" s="216"/>
      <c r="J167" s="212"/>
      <c r="K167" s="212"/>
      <c r="L167" s="217"/>
      <c r="M167" s="218"/>
      <c r="N167" s="219"/>
      <c r="O167" s="219"/>
      <c r="P167" s="219"/>
      <c r="Q167" s="219"/>
      <c r="R167" s="219"/>
      <c r="S167" s="219"/>
      <c r="T167" s="220"/>
      <c r="AT167" s="221" t="s">
        <v>192</v>
      </c>
      <c r="AU167" s="221" t="s">
        <v>86</v>
      </c>
      <c r="AV167" s="14" t="s">
        <v>86</v>
      </c>
      <c r="AW167" s="14" t="s">
        <v>37</v>
      </c>
      <c r="AX167" s="14" t="s">
        <v>77</v>
      </c>
      <c r="AY167" s="221" t="s">
        <v>179</v>
      </c>
    </row>
    <row r="168" spans="1:65" s="16" customFormat="1" ht="11.25">
      <c r="B168" s="233"/>
      <c r="C168" s="234"/>
      <c r="D168" s="194" t="s">
        <v>192</v>
      </c>
      <c r="E168" s="235" t="s">
        <v>19</v>
      </c>
      <c r="F168" s="236" t="s">
        <v>273</v>
      </c>
      <c r="G168" s="234"/>
      <c r="H168" s="237">
        <v>2.573</v>
      </c>
      <c r="I168" s="238"/>
      <c r="J168" s="234"/>
      <c r="K168" s="234"/>
      <c r="L168" s="239"/>
      <c r="M168" s="240"/>
      <c r="N168" s="241"/>
      <c r="O168" s="241"/>
      <c r="P168" s="241"/>
      <c r="Q168" s="241"/>
      <c r="R168" s="241"/>
      <c r="S168" s="241"/>
      <c r="T168" s="242"/>
      <c r="AT168" s="243" t="s">
        <v>192</v>
      </c>
      <c r="AU168" s="243" t="s">
        <v>86</v>
      </c>
      <c r="AV168" s="16" t="s">
        <v>94</v>
      </c>
      <c r="AW168" s="16" t="s">
        <v>37</v>
      </c>
      <c r="AX168" s="16" t="s">
        <v>77</v>
      </c>
      <c r="AY168" s="243" t="s">
        <v>179</v>
      </c>
    </row>
    <row r="169" spans="1:65" s="14" customFormat="1" ht="22.5">
      <c r="B169" s="211"/>
      <c r="C169" s="212"/>
      <c r="D169" s="194" t="s">
        <v>192</v>
      </c>
      <c r="E169" s="213" t="s">
        <v>19</v>
      </c>
      <c r="F169" s="214" t="s">
        <v>942</v>
      </c>
      <c r="G169" s="212"/>
      <c r="H169" s="215">
        <v>-1.04</v>
      </c>
      <c r="I169" s="216"/>
      <c r="J169" s="212"/>
      <c r="K169" s="212"/>
      <c r="L169" s="217"/>
      <c r="M169" s="218"/>
      <c r="N169" s="219"/>
      <c r="O169" s="219"/>
      <c r="P169" s="219"/>
      <c r="Q169" s="219"/>
      <c r="R169" s="219"/>
      <c r="S169" s="219"/>
      <c r="T169" s="220"/>
      <c r="AT169" s="221" t="s">
        <v>192</v>
      </c>
      <c r="AU169" s="221" t="s">
        <v>86</v>
      </c>
      <c r="AV169" s="14" t="s">
        <v>86</v>
      </c>
      <c r="AW169" s="14" t="s">
        <v>37</v>
      </c>
      <c r="AX169" s="14" t="s">
        <v>77</v>
      </c>
      <c r="AY169" s="221" t="s">
        <v>179</v>
      </c>
    </row>
    <row r="170" spans="1:65" s="14" customFormat="1" ht="22.5">
      <c r="B170" s="211"/>
      <c r="C170" s="212"/>
      <c r="D170" s="194" t="s">
        <v>192</v>
      </c>
      <c r="E170" s="213" t="s">
        <v>19</v>
      </c>
      <c r="F170" s="214" t="s">
        <v>943</v>
      </c>
      <c r="G170" s="212"/>
      <c r="H170" s="215">
        <v>-0.52</v>
      </c>
      <c r="I170" s="216"/>
      <c r="J170" s="212"/>
      <c r="K170" s="212"/>
      <c r="L170" s="217"/>
      <c r="M170" s="218"/>
      <c r="N170" s="219"/>
      <c r="O170" s="219"/>
      <c r="P170" s="219"/>
      <c r="Q170" s="219"/>
      <c r="R170" s="219"/>
      <c r="S170" s="219"/>
      <c r="T170" s="220"/>
      <c r="AT170" s="221" t="s">
        <v>192</v>
      </c>
      <c r="AU170" s="221" t="s">
        <v>86</v>
      </c>
      <c r="AV170" s="14" t="s">
        <v>86</v>
      </c>
      <c r="AW170" s="14" t="s">
        <v>37</v>
      </c>
      <c r="AX170" s="14" t="s">
        <v>77</v>
      </c>
      <c r="AY170" s="221" t="s">
        <v>179</v>
      </c>
    </row>
    <row r="171" spans="1:65" s="16" customFormat="1" ht="11.25">
      <c r="B171" s="233"/>
      <c r="C171" s="234"/>
      <c r="D171" s="194" t="s">
        <v>192</v>
      </c>
      <c r="E171" s="235" t="s">
        <v>19</v>
      </c>
      <c r="F171" s="236" t="s">
        <v>273</v>
      </c>
      <c r="G171" s="234"/>
      <c r="H171" s="237">
        <v>-1.56</v>
      </c>
      <c r="I171" s="238"/>
      <c r="J171" s="234"/>
      <c r="K171" s="234"/>
      <c r="L171" s="239"/>
      <c r="M171" s="240"/>
      <c r="N171" s="241"/>
      <c r="O171" s="241"/>
      <c r="P171" s="241"/>
      <c r="Q171" s="241"/>
      <c r="R171" s="241"/>
      <c r="S171" s="241"/>
      <c r="T171" s="242"/>
      <c r="AT171" s="243" t="s">
        <v>192</v>
      </c>
      <c r="AU171" s="243" t="s">
        <v>86</v>
      </c>
      <c r="AV171" s="16" t="s">
        <v>94</v>
      </c>
      <c r="AW171" s="16" t="s">
        <v>37</v>
      </c>
      <c r="AX171" s="16" t="s">
        <v>77</v>
      </c>
      <c r="AY171" s="243" t="s">
        <v>179</v>
      </c>
    </row>
    <row r="172" spans="1:65" s="15" customFormat="1" ht="11.25">
      <c r="B172" s="222"/>
      <c r="C172" s="223"/>
      <c r="D172" s="194" t="s">
        <v>192</v>
      </c>
      <c r="E172" s="224" t="s">
        <v>19</v>
      </c>
      <c r="F172" s="225" t="s">
        <v>205</v>
      </c>
      <c r="G172" s="223"/>
      <c r="H172" s="226">
        <v>1.0129999999999999</v>
      </c>
      <c r="I172" s="227"/>
      <c r="J172" s="223"/>
      <c r="K172" s="223"/>
      <c r="L172" s="228"/>
      <c r="M172" s="229"/>
      <c r="N172" s="230"/>
      <c r="O172" s="230"/>
      <c r="P172" s="230"/>
      <c r="Q172" s="230"/>
      <c r="R172" s="230"/>
      <c r="S172" s="230"/>
      <c r="T172" s="231"/>
      <c r="AT172" s="232" t="s">
        <v>192</v>
      </c>
      <c r="AU172" s="232" t="s">
        <v>86</v>
      </c>
      <c r="AV172" s="15" t="s">
        <v>186</v>
      </c>
      <c r="AW172" s="15" t="s">
        <v>37</v>
      </c>
      <c r="AX172" s="15" t="s">
        <v>84</v>
      </c>
      <c r="AY172" s="232" t="s">
        <v>179</v>
      </c>
    </row>
    <row r="173" spans="1:65" s="2" customFormat="1" ht="24.2" customHeight="1">
      <c r="A173" s="37"/>
      <c r="B173" s="38"/>
      <c r="C173" s="181" t="s">
        <v>276</v>
      </c>
      <c r="D173" s="181" t="s">
        <v>181</v>
      </c>
      <c r="E173" s="182" t="s">
        <v>944</v>
      </c>
      <c r="F173" s="183" t="s">
        <v>945</v>
      </c>
      <c r="G173" s="184" t="s">
        <v>228</v>
      </c>
      <c r="H173" s="185">
        <v>0.435</v>
      </c>
      <c r="I173" s="186"/>
      <c r="J173" s="187">
        <f>ROUND(I173*H173,2)</f>
        <v>0</v>
      </c>
      <c r="K173" s="183" t="s">
        <v>185</v>
      </c>
      <c r="L173" s="42"/>
      <c r="M173" s="188" t="s">
        <v>19</v>
      </c>
      <c r="N173" s="189" t="s">
        <v>48</v>
      </c>
      <c r="O173" s="67"/>
      <c r="P173" s="190">
        <f>O173*H173</f>
        <v>0</v>
      </c>
      <c r="Q173" s="190">
        <v>0</v>
      </c>
      <c r="R173" s="190">
        <f>Q173*H173</f>
        <v>0</v>
      </c>
      <c r="S173" s="190">
        <v>0</v>
      </c>
      <c r="T173" s="191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192" t="s">
        <v>186</v>
      </c>
      <c r="AT173" s="192" t="s">
        <v>181</v>
      </c>
      <c r="AU173" s="192" t="s">
        <v>86</v>
      </c>
      <c r="AY173" s="20" t="s">
        <v>179</v>
      </c>
      <c r="BE173" s="193">
        <f>IF(N173="základní",J173,0)</f>
        <v>0</v>
      </c>
      <c r="BF173" s="193">
        <f>IF(N173="snížená",J173,0)</f>
        <v>0</v>
      </c>
      <c r="BG173" s="193">
        <f>IF(N173="zákl. přenesená",J173,0)</f>
        <v>0</v>
      </c>
      <c r="BH173" s="193">
        <f>IF(N173="sníž. přenesená",J173,0)</f>
        <v>0</v>
      </c>
      <c r="BI173" s="193">
        <f>IF(N173="nulová",J173,0)</f>
        <v>0</v>
      </c>
      <c r="BJ173" s="20" t="s">
        <v>84</v>
      </c>
      <c r="BK173" s="193">
        <f>ROUND(I173*H173,2)</f>
        <v>0</v>
      </c>
      <c r="BL173" s="20" t="s">
        <v>186</v>
      </c>
      <c r="BM173" s="192" t="s">
        <v>946</v>
      </c>
    </row>
    <row r="174" spans="1:65" s="2" customFormat="1" ht="39">
      <c r="A174" s="37"/>
      <c r="B174" s="38"/>
      <c r="C174" s="39"/>
      <c r="D174" s="194" t="s">
        <v>188</v>
      </c>
      <c r="E174" s="39"/>
      <c r="F174" s="195" t="s">
        <v>947</v>
      </c>
      <c r="G174" s="39"/>
      <c r="H174" s="39"/>
      <c r="I174" s="196"/>
      <c r="J174" s="39"/>
      <c r="K174" s="39"/>
      <c r="L174" s="42"/>
      <c r="M174" s="197"/>
      <c r="N174" s="198"/>
      <c r="O174" s="67"/>
      <c r="P174" s="67"/>
      <c r="Q174" s="67"/>
      <c r="R174" s="67"/>
      <c r="S174" s="67"/>
      <c r="T174" s="68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20" t="s">
        <v>188</v>
      </c>
      <c r="AU174" s="20" t="s">
        <v>86</v>
      </c>
    </row>
    <row r="175" spans="1:65" s="2" customFormat="1" ht="11.25">
      <c r="A175" s="37"/>
      <c r="B175" s="38"/>
      <c r="C175" s="39"/>
      <c r="D175" s="199" t="s">
        <v>190</v>
      </c>
      <c r="E175" s="39"/>
      <c r="F175" s="200" t="s">
        <v>948</v>
      </c>
      <c r="G175" s="39"/>
      <c r="H175" s="39"/>
      <c r="I175" s="196"/>
      <c r="J175" s="39"/>
      <c r="K175" s="39"/>
      <c r="L175" s="42"/>
      <c r="M175" s="197"/>
      <c r="N175" s="198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190</v>
      </c>
      <c r="AU175" s="20" t="s">
        <v>86</v>
      </c>
    </row>
    <row r="176" spans="1:65" s="13" customFormat="1" ht="22.5">
      <c r="B176" s="201"/>
      <c r="C176" s="202"/>
      <c r="D176" s="194" t="s">
        <v>192</v>
      </c>
      <c r="E176" s="203" t="s">
        <v>19</v>
      </c>
      <c r="F176" s="204" t="s">
        <v>269</v>
      </c>
      <c r="G176" s="202"/>
      <c r="H176" s="203" t="s">
        <v>19</v>
      </c>
      <c r="I176" s="205"/>
      <c r="J176" s="202"/>
      <c r="K176" s="202"/>
      <c r="L176" s="206"/>
      <c r="M176" s="207"/>
      <c r="N176" s="208"/>
      <c r="O176" s="208"/>
      <c r="P176" s="208"/>
      <c r="Q176" s="208"/>
      <c r="R176" s="208"/>
      <c r="S176" s="208"/>
      <c r="T176" s="209"/>
      <c r="AT176" s="210" t="s">
        <v>192</v>
      </c>
      <c r="AU176" s="210" t="s">
        <v>86</v>
      </c>
      <c r="AV176" s="13" t="s">
        <v>84</v>
      </c>
      <c r="AW176" s="13" t="s">
        <v>37</v>
      </c>
      <c r="AX176" s="13" t="s">
        <v>77</v>
      </c>
      <c r="AY176" s="210" t="s">
        <v>179</v>
      </c>
    </row>
    <row r="177" spans="1:65" s="14" customFormat="1" ht="22.5">
      <c r="B177" s="211"/>
      <c r="C177" s="212"/>
      <c r="D177" s="194" t="s">
        <v>192</v>
      </c>
      <c r="E177" s="213" t="s">
        <v>19</v>
      </c>
      <c r="F177" s="214" t="s">
        <v>282</v>
      </c>
      <c r="G177" s="212"/>
      <c r="H177" s="215">
        <v>0.435</v>
      </c>
      <c r="I177" s="216"/>
      <c r="J177" s="212"/>
      <c r="K177" s="212"/>
      <c r="L177" s="217"/>
      <c r="M177" s="218"/>
      <c r="N177" s="219"/>
      <c r="O177" s="219"/>
      <c r="P177" s="219"/>
      <c r="Q177" s="219"/>
      <c r="R177" s="219"/>
      <c r="S177" s="219"/>
      <c r="T177" s="220"/>
      <c r="AT177" s="221" t="s">
        <v>192</v>
      </c>
      <c r="AU177" s="221" t="s">
        <v>86</v>
      </c>
      <c r="AV177" s="14" t="s">
        <v>86</v>
      </c>
      <c r="AW177" s="14" t="s">
        <v>37</v>
      </c>
      <c r="AX177" s="14" t="s">
        <v>84</v>
      </c>
      <c r="AY177" s="221" t="s">
        <v>179</v>
      </c>
    </row>
    <row r="178" spans="1:65" s="2" customFormat="1" ht="37.9" customHeight="1">
      <c r="A178" s="37"/>
      <c r="B178" s="38"/>
      <c r="C178" s="181" t="s">
        <v>283</v>
      </c>
      <c r="D178" s="181" t="s">
        <v>181</v>
      </c>
      <c r="E178" s="182" t="s">
        <v>284</v>
      </c>
      <c r="F178" s="183" t="s">
        <v>285</v>
      </c>
      <c r="G178" s="184" t="s">
        <v>228</v>
      </c>
      <c r="H178" s="185">
        <v>1.0129999999999999</v>
      </c>
      <c r="I178" s="186"/>
      <c r="J178" s="187">
        <f>ROUND(I178*H178,2)</f>
        <v>0</v>
      </c>
      <c r="K178" s="183" t="s">
        <v>185</v>
      </c>
      <c r="L178" s="42"/>
      <c r="M178" s="188" t="s">
        <v>19</v>
      </c>
      <c r="N178" s="189" t="s">
        <v>48</v>
      </c>
      <c r="O178" s="67"/>
      <c r="P178" s="190">
        <f>O178*H178</f>
        <v>0</v>
      </c>
      <c r="Q178" s="190">
        <v>0</v>
      </c>
      <c r="R178" s="190">
        <f>Q178*H178</f>
        <v>0</v>
      </c>
      <c r="S178" s="190">
        <v>0</v>
      </c>
      <c r="T178" s="191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92" t="s">
        <v>186</v>
      </c>
      <c r="AT178" s="192" t="s">
        <v>181</v>
      </c>
      <c r="AU178" s="192" t="s">
        <v>86</v>
      </c>
      <c r="AY178" s="20" t="s">
        <v>179</v>
      </c>
      <c r="BE178" s="193">
        <f>IF(N178="základní",J178,0)</f>
        <v>0</v>
      </c>
      <c r="BF178" s="193">
        <f>IF(N178="snížená",J178,0)</f>
        <v>0</v>
      </c>
      <c r="BG178" s="193">
        <f>IF(N178="zákl. přenesená",J178,0)</f>
        <v>0</v>
      </c>
      <c r="BH178" s="193">
        <f>IF(N178="sníž. přenesená",J178,0)</f>
        <v>0</v>
      </c>
      <c r="BI178" s="193">
        <f>IF(N178="nulová",J178,0)</f>
        <v>0</v>
      </c>
      <c r="BJ178" s="20" t="s">
        <v>84</v>
      </c>
      <c r="BK178" s="193">
        <f>ROUND(I178*H178,2)</f>
        <v>0</v>
      </c>
      <c r="BL178" s="20" t="s">
        <v>186</v>
      </c>
      <c r="BM178" s="192" t="s">
        <v>286</v>
      </c>
    </row>
    <row r="179" spans="1:65" s="2" customFormat="1" ht="39">
      <c r="A179" s="37"/>
      <c r="B179" s="38"/>
      <c r="C179" s="39"/>
      <c r="D179" s="194" t="s">
        <v>188</v>
      </c>
      <c r="E179" s="39"/>
      <c r="F179" s="195" t="s">
        <v>287</v>
      </c>
      <c r="G179" s="39"/>
      <c r="H179" s="39"/>
      <c r="I179" s="196"/>
      <c r="J179" s="39"/>
      <c r="K179" s="39"/>
      <c r="L179" s="42"/>
      <c r="M179" s="197"/>
      <c r="N179" s="198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188</v>
      </c>
      <c r="AU179" s="20" t="s">
        <v>86</v>
      </c>
    </row>
    <row r="180" spans="1:65" s="2" customFormat="1" ht="11.25">
      <c r="A180" s="37"/>
      <c r="B180" s="38"/>
      <c r="C180" s="39"/>
      <c r="D180" s="199" t="s">
        <v>190</v>
      </c>
      <c r="E180" s="39"/>
      <c r="F180" s="200" t="s">
        <v>288</v>
      </c>
      <c r="G180" s="39"/>
      <c r="H180" s="39"/>
      <c r="I180" s="196"/>
      <c r="J180" s="39"/>
      <c r="K180" s="39"/>
      <c r="L180" s="42"/>
      <c r="M180" s="197"/>
      <c r="N180" s="198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190</v>
      </c>
      <c r="AU180" s="20" t="s">
        <v>86</v>
      </c>
    </row>
    <row r="181" spans="1:65" s="13" customFormat="1" ht="11.25">
      <c r="B181" s="201"/>
      <c r="C181" s="202"/>
      <c r="D181" s="194" t="s">
        <v>192</v>
      </c>
      <c r="E181" s="203" t="s">
        <v>19</v>
      </c>
      <c r="F181" s="204" t="s">
        <v>289</v>
      </c>
      <c r="G181" s="202"/>
      <c r="H181" s="203" t="s">
        <v>19</v>
      </c>
      <c r="I181" s="205"/>
      <c r="J181" s="202"/>
      <c r="K181" s="202"/>
      <c r="L181" s="206"/>
      <c r="M181" s="207"/>
      <c r="N181" s="208"/>
      <c r="O181" s="208"/>
      <c r="P181" s="208"/>
      <c r="Q181" s="208"/>
      <c r="R181" s="208"/>
      <c r="S181" s="208"/>
      <c r="T181" s="209"/>
      <c r="AT181" s="210" t="s">
        <v>192</v>
      </c>
      <c r="AU181" s="210" t="s">
        <v>86</v>
      </c>
      <c r="AV181" s="13" t="s">
        <v>84</v>
      </c>
      <c r="AW181" s="13" t="s">
        <v>37</v>
      </c>
      <c r="AX181" s="13" t="s">
        <v>77</v>
      </c>
      <c r="AY181" s="210" t="s">
        <v>179</v>
      </c>
    </row>
    <row r="182" spans="1:65" s="14" customFormat="1" ht="11.25">
      <c r="B182" s="211"/>
      <c r="C182" s="212"/>
      <c r="D182" s="194" t="s">
        <v>192</v>
      </c>
      <c r="E182" s="213" t="s">
        <v>19</v>
      </c>
      <c r="F182" s="214" t="s">
        <v>949</v>
      </c>
      <c r="G182" s="212"/>
      <c r="H182" s="215">
        <v>1.0129999999999999</v>
      </c>
      <c r="I182" s="216"/>
      <c r="J182" s="212"/>
      <c r="K182" s="212"/>
      <c r="L182" s="217"/>
      <c r="M182" s="218"/>
      <c r="N182" s="219"/>
      <c r="O182" s="219"/>
      <c r="P182" s="219"/>
      <c r="Q182" s="219"/>
      <c r="R182" s="219"/>
      <c r="S182" s="219"/>
      <c r="T182" s="220"/>
      <c r="AT182" s="221" t="s">
        <v>192</v>
      </c>
      <c r="AU182" s="221" t="s">
        <v>86</v>
      </c>
      <c r="AV182" s="14" t="s">
        <v>86</v>
      </c>
      <c r="AW182" s="14" t="s">
        <v>37</v>
      </c>
      <c r="AX182" s="14" t="s">
        <v>84</v>
      </c>
      <c r="AY182" s="221" t="s">
        <v>179</v>
      </c>
    </row>
    <row r="183" spans="1:65" s="2" customFormat="1" ht="37.9" customHeight="1">
      <c r="A183" s="37"/>
      <c r="B183" s="38"/>
      <c r="C183" s="181" t="s">
        <v>8</v>
      </c>
      <c r="D183" s="181" t="s">
        <v>181</v>
      </c>
      <c r="E183" s="182" t="s">
        <v>291</v>
      </c>
      <c r="F183" s="183" t="s">
        <v>292</v>
      </c>
      <c r="G183" s="184" t="s">
        <v>228</v>
      </c>
      <c r="H183" s="185">
        <v>10.130000000000001</v>
      </c>
      <c r="I183" s="186"/>
      <c r="J183" s="187">
        <f>ROUND(I183*H183,2)</f>
        <v>0</v>
      </c>
      <c r="K183" s="183" t="s">
        <v>185</v>
      </c>
      <c r="L183" s="42"/>
      <c r="M183" s="188" t="s">
        <v>19</v>
      </c>
      <c r="N183" s="189" t="s">
        <v>48</v>
      </c>
      <c r="O183" s="67"/>
      <c r="P183" s="190">
        <f>O183*H183</f>
        <v>0</v>
      </c>
      <c r="Q183" s="190">
        <v>0</v>
      </c>
      <c r="R183" s="190">
        <f>Q183*H183</f>
        <v>0</v>
      </c>
      <c r="S183" s="190">
        <v>0</v>
      </c>
      <c r="T183" s="191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92" t="s">
        <v>186</v>
      </c>
      <c r="AT183" s="192" t="s">
        <v>181</v>
      </c>
      <c r="AU183" s="192" t="s">
        <v>86</v>
      </c>
      <c r="AY183" s="20" t="s">
        <v>179</v>
      </c>
      <c r="BE183" s="193">
        <f>IF(N183="základní",J183,0)</f>
        <v>0</v>
      </c>
      <c r="BF183" s="193">
        <f>IF(N183="snížená",J183,0)</f>
        <v>0</v>
      </c>
      <c r="BG183" s="193">
        <f>IF(N183="zákl. přenesená",J183,0)</f>
        <v>0</v>
      </c>
      <c r="BH183" s="193">
        <f>IF(N183="sníž. přenesená",J183,0)</f>
        <v>0</v>
      </c>
      <c r="BI183" s="193">
        <f>IF(N183="nulová",J183,0)</f>
        <v>0</v>
      </c>
      <c r="BJ183" s="20" t="s">
        <v>84</v>
      </c>
      <c r="BK183" s="193">
        <f>ROUND(I183*H183,2)</f>
        <v>0</v>
      </c>
      <c r="BL183" s="20" t="s">
        <v>186</v>
      </c>
      <c r="BM183" s="192" t="s">
        <v>293</v>
      </c>
    </row>
    <row r="184" spans="1:65" s="2" customFormat="1" ht="48.75">
      <c r="A184" s="37"/>
      <c r="B184" s="38"/>
      <c r="C184" s="39"/>
      <c r="D184" s="194" t="s">
        <v>188</v>
      </c>
      <c r="E184" s="39"/>
      <c r="F184" s="195" t="s">
        <v>294</v>
      </c>
      <c r="G184" s="39"/>
      <c r="H184" s="39"/>
      <c r="I184" s="196"/>
      <c r="J184" s="39"/>
      <c r="K184" s="39"/>
      <c r="L184" s="42"/>
      <c r="M184" s="197"/>
      <c r="N184" s="198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188</v>
      </c>
      <c r="AU184" s="20" t="s">
        <v>86</v>
      </c>
    </row>
    <row r="185" spans="1:65" s="2" customFormat="1" ht="11.25">
      <c r="A185" s="37"/>
      <c r="B185" s="38"/>
      <c r="C185" s="39"/>
      <c r="D185" s="199" t="s">
        <v>190</v>
      </c>
      <c r="E185" s="39"/>
      <c r="F185" s="200" t="s">
        <v>295</v>
      </c>
      <c r="G185" s="39"/>
      <c r="H185" s="39"/>
      <c r="I185" s="196"/>
      <c r="J185" s="39"/>
      <c r="K185" s="39"/>
      <c r="L185" s="42"/>
      <c r="M185" s="197"/>
      <c r="N185" s="198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190</v>
      </c>
      <c r="AU185" s="20" t="s">
        <v>86</v>
      </c>
    </row>
    <row r="186" spans="1:65" s="13" customFormat="1" ht="22.5">
      <c r="B186" s="201"/>
      <c r="C186" s="202"/>
      <c r="D186" s="194" t="s">
        <v>192</v>
      </c>
      <c r="E186" s="203" t="s">
        <v>19</v>
      </c>
      <c r="F186" s="204" t="s">
        <v>296</v>
      </c>
      <c r="G186" s="202"/>
      <c r="H186" s="203" t="s">
        <v>19</v>
      </c>
      <c r="I186" s="205"/>
      <c r="J186" s="202"/>
      <c r="K186" s="202"/>
      <c r="L186" s="206"/>
      <c r="M186" s="207"/>
      <c r="N186" s="208"/>
      <c r="O186" s="208"/>
      <c r="P186" s="208"/>
      <c r="Q186" s="208"/>
      <c r="R186" s="208"/>
      <c r="S186" s="208"/>
      <c r="T186" s="209"/>
      <c r="AT186" s="210" t="s">
        <v>192</v>
      </c>
      <c r="AU186" s="210" t="s">
        <v>86</v>
      </c>
      <c r="AV186" s="13" t="s">
        <v>84</v>
      </c>
      <c r="AW186" s="13" t="s">
        <v>37</v>
      </c>
      <c r="AX186" s="13" t="s">
        <v>77</v>
      </c>
      <c r="AY186" s="210" t="s">
        <v>179</v>
      </c>
    </row>
    <row r="187" spans="1:65" s="13" customFormat="1" ht="11.25">
      <c r="B187" s="201"/>
      <c r="C187" s="202"/>
      <c r="D187" s="194" t="s">
        <v>192</v>
      </c>
      <c r="E187" s="203" t="s">
        <v>19</v>
      </c>
      <c r="F187" s="204" t="s">
        <v>297</v>
      </c>
      <c r="G187" s="202"/>
      <c r="H187" s="203" t="s">
        <v>19</v>
      </c>
      <c r="I187" s="205"/>
      <c r="J187" s="202"/>
      <c r="K187" s="202"/>
      <c r="L187" s="206"/>
      <c r="M187" s="207"/>
      <c r="N187" s="208"/>
      <c r="O187" s="208"/>
      <c r="P187" s="208"/>
      <c r="Q187" s="208"/>
      <c r="R187" s="208"/>
      <c r="S187" s="208"/>
      <c r="T187" s="209"/>
      <c r="AT187" s="210" t="s">
        <v>192</v>
      </c>
      <c r="AU187" s="210" t="s">
        <v>86</v>
      </c>
      <c r="AV187" s="13" t="s">
        <v>84</v>
      </c>
      <c r="AW187" s="13" t="s">
        <v>37</v>
      </c>
      <c r="AX187" s="13" t="s">
        <v>77</v>
      </c>
      <c r="AY187" s="210" t="s">
        <v>179</v>
      </c>
    </row>
    <row r="188" spans="1:65" s="14" customFormat="1" ht="11.25">
      <c r="B188" s="211"/>
      <c r="C188" s="212"/>
      <c r="D188" s="194" t="s">
        <v>192</v>
      </c>
      <c r="E188" s="213" t="s">
        <v>19</v>
      </c>
      <c r="F188" s="214" t="s">
        <v>950</v>
      </c>
      <c r="G188" s="212"/>
      <c r="H188" s="215">
        <v>10.130000000000001</v>
      </c>
      <c r="I188" s="216"/>
      <c r="J188" s="212"/>
      <c r="K188" s="212"/>
      <c r="L188" s="217"/>
      <c r="M188" s="218"/>
      <c r="N188" s="219"/>
      <c r="O188" s="219"/>
      <c r="P188" s="219"/>
      <c r="Q188" s="219"/>
      <c r="R188" s="219"/>
      <c r="S188" s="219"/>
      <c r="T188" s="220"/>
      <c r="AT188" s="221" t="s">
        <v>192</v>
      </c>
      <c r="AU188" s="221" t="s">
        <v>86</v>
      </c>
      <c r="AV188" s="14" t="s">
        <v>86</v>
      </c>
      <c r="AW188" s="14" t="s">
        <v>37</v>
      </c>
      <c r="AX188" s="14" t="s">
        <v>84</v>
      </c>
      <c r="AY188" s="221" t="s">
        <v>179</v>
      </c>
    </row>
    <row r="189" spans="1:65" s="2" customFormat="1" ht="37.9" customHeight="1">
      <c r="A189" s="37"/>
      <c r="B189" s="38"/>
      <c r="C189" s="181" t="s">
        <v>299</v>
      </c>
      <c r="D189" s="181" t="s">
        <v>181</v>
      </c>
      <c r="E189" s="182" t="s">
        <v>300</v>
      </c>
      <c r="F189" s="183" t="s">
        <v>301</v>
      </c>
      <c r="G189" s="184" t="s">
        <v>228</v>
      </c>
      <c r="H189" s="185">
        <v>0.435</v>
      </c>
      <c r="I189" s="186"/>
      <c r="J189" s="187">
        <f>ROUND(I189*H189,2)</f>
        <v>0</v>
      </c>
      <c r="K189" s="183" t="s">
        <v>185</v>
      </c>
      <c r="L189" s="42"/>
      <c r="M189" s="188" t="s">
        <v>19</v>
      </c>
      <c r="N189" s="189" t="s">
        <v>48</v>
      </c>
      <c r="O189" s="67"/>
      <c r="P189" s="190">
        <f>O189*H189</f>
        <v>0</v>
      </c>
      <c r="Q189" s="190">
        <v>0</v>
      </c>
      <c r="R189" s="190">
        <f>Q189*H189</f>
        <v>0</v>
      </c>
      <c r="S189" s="190">
        <v>0</v>
      </c>
      <c r="T189" s="191">
        <f>S189*H189</f>
        <v>0</v>
      </c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R189" s="192" t="s">
        <v>186</v>
      </c>
      <c r="AT189" s="192" t="s">
        <v>181</v>
      </c>
      <c r="AU189" s="192" t="s">
        <v>86</v>
      </c>
      <c r="AY189" s="20" t="s">
        <v>179</v>
      </c>
      <c r="BE189" s="193">
        <f>IF(N189="základní",J189,0)</f>
        <v>0</v>
      </c>
      <c r="BF189" s="193">
        <f>IF(N189="snížená",J189,0)</f>
        <v>0</v>
      </c>
      <c r="BG189" s="193">
        <f>IF(N189="zákl. přenesená",J189,0)</f>
        <v>0</v>
      </c>
      <c r="BH189" s="193">
        <f>IF(N189="sníž. přenesená",J189,0)</f>
        <v>0</v>
      </c>
      <c r="BI189" s="193">
        <f>IF(N189="nulová",J189,0)</f>
        <v>0</v>
      </c>
      <c r="BJ189" s="20" t="s">
        <v>84</v>
      </c>
      <c r="BK189" s="193">
        <f>ROUND(I189*H189,2)</f>
        <v>0</v>
      </c>
      <c r="BL189" s="20" t="s">
        <v>186</v>
      </c>
      <c r="BM189" s="192" t="s">
        <v>302</v>
      </c>
    </row>
    <row r="190" spans="1:65" s="2" customFormat="1" ht="39">
      <c r="A190" s="37"/>
      <c r="B190" s="38"/>
      <c r="C190" s="39"/>
      <c r="D190" s="194" t="s">
        <v>188</v>
      </c>
      <c r="E190" s="39"/>
      <c r="F190" s="195" t="s">
        <v>303</v>
      </c>
      <c r="G190" s="39"/>
      <c r="H190" s="39"/>
      <c r="I190" s="196"/>
      <c r="J190" s="39"/>
      <c r="K190" s="39"/>
      <c r="L190" s="42"/>
      <c r="M190" s="197"/>
      <c r="N190" s="198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188</v>
      </c>
      <c r="AU190" s="20" t="s">
        <v>86</v>
      </c>
    </row>
    <row r="191" spans="1:65" s="2" customFormat="1" ht="11.25">
      <c r="A191" s="37"/>
      <c r="B191" s="38"/>
      <c r="C191" s="39"/>
      <c r="D191" s="199" t="s">
        <v>190</v>
      </c>
      <c r="E191" s="39"/>
      <c r="F191" s="200" t="s">
        <v>304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190</v>
      </c>
      <c r="AU191" s="20" t="s">
        <v>86</v>
      </c>
    </row>
    <row r="192" spans="1:65" s="13" customFormat="1" ht="22.5">
      <c r="B192" s="201"/>
      <c r="C192" s="202"/>
      <c r="D192" s="194" t="s">
        <v>192</v>
      </c>
      <c r="E192" s="203" t="s">
        <v>19</v>
      </c>
      <c r="F192" s="204" t="s">
        <v>305</v>
      </c>
      <c r="G192" s="202"/>
      <c r="H192" s="203" t="s">
        <v>19</v>
      </c>
      <c r="I192" s="205"/>
      <c r="J192" s="202"/>
      <c r="K192" s="202"/>
      <c r="L192" s="206"/>
      <c r="M192" s="207"/>
      <c r="N192" s="208"/>
      <c r="O192" s="208"/>
      <c r="P192" s="208"/>
      <c r="Q192" s="208"/>
      <c r="R192" s="208"/>
      <c r="S192" s="208"/>
      <c r="T192" s="209"/>
      <c r="AT192" s="210" t="s">
        <v>192</v>
      </c>
      <c r="AU192" s="210" t="s">
        <v>86</v>
      </c>
      <c r="AV192" s="13" t="s">
        <v>84</v>
      </c>
      <c r="AW192" s="13" t="s">
        <v>37</v>
      </c>
      <c r="AX192" s="13" t="s">
        <v>77</v>
      </c>
      <c r="AY192" s="210" t="s">
        <v>179</v>
      </c>
    </row>
    <row r="193" spans="1:65" s="14" customFormat="1" ht="11.25">
      <c r="B193" s="211"/>
      <c r="C193" s="212"/>
      <c r="D193" s="194" t="s">
        <v>192</v>
      </c>
      <c r="E193" s="213" t="s">
        <v>19</v>
      </c>
      <c r="F193" s="214" t="s">
        <v>306</v>
      </c>
      <c r="G193" s="212"/>
      <c r="H193" s="215">
        <v>0.435</v>
      </c>
      <c r="I193" s="216"/>
      <c r="J193" s="212"/>
      <c r="K193" s="212"/>
      <c r="L193" s="217"/>
      <c r="M193" s="218"/>
      <c r="N193" s="219"/>
      <c r="O193" s="219"/>
      <c r="P193" s="219"/>
      <c r="Q193" s="219"/>
      <c r="R193" s="219"/>
      <c r="S193" s="219"/>
      <c r="T193" s="220"/>
      <c r="AT193" s="221" t="s">
        <v>192</v>
      </c>
      <c r="AU193" s="221" t="s">
        <v>86</v>
      </c>
      <c r="AV193" s="14" t="s">
        <v>86</v>
      </c>
      <c r="AW193" s="14" t="s">
        <v>37</v>
      </c>
      <c r="AX193" s="14" t="s">
        <v>84</v>
      </c>
      <c r="AY193" s="221" t="s">
        <v>179</v>
      </c>
    </row>
    <row r="194" spans="1:65" s="2" customFormat="1" ht="37.9" customHeight="1">
      <c r="A194" s="37"/>
      <c r="B194" s="38"/>
      <c r="C194" s="181" t="s">
        <v>307</v>
      </c>
      <c r="D194" s="181" t="s">
        <v>181</v>
      </c>
      <c r="E194" s="182" t="s">
        <v>308</v>
      </c>
      <c r="F194" s="183" t="s">
        <v>309</v>
      </c>
      <c r="G194" s="184" t="s">
        <v>228</v>
      </c>
      <c r="H194" s="185">
        <v>4.3499999999999996</v>
      </c>
      <c r="I194" s="186"/>
      <c r="J194" s="187">
        <f>ROUND(I194*H194,2)</f>
        <v>0</v>
      </c>
      <c r="K194" s="183" t="s">
        <v>185</v>
      </c>
      <c r="L194" s="42"/>
      <c r="M194" s="188" t="s">
        <v>19</v>
      </c>
      <c r="N194" s="189" t="s">
        <v>48</v>
      </c>
      <c r="O194" s="67"/>
      <c r="P194" s="190">
        <f>O194*H194</f>
        <v>0</v>
      </c>
      <c r="Q194" s="190">
        <v>0</v>
      </c>
      <c r="R194" s="190">
        <f>Q194*H194</f>
        <v>0</v>
      </c>
      <c r="S194" s="190">
        <v>0</v>
      </c>
      <c r="T194" s="191">
        <f>S194*H194</f>
        <v>0</v>
      </c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R194" s="192" t="s">
        <v>186</v>
      </c>
      <c r="AT194" s="192" t="s">
        <v>181</v>
      </c>
      <c r="AU194" s="192" t="s">
        <v>86</v>
      </c>
      <c r="AY194" s="20" t="s">
        <v>179</v>
      </c>
      <c r="BE194" s="193">
        <f>IF(N194="základní",J194,0)</f>
        <v>0</v>
      </c>
      <c r="BF194" s="193">
        <f>IF(N194="snížená",J194,0)</f>
        <v>0</v>
      </c>
      <c r="BG194" s="193">
        <f>IF(N194="zákl. přenesená",J194,0)</f>
        <v>0</v>
      </c>
      <c r="BH194" s="193">
        <f>IF(N194="sníž. přenesená",J194,0)</f>
        <v>0</v>
      </c>
      <c r="BI194" s="193">
        <f>IF(N194="nulová",J194,0)</f>
        <v>0</v>
      </c>
      <c r="BJ194" s="20" t="s">
        <v>84</v>
      </c>
      <c r="BK194" s="193">
        <f>ROUND(I194*H194,2)</f>
        <v>0</v>
      </c>
      <c r="BL194" s="20" t="s">
        <v>186</v>
      </c>
      <c r="BM194" s="192" t="s">
        <v>310</v>
      </c>
    </row>
    <row r="195" spans="1:65" s="2" customFormat="1" ht="48.75">
      <c r="A195" s="37"/>
      <c r="B195" s="38"/>
      <c r="C195" s="39"/>
      <c r="D195" s="194" t="s">
        <v>188</v>
      </c>
      <c r="E195" s="39"/>
      <c r="F195" s="195" t="s">
        <v>311</v>
      </c>
      <c r="G195" s="39"/>
      <c r="H195" s="39"/>
      <c r="I195" s="196"/>
      <c r="J195" s="39"/>
      <c r="K195" s="39"/>
      <c r="L195" s="42"/>
      <c r="M195" s="197"/>
      <c r="N195" s="198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188</v>
      </c>
      <c r="AU195" s="20" t="s">
        <v>86</v>
      </c>
    </row>
    <row r="196" spans="1:65" s="2" customFormat="1" ht="11.25">
      <c r="A196" s="37"/>
      <c r="B196" s="38"/>
      <c r="C196" s="39"/>
      <c r="D196" s="199" t="s">
        <v>190</v>
      </c>
      <c r="E196" s="39"/>
      <c r="F196" s="200" t="s">
        <v>312</v>
      </c>
      <c r="G196" s="39"/>
      <c r="H196" s="39"/>
      <c r="I196" s="196"/>
      <c r="J196" s="39"/>
      <c r="K196" s="39"/>
      <c r="L196" s="42"/>
      <c r="M196" s="197"/>
      <c r="N196" s="198"/>
      <c r="O196" s="67"/>
      <c r="P196" s="67"/>
      <c r="Q196" s="67"/>
      <c r="R196" s="67"/>
      <c r="S196" s="67"/>
      <c r="T196" s="68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T196" s="20" t="s">
        <v>190</v>
      </c>
      <c r="AU196" s="20" t="s">
        <v>86</v>
      </c>
    </row>
    <row r="197" spans="1:65" s="13" customFormat="1" ht="22.5">
      <c r="B197" s="201"/>
      <c r="C197" s="202"/>
      <c r="D197" s="194" t="s">
        <v>192</v>
      </c>
      <c r="E197" s="203" t="s">
        <v>19</v>
      </c>
      <c r="F197" s="204" t="s">
        <v>313</v>
      </c>
      <c r="G197" s="202"/>
      <c r="H197" s="203" t="s">
        <v>19</v>
      </c>
      <c r="I197" s="205"/>
      <c r="J197" s="202"/>
      <c r="K197" s="202"/>
      <c r="L197" s="206"/>
      <c r="M197" s="207"/>
      <c r="N197" s="208"/>
      <c r="O197" s="208"/>
      <c r="P197" s="208"/>
      <c r="Q197" s="208"/>
      <c r="R197" s="208"/>
      <c r="S197" s="208"/>
      <c r="T197" s="209"/>
      <c r="AT197" s="210" t="s">
        <v>192</v>
      </c>
      <c r="AU197" s="210" t="s">
        <v>86</v>
      </c>
      <c r="AV197" s="13" t="s">
        <v>84</v>
      </c>
      <c r="AW197" s="13" t="s">
        <v>37</v>
      </c>
      <c r="AX197" s="13" t="s">
        <v>77</v>
      </c>
      <c r="AY197" s="210" t="s">
        <v>179</v>
      </c>
    </row>
    <row r="198" spans="1:65" s="13" customFormat="1" ht="11.25">
      <c r="B198" s="201"/>
      <c r="C198" s="202"/>
      <c r="D198" s="194" t="s">
        <v>192</v>
      </c>
      <c r="E198" s="203" t="s">
        <v>19</v>
      </c>
      <c r="F198" s="204" t="s">
        <v>297</v>
      </c>
      <c r="G198" s="202"/>
      <c r="H198" s="203" t="s">
        <v>19</v>
      </c>
      <c r="I198" s="205"/>
      <c r="J198" s="202"/>
      <c r="K198" s="202"/>
      <c r="L198" s="206"/>
      <c r="M198" s="207"/>
      <c r="N198" s="208"/>
      <c r="O198" s="208"/>
      <c r="P198" s="208"/>
      <c r="Q198" s="208"/>
      <c r="R198" s="208"/>
      <c r="S198" s="208"/>
      <c r="T198" s="209"/>
      <c r="AT198" s="210" t="s">
        <v>192</v>
      </c>
      <c r="AU198" s="210" t="s">
        <v>86</v>
      </c>
      <c r="AV198" s="13" t="s">
        <v>84</v>
      </c>
      <c r="AW198" s="13" t="s">
        <v>37</v>
      </c>
      <c r="AX198" s="13" t="s">
        <v>77</v>
      </c>
      <c r="AY198" s="210" t="s">
        <v>179</v>
      </c>
    </row>
    <row r="199" spans="1:65" s="14" customFormat="1" ht="11.25">
      <c r="B199" s="211"/>
      <c r="C199" s="212"/>
      <c r="D199" s="194" t="s">
        <v>192</v>
      </c>
      <c r="E199" s="213" t="s">
        <v>19</v>
      </c>
      <c r="F199" s="214" t="s">
        <v>314</v>
      </c>
      <c r="G199" s="212"/>
      <c r="H199" s="215">
        <v>4.3499999999999996</v>
      </c>
      <c r="I199" s="216"/>
      <c r="J199" s="212"/>
      <c r="K199" s="212"/>
      <c r="L199" s="217"/>
      <c r="M199" s="218"/>
      <c r="N199" s="219"/>
      <c r="O199" s="219"/>
      <c r="P199" s="219"/>
      <c r="Q199" s="219"/>
      <c r="R199" s="219"/>
      <c r="S199" s="219"/>
      <c r="T199" s="220"/>
      <c r="AT199" s="221" t="s">
        <v>192</v>
      </c>
      <c r="AU199" s="221" t="s">
        <v>86</v>
      </c>
      <c r="AV199" s="14" t="s">
        <v>86</v>
      </c>
      <c r="AW199" s="14" t="s">
        <v>37</v>
      </c>
      <c r="AX199" s="14" t="s">
        <v>84</v>
      </c>
      <c r="AY199" s="221" t="s">
        <v>179</v>
      </c>
    </row>
    <row r="200" spans="1:65" s="2" customFormat="1" ht="24.2" customHeight="1">
      <c r="A200" s="37"/>
      <c r="B200" s="38"/>
      <c r="C200" s="181" t="s">
        <v>315</v>
      </c>
      <c r="D200" s="181" t="s">
        <v>181</v>
      </c>
      <c r="E200" s="182" t="s">
        <v>316</v>
      </c>
      <c r="F200" s="183" t="s">
        <v>317</v>
      </c>
      <c r="G200" s="184" t="s">
        <v>228</v>
      </c>
      <c r="H200" s="185">
        <v>1.0129999999999999</v>
      </c>
      <c r="I200" s="186"/>
      <c r="J200" s="187">
        <f>ROUND(I200*H200,2)</f>
        <v>0</v>
      </c>
      <c r="K200" s="183" t="s">
        <v>185</v>
      </c>
      <c r="L200" s="42"/>
      <c r="M200" s="188" t="s">
        <v>19</v>
      </c>
      <c r="N200" s="189" t="s">
        <v>48</v>
      </c>
      <c r="O200" s="67"/>
      <c r="P200" s="190">
        <f>O200*H200</f>
        <v>0</v>
      </c>
      <c r="Q200" s="190">
        <v>0</v>
      </c>
      <c r="R200" s="190">
        <f>Q200*H200</f>
        <v>0</v>
      </c>
      <c r="S200" s="190">
        <v>0</v>
      </c>
      <c r="T200" s="191">
        <f>S200*H200</f>
        <v>0</v>
      </c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R200" s="192" t="s">
        <v>186</v>
      </c>
      <c r="AT200" s="192" t="s">
        <v>181</v>
      </c>
      <c r="AU200" s="192" t="s">
        <v>86</v>
      </c>
      <c r="AY200" s="20" t="s">
        <v>179</v>
      </c>
      <c r="BE200" s="193">
        <f>IF(N200="základní",J200,0)</f>
        <v>0</v>
      </c>
      <c r="BF200" s="193">
        <f>IF(N200="snížená",J200,0)</f>
        <v>0</v>
      </c>
      <c r="BG200" s="193">
        <f>IF(N200="zákl. přenesená",J200,0)</f>
        <v>0</v>
      </c>
      <c r="BH200" s="193">
        <f>IF(N200="sníž. přenesená",J200,0)</f>
        <v>0</v>
      </c>
      <c r="BI200" s="193">
        <f>IF(N200="nulová",J200,0)</f>
        <v>0</v>
      </c>
      <c r="BJ200" s="20" t="s">
        <v>84</v>
      </c>
      <c r="BK200" s="193">
        <f>ROUND(I200*H200,2)</f>
        <v>0</v>
      </c>
      <c r="BL200" s="20" t="s">
        <v>186</v>
      </c>
      <c r="BM200" s="192" t="s">
        <v>318</v>
      </c>
    </row>
    <row r="201" spans="1:65" s="2" customFormat="1" ht="29.25">
      <c r="A201" s="37"/>
      <c r="B201" s="38"/>
      <c r="C201" s="39"/>
      <c r="D201" s="194" t="s">
        <v>188</v>
      </c>
      <c r="E201" s="39"/>
      <c r="F201" s="195" t="s">
        <v>319</v>
      </c>
      <c r="G201" s="39"/>
      <c r="H201" s="39"/>
      <c r="I201" s="196"/>
      <c r="J201" s="39"/>
      <c r="K201" s="39"/>
      <c r="L201" s="42"/>
      <c r="M201" s="197"/>
      <c r="N201" s="198"/>
      <c r="O201" s="67"/>
      <c r="P201" s="67"/>
      <c r="Q201" s="67"/>
      <c r="R201" s="67"/>
      <c r="S201" s="67"/>
      <c r="T201" s="68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T201" s="20" t="s">
        <v>188</v>
      </c>
      <c r="AU201" s="20" t="s">
        <v>86</v>
      </c>
    </row>
    <row r="202" spans="1:65" s="2" customFormat="1" ht="11.25">
      <c r="A202" s="37"/>
      <c r="B202" s="38"/>
      <c r="C202" s="39"/>
      <c r="D202" s="199" t="s">
        <v>190</v>
      </c>
      <c r="E202" s="39"/>
      <c r="F202" s="200" t="s">
        <v>320</v>
      </c>
      <c r="G202" s="39"/>
      <c r="H202" s="39"/>
      <c r="I202" s="196"/>
      <c r="J202" s="39"/>
      <c r="K202" s="39"/>
      <c r="L202" s="42"/>
      <c r="M202" s="197"/>
      <c r="N202" s="198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190</v>
      </c>
      <c r="AU202" s="20" t="s">
        <v>86</v>
      </c>
    </row>
    <row r="203" spans="1:65" s="13" customFormat="1" ht="11.25">
      <c r="B203" s="201"/>
      <c r="C203" s="202"/>
      <c r="D203" s="194" t="s">
        <v>192</v>
      </c>
      <c r="E203" s="203" t="s">
        <v>19</v>
      </c>
      <c r="F203" s="204" t="s">
        <v>321</v>
      </c>
      <c r="G203" s="202"/>
      <c r="H203" s="203" t="s">
        <v>19</v>
      </c>
      <c r="I203" s="205"/>
      <c r="J203" s="202"/>
      <c r="K203" s="202"/>
      <c r="L203" s="206"/>
      <c r="M203" s="207"/>
      <c r="N203" s="208"/>
      <c r="O203" s="208"/>
      <c r="P203" s="208"/>
      <c r="Q203" s="208"/>
      <c r="R203" s="208"/>
      <c r="S203" s="208"/>
      <c r="T203" s="209"/>
      <c r="AT203" s="210" t="s">
        <v>192</v>
      </c>
      <c r="AU203" s="210" t="s">
        <v>86</v>
      </c>
      <c r="AV203" s="13" t="s">
        <v>84</v>
      </c>
      <c r="AW203" s="13" t="s">
        <v>37</v>
      </c>
      <c r="AX203" s="13" t="s">
        <v>77</v>
      </c>
      <c r="AY203" s="210" t="s">
        <v>179</v>
      </c>
    </row>
    <row r="204" spans="1:65" s="14" customFormat="1" ht="11.25">
      <c r="B204" s="211"/>
      <c r="C204" s="212"/>
      <c r="D204" s="194" t="s">
        <v>192</v>
      </c>
      <c r="E204" s="213" t="s">
        <v>19</v>
      </c>
      <c r="F204" s="214" t="s">
        <v>949</v>
      </c>
      <c r="G204" s="212"/>
      <c r="H204" s="215">
        <v>1.0129999999999999</v>
      </c>
      <c r="I204" s="216"/>
      <c r="J204" s="212"/>
      <c r="K204" s="212"/>
      <c r="L204" s="217"/>
      <c r="M204" s="218"/>
      <c r="N204" s="219"/>
      <c r="O204" s="219"/>
      <c r="P204" s="219"/>
      <c r="Q204" s="219"/>
      <c r="R204" s="219"/>
      <c r="S204" s="219"/>
      <c r="T204" s="220"/>
      <c r="AT204" s="221" t="s">
        <v>192</v>
      </c>
      <c r="AU204" s="221" t="s">
        <v>86</v>
      </c>
      <c r="AV204" s="14" t="s">
        <v>86</v>
      </c>
      <c r="AW204" s="14" t="s">
        <v>37</v>
      </c>
      <c r="AX204" s="14" t="s">
        <v>84</v>
      </c>
      <c r="AY204" s="221" t="s">
        <v>179</v>
      </c>
    </row>
    <row r="205" spans="1:65" s="2" customFormat="1" ht="24.2" customHeight="1">
      <c r="A205" s="37"/>
      <c r="B205" s="38"/>
      <c r="C205" s="181" t="s">
        <v>322</v>
      </c>
      <c r="D205" s="181" t="s">
        <v>181</v>
      </c>
      <c r="E205" s="182" t="s">
        <v>323</v>
      </c>
      <c r="F205" s="183" t="s">
        <v>324</v>
      </c>
      <c r="G205" s="184" t="s">
        <v>228</v>
      </c>
      <c r="H205" s="185">
        <v>0.435</v>
      </c>
      <c r="I205" s="186"/>
      <c r="J205" s="187">
        <f>ROUND(I205*H205,2)</f>
        <v>0</v>
      </c>
      <c r="K205" s="183" t="s">
        <v>185</v>
      </c>
      <c r="L205" s="42"/>
      <c r="M205" s="188" t="s">
        <v>19</v>
      </c>
      <c r="N205" s="189" t="s">
        <v>48</v>
      </c>
      <c r="O205" s="67"/>
      <c r="P205" s="190">
        <f>O205*H205</f>
        <v>0</v>
      </c>
      <c r="Q205" s="190">
        <v>0</v>
      </c>
      <c r="R205" s="190">
        <f>Q205*H205</f>
        <v>0</v>
      </c>
      <c r="S205" s="190">
        <v>0</v>
      </c>
      <c r="T205" s="191">
        <f>S205*H205</f>
        <v>0</v>
      </c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R205" s="192" t="s">
        <v>186</v>
      </c>
      <c r="AT205" s="192" t="s">
        <v>181</v>
      </c>
      <c r="AU205" s="192" t="s">
        <v>86</v>
      </c>
      <c r="AY205" s="20" t="s">
        <v>179</v>
      </c>
      <c r="BE205" s="193">
        <f>IF(N205="základní",J205,0)</f>
        <v>0</v>
      </c>
      <c r="BF205" s="193">
        <f>IF(N205="snížená",J205,0)</f>
        <v>0</v>
      </c>
      <c r="BG205" s="193">
        <f>IF(N205="zákl. přenesená",J205,0)</f>
        <v>0</v>
      </c>
      <c r="BH205" s="193">
        <f>IF(N205="sníž. přenesená",J205,0)</f>
        <v>0</v>
      </c>
      <c r="BI205" s="193">
        <f>IF(N205="nulová",J205,0)</f>
        <v>0</v>
      </c>
      <c r="BJ205" s="20" t="s">
        <v>84</v>
      </c>
      <c r="BK205" s="193">
        <f>ROUND(I205*H205,2)</f>
        <v>0</v>
      </c>
      <c r="BL205" s="20" t="s">
        <v>186</v>
      </c>
      <c r="BM205" s="192" t="s">
        <v>325</v>
      </c>
    </row>
    <row r="206" spans="1:65" s="2" customFormat="1" ht="29.25">
      <c r="A206" s="37"/>
      <c r="B206" s="38"/>
      <c r="C206" s="39"/>
      <c r="D206" s="194" t="s">
        <v>188</v>
      </c>
      <c r="E206" s="39"/>
      <c r="F206" s="195" t="s">
        <v>326</v>
      </c>
      <c r="G206" s="39"/>
      <c r="H206" s="39"/>
      <c r="I206" s="196"/>
      <c r="J206" s="39"/>
      <c r="K206" s="39"/>
      <c r="L206" s="42"/>
      <c r="M206" s="197"/>
      <c r="N206" s="198"/>
      <c r="O206" s="67"/>
      <c r="P206" s="67"/>
      <c r="Q206" s="67"/>
      <c r="R206" s="67"/>
      <c r="S206" s="67"/>
      <c r="T206" s="68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T206" s="20" t="s">
        <v>188</v>
      </c>
      <c r="AU206" s="20" t="s">
        <v>86</v>
      </c>
    </row>
    <row r="207" spans="1:65" s="2" customFormat="1" ht="11.25">
      <c r="A207" s="37"/>
      <c r="B207" s="38"/>
      <c r="C207" s="39"/>
      <c r="D207" s="199" t="s">
        <v>190</v>
      </c>
      <c r="E207" s="39"/>
      <c r="F207" s="200" t="s">
        <v>327</v>
      </c>
      <c r="G207" s="39"/>
      <c r="H207" s="39"/>
      <c r="I207" s="196"/>
      <c r="J207" s="39"/>
      <c r="K207" s="39"/>
      <c r="L207" s="42"/>
      <c r="M207" s="197"/>
      <c r="N207" s="198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190</v>
      </c>
      <c r="AU207" s="20" t="s">
        <v>86</v>
      </c>
    </row>
    <row r="208" spans="1:65" s="13" customFormat="1" ht="22.5">
      <c r="B208" s="201"/>
      <c r="C208" s="202"/>
      <c r="D208" s="194" t="s">
        <v>192</v>
      </c>
      <c r="E208" s="203" t="s">
        <v>19</v>
      </c>
      <c r="F208" s="204" t="s">
        <v>328</v>
      </c>
      <c r="G208" s="202"/>
      <c r="H208" s="203" t="s">
        <v>19</v>
      </c>
      <c r="I208" s="205"/>
      <c r="J208" s="202"/>
      <c r="K208" s="202"/>
      <c r="L208" s="206"/>
      <c r="M208" s="207"/>
      <c r="N208" s="208"/>
      <c r="O208" s="208"/>
      <c r="P208" s="208"/>
      <c r="Q208" s="208"/>
      <c r="R208" s="208"/>
      <c r="S208" s="208"/>
      <c r="T208" s="209"/>
      <c r="AT208" s="210" t="s">
        <v>192</v>
      </c>
      <c r="AU208" s="210" t="s">
        <v>86</v>
      </c>
      <c r="AV208" s="13" t="s">
        <v>84</v>
      </c>
      <c r="AW208" s="13" t="s">
        <v>37</v>
      </c>
      <c r="AX208" s="13" t="s">
        <v>77</v>
      </c>
      <c r="AY208" s="210" t="s">
        <v>179</v>
      </c>
    </row>
    <row r="209" spans="1:65" s="14" customFormat="1" ht="11.25">
      <c r="B209" s="211"/>
      <c r="C209" s="212"/>
      <c r="D209" s="194" t="s">
        <v>192</v>
      </c>
      <c r="E209" s="213" t="s">
        <v>19</v>
      </c>
      <c r="F209" s="214" t="s">
        <v>306</v>
      </c>
      <c r="G209" s="212"/>
      <c r="H209" s="215">
        <v>0.435</v>
      </c>
      <c r="I209" s="216"/>
      <c r="J209" s="212"/>
      <c r="K209" s="212"/>
      <c r="L209" s="217"/>
      <c r="M209" s="218"/>
      <c r="N209" s="219"/>
      <c r="O209" s="219"/>
      <c r="P209" s="219"/>
      <c r="Q209" s="219"/>
      <c r="R209" s="219"/>
      <c r="S209" s="219"/>
      <c r="T209" s="220"/>
      <c r="AT209" s="221" t="s">
        <v>192</v>
      </c>
      <c r="AU209" s="221" t="s">
        <v>86</v>
      </c>
      <c r="AV209" s="14" t="s">
        <v>86</v>
      </c>
      <c r="AW209" s="14" t="s">
        <v>37</v>
      </c>
      <c r="AX209" s="14" t="s">
        <v>84</v>
      </c>
      <c r="AY209" s="221" t="s">
        <v>179</v>
      </c>
    </row>
    <row r="210" spans="1:65" s="2" customFormat="1" ht="33" customHeight="1">
      <c r="A210" s="37"/>
      <c r="B210" s="38"/>
      <c r="C210" s="181" t="s">
        <v>329</v>
      </c>
      <c r="D210" s="181" t="s">
        <v>181</v>
      </c>
      <c r="E210" s="182" t="s">
        <v>330</v>
      </c>
      <c r="F210" s="183" t="s">
        <v>331</v>
      </c>
      <c r="G210" s="184" t="s">
        <v>332</v>
      </c>
      <c r="H210" s="185">
        <v>2.4620000000000002</v>
      </c>
      <c r="I210" s="186"/>
      <c r="J210" s="187">
        <f>ROUND(I210*H210,2)</f>
        <v>0</v>
      </c>
      <c r="K210" s="183" t="s">
        <v>185</v>
      </c>
      <c r="L210" s="42"/>
      <c r="M210" s="188" t="s">
        <v>19</v>
      </c>
      <c r="N210" s="189" t="s">
        <v>48</v>
      </c>
      <c r="O210" s="67"/>
      <c r="P210" s="190">
        <f>O210*H210</f>
        <v>0</v>
      </c>
      <c r="Q210" s="190">
        <v>0</v>
      </c>
      <c r="R210" s="190">
        <f>Q210*H210</f>
        <v>0</v>
      </c>
      <c r="S210" s="190">
        <v>0</v>
      </c>
      <c r="T210" s="191">
        <f>S210*H210</f>
        <v>0</v>
      </c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R210" s="192" t="s">
        <v>186</v>
      </c>
      <c r="AT210" s="192" t="s">
        <v>181</v>
      </c>
      <c r="AU210" s="192" t="s">
        <v>86</v>
      </c>
      <c r="AY210" s="20" t="s">
        <v>179</v>
      </c>
      <c r="BE210" s="193">
        <f>IF(N210="základní",J210,0)</f>
        <v>0</v>
      </c>
      <c r="BF210" s="193">
        <f>IF(N210="snížená",J210,0)</f>
        <v>0</v>
      </c>
      <c r="BG210" s="193">
        <f>IF(N210="zákl. přenesená",J210,0)</f>
        <v>0</v>
      </c>
      <c r="BH210" s="193">
        <f>IF(N210="sníž. přenesená",J210,0)</f>
        <v>0</v>
      </c>
      <c r="BI210" s="193">
        <f>IF(N210="nulová",J210,0)</f>
        <v>0</v>
      </c>
      <c r="BJ210" s="20" t="s">
        <v>84</v>
      </c>
      <c r="BK210" s="193">
        <f>ROUND(I210*H210,2)</f>
        <v>0</v>
      </c>
      <c r="BL210" s="20" t="s">
        <v>186</v>
      </c>
      <c r="BM210" s="192" t="s">
        <v>333</v>
      </c>
    </row>
    <row r="211" spans="1:65" s="2" customFormat="1" ht="29.25">
      <c r="A211" s="37"/>
      <c r="B211" s="38"/>
      <c r="C211" s="39"/>
      <c r="D211" s="194" t="s">
        <v>188</v>
      </c>
      <c r="E211" s="39"/>
      <c r="F211" s="195" t="s">
        <v>334</v>
      </c>
      <c r="G211" s="39"/>
      <c r="H211" s="39"/>
      <c r="I211" s="196"/>
      <c r="J211" s="39"/>
      <c r="K211" s="39"/>
      <c r="L211" s="42"/>
      <c r="M211" s="197"/>
      <c r="N211" s="198"/>
      <c r="O211" s="67"/>
      <c r="P211" s="67"/>
      <c r="Q211" s="67"/>
      <c r="R211" s="67"/>
      <c r="S211" s="67"/>
      <c r="T211" s="68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T211" s="20" t="s">
        <v>188</v>
      </c>
      <c r="AU211" s="20" t="s">
        <v>86</v>
      </c>
    </row>
    <row r="212" spans="1:65" s="2" customFormat="1" ht="11.25">
      <c r="A212" s="37"/>
      <c r="B212" s="38"/>
      <c r="C212" s="39"/>
      <c r="D212" s="199" t="s">
        <v>190</v>
      </c>
      <c r="E212" s="39"/>
      <c r="F212" s="200" t="s">
        <v>335</v>
      </c>
      <c r="G212" s="39"/>
      <c r="H212" s="39"/>
      <c r="I212" s="196"/>
      <c r="J212" s="39"/>
      <c r="K212" s="39"/>
      <c r="L212" s="42"/>
      <c r="M212" s="197"/>
      <c r="N212" s="198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190</v>
      </c>
      <c r="AU212" s="20" t="s">
        <v>86</v>
      </c>
    </row>
    <row r="213" spans="1:65" s="13" customFormat="1" ht="11.25">
      <c r="B213" s="201"/>
      <c r="C213" s="202"/>
      <c r="D213" s="194" t="s">
        <v>192</v>
      </c>
      <c r="E213" s="203" t="s">
        <v>19</v>
      </c>
      <c r="F213" s="204" t="s">
        <v>336</v>
      </c>
      <c r="G213" s="202"/>
      <c r="H213" s="203" t="s">
        <v>19</v>
      </c>
      <c r="I213" s="205"/>
      <c r="J213" s="202"/>
      <c r="K213" s="202"/>
      <c r="L213" s="206"/>
      <c r="M213" s="207"/>
      <c r="N213" s="208"/>
      <c r="O213" s="208"/>
      <c r="P213" s="208"/>
      <c r="Q213" s="208"/>
      <c r="R213" s="208"/>
      <c r="S213" s="208"/>
      <c r="T213" s="209"/>
      <c r="AT213" s="210" t="s">
        <v>192</v>
      </c>
      <c r="AU213" s="210" t="s">
        <v>86</v>
      </c>
      <c r="AV213" s="13" t="s">
        <v>84</v>
      </c>
      <c r="AW213" s="13" t="s">
        <v>37</v>
      </c>
      <c r="AX213" s="13" t="s">
        <v>77</v>
      </c>
      <c r="AY213" s="210" t="s">
        <v>179</v>
      </c>
    </row>
    <row r="214" spans="1:65" s="14" customFormat="1" ht="11.25">
      <c r="B214" s="211"/>
      <c r="C214" s="212"/>
      <c r="D214" s="194" t="s">
        <v>192</v>
      </c>
      <c r="E214" s="213" t="s">
        <v>19</v>
      </c>
      <c r="F214" s="214" t="s">
        <v>951</v>
      </c>
      <c r="G214" s="212"/>
      <c r="H214" s="215">
        <v>1.722</v>
      </c>
      <c r="I214" s="216"/>
      <c r="J214" s="212"/>
      <c r="K214" s="212"/>
      <c r="L214" s="217"/>
      <c r="M214" s="218"/>
      <c r="N214" s="219"/>
      <c r="O214" s="219"/>
      <c r="P214" s="219"/>
      <c r="Q214" s="219"/>
      <c r="R214" s="219"/>
      <c r="S214" s="219"/>
      <c r="T214" s="220"/>
      <c r="AT214" s="221" t="s">
        <v>192</v>
      </c>
      <c r="AU214" s="221" t="s">
        <v>86</v>
      </c>
      <c r="AV214" s="14" t="s">
        <v>86</v>
      </c>
      <c r="AW214" s="14" t="s">
        <v>37</v>
      </c>
      <c r="AX214" s="14" t="s">
        <v>77</v>
      </c>
      <c r="AY214" s="221" t="s">
        <v>179</v>
      </c>
    </row>
    <row r="215" spans="1:65" s="14" customFormat="1" ht="11.25">
      <c r="B215" s="211"/>
      <c r="C215" s="212"/>
      <c r="D215" s="194" t="s">
        <v>192</v>
      </c>
      <c r="E215" s="213" t="s">
        <v>19</v>
      </c>
      <c r="F215" s="214" t="s">
        <v>338</v>
      </c>
      <c r="G215" s="212"/>
      <c r="H215" s="215">
        <v>0.74</v>
      </c>
      <c r="I215" s="216"/>
      <c r="J215" s="212"/>
      <c r="K215" s="212"/>
      <c r="L215" s="217"/>
      <c r="M215" s="218"/>
      <c r="N215" s="219"/>
      <c r="O215" s="219"/>
      <c r="P215" s="219"/>
      <c r="Q215" s="219"/>
      <c r="R215" s="219"/>
      <c r="S215" s="219"/>
      <c r="T215" s="220"/>
      <c r="AT215" s="221" t="s">
        <v>192</v>
      </c>
      <c r="AU215" s="221" t="s">
        <v>86</v>
      </c>
      <c r="AV215" s="14" t="s">
        <v>86</v>
      </c>
      <c r="AW215" s="14" t="s">
        <v>37</v>
      </c>
      <c r="AX215" s="14" t="s">
        <v>77</v>
      </c>
      <c r="AY215" s="221" t="s">
        <v>179</v>
      </c>
    </row>
    <row r="216" spans="1:65" s="15" customFormat="1" ht="11.25">
      <c r="B216" s="222"/>
      <c r="C216" s="223"/>
      <c r="D216" s="194" t="s">
        <v>192</v>
      </c>
      <c r="E216" s="224" t="s">
        <v>19</v>
      </c>
      <c r="F216" s="225" t="s">
        <v>205</v>
      </c>
      <c r="G216" s="223"/>
      <c r="H216" s="226">
        <v>2.4620000000000002</v>
      </c>
      <c r="I216" s="227"/>
      <c r="J216" s="223"/>
      <c r="K216" s="223"/>
      <c r="L216" s="228"/>
      <c r="M216" s="229"/>
      <c r="N216" s="230"/>
      <c r="O216" s="230"/>
      <c r="P216" s="230"/>
      <c r="Q216" s="230"/>
      <c r="R216" s="230"/>
      <c r="S216" s="230"/>
      <c r="T216" s="231"/>
      <c r="AT216" s="232" t="s">
        <v>192</v>
      </c>
      <c r="AU216" s="232" t="s">
        <v>86</v>
      </c>
      <c r="AV216" s="15" t="s">
        <v>186</v>
      </c>
      <c r="AW216" s="15" t="s">
        <v>37</v>
      </c>
      <c r="AX216" s="15" t="s">
        <v>84</v>
      </c>
      <c r="AY216" s="232" t="s">
        <v>179</v>
      </c>
    </row>
    <row r="217" spans="1:65" s="2" customFormat="1" ht="16.5" customHeight="1">
      <c r="A217" s="37"/>
      <c r="B217" s="38"/>
      <c r="C217" s="181" t="s">
        <v>339</v>
      </c>
      <c r="D217" s="181" t="s">
        <v>181</v>
      </c>
      <c r="E217" s="182" t="s">
        <v>340</v>
      </c>
      <c r="F217" s="183" t="s">
        <v>341</v>
      </c>
      <c r="G217" s="184" t="s">
        <v>228</v>
      </c>
      <c r="H217" s="185">
        <v>1.448</v>
      </c>
      <c r="I217" s="186"/>
      <c r="J217" s="187">
        <f>ROUND(I217*H217,2)</f>
        <v>0</v>
      </c>
      <c r="K217" s="183" t="s">
        <v>185</v>
      </c>
      <c r="L217" s="42"/>
      <c r="M217" s="188" t="s">
        <v>19</v>
      </c>
      <c r="N217" s="189" t="s">
        <v>48</v>
      </c>
      <c r="O217" s="67"/>
      <c r="P217" s="190">
        <f>O217*H217</f>
        <v>0</v>
      </c>
      <c r="Q217" s="190">
        <v>0</v>
      </c>
      <c r="R217" s="190">
        <f>Q217*H217</f>
        <v>0</v>
      </c>
      <c r="S217" s="190">
        <v>0</v>
      </c>
      <c r="T217" s="191">
        <f>S217*H217</f>
        <v>0</v>
      </c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R217" s="192" t="s">
        <v>186</v>
      </c>
      <c r="AT217" s="192" t="s">
        <v>181</v>
      </c>
      <c r="AU217" s="192" t="s">
        <v>86</v>
      </c>
      <c r="AY217" s="20" t="s">
        <v>179</v>
      </c>
      <c r="BE217" s="193">
        <f>IF(N217="základní",J217,0)</f>
        <v>0</v>
      </c>
      <c r="BF217" s="193">
        <f>IF(N217="snížená",J217,0)</f>
        <v>0</v>
      </c>
      <c r="BG217" s="193">
        <f>IF(N217="zákl. přenesená",J217,0)</f>
        <v>0</v>
      </c>
      <c r="BH217" s="193">
        <f>IF(N217="sníž. přenesená",J217,0)</f>
        <v>0</v>
      </c>
      <c r="BI217" s="193">
        <f>IF(N217="nulová",J217,0)</f>
        <v>0</v>
      </c>
      <c r="BJ217" s="20" t="s">
        <v>84</v>
      </c>
      <c r="BK217" s="193">
        <f>ROUND(I217*H217,2)</f>
        <v>0</v>
      </c>
      <c r="BL217" s="20" t="s">
        <v>186</v>
      </c>
      <c r="BM217" s="192" t="s">
        <v>342</v>
      </c>
    </row>
    <row r="218" spans="1:65" s="2" customFormat="1" ht="19.5">
      <c r="A218" s="37"/>
      <c r="B218" s="38"/>
      <c r="C218" s="39"/>
      <c r="D218" s="194" t="s">
        <v>188</v>
      </c>
      <c r="E218" s="39"/>
      <c r="F218" s="195" t="s">
        <v>343</v>
      </c>
      <c r="G218" s="39"/>
      <c r="H218" s="39"/>
      <c r="I218" s="196"/>
      <c r="J218" s="39"/>
      <c r="K218" s="39"/>
      <c r="L218" s="42"/>
      <c r="M218" s="197"/>
      <c r="N218" s="198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188</v>
      </c>
      <c r="AU218" s="20" t="s">
        <v>86</v>
      </c>
    </row>
    <row r="219" spans="1:65" s="2" customFormat="1" ht="11.25">
      <c r="A219" s="37"/>
      <c r="B219" s="38"/>
      <c r="C219" s="39"/>
      <c r="D219" s="199" t="s">
        <v>190</v>
      </c>
      <c r="E219" s="39"/>
      <c r="F219" s="200" t="s">
        <v>344</v>
      </c>
      <c r="G219" s="39"/>
      <c r="H219" s="39"/>
      <c r="I219" s="196"/>
      <c r="J219" s="39"/>
      <c r="K219" s="39"/>
      <c r="L219" s="42"/>
      <c r="M219" s="197"/>
      <c r="N219" s="198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190</v>
      </c>
      <c r="AU219" s="20" t="s">
        <v>86</v>
      </c>
    </row>
    <row r="220" spans="1:65" s="14" customFormat="1" ht="11.25">
      <c r="B220" s="211"/>
      <c r="C220" s="212"/>
      <c r="D220" s="194" t="s">
        <v>192</v>
      </c>
      <c r="E220" s="213" t="s">
        <v>19</v>
      </c>
      <c r="F220" s="214" t="s">
        <v>949</v>
      </c>
      <c r="G220" s="212"/>
      <c r="H220" s="215">
        <v>1.0129999999999999</v>
      </c>
      <c r="I220" s="216"/>
      <c r="J220" s="212"/>
      <c r="K220" s="212"/>
      <c r="L220" s="217"/>
      <c r="M220" s="218"/>
      <c r="N220" s="219"/>
      <c r="O220" s="219"/>
      <c r="P220" s="219"/>
      <c r="Q220" s="219"/>
      <c r="R220" s="219"/>
      <c r="S220" s="219"/>
      <c r="T220" s="220"/>
      <c r="AT220" s="221" t="s">
        <v>192</v>
      </c>
      <c r="AU220" s="221" t="s">
        <v>86</v>
      </c>
      <c r="AV220" s="14" t="s">
        <v>86</v>
      </c>
      <c r="AW220" s="14" t="s">
        <v>37</v>
      </c>
      <c r="AX220" s="14" t="s">
        <v>77</v>
      </c>
      <c r="AY220" s="221" t="s">
        <v>179</v>
      </c>
    </row>
    <row r="221" spans="1:65" s="14" customFormat="1" ht="11.25">
      <c r="B221" s="211"/>
      <c r="C221" s="212"/>
      <c r="D221" s="194" t="s">
        <v>192</v>
      </c>
      <c r="E221" s="213" t="s">
        <v>19</v>
      </c>
      <c r="F221" s="214" t="s">
        <v>345</v>
      </c>
      <c r="G221" s="212"/>
      <c r="H221" s="215">
        <v>0.435</v>
      </c>
      <c r="I221" s="216"/>
      <c r="J221" s="212"/>
      <c r="K221" s="212"/>
      <c r="L221" s="217"/>
      <c r="M221" s="218"/>
      <c r="N221" s="219"/>
      <c r="O221" s="219"/>
      <c r="P221" s="219"/>
      <c r="Q221" s="219"/>
      <c r="R221" s="219"/>
      <c r="S221" s="219"/>
      <c r="T221" s="220"/>
      <c r="AT221" s="221" t="s">
        <v>192</v>
      </c>
      <c r="AU221" s="221" t="s">
        <v>86</v>
      </c>
      <c r="AV221" s="14" t="s">
        <v>86</v>
      </c>
      <c r="AW221" s="14" t="s">
        <v>37</v>
      </c>
      <c r="AX221" s="14" t="s">
        <v>77</v>
      </c>
      <c r="AY221" s="221" t="s">
        <v>179</v>
      </c>
    </row>
    <row r="222" spans="1:65" s="15" customFormat="1" ht="11.25">
      <c r="B222" s="222"/>
      <c r="C222" s="223"/>
      <c r="D222" s="194" t="s">
        <v>192</v>
      </c>
      <c r="E222" s="224" t="s">
        <v>19</v>
      </c>
      <c r="F222" s="225" t="s">
        <v>205</v>
      </c>
      <c r="G222" s="223"/>
      <c r="H222" s="226">
        <v>1.448</v>
      </c>
      <c r="I222" s="227"/>
      <c r="J222" s="223"/>
      <c r="K222" s="223"/>
      <c r="L222" s="228"/>
      <c r="M222" s="229"/>
      <c r="N222" s="230"/>
      <c r="O222" s="230"/>
      <c r="P222" s="230"/>
      <c r="Q222" s="230"/>
      <c r="R222" s="230"/>
      <c r="S222" s="230"/>
      <c r="T222" s="231"/>
      <c r="AT222" s="232" t="s">
        <v>192</v>
      </c>
      <c r="AU222" s="232" t="s">
        <v>86</v>
      </c>
      <c r="AV222" s="15" t="s">
        <v>186</v>
      </c>
      <c r="AW222" s="15" t="s">
        <v>37</v>
      </c>
      <c r="AX222" s="15" t="s">
        <v>84</v>
      </c>
      <c r="AY222" s="232" t="s">
        <v>179</v>
      </c>
    </row>
    <row r="223" spans="1:65" s="2" customFormat="1" ht="24.2" customHeight="1">
      <c r="A223" s="37"/>
      <c r="B223" s="38"/>
      <c r="C223" s="181" t="s">
        <v>346</v>
      </c>
      <c r="D223" s="181" t="s">
        <v>181</v>
      </c>
      <c r="E223" s="182" t="s">
        <v>347</v>
      </c>
      <c r="F223" s="183" t="s">
        <v>348</v>
      </c>
      <c r="G223" s="184" t="s">
        <v>228</v>
      </c>
      <c r="H223" s="185">
        <v>1.56</v>
      </c>
      <c r="I223" s="186"/>
      <c r="J223" s="187">
        <f>ROUND(I223*H223,2)</f>
        <v>0</v>
      </c>
      <c r="K223" s="183" t="s">
        <v>185</v>
      </c>
      <c r="L223" s="42"/>
      <c r="M223" s="188" t="s">
        <v>19</v>
      </c>
      <c r="N223" s="189" t="s">
        <v>48</v>
      </c>
      <c r="O223" s="67"/>
      <c r="P223" s="190">
        <f>O223*H223</f>
        <v>0</v>
      </c>
      <c r="Q223" s="190">
        <v>0</v>
      </c>
      <c r="R223" s="190">
        <f>Q223*H223</f>
        <v>0</v>
      </c>
      <c r="S223" s="190">
        <v>0</v>
      </c>
      <c r="T223" s="191">
        <f>S223*H223</f>
        <v>0</v>
      </c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R223" s="192" t="s">
        <v>186</v>
      </c>
      <c r="AT223" s="192" t="s">
        <v>181</v>
      </c>
      <c r="AU223" s="192" t="s">
        <v>86</v>
      </c>
      <c r="AY223" s="20" t="s">
        <v>179</v>
      </c>
      <c r="BE223" s="193">
        <f>IF(N223="základní",J223,0)</f>
        <v>0</v>
      </c>
      <c r="BF223" s="193">
        <f>IF(N223="snížená",J223,0)</f>
        <v>0</v>
      </c>
      <c r="BG223" s="193">
        <f>IF(N223="zákl. přenesená",J223,0)</f>
        <v>0</v>
      </c>
      <c r="BH223" s="193">
        <f>IF(N223="sníž. přenesená",J223,0)</f>
        <v>0</v>
      </c>
      <c r="BI223" s="193">
        <f>IF(N223="nulová",J223,0)</f>
        <v>0</v>
      </c>
      <c r="BJ223" s="20" t="s">
        <v>84</v>
      </c>
      <c r="BK223" s="193">
        <f>ROUND(I223*H223,2)</f>
        <v>0</v>
      </c>
      <c r="BL223" s="20" t="s">
        <v>186</v>
      </c>
      <c r="BM223" s="192" t="s">
        <v>349</v>
      </c>
    </row>
    <row r="224" spans="1:65" s="2" customFormat="1" ht="29.25">
      <c r="A224" s="37"/>
      <c r="B224" s="38"/>
      <c r="C224" s="39"/>
      <c r="D224" s="194" t="s">
        <v>188</v>
      </c>
      <c r="E224" s="39"/>
      <c r="F224" s="195" t="s">
        <v>350</v>
      </c>
      <c r="G224" s="39"/>
      <c r="H224" s="39"/>
      <c r="I224" s="196"/>
      <c r="J224" s="39"/>
      <c r="K224" s="39"/>
      <c r="L224" s="42"/>
      <c r="M224" s="197"/>
      <c r="N224" s="198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188</v>
      </c>
      <c r="AU224" s="20" t="s">
        <v>86</v>
      </c>
    </row>
    <row r="225" spans="1:65" s="2" customFormat="1" ht="11.25">
      <c r="A225" s="37"/>
      <c r="B225" s="38"/>
      <c r="C225" s="39"/>
      <c r="D225" s="199" t="s">
        <v>190</v>
      </c>
      <c r="E225" s="39"/>
      <c r="F225" s="200" t="s">
        <v>351</v>
      </c>
      <c r="G225" s="39"/>
      <c r="H225" s="39"/>
      <c r="I225" s="196"/>
      <c r="J225" s="39"/>
      <c r="K225" s="39"/>
      <c r="L225" s="42"/>
      <c r="M225" s="197"/>
      <c r="N225" s="198"/>
      <c r="O225" s="67"/>
      <c r="P225" s="67"/>
      <c r="Q225" s="67"/>
      <c r="R225" s="67"/>
      <c r="S225" s="67"/>
      <c r="T225" s="68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20" t="s">
        <v>190</v>
      </c>
      <c r="AU225" s="20" t="s">
        <v>86</v>
      </c>
    </row>
    <row r="226" spans="1:65" s="13" customFormat="1" ht="22.5">
      <c r="B226" s="201"/>
      <c r="C226" s="202"/>
      <c r="D226" s="194" t="s">
        <v>192</v>
      </c>
      <c r="E226" s="203" t="s">
        <v>19</v>
      </c>
      <c r="F226" s="204" t="s">
        <v>952</v>
      </c>
      <c r="G226" s="202"/>
      <c r="H226" s="203" t="s">
        <v>19</v>
      </c>
      <c r="I226" s="205"/>
      <c r="J226" s="202"/>
      <c r="K226" s="202"/>
      <c r="L226" s="206"/>
      <c r="M226" s="207"/>
      <c r="N226" s="208"/>
      <c r="O226" s="208"/>
      <c r="P226" s="208"/>
      <c r="Q226" s="208"/>
      <c r="R226" s="208"/>
      <c r="S226" s="208"/>
      <c r="T226" s="209"/>
      <c r="AT226" s="210" t="s">
        <v>192</v>
      </c>
      <c r="AU226" s="210" t="s">
        <v>86</v>
      </c>
      <c r="AV226" s="13" t="s">
        <v>84</v>
      </c>
      <c r="AW226" s="13" t="s">
        <v>37</v>
      </c>
      <c r="AX226" s="13" t="s">
        <v>77</v>
      </c>
      <c r="AY226" s="210" t="s">
        <v>179</v>
      </c>
    </row>
    <row r="227" spans="1:65" s="13" customFormat="1" ht="22.5">
      <c r="B227" s="201"/>
      <c r="C227" s="202"/>
      <c r="D227" s="194" t="s">
        <v>192</v>
      </c>
      <c r="E227" s="203" t="s">
        <v>19</v>
      </c>
      <c r="F227" s="204" t="s">
        <v>953</v>
      </c>
      <c r="G227" s="202"/>
      <c r="H227" s="203" t="s">
        <v>19</v>
      </c>
      <c r="I227" s="205"/>
      <c r="J227" s="202"/>
      <c r="K227" s="202"/>
      <c r="L227" s="206"/>
      <c r="M227" s="207"/>
      <c r="N227" s="208"/>
      <c r="O227" s="208"/>
      <c r="P227" s="208"/>
      <c r="Q227" s="208"/>
      <c r="R227" s="208"/>
      <c r="S227" s="208"/>
      <c r="T227" s="209"/>
      <c r="AT227" s="210" t="s">
        <v>192</v>
      </c>
      <c r="AU227" s="210" t="s">
        <v>86</v>
      </c>
      <c r="AV227" s="13" t="s">
        <v>84</v>
      </c>
      <c r="AW227" s="13" t="s">
        <v>37</v>
      </c>
      <c r="AX227" s="13" t="s">
        <v>77</v>
      </c>
      <c r="AY227" s="210" t="s">
        <v>179</v>
      </c>
    </row>
    <row r="228" spans="1:65" s="14" customFormat="1" ht="11.25">
      <c r="B228" s="211"/>
      <c r="C228" s="212"/>
      <c r="D228" s="194" t="s">
        <v>192</v>
      </c>
      <c r="E228" s="213" t="s">
        <v>19</v>
      </c>
      <c r="F228" s="214" t="s">
        <v>954</v>
      </c>
      <c r="G228" s="212"/>
      <c r="H228" s="215">
        <v>1.04</v>
      </c>
      <c r="I228" s="216"/>
      <c r="J228" s="212"/>
      <c r="K228" s="212"/>
      <c r="L228" s="217"/>
      <c r="M228" s="218"/>
      <c r="N228" s="219"/>
      <c r="O228" s="219"/>
      <c r="P228" s="219"/>
      <c r="Q228" s="219"/>
      <c r="R228" s="219"/>
      <c r="S228" s="219"/>
      <c r="T228" s="220"/>
      <c r="AT228" s="221" t="s">
        <v>192</v>
      </c>
      <c r="AU228" s="221" t="s">
        <v>86</v>
      </c>
      <c r="AV228" s="14" t="s">
        <v>86</v>
      </c>
      <c r="AW228" s="14" t="s">
        <v>37</v>
      </c>
      <c r="AX228" s="14" t="s">
        <v>77</v>
      </c>
      <c r="AY228" s="221" t="s">
        <v>179</v>
      </c>
    </row>
    <row r="229" spans="1:65" s="14" customFormat="1" ht="22.5">
      <c r="B229" s="211"/>
      <c r="C229" s="212"/>
      <c r="D229" s="194" t="s">
        <v>192</v>
      </c>
      <c r="E229" s="213" t="s">
        <v>19</v>
      </c>
      <c r="F229" s="214" t="s">
        <v>955</v>
      </c>
      <c r="G229" s="212"/>
      <c r="H229" s="215">
        <v>0.52</v>
      </c>
      <c r="I229" s="216"/>
      <c r="J229" s="212"/>
      <c r="K229" s="212"/>
      <c r="L229" s="217"/>
      <c r="M229" s="218"/>
      <c r="N229" s="219"/>
      <c r="O229" s="219"/>
      <c r="P229" s="219"/>
      <c r="Q229" s="219"/>
      <c r="R229" s="219"/>
      <c r="S229" s="219"/>
      <c r="T229" s="220"/>
      <c r="AT229" s="221" t="s">
        <v>192</v>
      </c>
      <c r="AU229" s="221" t="s">
        <v>86</v>
      </c>
      <c r="AV229" s="14" t="s">
        <v>86</v>
      </c>
      <c r="AW229" s="14" t="s">
        <v>37</v>
      </c>
      <c r="AX229" s="14" t="s">
        <v>77</v>
      </c>
      <c r="AY229" s="221" t="s">
        <v>179</v>
      </c>
    </row>
    <row r="230" spans="1:65" s="15" customFormat="1" ht="11.25">
      <c r="B230" s="222"/>
      <c r="C230" s="223"/>
      <c r="D230" s="194" t="s">
        <v>192</v>
      </c>
      <c r="E230" s="224" t="s">
        <v>19</v>
      </c>
      <c r="F230" s="225" t="s">
        <v>205</v>
      </c>
      <c r="G230" s="223"/>
      <c r="H230" s="226">
        <v>1.56</v>
      </c>
      <c r="I230" s="227"/>
      <c r="J230" s="223"/>
      <c r="K230" s="223"/>
      <c r="L230" s="228"/>
      <c r="M230" s="229"/>
      <c r="N230" s="230"/>
      <c r="O230" s="230"/>
      <c r="P230" s="230"/>
      <c r="Q230" s="230"/>
      <c r="R230" s="230"/>
      <c r="S230" s="230"/>
      <c r="T230" s="231"/>
      <c r="AT230" s="232" t="s">
        <v>192</v>
      </c>
      <c r="AU230" s="232" t="s">
        <v>86</v>
      </c>
      <c r="AV230" s="15" t="s">
        <v>186</v>
      </c>
      <c r="AW230" s="15" t="s">
        <v>37</v>
      </c>
      <c r="AX230" s="15" t="s">
        <v>84</v>
      </c>
      <c r="AY230" s="232" t="s">
        <v>179</v>
      </c>
    </row>
    <row r="231" spans="1:65" s="2" customFormat="1" ht="21.75" customHeight="1">
      <c r="A231" s="37"/>
      <c r="B231" s="38"/>
      <c r="C231" s="181" t="s">
        <v>358</v>
      </c>
      <c r="D231" s="181" t="s">
        <v>181</v>
      </c>
      <c r="E231" s="182" t="s">
        <v>359</v>
      </c>
      <c r="F231" s="183" t="s">
        <v>360</v>
      </c>
      <c r="G231" s="184" t="s">
        <v>228</v>
      </c>
      <c r="H231" s="185">
        <v>0.48</v>
      </c>
      <c r="I231" s="186"/>
      <c r="J231" s="187">
        <f>ROUND(I231*H231,2)</f>
        <v>0</v>
      </c>
      <c r="K231" s="183" t="s">
        <v>185</v>
      </c>
      <c r="L231" s="42"/>
      <c r="M231" s="188" t="s">
        <v>19</v>
      </c>
      <c r="N231" s="189" t="s">
        <v>48</v>
      </c>
      <c r="O231" s="67"/>
      <c r="P231" s="190">
        <f>O231*H231</f>
        <v>0</v>
      </c>
      <c r="Q231" s="190">
        <v>0</v>
      </c>
      <c r="R231" s="190">
        <f>Q231*H231</f>
        <v>0</v>
      </c>
      <c r="S231" s="190">
        <v>0</v>
      </c>
      <c r="T231" s="191">
        <f>S231*H231</f>
        <v>0</v>
      </c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R231" s="192" t="s">
        <v>186</v>
      </c>
      <c r="AT231" s="192" t="s">
        <v>181</v>
      </c>
      <c r="AU231" s="192" t="s">
        <v>86</v>
      </c>
      <c r="AY231" s="20" t="s">
        <v>179</v>
      </c>
      <c r="BE231" s="193">
        <f>IF(N231="základní",J231,0)</f>
        <v>0</v>
      </c>
      <c r="BF231" s="193">
        <f>IF(N231="snížená",J231,0)</f>
        <v>0</v>
      </c>
      <c r="BG231" s="193">
        <f>IF(N231="zákl. přenesená",J231,0)</f>
        <v>0</v>
      </c>
      <c r="BH231" s="193">
        <f>IF(N231="sníž. přenesená",J231,0)</f>
        <v>0</v>
      </c>
      <c r="BI231" s="193">
        <f>IF(N231="nulová",J231,0)</f>
        <v>0</v>
      </c>
      <c r="BJ231" s="20" t="s">
        <v>84</v>
      </c>
      <c r="BK231" s="193">
        <f>ROUND(I231*H231,2)</f>
        <v>0</v>
      </c>
      <c r="BL231" s="20" t="s">
        <v>186</v>
      </c>
      <c r="BM231" s="192" t="s">
        <v>361</v>
      </c>
    </row>
    <row r="232" spans="1:65" s="2" customFormat="1" ht="19.5">
      <c r="A232" s="37"/>
      <c r="B232" s="38"/>
      <c r="C232" s="39"/>
      <c r="D232" s="194" t="s">
        <v>188</v>
      </c>
      <c r="E232" s="39"/>
      <c r="F232" s="195" t="s">
        <v>362</v>
      </c>
      <c r="G232" s="39"/>
      <c r="H232" s="39"/>
      <c r="I232" s="196"/>
      <c r="J232" s="39"/>
      <c r="K232" s="39"/>
      <c r="L232" s="42"/>
      <c r="M232" s="197"/>
      <c r="N232" s="198"/>
      <c r="O232" s="67"/>
      <c r="P232" s="67"/>
      <c r="Q232" s="67"/>
      <c r="R232" s="67"/>
      <c r="S232" s="67"/>
      <c r="T232" s="68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T232" s="20" t="s">
        <v>188</v>
      </c>
      <c r="AU232" s="20" t="s">
        <v>86</v>
      </c>
    </row>
    <row r="233" spans="1:65" s="2" customFormat="1" ht="11.25">
      <c r="A233" s="37"/>
      <c r="B233" s="38"/>
      <c r="C233" s="39"/>
      <c r="D233" s="199" t="s">
        <v>190</v>
      </c>
      <c r="E233" s="39"/>
      <c r="F233" s="200" t="s">
        <v>363</v>
      </c>
      <c r="G233" s="39"/>
      <c r="H233" s="39"/>
      <c r="I233" s="196"/>
      <c r="J233" s="39"/>
      <c r="K233" s="39"/>
      <c r="L233" s="42"/>
      <c r="M233" s="197"/>
      <c r="N233" s="198"/>
      <c r="O233" s="67"/>
      <c r="P233" s="67"/>
      <c r="Q233" s="67"/>
      <c r="R233" s="67"/>
      <c r="S233" s="67"/>
      <c r="T233" s="68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20" t="s">
        <v>190</v>
      </c>
      <c r="AU233" s="20" t="s">
        <v>86</v>
      </c>
    </row>
    <row r="234" spans="1:65" s="13" customFormat="1" ht="22.5">
      <c r="B234" s="201"/>
      <c r="C234" s="202"/>
      <c r="D234" s="194" t="s">
        <v>192</v>
      </c>
      <c r="E234" s="203" t="s">
        <v>19</v>
      </c>
      <c r="F234" s="204" t="s">
        <v>364</v>
      </c>
      <c r="G234" s="202"/>
      <c r="H234" s="203" t="s">
        <v>19</v>
      </c>
      <c r="I234" s="205"/>
      <c r="J234" s="202"/>
      <c r="K234" s="202"/>
      <c r="L234" s="206"/>
      <c r="M234" s="207"/>
      <c r="N234" s="208"/>
      <c r="O234" s="208"/>
      <c r="P234" s="208"/>
      <c r="Q234" s="208"/>
      <c r="R234" s="208"/>
      <c r="S234" s="208"/>
      <c r="T234" s="209"/>
      <c r="AT234" s="210" t="s">
        <v>192</v>
      </c>
      <c r="AU234" s="210" t="s">
        <v>86</v>
      </c>
      <c r="AV234" s="13" t="s">
        <v>84</v>
      </c>
      <c r="AW234" s="13" t="s">
        <v>37</v>
      </c>
      <c r="AX234" s="13" t="s">
        <v>77</v>
      </c>
      <c r="AY234" s="210" t="s">
        <v>179</v>
      </c>
    </row>
    <row r="235" spans="1:65" s="14" customFormat="1" ht="11.25">
      <c r="B235" s="211"/>
      <c r="C235" s="212"/>
      <c r="D235" s="194" t="s">
        <v>192</v>
      </c>
      <c r="E235" s="213" t="s">
        <v>19</v>
      </c>
      <c r="F235" s="214" t="s">
        <v>956</v>
      </c>
      <c r="G235" s="212"/>
      <c r="H235" s="215">
        <v>0.48</v>
      </c>
      <c r="I235" s="216"/>
      <c r="J235" s="212"/>
      <c r="K235" s="212"/>
      <c r="L235" s="217"/>
      <c r="M235" s="218"/>
      <c r="N235" s="219"/>
      <c r="O235" s="219"/>
      <c r="P235" s="219"/>
      <c r="Q235" s="219"/>
      <c r="R235" s="219"/>
      <c r="S235" s="219"/>
      <c r="T235" s="220"/>
      <c r="AT235" s="221" t="s">
        <v>192</v>
      </c>
      <c r="AU235" s="221" t="s">
        <v>86</v>
      </c>
      <c r="AV235" s="14" t="s">
        <v>86</v>
      </c>
      <c r="AW235" s="14" t="s">
        <v>37</v>
      </c>
      <c r="AX235" s="14" t="s">
        <v>84</v>
      </c>
      <c r="AY235" s="221" t="s">
        <v>179</v>
      </c>
    </row>
    <row r="236" spans="1:65" s="2" customFormat="1" ht="24.2" customHeight="1">
      <c r="A236" s="37"/>
      <c r="B236" s="38"/>
      <c r="C236" s="181" t="s">
        <v>7</v>
      </c>
      <c r="D236" s="181" t="s">
        <v>181</v>
      </c>
      <c r="E236" s="182" t="s">
        <v>366</v>
      </c>
      <c r="F236" s="183" t="s">
        <v>367</v>
      </c>
      <c r="G236" s="184" t="s">
        <v>228</v>
      </c>
      <c r="H236" s="185">
        <v>0.42</v>
      </c>
      <c r="I236" s="186"/>
      <c r="J236" s="187">
        <f>ROUND(I236*H236,2)</f>
        <v>0</v>
      </c>
      <c r="K236" s="183" t="s">
        <v>185</v>
      </c>
      <c r="L236" s="42"/>
      <c r="M236" s="188" t="s">
        <v>19</v>
      </c>
      <c r="N236" s="189" t="s">
        <v>48</v>
      </c>
      <c r="O236" s="67"/>
      <c r="P236" s="190">
        <f>O236*H236</f>
        <v>0</v>
      </c>
      <c r="Q236" s="190">
        <v>0</v>
      </c>
      <c r="R236" s="190">
        <f>Q236*H236</f>
        <v>0</v>
      </c>
      <c r="S236" s="190">
        <v>0</v>
      </c>
      <c r="T236" s="191">
        <f>S236*H236</f>
        <v>0</v>
      </c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R236" s="192" t="s">
        <v>186</v>
      </c>
      <c r="AT236" s="192" t="s">
        <v>181</v>
      </c>
      <c r="AU236" s="192" t="s">
        <v>86</v>
      </c>
      <c r="AY236" s="20" t="s">
        <v>179</v>
      </c>
      <c r="BE236" s="193">
        <f>IF(N236="základní",J236,0)</f>
        <v>0</v>
      </c>
      <c r="BF236" s="193">
        <f>IF(N236="snížená",J236,0)</f>
        <v>0</v>
      </c>
      <c r="BG236" s="193">
        <f>IF(N236="zákl. přenesená",J236,0)</f>
        <v>0</v>
      </c>
      <c r="BH236" s="193">
        <f>IF(N236="sníž. přenesená",J236,0)</f>
        <v>0</v>
      </c>
      <c r="BI236" s="193">
        <f>IF(N236="nulová",J236,0)</f>
        <v>0</v>
      </c>
      <c r="BJ236" s="20" t="s">
        <v>84</v>
      </c>
      <c r="BK236" s="193">
        <f>ROUND(I236*H236,2)</f>
        <v>0</v>
      </c>
      <c r="BL236" s="20" t="s">
        <v>186</v>
      </c>
      <c r="BM236" s="192" t="s">
        <v>368</v>
      </c>
    </row>
    <row r="237" spans="1:65" s="2" customFormat="1" ht="39">
      <c r="A237" s="37"/>
      <c r="B237" s="38"/>
      <c r="C237" s="39"/>
      <c r="D237" s="194" t="s">
        <v>188</v>
      </c>
      <c r="E237" s="39"/>
      <c r="F237" s="195" t="s">
        <v>369</v>
      </c>
      <c r="G237" s="39"/>
      <c r="H237" s="39"/>
      <c r="I237" s="196"/>
      <c r="J237" s="39"/>
      <c r="K237" s="39"/>
      <c r="L237" s="42"/>
      <c r="M237" s="197"/>
      <c r="N237" s="198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188</v>
      </c>
      <c r="AU237" s="20" t="s">
        <v>86</v>
      </c>
    </row>
    <row r="238" spans="1:65" s="2" customFormat="1" ht="11.25">
      <c r="A238" s="37"/>
      <c r="B238" s="38"/>
      <c r="C238" s="39"/>
      <c r="D238" s="199" t="s">
        <v>190</v>
      </c>
      <c r="E238" s="39"/>
      <c r="F238" s="200" t="s">
        <v>370</v>
      </c>
      <c r="G238" s="39"/>
      <c r="H238" s="39"/>
      <c r="I238" s="196"/>
      <c r="J238" s="39"/>
      <c r="K238" s="39"/>
      <c r="L238" s="42"/>
      <c r="M238" s="197"/>
      <c r="N238" s="198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190</v>
      </c>
      <c r="AU238" s="20" t="s">
        <v>86</v>
      </c>
    </row>
    <row r="239" spans="1:65" s="13" customFormat="1" ht="11.25">
      <c r="B239" s="201"/>
      <c r="C239" s="202"/>
      <c r="D239" s="194" t="s">
        <v>192</v>
      </c>
      <c r="E239" s="203" t="s">
        <v>19</v>
      </c>
      <c r="F239" s="204" t="s">
        <v>887</v>
      </c>
      <c r="G239" s="202"/>
      <c r="H239" s="203" t="s">
        <v>19</v>
      </c>
      <c r="I239" s="205"/>
      <c r="J239" s="202"/>
      <c r="K239" s="202"/>
      <c r="L239" s="206"/>
      <c r="M239" s="207"/>
      <c r="N239" s="208"/>
      <c r="O239" s="208"/>
      <c r="P239" s="208"/>
      <c r="Q239" s="208"/>
      <c r="R239" s="208"/>
      <c r="S239" s="208"/>
      <c r="T239" s="209"/>
      <c r="AT239" s="210" t="s">
        <v>192</v>
      </c>
      <c r="AU239" s="210" t="s">
        <v>86</v>
      </c>
      <c r="AV239" s="13" t="s">
        <v>84</v>
      </c>
      <c r="AW239" s="13" t="s">
        <v>37</v>
      </c>
      <c r="AX239" s="13" t="s">
        <v>77</v>
      </c>
      <c r="AY239" s="210" t="s">
        <v>179</v>
      </c>
    </row>
    <row r="240" spans="1:65" s="14" customFormat="1" ht="11.25">
      <c r="B240" s="211"/>
      <c r="C240" s="212"/>
      <c r="D240" s="194" t="s">
        <v>192</v>
      </c>
      <c r="E240" s="213" t="s">
        <v>19</v>
      </c>
      <c r="F240" s="214" t="s">
        <v>957</v>
      </c>
      <c r="G240" s="212"/>
      <c r="H240" s="215">
        <v>0.28000000000000003</v>
      </c>
      <c r="I240" s="216"/>
      <c r="J240" s="212"/>
      <c r="K240" s="212"/>
      <c r="L240" s="217"/>
      <c r="M240" s="218"/>
      <c r="N240" s="219"/>
      <c r="O240" s="219"/>
      <c r="P240" s="219"/>
      <c r="Q240" s="219"/>
      <c r="R240" s="219"/>
      <c r="S240" s="219"/>
      <c r="T240" s="220"/>
      <c r="AT240" s="221" t="s">
        <v>192</v>
      </c>
      <c r="AU240" s="221" t="s">
        <v>86</v>
      </c>
      <c r="AV240" s="14" t="s">
        <v>86</v>
      </c>
      <c r="AW240" s="14" t="s">
        <v>37</v>
      </c>
      <c r="AX240" s="14" t="s">
        <v>77</v>
      </c>
      <c r="AY240" s="221" t="s">
        <v>179</v>
      </c>
    </row>
    <row r="241" spans="1:65" s="14" customFormat="1" ht="11.25">
      <c r="B241" s="211"/>
      <c r="C241" s="212"/>
      <c r="D241" s="194" t="s">
        <v>192</v>
      </c>
      <c r="E241" s="213" t="s">
        <v>19</v>
      </c>
      <c r="F241" s="214" t="s">
        <v>958</v>
      </c>
      <c r="G241" s="212"/>
      <c r="H241" s="215">
        <v>0.14000000000000001</v>
      </c>
      <c r="I241" s="216"/>
      <c r="J241" s="212"/>
      <c r="K241" s="212"/>
      <c r="L241" s="217"/>
      <c r="M241" s="218"/>
      <c r="N241" s="219"/>
      <c r="O241" s="219"/>
      <c r="P241" s="219"/>
      <c r="Q241" s="219"/>
      <c r="R241" s="219"/>
      <c r="S241" s="219"/>
      <c r="T241" s="220"/>
      <c r="AT241" s="221" t="s">
        <v>192</v>
      </c>
      <c r="AU241" s="221" t="s">
        <v>86</v>
      </c>
      <c r="AV241" s="14" t="s">
        <v>86</v>
      </c>
      <c r="AW241" s="14" t="s">
        <v>37</v>
      </c>
      <c r="AX241" s="14" t="s">
        <v>77</v>
      </c>
      <c r="AY241" s="221" t="s">
        <v>179</v>
      </c>
    </row>
    <row r="242" spans="1:65" s="15" customFormat="1" ht="11.25">
      <c r="B242" s="222"/>
      <c r="C242" s="223"/>
      <c r="D242" s="194" t="s">
        <v>192</v>
      </c>
      <c r="E242" s="224" t="s">
        <v>19</v>
      </c>
      <c r="F242" s="225" t="s">
        <v>205</v>
      </c>
      <c r="G242" s="223"/>
      <c r="H242" s="226">
        <v>0.42</v>
      </c>
      <c r="I242" s="227"/>
      <c r="J242" s="223"/>
      <c r="K242" s="223"/>
      <c r="L242" s="228"/>
      <c r="M242" s="229"/>
      <c r="N242" s="230"/>
      <c r="O242" s="230"/>
      <c r="P242" s="230"/>
      <c r="Q242" s="230"/>
      <c r="R242" s="230"/>
      <c r="S242" s="230"/>
      <c r="T242" s="231"/>
      <c r="AT242" s="232" t="s">
        <v>192</v>
      </c>
      <c r="AU242" s="232" t="s">
        <v>86</v>
      </c>
      <c r="AV242" s="15" t="s">
        <v>186</v>
      </c>
      <c r="AW242" s="15" t="s">
        <v>37</v>
      </c>
      <c r="AX242" s="15" t="s">
        <v>84</v>
      </c>
      <c r="AY242" s="232" t="s">
        <v>179</v>
      </c>
    </row>
    <row r="243" spans="1:65" s="2" customFormat="1" ht="16.5" customHeight="1">
      <c r="A243" s="37"/>
      <c r="B243" s="38"/>
      <c r="C243" s="244" t="s">
        <v>373</v>
      </c>
      <c r="D243" s="244" t="s">
        <v>374</v>
      </c>
      <c r="E243" s="245" t="s">
        <v>375</v>
      </c>
      <c r="F243" s="246" t="s">
        <v>376</v>
      </c>
      <c r="G243" s="247" t="s">
        <v>332</v>
      </c>
      <c r="H243" s="248">
        <v>0.84</v>
      </c>
      <c r="I243" s="249"/>
      <c r="J243" s="250">
        <f>ROUND(I243*H243,2)</f>
        <v>0</v>
      </c>
      <c r="K243" s="246" t="s">
        <v>185</v>
      </c>
      <c r="L243" s="251"/>
      <c r="M243" s="252" t="s">
        <v>19</v>
      </c>
      <c r="N243" s="253" t="s">
        <v>48</v>
      </c>
      <c r="O243" s="67"/>
      <c r="P243" s="190">
        <f>O243*H243</f>
        <v>0</v>
      </c>
      <c r="Q243" s="190">
        <v>1</v>
      </c>
      <c r="R243" s="190">
        <f>Q243*H243</f>
        <v>0.84</v>
      </c>
      <c r="S243" s="190">
        <v>0</v>
      </c>
      <c r="T243" s="191">
        <f>S243*H243</f>
        <v>0</v>
      </c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R243" s="192" t="s">
        <v>253</v>
      </c>
      <c r="AT243" s="192" t="s">
        <v>374</v>
      </c>
      <c r="AU243" s="192" t="s">
        <v>86</v>
      </c>
      <c r="AY243" s="20" t="s">
        <v>179</v>
      </c>
      <c r="BE243" s="193">
        <f>IF(N243="základní",J243,0)</f>
        <v>0</v>
      </c>
      <c r="BF243" s="193">
        <f>IF(N243="snížená",J243,0)</f>
        <v>0</v>
      </c>
      <c r="BG243" s="193">
        <f>IF(N243="zákl. přenesená",J243,0)</f>
        <v>0</v>
      </c>
      <c r="BH243" s="193">
        <f>IF(N243="sníž. přenesená",J243,0)</f>
        <v>0</v>
      </c>
      <c r="BI243" s="193">
        <f>IF(N243="nulová",J243,0)</f>
        <v>0</v>
      </c>
      <c r="BJ243" s="20" t="s">
        <v>84</v>
      </c>
      <c r="BK243" s="193">
        <f>ROUND(I243*H243,2)</f>
        <v>0</v>
      </c>
      <c r="BL243" s="20" t="s">
        <v>186</v>
      </c>
      <c r="BM243" s="192" t="s">
        <v>377</v>
      </c>
    </row>
    <row r="244" spans="1:65" s="2" customFormat="1" ht="11.25">
      <c r="A244" s="37"/>
      <c r="B244" s="38"/>
      <c r="C244" s="39"/>
      <c r="D244" s="194" t="s">
        <v>188</v>
      </c>
      <c r="E244" s="39"/>
      <c r="F244" s="195" t="s">
        <v>376</v>
      </c>
      <c r="G244" s="39"/>
      <c r="H244" s="39"/>
      <c r="I244" s="196"/>
      <c r="J244" s="39"/>
      <c r="K244" s="39"/>
      <c r="L244" s="42"/>
      <c r="M244" s="197"/>
      <c r="N244" s="198"/>
      <c r="O244" s="67"/>
      <c r="P244" s="67"/>
      <c r="Q244" s="67"/>
      <c r="R244" s="67"/>
      <c r="S244" s="67"/>
      <c r="T244" s="68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T244" s="20" t="s">
        <v>188</v>
      </c>
      <c r="AU244" s="20" t="s">
        <v>86</v>
      </c>
    </row>
    <row r="245" spans="1:65" s="14" customFormat="1" ht="11.25">
      <c r="B245" s="211"/>
      <c r="C245" s="212"/>
      <c r="D245" s="194" t="s">
        <v>192</v>
      </c>
      <c r="E245" s="212"/>
      <c r="F245" s="214" t="s">
        <v>959</v>
      </c>
      <c r="G245" s="212"/>
      <c r="H245" s="215">
        <v>0.84</v>
      </c>
      <c r="I245" s="216"/>
      <c r="J245" s="212"/>
      <c r="K245" s="212"/>
      <c r="L245" s="217"/>
      <c r="M245" s="218"/>
      <c r="N245" s="219"/>
      <c r="O245" s="219"/>
      <c r="P245" s="219"/>
      <c r="Q245" s="219"/>
      <c r="R245" s="219"/>
      <c r="S245" s="219"/>
      <c r="T245" s="220"/>
      <c r="AT245" s="221" t="s">
        <v>192</v>
      </c>
      <c r="AU245" s="221" t="s">
        <v>86</v>
      </c>
      <c r="AV245" s="14" t="s">
        <v>86</v>
      </c>
      <c r="AW245" s="14" t="s">
        <v>4</v>
      </c>
      <c r="AX245" s="14" t="s">
        <v>84</v>
      </c>
      <c r="AY245" s="221" t="s">
        <v>179</v>
      </c>
    </row>
    <row r="246" spans="1:65" s="2" customFormat="1" ht="24.2" customHeight="1">
      <c r="A246" s="37"/>
      <c r="B246" s="38"/>
      <c r="C246" s="181" t="s">
        <v>379</v>
      </c>
      <c r="D246" s="181" t="s">
        <v>181</v>
      </c>
      <c r="E246" s="182" t="s">
        <v>380</v>
      </c>
      <c r="F246" s="183" t="s">
        <v>381</v>
      </c>
      <c r="G246" s="184" t="s">
        <v>184</v>
      </c>
      <c r="H246" s="185">
        <v>8</v>
      </c>
      <c r="I246" s="186"/>
      <c r="J246" s="187">
        <f>ROUND(I246*H246,2)</f>
        <v>0</v>
      </c>
      <c r="K246" s="183" t="s">
        <v>185</v>
      </c>
      <c r="L246" s="42"/>
      <c r="M246" s="188" t="s">
        <v>19</v>
      </c>
      <c r="N246" s="189" t="s">
        <v>48</v>
      </c>
      <c r="O246" s="67"/>
      <c r="P246" s="190">
        <f>O246*H246</f>
        <v>0</v>
      </c>
      <c r="Q246" s="190">
        <v>0</v>
      </c>
      <c r="R246" s="190">
        <f>Q246*H246</f>
        <v>0</v>
      </c>
      <c r="S246" s="190">
        <v>0</v>
      </c>
      <c r="T246" s="191">
        <f>S246*H246</f>
        <v>0</v>
      </c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R246" s="192" t="s">
        <v>186</v>
      </c>
      <c r="AT246" s="192" t="s">
        <v>181</v>
      </c>
      <c r="AU246" s="192" t="s">
        <v>86</v>
      </c>
      <c r="AY246" s="20" t="s">
        <v>179</v>
      </c>
      <c r="BE246" s="193">
        <f>IF(N246="základní",J246,0)</f>
        <v>0</v>
      </c>
      <c r="BF246" s="193">
        <f>IF(N246="snížená",J246,0)</f>
        <v>0</v>
      </c>
      <c r="BG246" s="193">
        <f>IF(N246="zákl. přenesená",J246,0)</f>
        <v>0</v>
      </c>
      <c r="BH246" s="193">
        <f>IF(N246="sníž. přenesená",J246,0)</f>
        <v>0</v>
      </c>
      <c r="BI246" s="193">
        <f>IF(N246="nulová",J246,0)</f>
        <v>0</v>
      </c>
      <c r="BJ246" s="20" t="s">
        <v>84</v>
      </c>
      <c r="BK246" s="193">
        <f>ROUND(I246*H246,2)</f>
        <v>0</v>
      </c>
      <c r="BL246" s="20" t="s">
        <v>186</v>
      </c>
      <c r="BM246" s="192" t="s">
        <v>382</v>
      </c>
    </row>
    <row r="247" spans="1:65" s="2" customFormat="1" ht="19.5">
      <c r="A247" s="37"/>
      <c r="B247" s="38"/>
      <c r="C247" s="39"/>
      <c r="D247" s="194" t="s">
        <v>188</v>
      </c>
      <c r="E247" s="39"/>
      <c r="F247" s="195" t="s">
        <v>383</v>
      </c>
      <c r="G247" s="39"/>
      <c r="H247" s="39"/>
      <c r="I247" s="196"/>
      <c r="J247" s="39"/>
      <c r="K247" s="39"/>
      <c r="L247" s="42"/>
      <c r="M247" s="197"/>
      <c r="N247" s="198"/>
      <c r="O247" s="67"/>
      <c r="P247" s="67"/>
      <c r="Q247" s="67"/>
      <c r="R247" s="67"/>
      <c r="S247" s="67"/>
      <c r="T247" s="68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T247" s="20" t="s">
        <v>188</v>
      </c>
      <c r="AU247" s="20" t="s">
        <v>86</v>
      </c>
    </row>
    <row r="248" spans="1:65" s="2" customFormat="1" ht="11.25">
      <c r="A248" s="37"/>
      <c r="B248" s="38"/>
      <c r="C248" s="39"/>
      <c r="D248" s="199" t="s">
        <v>190</v>
      </c>
      <c r="E248" s="39"/>
      <c r="F248" s="200" t="s">
        <v>384</v>
      </c>
      <c r="G248" s="39"/>
      <c r="H248" s="39"/>
      <c r="I248" s="196"/>
      <c r="J248" s="39"/>
      <c r="K248" s="39"/>
      <c r="L248" s="42"/>
      <c r="M248" s="197"/>
      <c r="N248" s="198"/>
      <c r="O248" s="67"/>
      <c r="P248" s="67"/>
      <c r="Q248" s="67"/>
      <c r="R248" s="67"/>
      <c r="S248" s="67"/>
      <c r="T248" s="68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T248" s="20" t="s">
        <v>190</v>
      </c>
      <c r="AU248" s="20" t="s">
        <v>86</v>
      </c>
    </row>
    <row r="249" spans="1:65" s="13" customFormat="1" ht="22.5">
      <c r="B249" s="201"/>
      <c r="C249" s="202"/>
      <c r="D249" s="194" t="s">
        <v>192</v>
      </c>
      <c r="E249" s="203" t="s">
        <v>19</v>
      </c>
      <c r="F249" s="204" t="s">
        <v>960</v>
      </c>
      <c r="G249" s="202"/>
      <c r="H249" s="203" t="s">
        <v>19</v>
      </c>
      <c r="I249" s="205"/>
      <c r="J249" s="202"/>
      <c r="K249" s="202"/>
      <c r="L249" s="206"/>
      <c r="M249" s="207"/>
      <c r="N249" s="208"/>
      <c r="O249" s="208"/>
      <c r="P249" s="208"/>
      <c r="Q249" s="208"/>
      <c r="R249" s="208"/>
      <c r="S249" s="208"/>
      <c r="T249" s="209"/>
      <c r="AT249" s="210" t="s">
        <v>192</v>
      </c>
      <c r="AU249" s="210" t="s">
        <v>86</v>
      </c>
      <c r="AV249" s="13" t="s">
        <v>84</v>
      </c>
      <c r="AW249" s="13" t="s">
        <v>37</v>
      </c>
      <c r="AX249" s="13" t="s">
        <v>77</v>
      </c>
      <c r="AY249" s="210" t="s">
        <v>179</v>
      </c>
    </row>
    <row r="250" spans="1:65" s="13" customFormat="1" ht="22.5">
      <c r="B250" s="201"/>
      <c r="C250" s="202"/>
      <c r="D250" s="194" t="s">
        <v>192</v>
      </c>
      <c r="E250" s="203" t="s">
        <v>19</v>
      </c>
      <c r="F250" s="204" t="s">
        <v>961</v>
      </c>
      <c r="G250" s="202"/>
      <c r="H250" s="203" t="s">
        <v>19</v>
      </c>
      <c r="I250" s="205"/>
      <c r="J250" s="202"/>
      <c r="K250" s="202"/>
      <c r="L250" s="206"/>
      <c r="M250" s="207"/>
      <c r="N250" s="208"/>
      <c r="O250" s="208"/>
      <c r="P250" s="208"/>
      <c r="Q250" s="208"/>
      <c r="R250" s="208"/>
      <c r="S250" s="208"/>
      <c r="T250" s="209"/>
      <c r="AT250" s="210" t="s">
        <v>192</v>
      </c>
      <c r="AU250" s="210" t="s">
        <v>86</v>
      </c>
      <c r="AV250" s="13" t="s">
        <v>84</v>
      </c>
      <c r="AW250" s="13" t="s">
        <v>37</v>
      </c>
      <c r="AX250" s="13" t="s">
        <v>77</v>
      </c>
      <c r="AY250" s="210" t="s">
        <v>179</v>
      </c>
    </row>
    <row r="251" spans="1:65" s="14" customFormat="1" ht="11.25">
      <c r="B251" s="211"/>
      <c r="C251" s="212"/>
      <c r="D251" s="194" t="s">
        <v>192</v>
      </c>
      <c r="E251" s="213" t="s">
        <v>19</v>
      </c>
      <c r="F251" s="214" t="s">
        <v>204</v>
      </c>
      <c r="G251" s="212"/>
      <c r="H251" s="215">
        <v>1</v>
      </c>
      <c r="I251" s="216"/>
      <c r="J251" s="212"/>
      <c r="K251" s="212"/>
      <c r="L251" s="217"/>
      <c r="M251" s="218"/>
      <c r="N251" s="219"/>
      <c r="O251" s="219"/>
      <c r="P251" s="219"/>
      <c r="Q251" s="219"/>
      <c r="R251" s="219"/>
      <c r="S251" s="219"/>
      <c r="T251" s="220"/>
      <c r="AT251" s="221" t="s">
        <v>192</v>
      </c>
      <c r="AU251" s="221" t="s">
        <v>86</v>
      </c>
      <c r="AV251" s="14" t="s">
        <v>86</v>
      </c>
      <c r="AW251" s="14" t="s">
        <v>37</v>
      </c>
      <c r="AX251" s="14" t="s">
        <v>77</v>
      </c>
      <c r="AY251" s="221" t="s">
        <v>179</v>
      </c>
    </row>
    <row r="252" spans="1:65" s="13" customFormat="1" ht="22.5">
      <c r="B252" s="201"/>
      <c r="C252" s="202"/>
      <c r="D252" s="194" t="s">
        <v>192</v>
      </c>
      <c r="E252" s="203" t="s">
        <v>19</v>
      </c>
      <c r="F252" s="204" t="s">
        <v>962</v>
      </c>
      <c r="G252" s="202"/>
      <c r="H252" s="203" t="s">
        <v>19</v>
      </c>
      <c r="I252" s="205"/>
      <c r="J252" s="202"/>
      <c r="K252" s="202"/>
      <c r="L252" s="206"/>
      <c r="M252" s="207"/>
      <c r="N252" s="208"/>
      <c r="O252" s="208"/>
      <c r="P252" s="208"/>
      <c r="Q252" s="208"/>
      <c r="R252" s="208"/>
      <c r="S252" s="208"/>
      <c r="T252" s="209"/>
      <c r="AT252" s="210" t="s">
        <v>192</v>
      </c>
      <c r="AU252" s="210" t="s">
        <v>86</v>
      </c>
      <c r="AV252" s="13" t="s">
        <v>84</v>
      </c>
      <c r="AW252" s="13" t="s">
        <v>37</v>
      </c>
      <c r="AX252" s="13" t="s">
        <v>77</v>
      </c>
      <c r="AY252" s="210" t="s">
        <v>179</v>
      </c>
    </row>
    <row r="253" spans="1:65" s="13" customFormat="1" ht="11.25">
      <c r="B253" s="201"/>
      <c r="C253" s="202"/>
      <c r="D253" s="194" t="s">
        <v>192</v>
      </c>
      <c r="E253" s="203" t="s">
        <v>19</v>
      </c>
      <c r="F253" s="204" t="s">
        <v>963</v>
      </c>
      <c r="G253" s="202"/>
      <c r="H253" s="203" t="s">
        <v>19</v>
      </c>
      <c r="I253" s="205"/>
      <c r="J253" s="202"/>
      <c r="K253" s="202"/>
      <c r="L253" s="206"/>
      <c r="M253" s="207"/>
      <c r="N253" s="208"/>
      <c r="O253" s="208"/>
      <c r="P253" s="208"/>
      <c r="Q253" s="208"/>
      <c r="R253" s="208"/>
      <c r="S253" s="208"/>
      <c r="T253" s="209"/>
      <c r="AT253" s="210" t="s">
        <v>192</v>
      </c>
      <c r="AU253" s="210" t="s">
        <v>86</v>
      </c>
      <c r="AV253" s="13" t="s">
        <v>84</v>
      </c>
      <c r="AW253" s="13" t="s">
        <v>37</v>
      </c>
      <c r="AX253" s="13" t="s">
        <v>77</v>
      </c>
      <c r="AY253" s="210" t="s">
        <v>179</v>
      </c>
    </row>
    <row r="254" spans="1:65" s="14" customFormat="1" ht="11.25">
      <c r="B254" s="211"/>
      <c r="C254" s="212"/>
      <c r="D254" s="194" t="s">
        <v>192</v>
      </c>
      <c r="E254" s="213" t="s">
        <v>19</v>
      </c>
      <c r="F254" s="214" t="s">
        <v>964</v>
      </c>
      <c r="G254" s="212"/>
      <c r="H254" s="215">
        <v>7</v>
      </c>
      <c r="I254" s="216"/>
      <c r="J254" s="212"/>
      <c r="K254" s="212"/>
      <c r="L254" s="217"/>
      <c r="M254" s="218"/>
      <c r="N254" s="219"/>
      <c r="O254" s="219"/>
      <c r="P254" s="219"/>
      <c r="Q254" s="219"/>
      <c r="R254" s="219"/>
      <c r="S254" s="219"/>
      <c r="T254" s="220"/>
      <c r="AT254" s="221" t="s">
        <v>192</v>
      </c>
      <c r="AU254" s="221" t="s">
        <v>86</v>
      </c>
      <c r="AV254" s="14" t="s">
        <v>86</v>
      </c>
      <c r="AW254" s="14" t="s">
        <v>37</v>
      </c>
      <c r="AX254" s="14" t="s">
        <v>77</v>
      </c>
      <c r="AY254" s="221" t="s">
        <v>179</v>
      </c>
    </row>
    <row r="255" spans="1:65" s="15" customFormat="1" ht="11.25">
      <c r="B255" s="222"/>
      <c r="C255" s="223"/>
      <c r="D255" s="194" t="s">
        <v>192</v>
      </c>
      <c r="E255" s="224" t="s">
        <v>19</v>
      </c>
      <c r="F255" s="225" t="s">
        <v>205</v>
      </c>
      <c r="G255" s="223"/>
      <c r="H255" s="226">
        <v>8</v>
      </c>
      <c r="I255" s="227"/>
      <c r="J255" s="223"/>
      <c r="K255" s="223"/>
      <c r="L255" s="228"/>
      <c r="M255" s="229"/>
      <c r="N255" s="230"/>
      <c r="O255" s="230"/>
      <c r="P255" s="230"/>
      <c r="Q255" s="230"/>
      <c r="R255" s="230"/>
      <c r="S255" s="230"/>
      <c r="T255" s="231"/>
      <c r="AT255" s="232" t="s">
        <v>192</v>
      </c>
      <c r="AU255" s="232" t="s">
        <v>86</v>
      </c>
      <c r="AV255" s="15" t="s">
        <v>186</v>
      </c>
      <c r="AW255" s="15" t="s">
        <v>37</v>
      </c>
      <c r="AX255" s="15" t="s">
        <v>84</v>
      </c>
      <c r="AY255" s="232" t="s">
        <v>179</v>
      </c>
    </row>
    <row r="256" spans="1:65" s="12" customFormat="1" ht="22.9" customHeight="1">
      <c r="B256" s="165"/>
      <c r="C256" s="166"/>
      <c r="D256" s="167" t="s">
        <v>76</v>
      </c>
      <c r="E256" s="179" t="s">
        <v>86</v>
      </c>
      <c r="F256" s="179" t="s">
        <v>392</v>
      </c>
      <c r="G256" s="166"/>
      <c r="H256" s="166"/>
      <c r="I256" s="169"/>
      <c r="J256" s="180">
        <f>BK256</f>
        <v>0</v>
      </c>
      <c r="K256" s="166"/>
      <c r="L256" s="171"/>
      <c r="M256" s="172"/>
      <c r="N256" s="173"/>
      <c r="O256" s="173"/>
      <c r="P256" s="174">
        <f>SUM(P257:P271)</f>
        <v>0</v>
      </c>
      <c r="Q256" s="173"/>
      <c r="R256" s="174">
        <f>SUM(R257:R271)</f>
        <v>2.5219300000000002</v>
      </c>
      <c r="S256" s="173"/>
      <c r="T256" s="175">
        <f>SUM(T257:T271)</f>
        <v>0</v>
      </c>
      <c r="AR256" s="176" t="s">
        <v>84</v>
      </c>
      <c r="AT256" s="177" t="s">
        <v>76</v>
      </c>
      <c r="AU256" s="177" t="s">
        <v>84</v>
      </c>
      <c r="AY256" s="176" t="s">
        <v>179</v>
      </c>
      <c r="BK256" s="178">
        <f>SUM(BK257:BK271)</f>
        <v>0</v>
      </c>
    </row>
    <row r="257" spans="1:65" s="2" customFormat="1" ht="24.2" customHeight="1">
      <c r="A257" s="37"/>
      <c r="B257" s="38"/>
      <c r="C257" s="181" t="s">
        <v>388</v>
      </c>
      <c r="D257" s="181" t="s">
        <v>181</v>
      </c>
      <c r="E257" s="182" t="s">
        <v>394</v>
      </c>
      <c r="F257" s="183" t="s">
        <v>395</v>
      </c>
      <c r="G257" s="184" t="s">
        <v>228</v>
      </c>
      <c r="H257" s="185">
        <v>0.75</v>
      </c>
      <c r="I257" s="186"/>
      <c r="J257" s="187">
        <f>ROUND(I257*H257,2)</f>
        <v>0</v>
      </c>
      <c r="K257" s="183" t="s">
        <v>185</v>
      </c>
      <c r="L257" s="42"/>
      <c r="M257" s="188" t="s">
        <v>19</v>
      </c>
      <c r="N257" s="189" t="s">
        <v>48</v>
      </c>
      <c r="O257" s="67"/>
      <c r="P257" s="190">
        <f>O257*H257</f>
        <v>0</v>
      </c>
      <c r="Q257" s="190">
        <v>2.16</v>
      </c>
      <c r="R257" s="190">
        <f>Q257*H257</f>
        <v>1.62</v>
      </c>
      <c r="S257" s="190">
        <v>0</v>
      </c>
      <c r="T257" s="191">
        <f>S257*H257</f>
        <v>0</v>
      </c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R257" s="192" t="s">
        <v>186</v>
      </c>
      <c r="AT257" s="192" t="s">
        <v>181</v>
      </c>
      <c r="AU257" s="192" t="s">
        <v>86</v>
      </c>
      <c r="AY257" s="20" t="s">
        <v>179</v>
      </c>
      <c r="BE257" s="193">
        <f>IF(N257="základní",J257,0)</f>
        <v>0</v>
      </c>
      <c r="BF257" s="193">
        <f>IF(N257="snížená",J257,0)</f>
        <v>0</v>
      </c>
      <c r="BG257" s="193">
        <f>IF(N257="zákl. přenesená",J257,0)</f>
        <v>0</v>
      </c>
      <c r="BH257" s="193">
        <f>IF(N257="sníž. přenesená",J257,0)</f>
        <v>0</v>
      </c>
      <c r="BI257" s="193">
        <f>IF(N257="nulová",J257,0)</f>
        <v>0</v>
      </c>
      <c r="BJ257" s="20" t="s">
        <v>84</v>
      </c>
      <c r="BK257" s="193">
        <f>ROUND(I257*H257,2)</f>
        <v>0</v>
      </c>
      <c r="BL257" s="20" t="s">
        <v>186</v>
      </c>
      <c r="BM257" s="192" t="s">
        <v>965</v>
      </c>
    </row>
    <row r="258" spans="1:65" s="2" customFormat="1" ht="19.5">
      <c r="A258" s="37"/>
      <c r="B258" s="38"/>
      <c r="C258" s="39"/>
      <c r="D258" s="194" t="s">
        <v>188</v>
      </c>
      <c r="E258" s="39"/>
      <c r="F258" s="195" t="s">
        <v>397</v>
      </c>
      <c r="G258" s="39"/>
      <c r="H258" s="39"/>
      <c r="I258" s="196"/>
      <c r="J258" s="39"/>
      <c r="K258" s="39"/>
      <c r="L258" s="42"/>
      <c r="M258" s="197"/>
      <c r="N258" s="198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188</v>
      </c>
      <c r="AU258" s="20" t="s">
        <v>86</v>
      </c>
    </row>
    <row r="259" spans="1:65" s="2" customFormat="1" ht="11.25">
      <c r="A259" s="37"/>
      <c r="B259" s="38"/>
      <c r="C259" s="39"/>
      <c r="D259" s="199" t="s">
        <v>190</v>
      </c>
      <c r="E259" s="39"/>
      <c r="F259" s="200" t="s">
        <v>398</v>
      </c>
      <c r="G259" s="39"/>
      <c r="H259" s="39"/>
      <c r="I259" s="196"/>
      <c r="J259" s="39"/>
      <c r="K259" s="39"/>
      <c r="L259" s="42"/>
      <c r="M259" s="197"/>
      <c r="N259" s="198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190</v>
      </c>
      <c r="AU259" s="20" t="s">
        <v>86</v>
      </c>
    </row>
    <row r="260" spans="1:65" s="13" customFormat="1" ht="22.5">
      <c r="B260" s="201"/>
      <c r="C260" s="202"/>
      <c r="D260" s="194" t="s">
        <v>192</v>
      </c>
      <c r="E260" s="203" t="s">
        <v>19</v>
      </c>
      <c r="F260" s="204" t="s">
        <v>399</v>
      </c>
      <c r="G260" s="202"/>
      <c r="H260" s="203" t="s">
        <v>19</v>
      </c>
      <c r="I260" s="205"/>
      <c r="J260" s="202"/>
      <c r="K260" s="202"/>
      <c r="L260" s="206"/>
      <c r="M260" s="207"/>
      <c r="N260" s="208"/>
      <c r="O260" s="208"/>
      <c r="P260" s="208"/>
      <c r="Q260" s="208"/>
      <c r="R260" s="208"/>
      <c r="S260" s="208"/>
      <c r="T260" s="209"/>
      <c r="AT260" s="210" t="s">
        <v>192</v>
      </c>
      <c r="AU260" s="210" t="s">
        <v>86</v>
      </c>
      <c r="AV260" s="13" t="s">
        <v>84</v>
      </c>
      <c r="AW260" s="13" t="s">
        <v>37</v>
      </c>
      <c r="AX260" s="13" t="s">
        <v>77</v>
      </c>
      <c r="AY260" s="210" t="s">
        <v>179</v>
      </c>
    </row>
    <row r="261" spans="1:65" s="13" customFormat="1" ht="22.5">
      <c r="B261" s="201"/>
      <c r="C261" s="202"/>
      <c r="D261" s="194" t="s">
        <v>192</v>
      </c>
      <c r="E261" s="203" t="s">
        <v>19</v>
      </c>
      <c r="F261" s="204" t="s">
        <v>894</v>
      </c>
      <c r="G261" s="202"/>
      <c r="H261" s="203" t="s">
        <v>19</v>
      </c>
      <c r="I261" s="205"/>
      <c r="J261" s="202"/>
      <c r="K261" s="202"/>
      <c r="L261" s="206"/>
      <c r="M261" s="207"/>
      <c r="N261" s="208"/>
      <c r="O261" s="208"/>
      <c r="P261" s="208"/>
      <c r="Q261" s="208"/>
      <c r="R261" s="208"/>
      <c r="S261" s="208"/>
      <c r="T261" s="209"/>
      <c r="AT261" s="210" t="s">
        <v>192</v>
      </c>
      <c r="AU261" s="210" t="s">
        <v>86</v>
      </c>
      <c r="AV261" s="13" t="s">
        <v>84</v>
      </c>
      <c r="AW261" s="13" t="s">
        <v>37</v>
      </c>
      <c r="AX261" s="13" t="s">
        <v>77</v>
      </c>
      <c r="AY261" s="210" t="s">
        <v>179</v>
      </c>
    </row>
    <row r="262" spans="1:65" s="14" customFormat="1" ht="11.25">
      <c r="B262" s="211"/>
      <c r="C262" s="212"/>
      <c r="D262" s="194" t="s">
        <v>192</v>
      </c>
      <c r="E262" s="213" t="s">
        <v>19</v>
      </c>
      <c r="F262" s="214" t="s">
        <v>895</v>
      </c>
      <c r="G262" s="212"/>
      <c r="H262" s="215">
        <v>0.75</v>
      </c>
      <c r="I262" s="216"/>
      <c r="J262" s="212"/>
      <c r="K262" s="212"/>
      <c r="L262" s="217"/>
      <c r="M262" s="218"/>
      <c r="N262" s="219"/>
      <c r="O262" s="219"/>
      <c r="P262" s="219"/>
      <c r="Q262" s="219"/>
      <c r="R262" s="219"/>
      <c r="S262" s="219"/>
      <c r="T262" s="220"/>
      <c r="AT262" s="221" t="s">
        <v>192</v>
      </c>
      <c r="AU262" s="221" t="s">
        <v>86</v>
      </c>
      <c r="AV262" s="14" t="s">
        <v>86</v>
      </c>
      <c r="AW262" s="14" t="s">
        <v>37</v>
      </c>
      <c r="AX262" s="14" t="s">
        <v>84</v>
      </c>
      <c r="AY262" s="221" t="s">
        <v>179</v>
      </c>
    </row>
    <row r="263" spans="1:65" s="2" customFormat="1" ht="16.5" customHeight="1">
      <c r="A263" s="37"/>
      <c r="B263" s="38"/>
      <c r="C263" s="181" t="s">
        <v>393</v>
      </c>
      <c r="D263" s="181" t="s">
        <v>181</v>
      </c>
      <c r="E263" s="182" t="s">
        <v>403</v>
      </c>
      <c r="F263" s="183" t="s">
        <v>404</v>
      </c>
      <c r="G263" s="184" t="s">
        <v>405</v>
      </c>
      <c r="H263" s="185">
        <v>1</v>
      </c>
      <c r="I263" s="186"/>
      <c r="J263" s="187">
        <f>ROUND(I263*H263,2)</f>
        <v>0</v>
      </c>
      <c r="K263" s="183" t="s">
        <v>185</v>
      </c>
      <c r="L263" s="42"/>
      <c r="M263" s="188" t="s">
        <v>19</v>
      </c>
      <c r="N263" s="189" t="s">
        <v>48</v>
      </c>
      <c r="O263" s="67"/>
      <c r="P263" s="190">
        <f>O263*H263</f>
        <v>0</v>
      </c>
      <c r="Q263" s="190">
        <v>0.22353000000000001</v>
      </c>
      <c r="R263" s="190">
        <f>Q263*H263</f>
        <v>0.22353000000000001</v>
      </c>
      <c r="S263" s="190">
        <v>0</v>
      </c>
      <c r="T263" s="191">
        <f>S263*H263</f>
        <v>0</v>
      </c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R263" s="192" t="s">
        <v>186</v>
      </c>
      <c r="AT263" s="192" t="s">
        <v>181</v>
      </c>
      <c r="AU263" s="192" t="s">
        <v>86</v>
      </c>
      <c r="AY263" s="20" t="s">
        <v>179</v>
      </c>
      <c r="BE263" s="193">
        <f>IF(N263="základní",J263,0)</f>
        <v>0</v>
      </c>
      <c r="BF263" s="193">
        <f>IF(N263="snížená",J263,0)</f>
        <v>0</v>
      </c>
      <c r="BG263" s="193">
        <f>IF(N263="zákl. přenesená",J263,0)</f>
        <v>0</v>
      </c>
      <c r="BH263" s="193">
        <f>IF(N263="sníž. přenesená",J263,0)</f>
        <v>0</v>
      </c>
      <c r="BI263" s="193">
        <f>IF(N263="nulová",J263,0)</f>
        <v>0</v>
      </c>
      <c r="BJ263" s="20" t="s">
        <v>84</v>
      </c>
      <c r="BK263" s="193">
        <f>ROUND(I263*H263,2)</f>
        <v>0</v>
      </c>
      <c r="BL263" s="20" t="s">
        <v>186</v>
      </c>
      <c r="BM263" s="192" t="s">
        <v>966</v>
      </c>
    </row>
    <row r="264" spans="1:65" s="2" customFormat="1" ht="11.25">
      <c r="A264" s="37"/>
      <c r="B264" s="38"/>
      <c r="C264" s="39"/>
      <c r="D264" s="194" t="s">
        <v>188</v>
      </c>
      <c r="E264" s="39"/>
      <c r="F264" s="195" t="s">
        <v>407</v>
      </c>
      <c r="G264" s="39"/>
      <c r="H264" s="39"/>
      <c r="I264" s="196"/>
      <c r="J264" s="39"/>
      <c r="K264" s="39"/>
      <c r="L264" s="42"/>
      <c r="M264" s="197"/>
      <c r="N264" s="198"/>
      <c r="O264" s="67"/>
      <c r="P264" s="67"/>
      <c r="Q264" s="67"/>
      <c r="R264" s="67"/>
      <c r="S264" s="67"/>
      <c r="T264" s="68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T264" s="20" t="s">
        <v>188</v>
      </c>
      <c r="AU264" s="20" t="s">
        <v>86</v>
      </c>
    </row>
    <row r="265" spans="1:65" s="2" customFormat="1" ht="11.25">
      <c r="A265" s="37"/>
      <c r="B265" s="38"/>
      <c r="C265" s="39"/>
      <c r="D265" s="199" t="s">
        <v>190</v>
      </c>
      <c r="E265" s="39"/>
      <c r="F265" s="200" t="s">
        <v>408</v>
      </c>
      <c r="G265" s="39"/>
      <c r="H265" s="39"/>
      <c r="I265" s="196"/>
      <c r="J265" s="39"/>
      <c r="K265" s="39"/>
      <c r="L265" s="42"/>
      <c r="M265" s="197"/>
      <c r="N265" s="198"/>
      <c r="O265" s="67"/>
      <c r="P265" s="67"/>
      <c r="Q265" s="67"/>
      <c r="R265" s="67"/>
      <c r="S265" s="67"/>
      <c r="T265" s="68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T265" s="20" t="s">
        <v>190</v>
      </c>
      <c r="AU265" s="20" t="s">
        <v>86</v>
      </c>
    </row>
    <row r="266" spans="1:65" s="13" customFormat="1" ht="11.25">
      <c r="B266" s="201"/>
      <c r="C266" s="202"/>
      <c r="D266" s="194" t="s">
        <v>192</v>
      </c>
      <c r="E266" s="203" t="s">
        <v>19</v>
      </c>
      <c r="F266" s="204" t="s">
        <v>409</v>
      </c>
      <c r="G266" s="202"/>
      <c r="H266" s="203" t="s">
        <v>19</v>
      </c>
      <c r="I266" s="205"/>
      <c r="J266" s="202"/>
      <c r="K266" s="202"/>
      <c r="L266" s="206"/>
      <c r="M266" s="207"/>
      <c r="N266" s="208"/>
      <c r="O266" s="208"/>
      <c r="P266" s="208"/>
      <c r="Q266" s="208"/>
      <c r="R266" s="208"/>
      <c r="S266" s="208"/>
      <c r="T266" s="209"/>
      <c r="AT266" s="210" t="s">
        <v>192</v>
      </c>
      <c r="AU266" s="210" t="s">
        <v>86</v>
      </c>
      <c r="AV266" s="13" t="s">
        <v>84</v>
      </c>
      <c r="AW266" s="13" t="s">
        <v>37</v>
      </c>
      <c r="AX266" s="13" t="s">
        <v>77</v>
      </c>
      <c r="AY266" s="210" t="s">
        <v>179</v>
      </c>
    </row>
    <row r="267" spans="1:65" s="14" customFormat="1" ht="11.25">
      <c r="B267" s="211"/>
      <c r="C267" s="212"/>
      <c r="D267" s="194" t="s">
        <v>192</v>
      </c>
      <c r="E267" s="213" t="s">
        <v>19</v>
      </c>
      <c r="F267" s="214" t="s">
        <v>84</v>
      </c>
      <c r="G267" s="212"/>
      <c r="H267" s="215">
        <v>1</v>
      </c>
      <c r="I267" s="216"/>
      <c r="J267" s="212"/>
      <c r="K267" s="212"/>
      <c r="L267" s="217"/>
      <c r="M267" s="218"/>
      <c r="N267" s="219"/>
      <c r="O267" s="219"/>
      <c r="P267" s="219"/>
      <c r="Q267" s="219"/>
      <c r="R267" s="219"/>
      <c r="S267" s="219"/>
      <c r="T267" s="220"/>
      <c r="AT267" s="221" t="s">
        <v>192</v>
      </c>
      <c r="AU267" s="221" t="s">
        <v>86</v>
      </c>
      <c r="AV267" s="14" t="s">
        <v>86</v>
      </c>
      <c r="AW267" s="14" t="s">
        <v>37</v>
      </c>
      <c r="AX267" s="14" t="s">
        <v>84</v>
      </c>
      <c r="AY267" s="221" t="s">
        <v>179</v>
      </c>
    </row>
    <row r="268" spans="1:65" s="2" customFormat="1" ht="33" customHeight="1">
      <c r="A268" s="37"/>
      <c r="B268" s="38"/>
      <c r="C268" s="244" t="s">
        <v>402</v>
      </c>
      <c r="D268" s="244" t="s">
        <v>374</v>
      </c>
      <c r="E268" s="245" t="s">
        <v>411</v>
      </c>
      <c r="F268" s="246" t="s">
        <v>412</v>
      </c>
      <c r="G268" s="247" t="s">
        <v>228</v>
      </c>
      <c r="H268" s="248">
        <v>0.25600000000000001</v>
      </c>
      <c r="I268" s="249"/>
      <c r="J268" s="250">
        <f>ROUND(I268*H268,2)</f>
        <v>0</v>
      </c>
      <c r="K268" s="246" t="s">
        <v>413</v>
      </c>
      <c r="L268" s="251"/>
      <c r="M268" s="252" t="s">
        <v>19</v>
      </c>
      <c r="N268" s="253" t="s">
        <v>48</v>
      </c>
      <c r="O268" s="67"/>
      <c r="P268" s="190">
        <f>O268*H268</f>
        <v>0</v>
      </c>
      <c r="Q268" s="190">
        <v>2.65</v>
      </c>
      <c r="R268" s="190">
        <f>Q268*H268</f>
        <v>0.6784</v>
      </c>
      <c r="S268" s="190">
        <v>0</v>
      </c>
      <c r="T268" s="191">
        <f>S268*H268</f>
        <v>0</v>
      </c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R268" s="192" t="s">
        <v>253</v>
      </c>
      <c r="AT268" s="192" t="s">
        <v>374</v>
      </c>
      <c r="AU268" s="192" t="s">
        <v>86</v>
      </c>
      <c r="AY268" s="20" t="s">
        <v>179</v>
      </c>
      <c r="BE268" s="193">
        <f>IF(N268="základní",J268,0)</f>
        <v>0</v>
      </c>
      <c r="BF268" s="193">
        <f>IF(N268="snížená",J268,0)</f>
        <v>0</v>
      </c>
      <c r="BG268" s="193">
        <f>IF(N268="zákl. přenesená",J268,0)</f>
        <v>0</v>
      </c>
      <c r="BH268" s="193">
        <f>IF(N268="sníž. přenesená",J268,0)</f>
        <v>0</v>
      </c>
      <c r="BI268" s="193">
        <f>IF(N268="nulová",J268,0)</f>
        <v>0</v>
      </c>
      <c r="BJ268" s="20" t="s">
        <v>84</v>
      </c>
      <c r="BK268" s="193">
        <f>ROUND(I268*H268,2)</f>
        <v>0</v>
      </c>
      <c r="BL268" s="20" t="s">
        <v>186</v>
      </c>
      <c r="BM268" s="192" t="s">
        <v>967</v>
      </c>
    </row>
    <row r="269" spans="1:65" s="2" customFormat="1" ht="19.5">
      <c r="A269" s="37"/>
      <c r="B269" s="38"/>
      <c r="C269" s="39"/>
      <c r="D269" s="194" t="s">
        <v>188</v>
      </c>
      <c r="E269" s="39"/>
      <c r="F269" s="195" t="s">
        <v>412</v>
      </c>
      <c r="G269" s="39"/>
      <c r="H269" s="39"/>
      <c r="I269" s="196"/>
      <c r="J269" s="39"/>
      <c r="K269" s="39"/>
      <c r="L269" s="42"/>
      <c r="M269" s="197"/>
      <c r="N269" s="198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188</v>
      </c>
      <c r="AU269" s="20" t="s">
        <v>86</v>
      </c>
    </row>
    <row r="270" spans="1:65" s="13" customFormat="1" ht="22.5">
      <c r="B270" s="201"/>
      <c r="C270" s="202"/>
      <c r="D270" s="194" t="s">
        <v>192</v>
      </c>
      <c r="E270" s="203" t="s">
        <v>19</v>
      </c>
      <c r="F270" s="204" t="s">
        <v>415</v>
      </c>
      <c r="G270" s="202"/>
      <c r="H270" s="203" t="s">
        <v>19</v>
      </c>
      <c r="I270" s="205"/>
      <c r="J270" s="202"/>
      <c r="K270" s="202"/>
      <c r="L270" s="206"/>
      <c r="M270" s="207"/>
      <c r="N270" s="208"/>
      <c r="O270" s="208"/>
      <c r="P270" s="208"/>
      <c r="Q270" s="208"/>
      <c r="R270" s="208"/>
      <c r="S270" s="208"/>
      <c r="T270" s="209"/>
      <c r="AT270" s="210" t="s">
        <v>192</v>
      </c>
      <c r="AU270" s="210" t="s">
        <v>86</v>
      </c>
      <c r="AV270" s="13" t="s">
        <v>84</v>
      </c>
      <c r="AW270" s="13" t="s">
        <v>37</v>
      </c>
      <c r="AX270" s="13" t="s">
        <v>77</v>
      </c>
      <c r="AY270" s="210" t="s">
        <v>179</v>
      </c>
    </row>
    <row r="271" spans="1:65" s="14" customFormat="1" ht="11.25">
      <c r="B271" s="211"/>
      <c r="C271" s="212"/>
      <c r="D271" s="194" t="s">
        <v>192</v>
      </c>
      <c r="E271" s="213" t="s">
        <v>19</v>
      </c>
      <c r="F271" s="214" t="s">
        <v>416</v>
      </c>
      <c r="G271" s="212"/>
      <c r="H271" s="215">
        <v>0.25600000000000001</v>
      </c>
      <c r="I271" s="216"/>
      <c r="J271" s="212"/>
      <c r="K271" s="212"/>
      <c r="L271" s="217"/>
      <c r="M271" s="218"/>
      <c r="N271" s="219"/>
      <c r="O271" s="219"/>
      <c r="P271" s="219"/>
      <c r="Q271" s="219"/>
      <c r="R271" s="219"/>
      <c r="S271" s="219"/>
      <c r="T271" s="220"/>
      <c r="AT271" s="221" t="s">
        <v>192</v>
      </c>
      <c r="AU271" s="221" t="s">
        <v>86</v>
      </c>
      <c r="AV271" s="14" t="s">
        <v>86</v>
      </c>
      <c r="AW271" s="14" t="s">
        <v>37</v>
      </c>
      <c r="AX271" s="14" t="s">
        <v>84</v>
      </c>
      <c r="AY271" s="221" t="s">
        <v>179</v>
      </c>
    </row>
    <row r="272" spans="1:65" s="12" customFormat="1" ht="22.9" customHeight="1">
      <c r="B272" s="165"/>
      <c r="C272" s="166"/>
      <c r="D272" s="167" t="s">
        <v>76</v>
      </c>
      <c r="E272" s="179" t="s">
        <v>94</v>
      </c>
      <c r="F272" s="179" t="s">
        <v>968</v>
      </c>
      <c r="G272" s="166"/>
      <c r="H272" s="166"/>
      <c r="I272" s="169"/>
      <c r="J272" s="180">
        <f>BK272</f>
        <v>0</v>
      </c>
      <c r="K272" s="166"/>
      <c r="L272" s="171"/>
      <c r="M272" s="172"/>
      <c r="N272" s="173"/>
      <c r="O272" s="173"/>
      <c r="P272" s="174">
        <f>SUM(P273:P296)</f>
        <v>0</v>
      </c>
      <c r="Q272" s="173"/>
      <c r="R272" s="174">
        <f>SUM(R273:R296)</f>
        <v>1.4606780000000004</v>
      </c>
      <c r="S272" s="173"/>
      <c r="T272" s="175">
        <f>SUM(T273:T296)</f>
        <v>0</v>
      </c>
      <c r="AR272" s="176" t="s">
        <v>84</v>
      </c>
      <c r="AT272" s="177" t="s">
        <v>76</v>
      </c>
      <c r="AU272" s="177" t="s">
        <v>84</v>
      </c>
      <c r="AY272" s="176" t="s">
        <v>179</v>
      </c>
      <c r="BK272" s="178">
        <f>SUM(BK273:BK296)</f>
        <v>0</v>
      </c>
    </row>
    <row r="273" spans="1:65" s="2" customFormat="1" ht="24.2" customHeight="1">
      <c r="A273" s="37"/>
      <c r="B273" s="38"/>
      <c r="C273" s="181" t="s">
        <v>410</v>
      </c>
      <c r="D273" s="181" t="s">
        <v>181</v>
      </c>
      <c r="E273" s="182" t="s">
        <v>969</v>
      </c>
      <c r="F273" s="183" t="s">
        <v>970</v>
      </c>
      <c r="G273" s="184" t="s">
        <v>184</v>
      </c>
      <c r="H273" s="185">
        <v>1.6</v>
      </c>
      <c r="I273" s="186"/>
      <c r="J273" s="187">
        <f>ROUND(I273*H273,2)</f>
        <v>0</v>
      </c>
      <c r="K273" s="183" t="s">
        <v>185</v>
      </c>
      <c r="L273" s="42"/>
      <c r="M273" s="188" t="s">
        <v>19</v>
      </c>
      <c r="N273" s="189" t="s">
        <v>48</v>
      </c>
      <c r="O273" s="67"/>
      <c r="P273" s="190">
        <f>O273*H273</f>
        <v>0</v>
      </c>
      <c r="Q273" s="190">
        <v>0.36048000000000002</v>
      </c>
      <c r="R273" s="190">
        <f>Q273*H273</f>
        <v>0.57676800000000006</v>
      </c>
      <c r="S273" s="190">
        <v>0</v>
      </c>
      <c r="T273" s="191">
        <f>S273*H273</f>
        <v>0</v>
      </c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R273" s="192" t="s">
        <v>186</v>
      </c>
      <c r="AT273" s="192" t="s">
        <v>181</v>
      </c>
      <c r="AU273" s="192" t="s">
        <v>86</v>
      </c>
      <c r="AY273" s="20" t="s">
        <v>179</v>
      </c>
      <c r="BE273" s="193">
        <f>IF(N273="základní",J273,0)</f>
        <v>0</v>
      </c>
      <c r="BF273" s="193">
        <f>IF(N273="snížená",J273,0)</f>
        <v>0</v>
      </c>
      <c r="BG273" s="193">
        <f>IF(N273="zákl. přenesená",J273,0)</f>
        <v>0</v>
      </c>
      <c r="BH273" s="193">
        <f>IF(N273="sníž. přenesená",J273,0)</f>
        <v>0</v>
      </c>
      <c r="BI273" s="193">
        <f>IF(N273="nulová",J273,0)</f>
        <v>0</v>
      </c>
      <c r="BJ273" s="20" t="s">
        <v>84</v>
      </c>
      <c r="BK273" s="193">
        <f>ROUND(I273*H273,2)</f>
        <v>0</v>
      </c>
      <c r="BL273" s="20" t="s">
        <v>186</v>
      </c>
      <c r="BM273" s="192" t="s">
        <v>971</v>
      </c>
    </row>
    <row r="274" spans="1:65" s="2" customFormat="1" ht="29.25">
      <c r="A274" s="37"/>
      <c r="B274" s="38"/>
      <c r="C274" s="39"/>
      <c r="D274" s="194" t="s">
        <v>188</v>
      </c>
      <c r="E274" s="39"/>
      <c r="F274" s="195" t="s">
        <v>972</v>
      </c>
      <c r="G274" s="39"/>
      <c r="H274" s="39"/>
      <c r="I274" s="196"/>
      <c r="J274" s="39"/>
      <c r="K274" s="39"/>
      <c r="L274" s="42"/>
      <c r="M274" s="197"/>
      <c r="N274" s="198"/>
      <c r="O274" s="67"/>
      <c r="P274" s="67"/>
      <c r="Q274" s="67"/>
      <c r="R274" s="67"/>
      <c r="S274" s="67"/>
      <c r="T274" s="68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T274" s="20" t="s">
        <v>188</v>
      </c>
      <c r="AU274" s="20" t="s">
        <v>86</v>
      </c>
    </row>
    <row r="275" spans="1:65" s="2" customFormat="1" ht="11.25">
      <c r="A275" s="37"/>
      <c r="B275" s="38"/>
      <c r="C275" s="39"/>
      <c r="D275" s="199" t="s">
        <v>190</v>
      </c>
      <c r="E275" s="39"/>
      <c r="F275" s="200" t="s">
        <v>973</v>
      </c>
      <c r="G275" s="39"/>
      <c r="H275" s="39"/>
      <c r="I275" s="196"/>
      <c r="J275" s="39"/>
      <c r="K275" s="39"/>
      <c r="L275" s="42"/>
      <c r="M275" s="197"/>
      <c r="N275" s="198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190</v>
      </c>
      <c r="AU275" s="20" t="s">
        <v>86</v>
      </c>
    </row>
    <row r="276" spans="1:65" s="13" customFormat="1" ht="22.5">
      <c r="B276" s="201"/>
      <c r="C276" s="202"/>
      <c r="D276" s="194" t="s">
        <v>192</v>
      </c>
      <c r="E276" s="203" t="s">
        <v>19</v>
      </c>
      <c r="F276" s="204" t="s">
        <v>974</v>
      </c>
      <c r="G276" s="202"/>
      <c r="H276" s="203" t="s">
        <v>19</v>
      </c>
      <c r="I276" s="205"/>
      <c r="J276" s="202"/>
      <c r="K276" s="202"/>
      <c r="L276" s="206"/>
      <c r="M276" s="207"/>
      <c r="N276" s="208"/>
      <c r="O276" s="208"/>
      <c r="P276" s="208"/>
      <c r="Q276" s="208"/>
      <c r="R276" s="208"/>
      <c r="S276" s="208"/>
      <c r="T276" s="209"/>
      <c r="AT276" s="210" t="s">
        <v>192</v>
      </c>
      <c r="AU276" s="210" t="s">
        <v>86</v>
      </c>
      <c r="AV276" s="13" t="s">
        <v>84</v>
      </c>
      <c r="AW276" s="13" t="s">
        <v>37</v>
      </c>
      <c r="AX276" s="13" t="s">
        <v>77</v>
      </c>
      <c r="AY276" s="210" t="s">
        <v>179</v>
      </c>
    </row>
    <row r="277" spans="1:65" s="13" customFormat="1" ht="22.5">
      <c r="B277" s="201"/>
      <c r="C277" s="202"/>
      <c r="D277" s="194" t="s">
        <v>192</v>
      </c>
      <c r="E277" s="203" t="s">
        <v>19</v>
      </c>
      <c r="F277" s="204" t="s">
        <v>975</v>
      </c>
      <c r="G277" s="202"/>
      <c r="H277" s="203" t="s">
        <v>19</v>
      </c>
      <c r="I277" s="205"/>
      <c r="J277" s="202"/>
      <c r="K277" s="202"/>
      <c r="L277" s="206"/>
      <c r="M277" s="207"/>
      <c r="N277" s="208"/>
      <c r="O277" s="208"/>
      <c r="P277" s="208"/>
      <c r="Q277" s="208"/>
      <c r="R277" s="208"/>
      <c r="S277" s="208"/>
      <c r="T277" s="209"/>
      <c r="AT277" s="210" t="s">
        <v>192</v>
      </c>
      <c r="AU277" s="210" t="s">
        <v>86</v>
      </c>
      <c r="AV277" s="13" t="s">
        <v>84</v>
      </c>
      <c r="AW277" s="13" t="s">
        <v>37</v>
      </c>
      <c r="AX277" s="13" t="s">
        <v>77</v>
      </c>
      <c r="AY277" s="210" t="s">
        <v>179</v>
      </c>
    </row>
    <row r="278" spans="1:65" s="14" customFormat="1" ht="11.25">
      <c r="B278" s="211"/>
      <c r="C278" s="212"/>
      <c r="D278" s="194" t="s">
        <v>192</v>
      </c>
      <c r="E278" s="213" t="s">
        <v>19</v>
      </c>
      <c r="F278" s="214" t="s">
        <v>976</v>
      </c>
      <c r="G278" s="212"/>
      <c r="H278" s="215">
        <v>1.6</v>
      </c>
      <c r="I278" s="216"/>
      <c r="J278" s="212"/>
      <c r="K278" s="212"/>
      <c r="L278" s="217"/>
      <c r="M278" s="218"/>
      <c r="N278" s="219"/>
      <c r="O278" s="219"/>
      <c r="P278" s="219"/>
      <c r="Q278" s="219"/>
      <c r="R278" s="219"/>
      <c r="S278" s="219"/>
      <c r="T278" s="220"/>
      <c r="AT278" s="221" t="s">
        <v>192</v>
      </c>
      <c r="AU278" s="221" t="s">
        <v>86</v>
      </c>
      <c r="AV278" s="14" t="s">
        <v>86</v>
      </c>
      <c r="AW278" s="14" t="s">
        <v>37</v>
      </c>
      <c r="AX278" s="14" t="s">
        <v>84</v>
      </c>
      <c r="AY278" s="221" t="s">
        <v>179</v>
      </c>
    </row>
    <row r="279" spans="1:65" s="2" customFormat="1" ht="24.2" customHeight="1">
      <c r="A279" s="37"/>
      <c r="B279" s="38"/>
      <c r="C279" s="181" t="s">
        <v>418</v>
      </c>
      <c r="D279" s="181" t="s">
        <v>181</v>
      </c>
      <c r="E279" s="182" t="s">
        <v>977</v>
      </c>
      <c r="F279" s="183" t="s">
        <v>978</v>
      </c>
      <c r="G279" s="184" t="s">
        <v>184</v>
      </c>
      <c r="H279" s="185">
        <v>1.6</v>
      </c>
      <c r="I279" s="186"/>
      <c r="J279" s="187">
        <f>ROUND(I279*H279,2)</f>
        <v>0</v>
      </c>
      <c r="K279" s="183" t="s">
        <v>185</v>
      </c>
      <c r="L279" s="42"/>
      <c r="M279" s="188" t="s">
        <v>19</v>
      </c>
      <c r="N279" s="189" t="s">
        <v>48</v>
      </c>
      <c r="O279" s="67"/>
      <c r="P279" s="190">
        <f>O279*H279</f>
        <v>0</v>
      </c>
      <c r="Q279" s="190">
        <v>0.54610000000000003</v>
      </c>
      <c r="R279" s="190">
        <f>Q279*H279</f>
        <v>0.87376000000000009</v>
      </c>
      <c r="S279" s="190">
        <v>0</v>
      </c>
      <c r="T279" s="191">
        <f>S279*H279</f>
        <v>0</v>
      </c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R279" s="192" t="s">
        <v>186</v>
      </c>
      <c r="AT279" s="192" t="s">
        <v>181</v>
      </c>
      <c r="AU279" s="192" t="s">
        <v>86</v>
      </c>
      <c r="AY279" s="20" t="s">
        <v>179</v>
      </c>
      <c r="BE279" s="193">
        <f>IF(N279="základní",J279,0)</f>
        <v>0</v>
      </c>
      <c r="BF279" s="193">
        <f>IF(N279="snížená",J279,0)</f>
        <v>0</v>
      </c>
      <c r="BG279" s="193">
        <f>IF(N279="zákl. přenesená",J279,0)</f>
        <v>0</v>
      </c>
      <c r="BH279" s="193">
        <f>IF(N279="sníž. přenesená",J279,0)</f>
        <v>0</v>
      </c>
      <c r="BI279" s="193">
        <f>IF(N279="nulová",J279,0)</f>
        <v>0</v>
      </c>
      <c r="BJ279" s="20" t="s">
        <v>84</v>
      </c>
      <c r="BK279" s="193">
        <f>ROUND(I279*H279,2)</f>
        <v>0</v>
      </c>
      <c r="BL279" s="20" t="s">
        <v>186</v>
      </c>
      <c r="BM279" s="192" t="s">
        <v>979</v>
      </c>
    </row>
    <row r="280" spans="1:65" s="2" customFormat="1" ht="29.25">
      <c r="A280" s="37"/>
      <c r="B280" s="38"/>
      <c r="C280" s="39"/>
      <c r="D280" s="194" t="s">
        <v>188</v>
      </c>
      <c r="E280" s="39"/>
      <c r="F280" s="195" t="s">
        <v>980</v>
      </c>
      <c r="G280" s="39"/>
      <c r="H280" s="39"/>
      <c r="I280" s="196"/>
      <c r="J280" s="39"/>
      <c r="K280" s="39"/>
      <c r="L280" s="42"/>
      <c r="M280" s="197"/>
      <c r="N280" s="198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188</v>
      </c>
      <c r="AU280" s="20" t="s">
        <v>86</v>
      </c>
    </row>
    <row r="281" spans="1:65" s="2" customFormat="1" ht="11.25">
      <c r="A281" s="37"/>
      <c r="B281" s="38"/>
      <c r="C281" s="39"/>
      <c r="D281" s="199" t="s">
        <v>190</v>
      </c>
      <c r="E281" s="39"/>
      <c r="F281" s="200" t="s">
        <v>981</v>
      </c>
      <c r="G281" s="39"/>
      <c r="H281" s="39"/>
      <c r="I281" s="196"/>
      <c r="J281" s="39"/>
      <c r="K281" s="39"/>
      <c r="L281" s="42"/>
      <c r="M281" s="197"/>
      <c r="N281" s="198"/>
      <c r="O281" s="67"/>
      <c r="P281" s="67"/>
      <c r="Q281" s="67"/>
      <c r="R281" s="67"/>
      <c r="S281" s="67"/>
      <c r="T281" s="68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T281" s="20" t="s">
        <v>190</v>
      </c>
      <c r="AU281" s="20" t="s">
        <v>86</v>
      </c>
    </row>
    <row r="282" spans="1:65" s="13" customFormat="1" ht="22.5">
      <c r="B282" s="201"/>
      <c r="C282" s="202"/>
      <c r="D282" s="194" t="s">
        <v>192</v>
      </c>
      <c r="E282" s="203" t="s">
        <v>19</v>
      </c>
      <c r="F282" s="204" t="s">
        <v>974</v>
      </c>
      <c r="G282" s="202"/>
      <c r="H282" s="203" t="s">
        <v>19</v>
      </c>
      <c r="I282" s="205"/>
      <c r="J282" s="202"/>
      <c r="K282" s="202"/>
      <c r="L282" s="206"/>
      <c r="M282" s="207"/>
      <c r="N282" s="208"/>
      <c r="O282" s="208"/>
      <c r="P282" s="208"/>
      <c r="Q282" s="208"/>
      <c r="R282" s="208"/>
      <c r="S282" s="208"/>
      <c r="T282" s="209"/>
      <c r="AT282" s="210" t="s">
        <v>192</v>
      </c>
      <c r="AU282" s="210" t="s">
        <v>86</v>
      </c>
      <c r="AV282" s="13" t="s">
        <v>84</v>
      </c>
      <c r="AW282" s="13" t="s">
        <v>37</v>
      </c>
      <c r="AX282" s="13" t="s">
        <v>77</v>
      </c>
      <c r="AY282" s="210" t="s">
        <v>179</v>
      </c>
    </row>
    <row r="283" spans="1:65" s="13" customFormat="1" ht="22.5">
      <c r="B283" s="201"/>
      <c r="C283" s="202"/>
      <c r="D283" s="194" t="s">
        <v>192</v>
      </c>
      <c r="E283" s="203" t="s">
        <v>19</v>
      </c>
      <c r="F283" s="204" t="s">
        <v>975</v>
      </c>
      <c r="G283" s="202"/>
      <c r="H283" s="203" t="s">
        <v>19</v>
      </c>
      <c r="I283" s="205"/>
      <c r="J283" s="202"/>
      <c r="K283" s="202"/>
      <c r="L283" s="206"/>
      <c r="M283" s="207"/>
      <c r="N283" s="208"/>
      <c r="O283" s="208"/>
      <c r="P283" s="208"/>
      <c r="Q283" s="208"/>
      <c r="R283" s="208"/>
      <c r="S283" s="208"/>
      <c r="T283" s="209"/>
      <c r="AT283" s="210" t="s">
        <v>192</v>
      </c>
      <c r="AU283" s="210" t="s">
        <v>86</v>
      </c>
      <c r="AV283" s="13" t="s">
        <v>84</v>
      </c>
      <c r="AW283" s="13" t="s">
        <v>37</v>
      </c>
      <c r="AX283" s="13" t="s">
        <v>77</v>
      </c>
      <c r="AY283" s="210" t="s">
        <v>179</v>
      </c>
    </row>
    <row r="284" spans="1:65" s="14" customFormat="1" ht="11.25">
      <c r="B284" s="211"/>
      <c r="C284" s="212"/>
      <c r="D284" s="194" t="s">
        <v>192</v>
      </c>
      <c r="E284" s="213" t="s">
        <v>19</v>
      </c>
      <c r="F284" s="214" t="s">
        <v>976</v>
      </c>
      <c r="G284" s="212"/>
      <c r="H284" s="215">
        <v>1.6</v>
      </c>
      <c r="I284" s="216"/>
      <c r="J284" s="212"/>
      <c r="K284" s="212"/>
      <c r="L284" s="217"/>
      <c r="M284" s="218"/>
      <c r="N284" s="219"/>
      <c r="O284" s="219"/>
      <c r="P284" s="219"/>
      <c r="Q284" s="219"/>
      <c r="R284" s="219"/>
      <c r="S284" s="219"/>
      <c r="T284" s="220"/>
      <c r="AT284" s="221" t="s">
        <v>192</v>
      </c>
      <c r="AU284" s="221" t="s">
        <v>86</v>
      </c>
      <c r="AV284" s="14" t="s">
        <v>86</v>
      </c>
      <c r="AW284" s="14" t="s">
        <v>37</v>
      </c>
      <c r="AX284" s="14" t="s">
        <v>84</v>
      </c>
      <c r="AY284" s="221" t="s">
        <v>179</v>
      </c>
    </row>
    <row r="285" spans="1:65" s="2" customFormat="1" ht="21.75" customHeight="1">
      <c r="A285" s="37"/>
      <c r="B285" s="38"/>
      <c r="C285" s="181" t="s">
        <v>427</v>
      </c>
      <c r="D285" s="181" t="s">
        <v>181</v>
      </c>
      <c r="E285" s="182" t="s">
        <v>982</v>
      </c>
      <c r="F285" s="183" t="s">
        <v>983</v>
      </c>
      <c r="G285" s="184" t="s">
        <v>184</v>
      </c>
      <c r="H285" s="185">
        <v>0.7</v>
      </c>
      <c r="I285" s="186"/>
      <c r="J285" s="187">
        <f>ROUND(I285*H285,2)</f>
        <v>0</v>
      </c>
      <c r="K285" s="183" t="s">
        <v>185</v>
      </c>
      <c r="L285" s="42"/>
      <c r="M285" s="188" t="s">
        <v>19</v>
      </c>
      <c r="N285" s="189" t="s">
        <v>48</v>
      </c>
      <c r="O285" s="67"/>
      <c r="P285" s="190">
        <f>O285*H285</f>
        <v>0</v>
      </c>
      <c r="Q285" s="190">
        <v>1.4500000000000001E-2</v>
      </c>
      <c r="R285" s="190">
        <f>Q285*H285</f>
        <v>1.0149999999999999E-2</v>
      </c>
      <c r="S285" s="190">
        <v>0</v>
      </c>
      <c r="T285" s="191">
        <f>S285*H285</f>
        <v>0</v>
      </c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R285" s="192" t="s">
        <v>186</v>
      </c>
      <c r="AT285" s="192" t="s">
        <v>181</v>
      </c>
      <c r="AU285" s="192" t="s">
        <v>86</v>
      </c>
      <c r="AY285" s="20" t="s">
        <v>179</v>
      </c>
      <c r="BE285" s="193">
        <f>IF(N285="základní",J285,0)</f>
        <v>0</v>
      </c>
      <c r="BF285" s="193">
        <f>IF(N285="snížená",J285,0)</f>
        <v>0</v>
      </c>
      <c r="BG285" s="193">
        <f>IF(N285="zákl. přenesená",J285,0)</f>
        <v>0</v>
      </c>
      <c r="BH285" s="193">
        <f>IF(N285="sníž. přenesená",J285,0)</f>
        <v>0</v>
      </c>
      <c r="BI285" s="193">
        <f>IF(N285="nulová",J285,0)</f>
        <v>0</v>
      </c>
      <c r="BJ285" s="20" t="s">
        <v>84</v>
      </c>
      <c r="BK285" s="193">
        <f>ROUND(I285*H285,2)</f>
        <v>0</v>
      </c>
      <c r="BL285" s="20" t="s">
        <v>186</v>
      </c>
      <c r="BM285" s="192" t="s">
        <v>984</v>
      </c>
    </row>
    <row r="286" spans="1:65" s="2" customFormat="1" ht="39">
      <c r="A286" s="37"/>
      <c r="B286" s="38"/>
      <c r="C286" s="39"/>
      <c r="D286" s="194" t="s">
        <v>188</v>
      </c>
      <c r="E286" s="39"/>
      <c r="F286" s="195" t="s">
        <v>985</v>
      </c>
      <c r="G286" s="39"/>
      <c r="H286" s="39"/>
      <c r="I286" s="196"/>
      <c r="J286" s="39"/>
      <c r="K286" s="39"/>
      <c r="L286" s="42"/>
      <c r="M286" s="197"/>
      <c r="N286" s="198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188</v>
      </c>
      <c r="AU286" s="20" t="s">
        <v>86</v>
      </c>
    </row>
    <row r="287" spans="1:65" s="2" customFormat="1" ht="11.25">
      <c r="A287" s="37"/>
      <c r="B287" s="38"/>
      <c r="C287" s="39"/>
      <c r="D287" s="199" t="s">
        <v>190</v>
      </c>
      <c r="E287" s="39"/>
      <c r="F287" s="200" t="s">
        <v>986</v>
      </c>
      <c r="G287" s="39"/>
      <c r="H287" s="39"/>
      <c r="I287" s="196"/>
      <c r="J287" s="39"/>
      <c r="K287" s="39"/>
      <c r="L287" s="42"/>
      <c r="M287" s="197"/>
      <c r="N287" s="198"/>
      <c r="O287" s="67"/>
      <c r="P287" s="67"/>
      <c r="Q287" s="67"/>
      <c r="R287" s="67"/>
      <c r="S287" s="67"/>
      <c r="T287" s="68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T287" s="20" t="s">
        <v>190</v>
      </c>
      <c r="AU287" s="20" t="s">
        <v>86</v>
      </c>
    </row>
    <row r="288" spans="1:65" s="13" customFormat="1" ht="33.75">
      <c r="B288" s="201"/>
      <c r="C288" s="202"/>
      <c r="D288" s="194" t="s">
        <v>192</v>
      </c>
      <c r="E288" s="203" t="s">
        <v>19</v>
      </c>
      <c r="F288" s="204" t="s">
        <v>987</v>
      </c>
      <c r="G288" s="202"/>
      <c r="H288" s="203" t="s">
        <v>19</v>
      </c>
      <c r="I288" s="205"/>
      <c r="J288" s="202"/>
      <c r="K288" s="202"/>
      <c r="L288" s="206"/>
      <c r="M288" s="207"/>
      <c r="N288" s="208"/>
      <c r="O288" s="208"/>
      <c r="P288" s="208"/>
      <c r="Q288" s="208"/>
      <c r="R288" s="208"/>
      <c r="S288" s="208"/>
      <c r="T288" s="209"/>
      <c r="AT288" s="210" t="s">
        <v>192</v>
      </c>
      <c r="AU288" s="210" t="s">
        <v>86</v>
      </c>
      <c r="AV288" s="13" t="s">
        <v>84</v>
      </c>
      <c r="AW288" s="13" t="s">
        <v>37</v>
      </c>
      <c r="AX288" s="13" t="s">
        <v>77</v>
      </c>
      <c r="AY288" s="210" t="s">
        <v>179</v>
      </c>
    </row>
    <row r="289" spans="1:65" s="13" customFormat="1" ht="22.5">
      <c r="B289" s="201"/>
      <c r="C289" s="202"/>
      <c r="D289" s="194" t="s">
        <v>192</v>
      </c>
      <c r="E289" s="203" t="s">
        <v>19</v>
      </c>
      <c r="F289" s="204" t="s">
        <v>988</v>
      </c>
      <c r="G289" s="202"/>
      <c r="H289" s="203" t="s">
        <v>19</v>
      </c>
      <c r="I289" s="205"/>
      <c r="J289" s="202"/>
      <c r="K289" s="202"/>
      <c r="L289" s="206"/>
      <c r="M289" s="207"/>
      <c r="N289" s="208"/>
      <c r="O289" s="208"/>
      <c r="P289" s="208"/>
      <c r="Q289" s="208"/>
      <c r="R289" s="208"/>
      <c r="S289" s="208"/>
      <c r="T289" s="209"/>
      <c r="AT289" s="210" t="s">
        <v>192</v>
      </c>
      <c r="AU289" s="210" t="s">
        <v>86</v>
      </c>
      <c r="AV289" s="13" t="s">
        <v>84</v>
      </c>
      <c r="AW289" s="13" t="s">
        <v>37</v>
      </c>
      <c r="AX289" s="13" t="s">
        <v>77</v>
      </c>
      <c r="AY289" s="210" t="s">
        <v>179</v>
      </c>
    </row>
    <row r="290" spans="1:65" s="14" customFormat="1" ht="11.25">
      <c r="B290" s="211"/>
      <c r="C290" s="212"/>
      <c r="D290" s="194" t="s">
        <v>192</v>
      </c>
      <c r="E290" s="213" t="s">
        <v>19</v>
      </c>
      <c r="F290" s="214" t="s">
        <v>989</v>
      </c>
      <c r="G290" s="212"/>
      <c r="H290" s="215">
        <v>0.7</v>
      </c>
      <c r="I290" s="216"/>
      <c r="J290" s="212"/>
      <c r="K290" s="212"/>
      <c r="L290" s="217"/>
      <c r="M290" s="218"/>
      <c r="N290" s="219"/>
      <c r="O290" s="219"/>
      <c r="P290" s="219"/>
      <c r="Q290" s="219"/>
      <c r="R290" s="219"/>
      <c r="S290" s="219"/>
      <c r="T290" s="220"/>
      <c r="AT290" s="221" t="s">
        <v>192</v>
      </c>
      <c r="AU290" s="221" t="s">
        <v>86</v>
      </c>
      <c r="AV290" s="14" t="s">
        <v>86</v>
      </c>
      <c r="AW290" s="14" t="s">
        <v>37</v>
      </c>
      <c r="AX290" s="14" t="s">
        <v>84</v>
      </c>
      <c r="AY290" s="221" t="s">
        <v>179</v>
      </c>
    </row>
    <row r="291" spans="1:65" s="2" customFormat="1" ht="21.75" customHeight="1">
      <c r="A291" s="37"/>
      <c r="B291" s="38"/>
      <c r="C291" s="181" t="s">
        <v>438</v>
      </c>
      <c r="D291" s="181" t="s">
        <v>181</v>
      </c>
      <c r="E291" s="182" t="s">
        <v>990</v>
      </c>
      <c r="F291" s="183" t="s">
        <v>991</v>
      </c>
      <c r="G291" s="184" t="s">
        <v>184</v>
      </c>
      <c r="H291" s="185">
        <v>0.7</v>
      </c>
      <c r="I291" s="186"/>
      <c r="J291" s="187">
        <f>ROUND(I291*H291,2)</f>
        <v>0</v>
      </c>
      <c r="K291" s="183" t="s">
        <v>185</v>
      </c>
      <c r="L291" s="42"/>
      <c r="M291" s="188" t="s">
        <v>19</v>
      </c>
      <c r="N291" s="189" t="s">
        <v>48</v>
      </c>
      <c r="O291" s="67"/>
      <c r="P291" s="190">
        <f>O291*H291</f>
        <v>0</v>
      </c>
      <c r="Q291" s="190">
        <v>0</v>
      </c>
      <c r="R291" s="190">
        <f>Q291*H291</f>
        <v>0</v>
      </c>
      <c r="S291" s="190">
        <v>0</v>
      </c>
      <c r="T291" s="191">
        <f>S291*H291</f>
        <v>0</v>
      </c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R291" s="192" t="s">
        <v>186</v>
      </c>
      <c r="AT291" s="192" t="s">
        <v>181</v>
      </c>
      <c r="AU291" s="192" t="s">
        <v>86</v>
      </c>
      <c r="AY291" s="20" t="s">
        <v>179</v>
      </c>
      <c r="BE291" s="193">
        <f>IF(N291="základní",J291,0)</f>
        <v>0</v>
      </c>
      <c r="BF291" s="193">
        <f>IF(N291="snížená",J291,0)</f>
        <v>0</v>
      </c>
      <c r="BG291" s="193">
        <f>IF(N291="zákl. přenesená",J291,0)</f>
        <v>0</v>
      </c>
      <c r="BH291" s="193">
        <f>IF(N291="sníž. přenesená",J291,0)</f>
        <v>0</v>
      </c>
      <c r="BI291" s="193">
        <f>IF(N291="nulová",J291,0)</f>
        <v>0</v>
      </c>
      <c r="BJ291" s="20" t="s">
        <v>84</v>
      </c>
      <c r="BK291" s="193">
        <f>ROUND(I291*H291,2)</f>
        <v>0</v>
      </c>
      <c r="BL291" s="20" t="s">
        <v>186</v>
      </c>
      <c r="BM291" s="192" t="s">
        <v>992</v>
      </c>
    </row>
    <row r="292" spans="1:65" s="2" customFormat="1" ht="39">
      <c r="A292" s="37"/>
      <c r="B292" s="38"/>
      <c r="C292" s="39"/>
      <c r="D292" s="194" t="s">
        <v>188</v>
      </c>
      <c r="E292" s="39"/>
      <c r="F292" s="195" t="s">
        <v>993</v>
      </c>
      <c r="G292" s="39"/>
      <c r="H292" s="39"/>
      <c r="I292" s="196"/>
      <c r="J292" s="39"/>
      <c r="K292" s="39"/>
      <c r="L292" s="42"/>
      <c r="M292" s="197"/>
      <c r="N292" s="198"/>
      <c r="O292" s="67"/>
      <c r="P292" s="67"/>
      <c r="Q292" s="67"/>
      <c r="R292" s="67"/>
      <c r="S292" s="67"/>
      <c r="T292" s="68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T292" s="20" t="s">
        <v>188</v>
      </c>
      <c r="AU292" s="20" t="s">
        <v>86</v>
      </c>
    </row>
    <row r="293" spans="1:65" s="2" customFormat="1" ht="11.25">
      <c r="A293" s="37"/>
      <c r="B293" s="38"/>
      <c r="C293" s="39"/>
      <c r="D293" s="199" t="s">
        <v>190</v>
      </c>
      <c r="E293" s="39"/>
      <c r="F293" s="200" t="s">
        <v>994</v>
      </c>
      <c r="G293" s="39"/>
      <c r="H293" s="39"/>
      <c r="I293" s="196"/>
      <c r="J293" s="39"/>
      <c r="K293" s="39"/>
      <c r="L293" s="42"/>
      <c r="M293" s="197"/>
      <c r="N293" s="198"/>
      <c r="O293" s="67"/>
      <c r="P293" s="67"/>
      <c r="Q293" s="67"/>
      <c r="R293" s="67"/>
      <c r="S293" s="67"/>
      <c r="T293" s="68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T293" s="20" t="s">
        <v>190</v>
      </c>
      <c r="AU293" s="20" t="s">
        <v>86</v>
      </c>
    </row>
    <row r="294" spans="1:65" s="13" customFormat="1" ht="33.75">
      <c r="B294" s="201"/>
      <c r="C294" s="202"/>
      <c r="D294" s="194" t="s">
        <v>192</v>
      </c>
      <c r="E294" s="203" t="s">
        <v>19</v>
      </c>
      <c r="F294" s="204" t="s">
        <v>987</v>
      </c>
      <c r="G294" s="202"/>
      <c r="H294" s="203" t="s">
        <v>19</v>
      </c>
      <c r="I294" s="205"/>
      <c r="J294" s="202"/>
      <c r="K294" s="202"/>
      <c r="L294" s="206"/>
      <c r="M294" s="207"/>
      <c r="N294" s="208"/>
      <c r="O294" s="208"/>
      <c r="P294" s="208"/>
      <c r="Q294" s="208"/>
      <c r="R294" s="208"/>
      <c r="S294" s="208"/>
      <c r="T294" s="209"/>
      <c r="AT294" s="210" t="s">
        <v>192</v>
      </c>
      <c r="AU294" s="210" t="s">
        <v>86</v>
      </c>
      <c r="AV294" s="13" t="s">
        <v>84</v>
      </c>
      <c r="AW294" s="13" t="s">
        <v>37</v>
      </c>
      <c r="AX294" s="13" t="s">
        <v>77</v>
      </c>
      <c r="AY294" s="210" t="s">
        <v>179</v>
      </c>
    </row>
    <row r="295" spans="1:65" s="13" customFormat="1" ht="22.5">
      <c r="B295" s="201"/>
      <c r="C295" s="202"/>
      <c r="D295" s="194" t="s">
        <v>192</v>
      </c>
      <c r="E295" s="203" t="s">
        <v>19</v>
      </c>
      <c r="F295" s="204" t="s">
        <v>995</v>
      </c>
      <c r="G295" s="202"/>
      <c r="H295" s="203" t="s">
        <v>19</v>
      </c>
      <c r="I295" s="205"/>
      <c r="J295" s="202"/>
      <c r="K295" s="202"/>
      <c r="L295" s="206"/>
      <c r="M295" s="207"/>
      <c r="N295" s="208"/>
      <c r="O295" s="208"/>
      <c r="P295" s="208"/>
      <c r="Q295" s="208"/>
      <c r="R295" s="208"/>
      <c r="S295" s="208"/>
      <c r="T295" s="209"/>
      <c r="AT295" s="210" t="s">
        <v>192</v>
      </c>
      <c r="AU295" s="210" t="s">
        <v>86</v>
      </c>
      <c r="AV295" s="13" t="s">
        <v>84</v>
      </c>
      <c r="AW295" s="13" t="s">
        <v>37</v>
      </c>
      <c r="AX295" s="13" t="s">
        <v>77</v>
      </c>
      <c r="AY295" s="210" t="s">
        <v>179</v>
      </c>
    </row>
    <row r="296" spans="1:65" s="14" customFormat="1" ht="11.25">
      <c r="B296" s="211"/>
      <c r="C296" s="212"/>
      <c r="D296" s="194" t="s">
        <v>192</v>
      </c>
      <c r="E296" s="213" t="s">
        <v>19</v>
      </c>
      <c r="F296" s="214" t="s">
        <v>989</v>
      </c>
      <c r="G296" s="212"/>
      <c r="H296" s="215">
        <v>0.7</v>
      </c>
      <c r="I296" s="216"/>
      <c r="J296" s="212"/>
      <c r="K296" s="212"/>
      <c r="L296" s="217"/>
      <c r="M296" s="218"/>
      <c r="N296" s="219"/>
      <c r="O296" s="219"/>
      <c r="P296" s="219"/>
      <c r="Q296" s="219"/>
      <c r="R296" s="219"/>
      <c r="S296" s="219"/>
      <c r="T296" s="220"/>
      <c r="AT296" s="221" t="s">
        <v>192</v>
      </c>
      <c r="AU296" s="221" t="s">
        <v>86</v>
      </c>
      <c r="AV296" s="14" t="s">
        <v>86</v>
      </c>
      <c r="AW296" s="14" t="s">
        <v>37</v>
      </c>
      <c r="AX296" s="14" t="s">
        <v>84</v>
      </c>
      <c r="AY296" s="221" t="s">
        <v>179</v>
      </c>
    </row>
    <row r="297" spans="1:65" s="12" customFormat="1" ht="22.9" customHeight="1">
      <c r="B297" s="165"/>
      <c r="C297" s="166"/>
      <c r="D297" s="167" t="s">
        <v>76</v>
      </c>
      <c r="E297" s="179" t="s">
        <v>186</v>
      </c>
      <c r="F297" s="179" t="s">
        <v>996</v>
      </c>
      <c r="G297" s="166"/>
      <c r="H297" s="166"/>
      <c r="I297" s="169"/>
      <c r="J297" s="180">
        <f>BK297</f>
        <v>0</v>
      </c>
      <c r="K297" s="166"/>
      <c r="L297" s="171"/>
      <c r="M297" s="172"/>
      <c r="N297" s="173"/>
      <c r="O297" s="173"/>
      <c r="P297" s="174">
        <f>SUM(P298:P310)</f>
        <v>0</v>
      </c>
      <c r="Q297" s="173"/>
      <c r="R297" s="174">
        <f>SUM(R298:R310)</f>
        <v>0.24762946999999999</v>
      </c>
      <c r="S297" s="173"/>
      <c r="T297" s="175">
        <f>SUM(T298:T310)</f>
        <v>0</v>
      </c>
      <c r="AR297" s="176" t="s">
        <v>84</v>
      </c>
      <c r="AT297" s="177" t="s">
        <v>76</v>
      </c>
      <c r="AU297" s="177" t="s">
        <v>84</v>
      </c>
      <c r="AY297" s="176" t="s">
        <v>179</v>
      </c>
      <c r="BK297" s="178">
        <f>SUM(BK298:BK310)</f>
        <v>0</v>
      </c>
    </row>
    <row r="298" spans="1:65" s="2" customFormat="1" ht="16.5" customHeight="1">
      <c r="A298" s="37"/>
      <c r="B298" s="38"/>
      <c r="C298" s="181" t="s">
        <v>446</v>
      </c>
      <c r="D298" s="181" t="s">
        <v>181</v>
      </c>
      <c r="E298" s="182" t="s">
        <v>997</v>
      </c>
      <c r="F298" s="183" t="s">
        <v>998</v>
      </c>
      <c r="G298" s="184" t="s">
        <v>228</v>
      </c>
      <c r="H298" s="185">
        <v>9.6000000000000002E-2</v>
      </c>
      <c r="I298" s="186"/>
      <c r="J298" s="187">
        <f>ROUND(I298*H298,2)</f>
        <v>0</v>
      </c>
      <c r="K298" s="183" t="s">
        <v>185</v>
      </c>
      <c r="L298" s="42"/>
      <c r="M298" s="188" t="s">
        <v>19</v>
      </c>
      <c r="N298" s="189" t="s">
        <v>48</v>
      </c>
      <c r="O298" s="67"/>
      <c r="P298" s="190">
        <f>O298*H298</f>
        <v>0</v>
      </c>
      <c r="Q298" s="190">
        <v>2.5019800000000001</v>
      </c>
      <c r="R298" s="190">
        <f>Q298*H298</f>
        <v>0.24019008</v>
      </c>
      <c r="S298" s="190">
        <v>0</v>
      </c>
      <c r="T298" s="191">
        <f>S298*H298</f>
        <v>0</v>
      </c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R298" s="192" t="s">
        <v>186</v>
      </c>
      <c r="AT298" s="192" t="s">
        <v>181</v>
      </c>
      <c r="AU298" s="192" t="s">
        <v>86</v>
      </c>
      <c r="AY298" s="20" t="s">
        <v>179</v>
      </c>
      <c r="BE298" s="193">
        <f>IF(N298="základní",J298,0)</f>
        <v>0</v>
      </c>
      <c r="BF298" s="193">
        <f>IF(N298="snížená",J298,0)</f>
        <v>0</v>
      </c>
      <c r="BG298" s="193">
        <f>IF(N298="zákl. přenesená",J298,0)</f>
        <v>0</v>
      </c>
      <c r="BH298" s="193">
        <f>IF(N298="sníž. přenesená",J298,0)</f>
        <v>0</v>
      </c>
      <c r="BI298" s="193">
        <f>IF(N298="nulová",J298,0)</f>
        <v>0</v>
      </c>
      <c r="BJ298" s="20" t="s">
        <v>84</v>
      </c>
      <c r="BK298" s="193">
        <f>ROUND(I298*H298,2)</f>
        <v>0</v>
      </c>
      <c r="BL298" s="20" t="s">
        <v>186</v>
      </c>
      <c r="BM298" s="192" t="s">
        <v>999</v>
      </c>
    </row>
    <row r="299" spans="1:65" s="2" customFormat="1" ht="19.5">
      <c r="A299" s="37"/>
      <c r="B299" s="38"/>
      <c r="C299" s="39"/>
      <c r="D299" s="194" t="s">
        <v>188</v>
      </c>
      <c r="E299" s="39"/>
      <c r="F299" s="195" t="s">
        <v>1000</v>
      </c>
      <c r="G299" s="39"/>
      <c r="H299" s="39"/>
      <c r="I299" s="196"/>
      <c r="J299" s="39"/>
      <c r="K299" s="39"/>
      <c r="L299" s="42"/>
      <c r="M299" s="197"/>
      <c r="N299" s="198"/>
      <c r="O299" s="67"/>
      <c r="P299" s="67"/>
      <c r="Q299" s="67"/>
      <c r="R299" s="67"/>
      <c r="S299" s="67"/>
      <c r="T299" s="68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T299" s="20" t="s">
        <v>188</v>
      </c>
      <c r="AU299" s="20" t="s">
        <v>86</v>
      </c>
    </row>
    <row r="300" spans="1:65" s="2" customFormat="1" ht="11.25">
      <c r="A300" s="37"/>
      <c r="B300" s="38"/>
      <c r="C300" s="39"/>
      <c r="D300" s="199" t="s">
        <v>190</v>
      </c>
      <c r="E300" s="39"/>
      <c r="F300" s="200" t="s">
        <v>1001</v>
      </c>
      <c r="G300" s="39"/>
      <c r="H300" s="39"/>
      <c r="I300" s="196"/>
      <c r="J300" s="39"/>
      <c r="K300" s="39"/>
      <c r="L300" s="42"/>
      <c r="M300" s="197"/>
      <c r="N300" s="198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190</v>
      </c>
      <c r="AU300" s="20" t="s">
        <v>86</v>
      </c>
    </row>
    <row r="301" spans="1:65" s="13" customFormat="1" ht="33.75">
      <c r="B301" s="201"/>
      <c r="C301" s="202"/>
      <c r="D301" s="194" t="s">
        <v>192</v>
      </c>
      <c r="E301" s="203" t="s">
        <v>19</v>
      </c>
      <c r="F301" s="204" t="s">
        <v>1002</v>
      </c>
      <c r="G301" s="202"/>
      <c r="H301" s="203" t="s">
        <v>19</v>
      </c>
      <c r="I301" s="205"/>
      <c r="J301" s="202"/>
      <c r="K301" s="202"/>
      <c r="L301" s="206"/>
      <c r="M301" s="207"/>
      <c r="N301" s="208"/>
      <c r="O301" s="208"/>
      <c r="P301" s="208"/>
      <c r="Q301" s="208"/>
      <c r="R301" s="208"/>
      <c r="S301" s="208"/>
      <c r="T301" s="209"/>
      <c r="AT301" s="210" t="s">
        <v>192</v>
      </c>
      <c r="AU301" s="210" t="s">
        <v>86</v>
      </c>
      <c r="AV301" s="13" t="s">
        <v>84</v>
      </c>
      <c r="AW301" s="13" t="s">
        <v>37</v>
      </c>
      <c r="AX301" s="13" t="s">
        <v>77</v>
      </c>
      <c r="AY301" s="210" t="s">
        <v>179</v>
      </c>
    </row>
    <row r="302" spans="1:65" s="13" customFormat="1" ht="11.25">
      <c r="B302" s="201"/>
      <c r="C302" s="202"/>
      <c r="D302" s="194" t="s">
        <v>192</v>
      </c>
      <c r="E302" s="203" t="s">
        <v>19</v>
      </c>
      <c r="F302" s="204" t="s">
        <v>1003</v>
      </c>
      <c r="G302" s="202"/>
      <c r="H302" s="203" t="s">
        <v>19</v>
      </c>
      <c r="I302" s="205"/>
      <c r="J302" s="202"/>
      <c r="K302" s="202"/>
      <c r="L302" s="206"/>
      <c r="M302" s="207"/>
      <c r="N302" s="208"/>
      <c r="O302" s="208"/>
      <c r="P302" s="208"/>
      <c r="Q302" s="208"/>
      <c r="R302" s="208"/>
      <c r="S302" s="208"/>
      <c r="T302" s="209"/>
      <c r="AT302" s="210" t="s">
        <v>192</v>
      </c>
      <c r="AU302" s="210" t="s">
        <v>86</v>
      </c>
      <c r="AV302" s="13" t="s">
        <v>84</v>
      </c>
      <c r="AW302" s="13" t="s">
        <v>37</v>
      </c>
      <c r="AX302" s="13" t="s">
        <v>77</v>
      </c>
      <c r="AY302" s="210" t="s">
        <v>179</v>
      </c>
    </row>
    <row r="303" spans="1:65" s="14" customFormat="1" ht="11.25">
      <c r="B303" s="211"/>
      <c r="C303" s="212"/>
      <c r="D303" s="194" t="s">
        <v>192</v>
      </c>
      <c r="E303" s="213" t="s">
        <v>19</v>
      </c>
      <c r="F303" s="214" t="s">
        <v>1004</v>
      </c>
      <c r="G303" s="212"/>
      <c r="H303" s="215">
        <v>9.6000000000000002E-2</v>
      </c>
      <c r="I303" s="216"/>
      <c r="J303" s="212"/>
      <c r="K303" s="212"/>
      <c r="L303" s="217"/>
      <c r="M303" s="218"/>
      <c r="N303" s="219"/>
      <c r="O303" s="219"/>
      <c r="P303" s="219"/>
      <c r="Q303" s="219"/>
      <c r="R303" s="219"/>
      <c r="S303" s="219"/>
      <c r="T303" s="220"/>
      <c r="AT303" s="221" t="s">
        <v>192</v>
      </c>
      <c r="AU303" s="221" t="s">
        <v>86</v>
      </c>
      <c r="AV303" s="14" t="s">
        <v>86</v>
      </c>
      <c r="AW303" s="14" t="s">
        <v>37</v>
      </c>
      <c r="AX303" s="14" t="s">
        <v>84</v>
      </c>
      <c r="AY303" s="221" t="s">
        <v>179</v>
      </c>
    </row>
    <row r="304" spans="1:65" s="2" customFormat="1" ht="21.75" customHeight="1">
      <c r="A304" s="37"/>
      <c r="B304" s="38"/>
      <c r="C304" s="181" t="s">
        <v>451</v>
      </c>
      <c r="D304" s="181" t="s">
        <v>181</v>
      </c>
      <c r="E304" s="182" t="s">
        <v>1005</v>
      </c>
      <c r="F304" s="183" t="s">
        <v>1006</v>
      </c>
      <c r="G304" s="184" t="s">
        <v>332</v>
      </c>
      <c r="H304" s="185">
        <v>7.0000000000000001E-3</v>
      </c>
      <c r="I304" s="186"/>
      <c r="J304" s="187">
        <f>ROUND(I304*H304,2)</f>
        <v>0</v>
      </c>
      <c r="K304" s="183" t="s">
        <v>185</v>
      </c>
      <c r="L304" s="42"/>
      <c r="M304" s="188" t="s">
        <v>19</v>
      </c>
      <c r="N304" s="189" t="s">
        <v>48</v>
      </c>
      <c r="O304" s="67"/>
      <c r="P304" s="190">
        <f>O304*H304</f>
        <v>0</v>
      </c>
      <c r="Q304" s="190">
        <v>1.06277</v>
      </c>
      <c r="R304" s="190">
        <f>Q304*H304</f>
        <v>7.4393899999999997E-3</v>
      </c>
      <c r="S304" s="190">
        <v>0</v>
      </c>
      <c r="T304" s="191">
        <f>S304*H304</f>
        <v>0</v>
      </c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R304" s="192" t="s">
        <v>186</v>
      </c>
      <c r="AT304" s="192" t="s">
        <v>181</v>
      </c>
      <c r="AU304" s="192" t="s">
        <v>86</v>
      </c>
      <c r="AY304" s="20" t="s">
        <v>179</v>
      </c>
      <c r="BE304" s="193">
        <f>IF(N304="základní",J304,0)</f>
        <v>0</v>
      </c>
      <c r="BF304" s="193">
        <f>IF(N304="snížená",J304,0)</f>
        <v>0</v>
      </c>
      <c r="BG304" s="193">
        <f>IF(N304="zákl. přenesená",J304,0)</f>
        <v>0</v>
      </c>
      <c r="BH304" s="193">
        <f>IF(N304="sníž. přenesená",J304,0)</f>
        <v>0</v>
      </c>
      <c r="BI304" s="193">
        <f>IF(N304="nulová",J304,0)</f>
        <v>0</v>
      </c>
      <c r="BJ304" s="20" t="s">
        <v>84</v>
      </c>
      <c r="BK304" s="193">
        <f>ROUND(I304*H304,2)</f>
        <v>0</v>
      </c>
      <c r="BL304" s="20" t="s">
        <v>186</v>
      </c>
      <c r="BM304" s="192" t="s">
        <v>1007</v>
      </c>
    </row>
    <row r="305" spans="1:65" s="2" customFormat="1" ht="19.5">
      <c r="A305" s="37"/>
      <c r="B305" s="38"/>
      <c r="C305" s="39"/>
      <c r="D305" s="194" t="s">
        <v>188</v>
      </c>
      <c r="E305" s="39"/>
      <c r="F305" s="195" t="s">
        <v>1008</v>
      </c>
      <c r="G305" s="39"/>
      <c r="H305" s="39"/>
      <c r="I305" s="196"/>
      <c r="J305" s="39"/>
      <c r="K305" s="39"/>
      <c r="L305" s="42"/>
      <c r="M305" s="197"/>
      <c r="N305" s="198"/>
      <c r="O305" s="67"/>
      <c r="P305" s="67"/>
      <c r="Q305" s="67"/>
      <c r="R305" s="67"/>
      <c r="S305" s="67"/>
      <c r="T305" s="68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T305" s="20" t="s">
        <v>188</v>
      </c>
      <c r="AU305" s="20" t="s">
        <v>86</v>
      </c>
    </row>
    <row r="306" spans="1:65" s="2" customFormat="1" ht="11.25">
      <c r="A306" s="37"/>
      <c r="B306" s="38"/>
      <c r="C306" s="39"/>
      <c r="D306" s="199" t="s">
        <v>190</v>
      </c>
      <c r="E306" s="39"/>
      <c r="F306" s="200" t="s">
        <v>1009</v>
      </c>
      <c r="G306" s="39"/>
      <c r="H306" s="39"/>
      <c r="I306" s="196"/>
      <c r="J306" s="39"/>
      <c r="K306" s="39"/>
      <c r="L306" s="42"/>
      <c r="M306" s="197"/>
      <c r="N306" s="198"/>
      <c r="O306" s="67"/>
      <c r="P306" s="67"/>
      <c r="Q306" s="67"/>
      <c r="R306" s="67"/>
      <c r="S306" s="67"/>
      <c r="T306" s="68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T306" s="20" t="s">
        <v>190</v>
      </c>
      <c r="AU306" s="20" t="s">
        <v>86</v>
      </c>
    </row>
    <row r="307" spans="1:65" s="13" customFormat="1" ht="33.75">
      <c r="B307" s="201"/>
      <c r="C307" s="202"/>
      <c r="D307" s="194" t="s">
        <v>192</v>
      </c>
      <c r="E307" s="203" t="s">
        <v>19</v>
      </c>
      <c r="F307" s="204" t="s">
        <v>1002</v>
      </c>
      <c r="G307" s="202"/>
      <c r="H307" s="203" t="s">
        <v>19</v>
      </c>
      <c r="I307" s="205"/>
      <c r="J307" s="202"/>
      <c r="K307" s="202"/>
      <c r="L307" s="206"/>
      <c r="M307" s="207"/>
      <c r="N307" s="208"/>
      <c r="O307" s="208"/>
      <c r="P307" s="208"/>
      <c r="Q307" s="208"/>
      <c r="R307" s="208"/>
      <c r="S307" s="208"/>
      <c r="T307" s="209"/>
      <c r="AT307" s="210" t="s">
        <v>192</v>
      </c>
      <c r="AU307" s="210" t="s">
        <v>86</v>
      </c>
      <c r="AV307" s="13" t="s">
        <v>84</v>
      </c>
      <c r="AW307" s="13" t="s">
        <v>37</v>
      </c>
      <c r="AX307" s="13" t="s">
        <v>77</v>
      </c>
      <c r="AY307" s="210" t="s">
        <v>179</v>
      </c>
    </row>
    <row r="308" spans="1:65" s="13" customFormat="1" ht="22.5">
      <c r="B308" s="201"/>
      <c r="C308" s="202"/>
      <c r="D308" s="194" t="s">
        <v>192</v>
      </c>
      <c r="E308" s="203" t="s">
        <v>19</v>
      </c>
      <c r="F308" s="204" t="s">
        <v>1010</v>
      </c>
      <c r="G308" s="202"/>
      <c r="H308" s="203" t="s">
        <v>19</v>
      </c>
      <c r="I308" s="205"/>
      <c r="J308" s="202"/>
      <c r="K308" s="202"/>
      <c r="L308" s="206"/>
      <c r="M308" s="207"/>
      <c r="N308" s="208"/>
      <c r="O308" s="208"/>
      <c r="P308" s="208"/>
      <c r="Q308" s="208"/>
      <c r="R308" s="208"/>
      <c r="S308" s="208"/>
      <c r="T308" s="209"/>
      <c r="AT308" s="210" t="s">
        <v>192</v>
      </c>
      <c r="AU308" s="210" t="s">
        <v>86</v>
      </c>
      <c r="AV308" s="13" t="s">
        <v>84</v>
      </c>
      <c r="AW308" s="13" t="s">
        <v>37</v>
      </c>
      <c r="AX308" s="13" t="s">
        <v>77</v>
      </c>
      <c r="AY308" s="210" t="s">
        <v>179</v>
      </c>
    </row>
    <row r="309" spans="1:65" s="13" customFormat="1" ht="11.25">
      <c r="B309" s="201"/>
      <c r="C309" s="202"/>
      <c r="D309" s="194" t="s">
        <v>192</v>
      </c>
      <c r="E309" s="203" t="s">
        <v>19</v>
      </c>
      <c r="F309" s="204" t="s">
        <v>1011</v>
      </c>
      <c r="G309" s="202"/>
      <c r="H309" s="203" t="s">
        <v>19</v>
      </c>
      <c r="I309" s="205"/>
      <c r="J309" s="202"/>
      <c r="K309" s="202"/>
      <c r="L309" s="206"/>
      <c r="M309" s="207"/>
      <c r="N309" s="208"/>
      <c r="O309" s="208"/>
      <c r="P309" s="208"/>
      <c r="Q309" s="208"/>
      <c r="R309" s="208"/>
      <c r="S309" s="208"/>
      <c r="T309" s="209"/>
      <c r="AT309" s="210" t="s">
        <v>192</v>
      </c>
      <c r="AU309" s="210" t="s">
        <v>86</v>
      </c>
      <c r="AV309" s="13" t="s">
        <v>84</v>
      </c>
      <c r="AW309" s="13" t="s">
        <v>37</v>
      </c>
      <c r="AX309" s="13" t="s">
        <v>77</v>
      </c>
      <c r="AY309" s="210" t="s">
        <v>179</v>
      </c>
    </row>
    <row r="310" spans="1:65" s="14" customFormat="1" ht="11.25">
      <c r="B310" s="211"/>
      <c r="C310" s="212"/>
      <c r="D310" s="194" t="s">
        <v>192</v>
      </c>
      <c r="E310" s="213" t="s">
        <v>19</v>
      </c>
      <c r="F310" s="214" t="s">
        <v>1012</v>
      </c>
      <c r="G310" s="212"/>
      <c r="H310" s="215">
        <v>7.0000000000000001E-3</v>
      </c>
      <c r="I310" s="216"/>
      <c r="J310" s="212"/>
      <c r="K310" s="212"/>
      <c r="L310" s="217"/>
      <c r="M310" s="218"/>
      <c r="N310" s="219"/>
      <c r="O310" s="219"/>
      <c r="P310" s="219"/>
      <c r="Q310" s="219"/>
      <c r="R310" s="219"/>
      <c r="S310" s="219"/>
      <c r="T310" s="220"/>
      <c r="AT310" s="221" t="s">
        <v>192</v>
      </c>
      <c r="AU310" s="221" t="s">
        <v>86</v>
      </c>
      <c r="AV310" s="14" t="s">
        <v>86</v>
      </c>
      <c r="AW310" s="14" t="s">
        <v>37</v>
      </c>
      <c r="AX310" s="14" t="s">
        <v>84</v>
      </c>
      <c r="AY310" s="221" t="s">
        <v>179</v>
      </c>
    </row>
    <row r="311" spans="1:65" s="12" customFormat="1" ht="22.9" customHeight="1">
      <c r="B311" s="165"/>
      <c r="C311" s="166"/>
      <c r="D311" s="167" t="s">
        <v>76</v>
      </c>
      <c r="E311" s="179" t="s">
        <v>225</v>
      </c>
      <c r="F311" s="179" t="s">
        <v>417</v>
      </c>
      <c r="G311" s="166"/>
      <c r="H311" s="166"/>
      <c r="I311" s="169"/>
      <c r="J311" s="180">
        <f>BK311</f>
        <v>0</v>
      </c>
      <c r="K311" s="166"/>
      <c r="L311" s="171"/>
      <c r="M311" s="172"/>
      <c r="N311" s="173"/>
      <c r="O311" s="173"/>
      <c r="P311" s="174">
        <f>SUM(P312:P356)</f>
        <v>0</v>
      </c>
      <c r="Q311" s="173"/>
      <c r="R311" s="174">
        <f>SUM(R312:R356)</f>
        <v>2.3468300000000002</v>
      </c>
      <c r="S311" s="173"/>
      <c r="T311" s="175">
        <f>SUM(T312:T356)</f>
        <v>0</v>
      </c>
      <c r="AR311" s="176" t="s">
        <v>84</v>
      </c>
      <c r="AT311" s="177" t="s">
        <v>76</v>
      </c>
      <c r="AU311" s="177" t="s">
        <v>84</v>
      </c>
      <c r="AY311" s="176" t="s">
        <v>179</v>
      </c>
      <c r="BK311" s="178">
        <f>SUM(BK312:BK356)</f>
        <v>0</v>
      </c>
    </row>
    <row r="312" spans="1:65" s="2" customFormat="1" ht="24.2" customHeight="1">
      <c r="A312" s="37"/>
      <c r="B312" s="38"/>
      <c r="C312" s="181" t="s">
        <v>459</v>
      </c>
      <c r="D312" s="181" t="s">
        <v>181</v>
      </c>
      <c r="E312" s="182" t="s">
        <v>419</v>
      </c>
      <c r="F312" s="183" t="s">
        <v>420</v>
      </c>
      <c r="G312" s="184" t="s">
        <v>184</v>
      </c>
      <c r="H312" s="185">
        <v>1</v>
      </c>
      <c r="I312" s="186"/>
      <c r="J312" s="187">
        <f>ROUND(I312*H312,2)</f>
        <v>0</v>
      </c>
      <c r="K312" s="183" t="s">
        <v>185</v>
      </c>
      <c r="L312" s="42"/>
      <c r="M312" s="188" t="s">
        <v>19</v>
      </c>
      <c r="N312" s="189" t="s">
        <v>48</v>
      </c>
      <c r="O312" s="67"/>
      <c r="P312" s="190">
        <f>O312*H312</f>
        <v>0</v>
      </c>
      <c r="Q312" s="190">
        <v>0.46</v>
      </c>
      <c r="R312" s="190">
        <f>Q312*H312</f>
        <v>0.46</v>
      </c>
      <c r="S312" s="190">
        <v>0</v>
      </c>
      <c r="T312" s="191">
        <f>S312*H312</f>
        <v>0</v>
      </c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R312" s="192" t="s">
        <v>186</v>
      </c>
      <c r="AT312" s="192" t="s">
        <v>181</v>
      </c>
      <c r="AU312" s="192" t="s">
        <v>86</v>
      </c>
      <c r="AY312" s="20" t="s">
        <v>179</v>
      </c>
      <c r="BE312" s="193">
        <f>IF(N312="základní",J312,0)</f>
        <v>0</v>
      </c>
      <c r="BF312" s="193">
        <f>IF(N312="snížená",J312,0)</f>
        <v>0</v>
      </c>
      <c r="BG312" s="193">
        <f>IF(N312="zákl. přenesená",J312,0)</f>
        <v>0</v>
      </c>
      <c r="BH312" s="193">
        <f>IF(N312="sníž. přenesená",J312,0)</f>
        <v>0</v>
      </c>
      <c r="BI312" s="193">
        <f>IF(N312="nulová",J312,0)</f>
        <v>0</v>
      </c>
      <c r="BJ312" s="20" t="s">
        <v>84</v>
      </c>
      <c r="BK312" s="193">
        <f>ROUND(I312*H312,2)</f>
        <v>0</v>
      </c>
      <c r="BL312" s="20" t="s">
        <v>186</v>
      </c>
      <c r="BM312" s="192" t="s">
        <v>421</v>
      </c>
    </row>
    <row r="313" spans="1:65" s="2" customFormat="1" ht="19.5">
      <c r="A313" s="37"/>
      <c r="B313" s="38"/>
      <c r="C313" s="39"/>
      <c r="D313" s="194" t="s">
        <v>188</v>
      </c>
      <c r="E313" s="39"/>
      <c r="F313" s="195" t="s">
        <v>422</v>
      </c>
      <c r="G313" s="39"/>
      <c r="H313" s="39"/>
      <c r="I313" s="196"/>
      <c r="J313" s="39"/>
      <c r="K313" s="39"/>
      <c r="L313" s="42"/>
      <c r="M313" s="197"/>
      <c r="N313" s="198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188</v>
      </c>
      <c r="AU313" s="20" t="s">
        <v>86</v>
      </c>
    </row>
    <row r="314" spans="1:65" s="2" customFormat="1" ht="11.25">
      <c r="A314" s="37"/>
      <c r="B314" s="38"/>
      <c r="C314" s="39"/>
      <c r="D314" s="199" t="s">
        <v>190</v>
      </c>
      <c r="E314" s="39"/>
      <c r="F314" s="200" t="s">
        <v>423</v>
      </c>
      <c r="G314" s="39"/>
      <c r="H314" s="39"/>
      <c r="I314" s="196"/>
      <c r="J314" s="39"/>
      <c r="K314" s="39"/>
      <c r="L314" s="42"/>
      <c r="M314" s="197"/>
      <c r="N314" s="198"/>
      <c r="O314" s="67"/>
      <c r="P314" s="67"/>
      <c r="Q314" s="67"/>
      <c r="R314" s="67"/>
      <c r="S314" s="67"/>
      <c r="T314" s="68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T314" s="20" t="s">
        <v>190</v>
      </c>
      <c r="AU314" s="20" t="s">
        <v>86</v>
      </c>
    </row>
    <row r="315" spans="1:65" s="13" customFormat="1" ht="11.25">
      <c r="B315" s="201"/>
      <c r="C315" s="202"/>
      <c r="D315" s="194" t="s">
        <v>192</v>
      </c>
      <c r="E315" s="203" t="s">
        <v>19</v>
      </c>
      <c r="F315" s="204" t="s">
        <v>1013</v>
      </c>
      <c r="G315" s="202"/>
      <c r="H315" s="203" t="s">
        <v>19</v>
      </c>
      <c r="I315" s="205"/>
      <c r="J315" s="202"/>
      <c r="K315" s="202"/>
      <c r="L315" s="206"/>
      <c r="M315" s="207"/>
      <c r="N315" s="208"/>
      <c r="O315" s="208"/>
      <c r="P315" s="208"/>
      <c r="Q315" s="208"/>
      <c r="R315" s="208"/>
      <c r="S315" s="208"/>
      <c r="T315" s="209"/>
      <c r="AT315" s="210" t="s">
        <v>192</v>
      </c>
      <c r="AU315" s="210" t="s">
        <v>86</v>
      </c>
      <c r="AV315" s="13" t="s">
        <v>84</v>
      </c>
      <c r="AW315" s="13" t="s">
        <v>37</v>
      </c>
      <c r="AX315" s="13" t="s">
        <v>77</v>
      </c>
      <c r="AY315" s="210" t="s">
        <v>179</v>
      </c>
    </row>
    <row r="316" spans="1:65" s="13" customFormat="1" ht="22.5">
      <c r="B316" s="201"/>
      <c r="C316" s="202"/>
      <c r="D316" s="194" t="s">
        <v>192</v>
      </c>
      <c r="E316" s="203" t="s">
        <v>19</v>
      </c>
      <c r="F316" s="204" t="s">
        <v>224</v>
      </c>
      <c r="G316" s="202"/>
      <c r="H316" s="203" t="s">
        <v>19</v>
      </c>
      <c r="I316" s="205"/>
      <c r="J316" s="202"/>
      <c r="K316" s="202"/>
      <c r="L316" s="206"/>
      <c r="M316" s="207"/>
      <c r="N316" s="208"/>
      <c r="O316" s="208"/>
      <c r="P316" s="208"/>
      <c r="Q316" s="208"/>
      <c r="R316" s="208"/>
      <c r="S316" s="208"/>
      <c r="T316" s="209"/>
      <c r="AT316" s="210" t="s">
        <v>192</v>
      </c>
      <c r="AU316" s="210" t="s">
        <v>86</v>
      </c>
      <c r="AV316" s="13" t="s">
        <v>84</v>
      </c>
      <c r="AW316" s="13" t="s">
        <v>37</v>
      </c>
      <c r="AX316" s="13" t="s">
        <v>77</v>
      </c>
      <c r="AY316" s="210" t="s">
        <v>179</v>
      </c>
    </row>
    <row r="317" spans="1:65" s="13" customFormat="1" ht="11.25">
      <c r="B317" s="201"/>
      <c r="C317" s="202"/>
      <c r="D317" s="194" t="s">
        <v>192</v>
      </c>
      <c r="E317" s="203" t="s">
        <v>19</v>
      </c>
      <c r="F317" s="204" t="s">
        <v>426</v>
      </c>
      <c r="G317" s="202"/>
      <c r="H317" s="203" t="s">
        <v>19</v>
      </c>
      <c r="I317" s="205"/>
      <c r="J317" s="202"/>
      <c r="K317" s="202"/>
      <c r="L317" s="206"/>
      <c r="M317" s="207"/>
      <c r="N317" s="208"/>
      <c r="O317" s="208"/>
      <c r="P317" s="208"/>
      <c r="Q317" s="208"/>
      <c r="R317" s="208"/>
      <c r="S317" s="208"/>
      <c r="T317" s="209"/>
      <c r="AT317" s="210" t="s">
        <v>192</v>
      </c>
      <c r="AU317" s="210" t="s">
        <v>86</v>
      </c>
      <c r="AV317" s="13" t="s">
        <v>84</v>
      </c>
      <c r="AW317" s="13" t="s">
        <v>37</v>
      </c>
      <c r="AX317" s="13" t="s">
        <v>77</v>
      </c>
      <c r="AY317" s="210" t="s">
        <v>179</v>
      </c>
    </row>
    <row r="318" spans="1:65" s="14" customFormat="1" ht="11.25">
      <c r="B318" s="211"/>
      <c r="C318" s="212"/>
      <c r="D318" s="194" t="s">
        <v>192</v>
      </c>
      <c r="E318" s="213" t="s">
        <v>19</v>
      </c>
      <c r="F318" s="214" t="s">
        <v>204</v>
      </c>
      <c r="G318" s="212"/>
      <c r="H318" s="215">
        <v>1</v>
      </c>
      <c r="I318" s="216"/>
      <c r="J318" s="212"/>
      <c r="K318" s="212"/>
      <c r="L318" s="217"/>
      <c r="M318" s="218"/>
      <c r="N318" s="219"/>
      <c r="O318" s="219"/>
      <c r="P318" s="219"/>
      <c r="Q318" s="219"/>
      <c r="R318" s="219"/>
      <c r="S318" s="219"/>
      <c r="T318" s="220"/>
      <c r="AT318" s="221" t="s">
        <v>192</v>
      </c>
      <c r="AU318" s="221" t="s">
        <v>86</v>
      </c>
      <c r="AV318" s="14" t="s">
        <v>86</v>
      </c>
      <c r="AW318" s="14" t="s">
        <v>37</v>
      </c>
      <c r="AX318" s="14" t="s">
        <v>84</v>
      </c>
      <c r="AY318" s="221" t="s">
        <v>179</v>
      </c>
    </row>
    <row r="319" spans="1:65" s="2" customFormat="1" ht="24.2" customHeight="1">
      <c r="A319" s="37"/>
      <c r="B319" s="38"/>
      <c r="C319" s="181" t="s">
        <v>464</v>
      </c>
      <c r="D319" s="181" t="s">
        <v>181</v>
      </c>
      <c r="E319" s="182" t="s">
        <v>428</v>
      </c>
      <c r="F319" s="183" t="s">
        <v>429</v>
      </c>
      <c r="G319" s="184" t="s">
        <v>184</v>
      </c>
      <c r="H319" s="185">
        <v>1</v>
      </c>
      <c r="I319" s="186"/>
      <c r="J319" s="187">
        <f>ROUND(I319*H319,2)</f>
        <v>0</v>
      </c>
      <c r="K319" s="183" t="s">
        <v>185</v>
      </c>
      <c r="L319" s="42"/>
      <c r="M319" s="188" t="s">
        <v>19</v>
      </c>
      <c r="N319" s="189" t="s">
        <v>48</v>
      </c>
      <c r="O319" s="67"/>
      <c r="P319" s="190">
        <f>O319*H319</f>
        <v>0</v>
      </c>
      <c r="Q319" s="190">
        <v>9.0620000000000006E-2</v>
      </c>
      <c r="R319" s="190">
        <f>Q319*H319</f>
        <v>9.0620000000000006E-2</v>
      </c>
      <c r="S319" s="190">
        <v>0</v>
      </c>
      <c r="T319" s="191">
        <f>S319*H319</f>
        <v>0</v>
      </c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R319" s="192" t="s">
        <v>186</v>
      </c>
      <c r="AT319" s="192" t="s">
        <v>181</v>
      </c>
      <c r="AU319" s="192" t="s">
        <v>86</v>
      </c>
      <c r="AY319" s="20" t="s">
        <v>179</v>
      </c>
      <c r="BE319" s="193">
        <f>IF(N319="základní",J319,0)</f>
        <v>0</v>
      </c>
      <c r="BF319" s="193">
        <f>IF(N319="snížená",J319,0)</f>
        <v>0</v>
      </c>
      <c r="BG319" s="193">
        <f>IF(N319="zákl. přenesená",J319,0)</f>
        <v>0</v>
      </c>
      <c r="BH319" s="193">
        <f>IF(N319="sníž. přenesená",J319,0)</f>
        <v>0</v>
      </c>
      <c r="BI319" s="193">
        <f>IF(N319="nulová",J319,0)</f>
        <v>0</v>
      </c>
      <c r="BJ319" s="20" t="s">
        <v>84</v>
      </c>
      <c r="BK319" s="193">
        <f>ROUND(I319*H319,2)</f>
        <v>0</v>
      </c>
      <c r="BL319" s="20" t="s">
        <v>186</v>
      </c>
      <c r="BM319" s="192" t="s">
        <v>430</v>
      </c>
    </row>
    <row r="320" spans="1:65" s="2" customFormat="1" ht="48.75">
      <c r="A320" s="37"/>
      <c r="B320" s="38"/>
      <c r="C320" s="39"/>
      <c r="D320" s="194" t="s">
        <v>188</v>
      </c>
      <c r="E320" s="39"/>
      <c r="F320" s="195" t="s">
        <v>431</v>
      </c>
      <c r="G320" s="39"/>
      <c r="H320" s="39"/>
      <c r="I320" s="196"/>
      <c r="J320" s="39"/>
      <c r="K320" s="39"/>
      <c r="L320" s="42"/>
      <c r="M320" s="197"/>
      <c r="N320" s="198"/>
      <c r="O320" s="67"/>
      <c r="P320" s="67"/>
      <c r="Q320" s="67"/>
      <c r="R320" s="67"/>
      <c r="S320" s="67"/>
      <c r="T320" s="68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T320" s="20" t="s">
        <v>188</v>
      </c>
      <c r="AU320" s="20" t="s">
        <v>86</v>
      </c>
    </row>
    <row r="321" spans="1:65" s="2" customFormat="1" ht="11.25">
      <c r="A321" s="37"/>
      <c r="B321" s="38"/>
      <c r="C321" s="39"/>
      <c r="D321" s="199" t="s">
        <v>190</v>
      </c>
      <c r="E321" s="39"/>
      <c r="F321" s="200" t="s">
        <v>432</v>
      </c>
      <c r="G321" s="39"/>
      <c r="H321" s="39"/>
      <c r="I321" s="196"/>
      <c r="J321" s="39"/>
      <c r="K321" s="39"/>
      <c r="L321" s="42"/>
      <c r="M321" s="197"/>
      <c r="N321" s="198"/>
      <c r="O321" s="67"/>
      <c r="P321" s="67"/>
      <c r="Q321" s="67"/>
      <c r="R321" s="67"/>
      <c r="S321" s="67"/>
      <c r="T321" s="68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T321" s="20" t="s">
        <v>190</v>
      </c>
      <c r="AU321" s="20" t="s">
        <v>86</v>
      </c>
    </row>
    <row r="322" spans="1:65" s="2" customFormat="1" ht="39">
      <c r="A322" s="37"/>
      <c r="B322" s="38"/>
      <c r="C322" s="39"/>
      <c r="D322" s="194" t="s">
        <v>433</v>
      </c>
      <c r="E322" s="39"/>
      <c r="F322" s="254" t="s">
        <v>434</v>
      </c>
      <c r="G322" s="39"/>
      <c r="H322" s="39"/>
      <c r="I322" s="196"/>
      <c r="J322" s="39"/>
      <c r="K322" s="39"/>
      <c r="L322" s="42"/>
      <c r="M322" s="197"/>
      <c r="N322" s="198"/>
      <c r="O322" s="67"/>
      <c r="P322" s="67"/>
      <c r="Q322" s="67"/>
      <c r="R322" s="67"/>
      <c r="S322" s="67"/>
      <c r="T322" s="68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T322" s="20" t="s">
        <v>433</v>
      </c>
      <c r="AU322" s="20" t="s">
        <v>86</v>
      </c>
    </row>
    <row r="323" spans="1:65" s="13" customFormat="1" ht="22.5">
      <c r="B323" s="201"/>
      <c r="C323" s="202"/>
      <c r="D323" s="194" t="s">
        <v>192</v>
      </c>
      <c r="E323" s="203" t="s">
        <v>19</v>
      </c>
      <c r="F323" s="204" t="s">
        <v>1014</v>
      </c>
      <c r="G323" s="202"/>
      <c r="H323" s="203" t="s">
        <v>19</v>
      </c>
      <c r="I323" s="205"/>
      <c r="J323" s="202"/>
      <c r="K323" s="202"/>
      <c r="L323" s="206"/>
      <c r="M323" s="207"/>
      <c r="N323" s="208"/>
      <c r="O323" s="208"/>
      <c r="P323" s="208"/>
      <c r="Q323" s="208"/>
      <c r="R323" s="208"/>
      <c r="S323" s="208"/>
      <c r="T323" s="209"/>
      <c r="AT323" s="210" t="s">
        <v>192</v>
      </c>
      <c r="AU323" s="210" t="s">
        <v>86</v>
      </c>
      <c r="AV323" s="13" t="s">
        <v>84</v>
      </c>
      <c r="AW323" s="13" t="s">
        <v>37</v>
      </c>
      <c r="AX323" s="13" t="s">
        <v>77</v>
      </c>
      <c r="AY323" s="210" t="s">
        <v>179</v>
      </c>
    </row>
    <row r="324" spans="1:65" s="13" customFormat="1" ht="22.5">
      <c r="B324" s="201"/>
      <c r="C324" s="202"/>
      <c r="D324" s="194" t="s">
        <v>192</v>
      </c>
      <c r="E324" s="203" t="s">
        <v>19</v>
      </c>
      <c r="F324" s="204" t="s">
        <v>224</v>
      </c>
      <c r="G324" s="202"/>
      <c r="H324" s="203" t="s">
        <v>19</v>
      </c>
      <c r="I324" s="205"/>
      <c r="J324" s="202"/>
      <c r="K324" s="202"/>
      <c r="L324" s="206"/>
      <c r="M324" s="207"/>
      <c r="N324" s="208"/>
      <c r="O324" s="208"/>
      <c r="P324" s="208"/>
      <c r="Q324" s="208"/>
      <c r="R324" s="208"/>
      <c r="S324" s="208"/>
      <c r="T324" s="209"/>
      <c r="AT324" s="210" t="s">
        <v>192</v>
      </c>
      <c r="AU324" s="210" t="s">
        <v>86</v>
      </c>
      <c r="AV324" s="13" t="s">
        <v>84</v>
      </c>
      <c r="AW324" s="13" t="s">
        <v>37</v>
      </c>
      <c r="AX324" s="13" t="s">
        <v>77</v>
      </c>
      <c r="AY324" s="210" t="s">
        <v>179</v>
      </c>
    </row>
    <row r="325" spans="1:65" s="13" customFormat="1" ht="22.5">
      <c r="B325" s="201"/>
      <c r="C325" s="202"/>
      <c r="D325" s="194" t="s">
        <v>192</v>
      </c>
      <c r="E325" s="203" t="s">
        <v>19</v>
      </c>
      <c r="F325" s="204" t="s">
        <v>437</v>
      </c>
      <c r="G325" s="202"/>
      <c r="H325" s="203" t="s">
        <v>19</v>
      </c>
      <c r="I325" s="205"/>
      <c r="J325" s="202"/>
      <c r="K325" s="202"/>
      <c r="L325" s="206"/>
      <c r="M325" s="207"/>
      <c r="N325" s="208"/>
      <c r="O325" s="208"/>
      <c r="P325" s="208"/>
      <c r="Q325" s="208"/>
      <c r="R325" s="208"/>
      <c r="S325" s="208"/>
      <c r="T325" s="209"/>
      <c r="AT325" s="210" t="s">
        <v>192</v>
      </c>
      <c r="AU325" s="210" t="s">
        <v>86</v>
      </c>
      <c r="AV325" s="13" t="s">
        <v>84</v>
      </c>
      <c r="AW325" s="13" t="s">
        <v>37</v>
      </c>
      <c r="AX325" s="13" t="s">
        <v>77</v>
      </c>
      <c r="AY325" s="210" t="s">
        <v>179</v>
      </c>
    </row>
    <row r="326" spans="1:65" s="14" customFormat="1" ht="11.25">
      <c r="B326" s="211"/>
      <c r="C326" s="212"/>
      <c r="D326" s="194" t="s">
        <v>192</v>
      </c>
      <c r="E326" s="213" t="s">
        <v>19</v>
      </c>
      <c r="F326" s="214" t="s">
        <v>204</v>
      </c>
      <c r="G326" s="212"/>
      <c r="H326" s="215">
        <v>1</v>
      </c>
      <c r="I326" s="216"/>
      <c r="J326" s="212"/>
      <c r="K326" s="212"/>
      <c r="L326" s="217"/>
      <c r="M326" s="218"/>
      <c r="N326" s="219"/>
      <c r="O326" s="219"/>
      <c r="P326" s="219"/>
      <c r="Q326" s="219"/>
      <c r="R326" s="219"/>
      <c r="S326" s="219"/>
      <c r="T326" s="220"/>
      <c r="AT326" s="221" t="s">
        <v>192</v>
      </c>
      <c r="AU326" s="221" t="s">
        <v>86</v>
      </c>
      <c r="AV326" s="14" t="s">
        <v>86</v>
      </c>
      <c r="AW326" s="14" t="s">
        <v>37</v>
      </c>
      <c r="AX326" s="14" t="s">
        <v>84</v>
      </c>
      <c r="AY326" s="221" t="s">
        <v>179</v>
      </c>
    </row>
    <row r="327" spans="1:65" s="2" customFormat="1" ht="24.2" customHeight="1">
      <c r="A327" s="37"/>
      <c r="B327" s="38"/>
      <c r="C327" s="244" t="s">
        <v>471</v>
      </c>
      <c r="D327" s="244" t="s">
        <v>374</v>
      </c>
      <c r="E327" s="245" t="s">
        <v>439</v>
      </c>
      <c r="F327" s="246" t="s">
        <v>440</v>
      </c>
      <c r="G327" s="247" t="s">
        <v>184</v>
      </c>
      <c r="H327" s="248">
        <v>1</v>
      </c>
      <c r="I327" s="249"/>
      <c r="J327" s="250">
        <f>ROUND(I327*H327,2)</f>
        <v>0</v>
      </c>
      <c r="K327" s="246" t="s">
        <v>441</v>
      </c>
      <c r="L327" s="251"/>
      <c r="M327" s="252" t="s">
        <v>19</v>
      </c>
      <c r="N327" s="253" t="s">
        <v>48</v>
      </c>
      <c r="O327" s="67"/>
      <c r="P327" s="190">
        <f>O327*H327</f>
        <v>0</v>
      </c>
      <c r="Q327" s="190">
        <v>0.17599999999999999</v>
      </c>
      <c r="R327" s="190">
        <f>Q327*H327</f>
        <v>0.17599999999999999</v>
      </c>
      <c r="S327" s="190">
        <v>0</v>
      </c>
      <c r="T327" s="191">
        <f>S327*H327</f>
        <v>0</v>
      </c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R327" s="192" t="s">
        <v>253</v>
      </c>
      <c r="AT327" s="192" t="s">
        <v>374</v>
      </c>
      <c r="AU327" s="192" t="s">
        <v>86</v>
      </c>
      <c r="AY327" s="20" t="s">
        <v>179</v>
      </c>
      <c r="BE327" s="193">
        <f>IF(N327="základní",J327,0)</f>
        <v>0</v>
      </c>
      <c r="BF327" s="193">
        <f>IF(N327="snížená",J327,0)</f>
        <v>0</v>
      </c>
      <c r="BG327" s="193">
        <f>IF(N327="zákl. přenesená",J327,0)</f>
        <v>0</v>
      </c>
      <c r="BH327" s="193">
        <f>IF(N327="sníž. přenesená",J327,0)</f>
        <v>0</v>
      </c>
      <c r="BI327" s="193">
        <f>IF(N327="nulová",J327,0)</f>
        <v>0</v>
      </c>
      <c r="BJ327" s="20" t="s">
        <v>84</v>
      </c>
      <c r="BK327" s="193">
        <f>ROUND(I327*H327,2)</f>
        <v>0</v>
      </c>
      <c r="BL327" s="20" t="s">
        <v>186</v>
      </c>
      <c r="BM327" s="192" t="s">
        <v>442</v>
      </c>
    </row>
    <row r="328" spans="1:65" s="2" customFormat="1" ht="11.25">
      <c r="A328" s="37"/>
      <c r="B328" s="38"/>
      <c r="C328" s="39"/>
      <c r="D328" s="194" t="s">
        <v>188</v>
      </c>
      <c r="E328" s="39"/>
      <c r="F328" s="195" t="s">
        <v>440</v>
      </c>
      <c r="G328" s="39"/>
      <c r="H328" s="39"/>
      <c r="I328" s="196"/>
      <c r="J328" s="39"/>
      <c r="K328" s="39"/>
      <c r="L328" s="42"/>
      <c r="M328" s="197"/>
      <c r="N328" s="198"/>
      <c r="O328" s="67"/>
      <c r="P328" s="67"/>
      <c r="Q328" s="67"/>
      <c r="R328" s="67"/>
      <c r="S328" s="67"/>
      <c r="T328" s="68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T328" s="20" t="s">
        <v>188</v>
      </c>
      <c r="AU328" s="20" t="s">
        <v>86</v>
      </c>
    </row>
    <row r="329" spans="1:65" s="13" customFormat="1" ht="11.25">
      <c r="B329" s="201"/>
      <c r="C329" s="202"/>
      <c r="D329" s="194" t="s">
        <v>192</v>
      </c>
      <c r="E329" s="203" t="s">
        <v>19</v>
      </c>
      <c r="F329" s="204" t="s">
        <v>443</v>
      </c>
      <c r="G329" s="202"/>
      <c r="H329" s="203" t="s">
        <v>19</v>
      </c>
      <c r="I329" s="205"/>
      <c r="J329" s="202"/>
      <c r="K329" s="202"/>
      <c r="L329" s="206"/>
      <c r="M329" s="207"/>
      <c r="N329" s="208"/>
      <c r="O329" s="208"/>
      <c r="P329" s="208"/>
      <c r="Q329" s="208"/>
      <c r="R329" s="208"/>
      <c r="S329" s="208"/>
      <c r="T329" s="209"/>
      <c r="AT329" s="210" t="s">
        <v>192</v>
      </c>
      <c r="AU329" s="210" t="s">
        <v>86</v>
      </c>
      <c r="AV329" s="13" t="s">
        <v>84</v>
      </c>
      <c r="AW329" s="13" t="s">
        <v>37</v>
      </c>
      <c r="AX329" s="13" t="s">
        <v>77</v>
      </c>
      <c r="AY329" s="210" t="s">
        <v>179</v>
      </c>
    </row>
    <row r="330" spans="1:65" s="13" customFormat="1" ht="33.75">
      <c r="B330" s="201"/>
      <c r="C330" s="202"/>
      <c r="D330" s="194" t="s">
        <v>192</v>
      </c>
      <c r="E330" s="203" t="s">
        <v>19</v>
      </c>
      <c r="F330" s="204" t="s">
        <v>444</v>
      </c>
      <c r="G330" s="202"/>
      <c r="H330" s="203" t="s">
        <v>19</v>
      </c>
      <c r="I330" s="205"/>
      <c r="J330" s="202"/>
      <c r="K330" s="202"/>
      <c r="L330" s="206"/>
      <c r="M330" s="207"/>
      <c r="N330" s="208"/>
      <c r="O330" s="208"/>
      <c r="P330" s="208"/>
      <c r="Q330" s="208"/>
      <c r="R330" s="208"/>
      <c r="S330" s="208"/>
      <c r="T330" s="209"/>
      <c r="AT330" s="210" t="s">
        <v>192</v>
      </c>
      <c r="AU330" s="210" t="s">
        <v>86</v>
      </c>
      <c r="AV330" s="13" t="s">
        <v>84</v>
      </c>
      <c r="AW330" s="13" t="s">
        <v>37</v>
      </c>
      <c r="AX330" s="13" t="s">
        <v>77</v>
      </c>
      <c r="AY330" s="210" t="s">
        <v>179</v>
      </c>
    </row>
    <row r="331" spans="1:65" s="14" customFormat="1" ht="11.25">
      <c r="B331" s="211"/>
      <c r="C331" s="212"/>
      <c r="D331" s="194" t="s">
        <v>192</v>
      </c>
      <c r="E331" s="213" t="s">
        <v>19</v>
      </c>
      <c r="F331" s="214" t="s">
        <v>204</v>
      </c>
      <c r="G331" s="212"/>
      <c r="H331" s="215">
        <v>1</v>
      </c>
      <c r="I331" s="216"/>
      <c r="J331" s="212"/>
      <c r="K331" s="212"/>
      <c r="L331" s="217"/>
      <c r="M331" s="218"/>
      <c r="N331" s="219"/>
      <c r="O331" s="219"/>
      <c r="P331" s="219"/>
      <c r="Q331" s="219"/>
      <c r="R331" s="219"/>
      <c r="S331" s="219"/>
      <c r="T331" s="220"/>
      <c r="AT331" s="221" t="s">
        <v>192</v>
      </c>
      <c r="AU331" s="221" t="s">
        <v>86</v>
      </c>
      <c r="AV331" s="14" t="s">
        <v>86</v>
      </c>
      <c r="AW331" s="14" t="s">
        <v>37</v>
      </c>
      <c r="AX331" s="14" t="s">
        <v>84</v>
      </c>
      <c r="AY331" s="221" t="s">
        <v>179</v>
      </c>
    </row>
    <row r="332" spans="1:65" s="2" customFormat="1" ht="24.2" customHeight="1">
      <c r="A332" s="37"/>
      <c r="B332" s="38"/>
      <c r="C332" s="244" t="s">
        <v>478</v>
      </c>
      <c r="D332" s="244" t="s">
        <v>374</v>
      </c>
      <c r="E332" s="245" t="s">
        <v>447</v>
      </c>
      <c r="F332" s="246" t="s">
        <v>440</v>
      </c>
      <c r="G332" s="247" t="s">
        <v>184</v>
      </c>
      <c r="H332" s="248">
        <v>0.5</v>
      </c>
      <c r="I332" s="249"/>
      <c r="J332" s="250">
        <f>ROUND(I332*H332,2)</f>
        <v>0</v>
      </c>
      <c r="K332" s="246" t="s">
        <v>185</v>
      </c>
      <c r="L332" s="251"/>
      <c r="M332" s="252" t="s">
        <v>19</v>
      </c>
      <c r="N332" s="253" t="s">
        <v>48</v>
      </c>
      <c r="O332" s="67"/>
      <c r="P332" s="190">
        <f>O332*H332</f>
        <v>0</v>
      </c>
      <c r="Q332" s="190">
        <v>0.17599999999999999</v>
      </c>
      <c r="R332" s="190">
        <f>Q332*H332</f>
        <v>8.7999999999999995E-2</v>
      </c>
      <c r="S332" s="190">
        <v>0</v>
      </c>
      <c r="T332" s="191">
        <f>S332*H332</f>
        <v>0</v>
      </c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R332" s="192" t="s">
        <v>253</v>
      </c>
      <c r="AT332" s="192" t="s">
        <v>374</v>
      </c>
      <c r="AU332" s="192" t="s">
        <v>86</v>
      </c>
      <c r="AY332" s="20" t="s">
        <v>179</v>
      </c>
      <c r="BE332" s="193">
        <f>IF(N332="základní",J332,0)</f>
        <v>0</v>
      </c>
      <c r="BF332" s="193">
        <f>IF(N332="snížená",J332,0)</f>
        <v>0</v>
      </c>
      <c r="BG332" s="193">
        <f>IF(N332="zákl. přenesená",J332,0)</f>
        <v>0</v>
      </c>
      <c r="BH332" s="193">
        <f>IF(N332="sníž. přenesená",J332,0)</f>
        <v>0</v>
      </c>
      <c r="BI332" s="193">
        <f>IF(N332="nulová",J332,0)</f>
        <v>0</v>
      </c>
      <c r="BJ332" s="20" t="s">
        <v>84</v>
      </c>
      <c r="BK332" s="193">
        <f>ROUND(I332*H332,2)</f>
        <v>0</v>
      </c>
      <c r="BL332" s="20" t="s">
        <v>186</v>
      </c>
      <c r="BM332" s="192" t="s">
        <v>448</v>
      </c>
    </row>
    <row r="333" spans="1:65" s="2" customFormat="1" ht="11.25">
      <c r="A333" s="37"/>
      <c r="B333" s="38"/>
      <c r="C333" s="39"/>
      <c r="D333" s="194" t="s">
        <v>188</v>
      </c>
      <c r="E333" s="39"/>
      <c r="F333" s="195" t="s">
        <v>440</v>
      </c>
      <c r="G333" s="39"/>
      <c r="H333" s="39"/>
      <c r="I333" s="196"/>
      <c r="J333" s="39"/>
      <c r="K333" s="39"/>
      <c r="L333" s="42"/>
      <c r="M333" s="197"/>
      <c r="N333" s="198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188</v>
      </c>
      <c r="AU333" s="20" t="s">
        <v>86</v>
      </c>
    </row>
    <row r="334" spans="1:65" s="13" customFormat="1" ht="22.5">
      <c r="B334" s="201"/>
      <c r="C334" s="202"/>
      <c r="D334" s="194" t="s">
        <v>192</v>
      </c>
      <c r="E334" s="203" t="s">
        <v>19</v>
      </c>
      <c r="F334" s="204" t="s">
        <v>449</v>
      </c>
      <c r="G334" s="202"/>
      <c r="H334" s="203" t="s">
        <v>19</v>
      </c>
      <c r="I334" s="205"/>
      <c r="J334" s="202"/>
      <c r="K334" s="202"/>
      <c r="L334" s="206"/>
      <c r="M334" s="207"/>
      <c r="N334" s="208"/>
      <c r="O334" s="208"/>
      <c r="P334" s="208"/>
      <c r="Q334" s="208"/>
      <c r="R334" s="208"/>
      <c r="S334" s="208"/>
      <c r="T334" s="209"/>
      <c r="AT334" s="210" t="s">
        <v>192</v>
      </c>
      <c r="AU334" s="210" t="s">
        <v>86</v>
      </c>
      <c r="AV334" s="13" t="s">
        <v>84</v>
      </c>
      <c r="AW334" s="13" t="s">
        <v>37</v>
      </c>
      <c r="AX334" s="13" t="s">
        <v>77</v>
      </c>
      <c r="AY334" s="210" t="s">
        <v>179</v>
      </c>
    </row>
    <row r="335" spans="1:65" s="13" customFormat="1" ht="22.5">
      <c r="B335" s="201"/>
      <c r="C335" s="202"/>
      <c r="D335" s="194" t="s">
        <v>192</v>
      </c>
      <c r="E335" s="203" t="s">
        <v>19</v>
      </c>
      <c r="F335" s="204" t="s">
        <v>468</v>
      </c>
      <c r="G335" s="202"/>
      <c r="H335" s="203" t="s">
        <v>19</v>
      </c>
      <c r="I335" s="205"/>
      <c r="J335" s="202"/>
      <c r="K335" s="202"/>
      <c r="L335" s="206"/>
      <c r="M335" s="207"/>
      <c r="N335" s="208"/>
      <c r="O335" s="208"/>
      <c r="P335" s="208"/>
      <c r="Q335" s="208"/>
      <c r="R335" s="208"/>
      <c r="S335" s="208"/>
      <c r="T335" s="209"/>
      <c r="AT335" s="210" t="s">
        <v>192</v>
      </c>
      <c r="AU335" s="210" t="s">
        <v>86</v>
      </c>
      <c r="AV335" s="13" t="s">
        <v>84</v>
      </c>
      <c r="AW335" s="13" t="s">
        <v>37</v>
      </c>
      <c r="AX335" s="13" t="s">
        <v>77</v>
      </c>
      <c r="AY335" s="210" t="s">
        <v>179</v>
      </c>
    </row>
    <row r="336" spans="1:65" s="14" customFormat="1" ht="11.25">
      <c r="B336" s="211"/>
      <c r="C336" s="212"/>
      <c r="D336" s="194" t="s">
        <v>192</v>
      </c>
      <c r="E336" s="213" t="s">
        <v>19</v>
      </c>
      <c r="F336" s="214" t="s">
        <v>469</v>
      </c>
      <c r="G336" s="212"/>
      <c r="H336" s="215">
        <v>0.5</v>
      </c>
      <c r="I336" s="216"/>
      <c r="J336" s="212"/>
      <c r="K336" s="212"/>
      <c r="L336" s="217"/>
      <c r="M336" s="218"/>
      <c r="N336" s="219"/>
      <c r="O336" s="219"/>
      <c r="P336" s="219"/>
      <c r="Q336" s="219"/>
      <c r="R336" s="219"/>
      <c r="S336" s="219"/>
      <c r="T336" s="220"/>
      <c r="AT336" s="221" t="s">
        <v>192</v>
      </c>
      <c r="AU336" s="221" t="s">
        <v>86</v>
      </c>
      <c r="AV336" s="14" t="s">
        <v>86</v>
      </c>
      <c r="AW336" s="14" t="s">
        <v>37</v>
      </c>
      <c r="AX336" s="14" t="s">
        <v>84</v>
      </c>
      <c r="AY336" s="221" t="s">
        <v>179</v>
      </c>
    </row>
    <row r="337" spans="1:65" s="2" customFormat="1" ht="24.2" customHeight="1">
      <c r="A337" s="37"/>
      <c r="B337" s="38"/>
      <c r="C337" s="181" t="s">
        <v>486</v>
      </c>
      <c r="D337" s="181" t="s">
        <v>181</v>
      </c>
      <c r="E337" s="182" t="s">
        <v>1015</v>
      </c>
      <c r="F337" s="183" t="s">
        <v>1016</v>
      </c>
      <c r="G337" s="184" t="s">
        <v>184</v>
      </c>
      <c r="H337" s="185">
        <v>7</v>
      </c>
      <c r="I337" s="186"/>
      <c r="J337" s="187">
        <f>ROUND(I337*H337,2)</f>
        <v>0</v>
      </c>
      <c r="K337" s="183" t="s">
        <v>185</v>
      </c>
      <c r="L337" s="42"/>
      <c r="M337" s="188" t="s">
        <v>19</v>
      </c>
      <c r="N337" s="189" t="s">
        <v>48</v>
      </c>
      <c r="O337" s="67"/>
      <c r="P337" s="190">
        <f>O337*H337</f>
        <v>0</v>
      </c>
      <c r="Q337" s="190">
        <v>8.0030000000000004E-2</v>
      </c>
      <c r="R337" s="190">
        <f>Q337*H337</f>
        <v>0.56020999999999999</v>
      </c>
      <c r="S337" s="190">
        <v>0</v>
      </c>
      <c r="T337" s="191">
        <f>S337*H337</f>
        <v>0</v>
      </c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R337" s="192" t="s">
        <v>186</v>
      </c>
      <c r="AT337" s="192" t="s">
        <v>181</v>
      </c>
      <c r="AU337" s="192" t="s">
        <v>86</v>
      </c>
      <c r="AY337" s="20" t="s">
        <v>179</v>
      </c>
      <c r="BE337" s="193">
        <f>IF(N337="základní",J337,0)</f>
        <v>0</v>
      </c>
      <c r="BF337" s="193">
        <f>IF(N337="snížená",J337,0)</f>
        <v>0</v>
      </c>
      <c r="BG337" s="193">
        <f>IF(N337="zákl. přenesená",J337,0)</f>
        <v>0</v>
      </c>
      <c r="BH337" s="193">
        <f>IF(N337="sníž. přenesená",J337,0)</f>
        <v>0</v>
      </c>
      <c r="BI337" s="193">
        <f>IF(N337="nulová",J337,0)</f>
        <v>0</v>
      </c>
      <c r="BJ337" s="20" t="s">
        <v>84</v>
      </c>
      <c r="BK337" s="193">
        <f>ROUND(I337*H337,2)</f>
        <v>0</v>
      </c>
      <c r="BL337" s="20" t="s">
        <v>186</v>
      </c>
      <c r="BM337" s="192" t="s">
        <v>1017</v>
      </c>
    </row>
    <row r="338" spans="1:65" s="2" customFormat="1" ht="39">
      <c r="A338" s="37"/>
      <c r="B338" s="38"/>
      <c r="C338" s="39"/>
      <c r="D338" s="194" t="s">
        <v>188</v>
      </c>
      <c r="E338" s="39"/>
      <c r="F338" s="195" t="s">
        <v>1018</v>
      </c>
      <c r="G338" s="39"/>
      <c r="H338" s="39"/>
      <c r="I338" s="196"/>
      <c r="J338" s="39"/>
      <c r="K338" s="39"/>
      <c r="L338" s="42"/>
      <c r="M338" s="197"/>
      <c r="N338" s="198"/>
      <c r="O338" s="67"/>
      <c r="P338" s="67"/>
      <c r="Q338" s="67"/>
      <c r="R338" s="67"/>
      <c r="S338" s="67"/>
      <c r="T338" s="68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T338" s="20" t="s">
        <v>188</v>
      </c>
      <c r="AU338" s="20" t="s">
        <v>86</v>
      </c>
    </row>
    <row r="339" spans="1:65" s="2" customFormat="1" ht="11.25">
      <c r="A339" s="37"/>
      <c r="B339" s="38"/>
      <c r="C339" s="39"/>
      <c r="D339" s="199" t="s">
        <v>190</v>
      </c>
      <c r="E339" s="39"/>
      <c r="F339" s="200" t="s">
        <v>1019</v>
      </c>
      <c r="G339" s="39"/>
      <c r="H339" s="39"/>
      <c r="I339" s="196"/>
      <c r="J339" s="39"/>
      <c r="K339" s="39"/>
      <c r="L339" s="42"/>
      <c r="M339" s="197"/>
      <c r="N339" s="198"/>
      <c r="O339" s="67"/>
      <c r="P339" s="67"/>
      <c r="Q339" s="67"/>
      <c r="R339" s="67"/>
      <c r="S339" s="67"/>
      <c r="T339" s="68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T339" s="20" t="s">
        <v>190</v>
      </c>
      <c r="AU339" s="20" t="s">
        <v>86</v>
      </c>
    </row>
    <row r="340" spans="1:65" s="2" customFormat="1" ht="19.5">
      <c r="A340" s="37"/>
      <c r="B340" s="38"/>
      <c r="C340" s="39"/>
      <c r="D340" s="194" t="s">
        <v>433</v>
      </c>
      <c r="E340" s="39"/>
      <c r="F340" s="254" t="s">
        <v>1020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433</v>
      </c>
      <c r="AU340" s="20" t="s">
        <v>86</v>
      </c>
    </row>
    <row r="341" spans="1:65" s="13" customFormat="1" ht="22.5">
      <c r="B341" s="201"/>
      <c r="C341" s="202"/>
      <c r="D341" s="194" t="s">
        <v>192</v>
      </c>
      <c r="E341" s="203" t="s">
        <v>19</v>
      </c>
      <c r="F341" s="204" t="s">
        <v>1021</v>
      </c>
      <c r="G341" s="202"/>
      <c r="H341" s="203" t="s">
        <v>19</v>
      </c>
      <c r="I341" s="205"/>
      <c r="J341" s="202"/>
      <c r="K341" s="202"/>
      <c r="L341" s="206"/>
      <c r="M341" s="207"/>
      <c r="N341" s="208"/>
      <c r="O341" s="208"/>
      <c r="P341" s="208"/>
      <c r="Q341" s="208"/>
      <c r="R341" s="208"/>
      <c r="S341" s="208"/>
      <c r="T341" s="209"/>
      <c r="AT341" s="210" t="s">
        <v>192</v>
      </c>
      <c r="AU341" s="210" t="s">
        <v>86</v>
      </c>
      <c r="AV341" s="13" t="s">
        <v>84</v>
      </c>
      <c r="AW341" s="13" t="s">
        <v>37</v>
      </c>
      <c r="AX341" s="13" t="s">
        <v>77</v>
      </c>
      <c r="AY341" s="210" t="s">
        <v>179</v>
      </c>
    </row>
    <row r="342" spans="1:65" s="13" customFormat="1" ht="22.5">
      <c r="B342" s="201"/>
      <c r="C342" s="202"/>
      <c r="D342" s="194" t="s">
        <v>192</v>
      </c>
      <c r="E342" s="203" t="s">
        <v>19</v>
      </c>
      <c r="F342" s="204" t="s">
        <v>927</v>
      </c>
      <c r="G342" s="202"/>
      <c r="H342" s="203" t="s">
        <v>19</v>
      </c>
      <c r="I342" s="205"/>
      <c r="J342" s="202"/>
      <c r="K342" s="202"/>
      <c r="L342" s="206"/>
      <c r="M342" s="207"/>
      <c r="N342" s="208"/>
      <c r="O342" s="208"/>
      <c r="P342" s="208"/>
      <c r="Q342" s="208"/>
      <c r="R342" s="208"/>
      <c r="S342" s="208"/>
      <c r="T342" s="209"/>
      <c r="AT342" s="210" t="s">
        <v>192</v>
      </c>
      <c r="AU342" s="210" t="s">
        <v>86</v>
      </c>
      <c r="AV342" s="13" t="s">
        <v>84</v>
      </c>
      <c r="AW342" s="13" t="s">
        <v>37</v>
      </c>
      <c r="AX342" s="13" t="s">
        <v>77</v>
      </c>
      <c r="AY342" s="210" t="s">
        <v>179</v>
      </c>
    </row>
    <row r="343" spans="1:65" s="14" customFormat="1" ht="11.25">
      <c r="B343" s="211"/>
      <c r="C343" s="212"/>
      <c r="D343" s="194" t="s">
        <v>192</v>
      </c>
      <c r="E343" s="213" t="s">
        <v>19</v>
      </c>
      <c r="F343" s="214" t="s">
        <v>663</v>
      </c>
      <c r="G343" s="212"/>
      <c r="H343" s="215">
        <v>5</v>
      </c>
      <c r="I343" s="216"/>
      <c r="J343" s="212"/>
      <c r="K343" s="212"/>
      <c r="L343" s="217"/>
      <c r="M343" s="218"/>
      <c r="N343" s="219"/>
      <c r="O343" s="219"/>
      <c r="P343" s="219"/>
      <c r="Q343" s="219"/>
      <c r="R343" s="219"/>
      <c r="S343" s="219"/>
      <c r="T343" s="220"/>
      <c r="AT343" s="221" t="s">
        <v>192</v>
      </c>
      <c r="AU343" s="221" t="s">
        <v>86</v>
      </c>
      <c r="AV343" s="14" t="s">
        <v>86</v>
      </c>
      <c r="AW343" s="14" t="s">
        <v>37</v>
      </c>
      <c r="AX343" s="14" t="s">
        <v>77</v>
      </c>
      <c r="AY343" s="221" t="s">
        <v>179</v>
      </c>
    </row>
    <row r="344" spans="1:65" s="13" customFormat="1" ht="22.5">
      <c r="B344" s="201"/>
      <c r="C344" s="202"/>
      <c r="D344" s="194" t="s">
        <v>192</v>
      </c>
      <c r="E344" s="203" t="s">
        <v>19</v>
      </c>
      <c r="F344" s="204" t="s">
        <v>928</v>
      </c>
      <c r="G344" s="202"/>
      <c r="H344" s="203" t="s">
        <v>19</v>
      </c>
      <c r="I344" s="205"/>
      <c r="J344" s="202"/>
      <c r="K344" s="202"/>
      <c r="L344" s="206"/>
      <c r="M344" s="207"/>
      <c r="N344" s="208"/>
      <c r="O344" s="208"/>
      <c r="P344" s="208"/>
      <c r="Q344" s="208"/>
      <c r="R344" s="208"/>
      <c r="S344" s="208"/>
      <c r="T344" s="209"/>
      <c r="AT344" s="210" t="s">
        <v>192</v>
      </c>
      <c r="AU344" s="210" t="s">
        <v>86</v>
      </c>
      <c r="AV344" s="13" t="s">
        <v>84</v>
      </c>
      <c r="AW344" s="13" t="s">
        <v>37</v>
      </c>
      <c r="AX344" s="13" t="s">
        <v>77</v>
      </c>
      <c r="AY344" s="210" t="s">
        <v>179</v>
      </c>
    </row>
    <row r="345" spans="1:65" s="14" customFormat="1" ht="11.25">
      <c r="B345" s="211"/>
      <c r="C345" s="212"/>
      <c r="D345" s="194" t="s">
        <v>192</v>
      </c>
      <c r="E345" s="213" t="s">
        <v>19</v>
      </c>
      <c r="F345" s="214" t="s">
        <v>222</v>
      </c>
      <c r="G345" s="212"/>
      <c r="H345" s="215">
        <v>2</v>
      </c>
      <c r="I345" s="216"/>
      <c r="J345" s="212"/>
      <c r="K345" s="212"/>
      <c r="L345" s="217"/>
      <c r="M345" s="218"/>
      <c r="N345" s="219"/>
      <c r="O345" s="219"/>
      <c r="P345" s="219"/>
      <c r="Q345" s="219"/>
      <c r="R345" s="219"/>
      <c r="S345" s="219"/>
      <c r="T345" s="220"/>
      <c r="AT345" s="221" t="s">
        <v>192</v>
      </c>
      <c r="AU345" s="221" t="s">
        <v>86</v>
      </c>
      <c r="AV345" s="14" t="s">
        <v>86</v>
      </c>
      <c r="AW345" s="14" t="s">
        <v>37</v>
      </c>
      <c r="AX345" s="14" t="s">
        <v>77</v>
      </c>
      <c r="AY345" s="221" t="s">
        <v>179</v>
      </c>
    </row>
    <row r="346" spans="1:65" s="15" customFormat="1" ht="11.25">
      <c r="B346" s="222"/>
      <c r="C346" s="223"/>
      <c r="D346" s="194" t="s">
        <v>192</v>
      </c>
      <c r="E346" s="224" t="s">
        <v>19</v>
      </c>
      <c r="F346" s="225" t="s">
        <v>205</v>
      </c>
      <c r="G346" s="223"/>
      <c r="H346" s="226">
        <v>7</v>
      </c>
      <c r="I346" s="227"/>
      <c r="J346" s="223"/>
      <c r="K346" s="223"/>
      <c r="L346" s="228"/>
      <c r="M346" s="229"/>
      <c r="N346" s="230"/>
      <c r="O346" s="230"/>
      <c r="P346" s="230"/>
      <c r="Q346" s="230"/>
      <c r="R346" s="230"/>
      <c r="S346" s="230"/>
      <c r="T346" s="231"/>
      <c r="AT346" s="232" t="s">
        <v>192</v>
      </c>
      <c r="AU346" s="232" t="s">
        <v>86</v>
      </c>
      <c r="AV346" s="15" t="s">
        <v>186</v>
      </c>
      <c r="AW346" s="15" t="s">
        <v>37</v>
      </c>
      <c r="AX346" s="15" t="s">
        <v>84</v>
      </c>
      <c r="AY346" s="232" t="s">
        <v>179</v>
      </c>
    </row>
    <row r="347" spans="1:65" s="2" customFormat="1" ht="24.2" customHeight="1">
      <c r="A347" s="37"/>
      <c r="B347" s="38"/>
      <c r="C347" s="244" t="s">
        <v>491</v>
      </c>
      <c r="D347" s="244" t="s">
        <v>374</v>
      </c>
      <c r="E347" s="245" t="s">
        <v>1022</v>
      </c>
      <c r="F347" s="246" t="s">
        <v>1023</v>
      </c>
      <c r="G347" s="247" t="s">
        <v>184</v>
      </c>
      <c r="H347" s="248">
        <v>7</v>
      </c>
      <c r="I347" s="249"/>
      <c r="J347" s="250">
        <f>ROUND(I347*H347,2)</f>
        <v>0</v>
      </c>
      <c r="K347" s="246" t="s">
        <v>441</v>
      </c>
      <c r="L347" s="251"/>
      <c r="M347" s="252" t="s">
        <v>19</v>
      </c>
      <c r="N347" s="253" t="s">
        <v>48</v>
      </c>
      <c r="O347" s="67"/>
      <c r="P347" s="190">
        <f>O347*H347</f>
        <v>0</v>
      </c>
      <c r="Q347" s="190">
        <v>0.108</v>
      </c>
      <c r="R347" s="190">
        <f>Q347*H347</f>
        <v>0.75600000000000001</v>
      </c>
      <c r="S347" s="190">
        <v>0</v>
      </c>
      <c r="T347" s="191">
        <f>S347*H347</f>
        <v>0</v>
      </c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R347" s="192" t="s">
        <v>253</v>
      </c>
      <c r="AT347" s="192" t="s">
        <v>374</v>
      </c>
      <c r="AU347" s="192" t="s">
        <v>86</v>
      </c>
      <c r="AY347" s="20" t="s">
        <v>179</v>
      </c>
      <c r="BE347" s="193">
        <f>IF(N347="základní",J347,0)</f>
        <v>0</v>
      </c>
      <c r="BF347" s="193">
        <f>IF(N347="snížená",J347,0)</f>
        <v>0</v>
      </c>
      <c r="BG347" s="193">
        <f>IF(N347="zákl. přenesená",J347,0)</f>
        <v>0</v>
      </c>
      <c r="BH347" s="193">
        <f>IF(N347="sníž. přenesená",J347,0)</f>
        <v>0</v>
      </c>
      <c r="BI347" s="193">
        <f>IF(N347="nulová",J347,0)</f>
        <v>0</v>
      </c>
      <c r="BJ347" s="20" t="s">
        <v>84</v>
      </c>
      <c r="BK347" s="193">
        <f>ROUND(I347*H347,2)</f>
        <v>0</v>
      </c>
      <c r="BL347" s="20" t="s">
        <v>186</v>
      </c>
      <c r="BM347" s="192" t="s">
        <v>1024</v>
      </c>
    </row>
    <row r="348" spans="1:65" s="2" customFormat="1" ht="11.25">
      <c r="A348" s="37"/>
      <c r="B348" s="38"/>
      <c r="C348" s="39"/>
      <c r="D348" s="194" t="s">
        <v>188</v>
      </c>
      <c r="E348" s="39"/>
      <c r="F348" s="195" t="s">
        <v>1023</v>
      </c>
      <c r="G348" s="39"/>
      <c r="H348" s="39"/>
      <c r="I348" s="196"/>
      <c r="J348" s="39"/>
      <c r="K348" s="39"/>
      <c r="L348" s="42"/>
      <c r="M348" s="197"/>
      <c r="N348" s="198"/>
      <c r="O348" s="67"/>
      <c r="P348" s="67"/>
      <c r="Q348" s="67"/>
      <c r="R348" s="67"/>
      <c r="S348" s="67"/>
      <c r="T348" s="68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T348" s="20" t="s">
        <v>188</v>
      </c>
      <c r="AU348" s="20" t="s">
        <v>86</v>
      </c>
    </row>
    <row r="349" spans="1:65" s="13" customFormat="1" ht="11.25">
      <c r="B349" s="201"/>
      <c r="C349" s="202"/>
      <c r="D349" s="194" t="s">
        <v>192</v>
      </c>
      <c r="E349" s="203" t="s">
        <v>19</v>
      </c>
      <c r="F349" s="204" t="s">
        <v>1025</v>
      </c>
      <c r="G349" s="202"/>
      <c r="H349" s="203" t="s">
        <v>19</v>
      </c>
      <c r="I349" s="205"/>
      <c r="J349" s="202"/>
      <c r="K349" s="202"/>
      <c r="L349" s="206"/>
      <c r="M349" s="207"/>
      <c r="N349" s="208"/>
      <c r="O349" s="208"/>
      <c r="P349" s="208"/>
      <c r="Q349" s="208"/>
      <c r="R349" s="208"/>
      <c r="S349" s="208"/>
      <c r="T349" s="209"/>
      <c r="AT349" s="210" t="s">
        <v>192</v>
      </c>
      <c r="AU349" s="210" t="s">
        <v>86</v>
      </c>
      <c r="AV349" s="13" t="s">
        <v>84</v>
      </c>
      <c r="AW349" s="13" t="s">
        <v>37</v>
      </c>
      <c r="AX349" s="13" t="s">
        <v>77</v>
      </c>
      <c r="AY349" s="210" t="s">
        <v>179</v>
      </c>
    </row>
    <row r="350" spans="1:65" s="13" customFormat="1" ht="33.75">
      <c r="B350" s="201"/>
      <c r="C350" s="202"/>
      <c r="D350" s="194" t="s">
        <v>192</v>
      </c>
      <c r="E350" s="203" t="s">
        <v>19</v>
      </c>
      <c r="F350" s="204" t="s">
        <v>444</v>
      </c>
      <c r="G350" s="202"/>
      <c r="H350" s="203" t="s">
        <v>19</v>
      </c>
      <c r="I350" s="205"/>
      <c r="J350" s="202"/>
      <c r="K350" s="202"/>
      <c r="L350" s="206"/>
      <c r="M350" s="207"/>
      <c r="N350" s="208"/>
      <c r="O350" s="208"/>
      <c r="P350" s="208"/>
      <c r="Q350" s="208"/>
      <c r="R350" s="208"/>
      <c r="S350" s="208"/>
      <c r="T350" s="209"/>
      <c r="AT350" s="210" t="s">
        <v>192</v>
      </c>
      <c r="AU350" s="210" t="s">
        <v>86</v>
      </c>
      <c r="AV350" s="13" t="s">
        <v>84</v>
      </c>
      <c r="AW350" s="13" t="s">
        <v>37</v>
      </c>
      <c r="AX350" s="13" t="s">
        <v>77</v>
      </c>
      <c r="AY350" s="210" t="s">
        <v>179</v>
      </c>
    </row>
    <row r="351" spans="1:65" s="14" customFormat="1" ht="11.25">
      <c r="B351" s="211"/>
      <c r="C351" s="212"/>
      <c r="D351" s="194" t="s">
        <v>192</v>
      </c>
      <c r="E351" s="213" t="s">
        <v>19</v>
      </c>
      <c r="F351" s="214" t="s">
        <v>964</v>
      </c>
      <c r="G351" s="212"/>
      <c r="H351" s="215">
        <v>7</v>
      </c>
      <c r="I351" s="216"/>
      <c r="J351" s="212"/>
      <c r="K351" s="212"/>
      <c r="L351" s="217"/>
      <c r="M351" s="218"/>
      <c r="N351" s="219"/>
      <c r="O351" s="219"/>
      <c r="P351" s="219"/>
      <c r="Q351" s="219"/>
      <c r="R351" s="219"/>
      <c r="S351" s="219"/>
      <c r="T351" s="220"/>
      <c r="AT351" s="221" t="s">
        <v>192</v>
      </c>
      <c r="AU351" s="221" t="s">
        <v>86</v>
      </c>
      <c r="AV351" s="14" t="s">
        <v>86</v>
      </c>
      <c r="AW351" s="14" t="s">
        <v>37</v>
      </c>
      <c r="AX351" s="14" t="s">
        <v>84</v>
      </c>
      <c r="AY351" s="221" t="s">
        <v>179</v>
      </c>
    </row>
    <row r="352" spans="1:65" s="2" customFormat="1" ht="24.2" customHeight="1">
      <c r="A352" s="37"/>
      <c r="B352" s="38"/>
      <c r="C352" s="244" t="s">
        <v>499</v>
      </c>
      <c r="D352" s="244" t="s">
        <v>374</v>
      </c>
      <c r="E352" s="245" t="s">
        <v>1026</v>
      </c>
      <c r="F352" s="246" t="s">
        <v>1023</v>
      </c>
      <c r="G352" s="247" t="s">
        <v>184</v>
      </c>
      <c r="H352" s="248">
        <v>2</v>
      </c>
      <c r="I352" s="249"/>
      <c r="J352" s="250">
        <f>ROUND(I352*H352,2)</f>
        <v>0</v>
      </c>
      <c r="K352" s="246" t="s">
        <v>185</v>
      </c>
      <c r="L352" s="251"/>
      <c r="M352" s="252" t="s">
        <v>19</v>
      </c>
      <c r="N352" s="253" t="s">
        <v>48</v>
      </c>
      <c r="O352" s="67"/>
      <c r="P352" s="190">
        <f>O352*H352</f>
        <v>0</v>
      </c>
      <c r="Q352" s="190">
        <v>0.108</v>
      </c>
      <c r="R352" s="190">
        <f>Q352*H352</f>
        <v>0.216</v>
      </c>
      <c r="S352" s="190">
        <v>0</v>
      </c>
      <c r="T352" s="191">
        <f>S352*H352</f>
        <v>0</v>
      </c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R352" s="192" t="s">
        <v>253</v>
      </c>
      <c r="AT352" s="192" t="s">
        <v>374</v>
      </c>
      <c r="AU352" s="192" t="s">
        <v>86</v>
      </c>
      <c r="AY352" s="20" t="s">
        <v>179</v>
      </c>
      <c r="BE352" s="193">
        <f>IF(N352="základní",J352,0)</f>
        <v>0</v>
      </c>
      <c r="BF352" s="193">
        <f>IF(N352="snížená",J352,0)</f>
        <v>0</v>
      </c>
      <c r="BG352" s="193">
        <f>IF(N352="zákl. přenesená",J352,0)</f>
        <v>0</v>
      </c>
      <c r="BH352" s="193">
        <f>IF(N352="sníž. přenesená",J352,0)</f>
        <v>0</v>
      </c>
      <c r="BI352" s="193">
        <f>IF(N352="nulová",J352,0)</f>
        <v>0</v>
      </c>
      <c r="BJ352" s="20" t="s">
        <v>84</v>
      </c>
      <c r="BK352" s="193">
        <f>ROUND(I352*H352,2)</f>
        <v>0</v>
      </c>
      <c r="BL352" s="20" t="s">
        <v>186</v>
      </c>
      <c r="BM352" s="192" t="s">
        <v>1027</v>
      </c>
    </row>
    <row r="353" spans="1:65" s="2" customFormat="1" ht="11.25">
      <c r="A353" s="37"/>
      <c r="B353" s="38"/>
      <c r="C353" s="39"/>
      <c r="D353" s="194" t="s">
        <v>188</v>
      </c>
      <c r="E353" s="39"/>
      <c r="F353" s="195" t="s">
        <v>1023</v>
      </c>
      <c r="G353" s="39"/>
      <c r="H353" s="39"/>
      <c r="I353" s="196"/>
      <c r="J353" s="39"/>
      <c r="K353" s="39"/>
      <c r="L353" s="42"/>
      <c r="M353" s="197"/>
      <c r="N353" s="198"/>
      <c r="O353" s="67"/>
      <c r="P353" s="67"/>
      <c r="Q353" s="67"/>
      <c r="R353" s="67"/>
      <c r="S353" s="67"/>
      <c r="T353" s="68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T353" s="20" t="s">
        <v>188</v>
      </c>
      <c r="AU353" s="20" t="s">
        <v>86</v>
      </c>
    </row>
    <row r="354" spans="1:65" s="13" customFormat="1" ht="22.5">
      <c r="B354" s="201"/>
      <c r="C354" s="202"/>
      <c r="D354" s="194" t="s">
        <v>192</v>
      </c>
      <c r="E354" s="203" t="s">
        <v>19</v>
      </c>
      <c r="F354" s="204" t="s">
        <v>1028</v>
      </c>
      <c r="G354" s="202"/>
      <c r="H354" s="203" t="s">
        <v>19</v>
      </c>
      <c r="I354" s="205"/>
      <c r="J354" s="202"/>
      <c r="K354" s="202"/>
      <c r="L354" s="206"/>
      <c r="M354" s="207"/>
      <c r="N354" s="208"/>
      <c r="O354" s="208"/>
      <c r="P354" s="208"/>
      <c r="Q354" s="208"/>
      <c r="R354" s="208"/>
      <c r="S354" s="208"/>
      <c r="T354" s="209"/>
      <c r="AT354" s="210" t="s">
        <v>192</v>
      </c>
      <c r="AU354" s="210" t="s">
        <v>86</v>
      </c>
      <c r="AV354" s="13" t="s">
        <v>84</v>
      </c>
      <c r="AW354" s="13" t="s">
        <v>37</v>
      </c>
      <c r="AX354" s="13" t="s">
        <v>77</v>
      </c>
      <c r="AY354" s="210" t="s">
        <v>179</v>
      </c>
    </row>
    <row r="355" spans="1:65" s="13" customFormat="1" ht="22.5">
      <c r="B355" s="201"/>
      <c r="C355" s="202"/>
      <c r="D355" s="194" t="s">
        <v>192</v>
      </c>
      <c r="E355" s="203" t="s">
        <v>19</v>
      </c>
      <c r="F355" s="204" t="s">
        <v>1029</v>
      </c>
      <c r="G355" s="202"/>
      <c r="H355" s="203" t="s">
        <v>19</v>
      </c>
      <c r="I355" s="205"/>
      <c r="J355" s="202"/>
      <c r="K355" s="202"/>
      <c r="L355" s="206"/>
      <c r="M355" s="207"/>
      <c r="N355" s="208"/>
      <c r="O355" s="208"/>
      <c r="P355" s="208"/>
      <c r="Q355" s="208"/>
      <c r="R355" s="208"/>
      <c r="S355" s="208"/>
      <c r="T355" s="209"/>
      <c r="AT355" s="210" t="s">
        <v>192</v>
      </c>
      <c r="AU355" s="210" t="s">
        <v>86</v>
      </c>
      <c r="AV355" s="13" t="s">
        <v>84</v>
      </c>
      <c r="AW355" s="13" t="s">
        <v>37</v>
      </c>
      <c r="AX355" s="13" t="s">
        <v>77</v>
      </c>
      <c r="AY355" s="210" t="s">
        <v>179</v>
      </c>
    </row>
    <row r="356" spans="1:65" s="14" customFormat="1" ht="11.25">
      <c r="B356" s="211"/>
      <c r="C356" s="212"/>
      <c r="D356" s="194" t="s">
        <v>192</v>
      </c>
      <c r="E356" s="213" t="s">
        <v>19</v>
      </c>
      <c r="F356" s="214" t="s">
        <v>222</v>
      </c>
      <c r="G356" s="212"/>
      <c r="H356" s="215">
        <v>2</v>
      </c>
      <c r="I356" s="216"/>
      <c r="J356" s="212"/>
      <c r="K356" s="212"/>
      <c r="L356" s="217"/>
      <c r="M356" s="218"/>
      <c r="N356" s="219"/>
      <c r="O356" s="219"/>
      <c r="P356" s="219"/>
      <c r="Q356" s="219"/>
      <c r="R356" s="219"/>
      <c r="S356" s="219"/>
      <c r="T356" s="220"/>
      <c r="AT356" s="221" t="s">
        <v>192</v>
      </c>
      <c r="AU356" s="221" t="s">
        <v>86</v>
      </c>
      <c r="AV356" s="14" t="s">
        <v>86</v>
      </c>
      <c r="AW356" s="14" t="s">
        <v>37</v>
      </c>
      <c r="AX356" s="14" t="s">
        <v>84</v>
      </c>
      <c r="AY356" s="221" t="s">
        <v>179</v>
      </c>
    </row>
    <row r="357" spans="1:65" s="12" customFormat="1" ht="22.9" customHeight="1">
      <c r="B357" s="165"/>
      <c r="C357" s="166"/>
      <c r="D357" s="167" t="s">
        <v>76</v>
      </c>
      <c r="E357" s="179" t="s">
        <v>236</v>
      </c>
      <c r="F357" s="179" t="s">
        <v>1030</v>
      </c>
      <c r="G357" s="166"/>
      <c r="H357" s="166"/>
      <c r="I357" s="169"/>
      <c r="J357" s="180">
        <f>BK357</f>
        <v>0</v>
      </c>
      <c r="K357" s="166"/>
      <c r="L357" s="171"/>
      <c r="M357" s="172"/>
      <c r="N357" s="173"/>
      <c r="O357" s="173"/>
      <c r="P357" s="174">
        <f>SUM(P358:P388)</f>
        <v>0</v>
      </c>
      <c r="Q357" s="173"/>
      <c r="R357" s="174">
        <f>SUM(R358:R388)</f>
        <v>0.11289</v>
      </c>
      <c r="S357" s="173"/>
      <c r="T357" s="175">
        <f>SUM(T358:T388)</f>
        <v>0</v>
      </c>
      <c r="AR357" s="176" t="s">
        <v>84</v>
      </c>
      <c r="AT357" s="177" t="s">
        <v>76</v>
      </c>
      <c r="AU357" s="177" t="s">
        <v>84</v>
      </c>
      <c r="AY357" s="176" t="s">
        <v>179</v>
      </c>
      <c r="BK357" s="178">
        <f>SUM(BK358:BK388)</f>
        <v>0</v>
      </c>
    </row>
    <row r="358" spans="1:65" s="2" customFormat="1" ht="24.2" customHeight="1">
      <c r="A358" s="37"/>
      <c r="B358" s="38"/>
      <c r="C358" s="181" t="s">
        <v>509</v>
      </c>
      <c r="D358" s="181" t="s">
        <v>181</v>
      </c>
      <c r="E358" s="182" t="s">
        <v>1031</v>
      </c>
      <c r="F358" s="183" t="s">
        <v>1032</v>
      </c>
      <c r="G358" s="184" t="s">
        <v>184</v>
      </c>
      <c r="H358" s="185">
        <v>2.2000000000000002</v>
      </c>
      <c r="I358" s="186"/>
      <c r="J358" s="187">
        <f>ROUND(I358*H358,2)</f>
        <v>0</v>
      </c>
      <c r="K358" s="183" t="s">
        <v>185</v>
      </c>
      <c r="L358" s="42"/>
      <c r="M358" s="188" t="s">
        <v>19</v>
      </c>
      <c r="N358" s="189" t="s">
        <v>48</v>
      </c>
      <c r="O358" s="67"/>
      <c r="P358" s="190">
        <f>O358*H358</f>
        <v>0</v>
      </c>
      <c r="Q358" s="190">
        <v>7.3499999999999998E-3</v>
      </c>
      <c r="R358" s="190">
        <f>Q358*H358</f>
        <v>1.617E-2</v>
      </c>
      <c r="S358" s="190">
        <v>0</v>
      </c>
      <c r="T358" s="191">
        <f>S358*H358</f>
        <v>0</v>
      </c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R358" s="192" t="s">
        <v>186</v>
      </c>
      <c r="AT358" s="192" t="s">
        <v>181</v>
      </c>
      <c r="AU358" s="192" t="s">
        <v>86</v>
      </c>
      <c r="AY358" s="20" t="s">
        <v>179</v>
      </c>
      <c r="BE358" s="193">
        <f>IF(N358="základní",J358,0)</f>
        <v>0</v>
      </c>
      <c r="BF358" s="193">
        <f>IF(N358="snížená",J358,0)</f>
        <v>0</v>
      </c>
      <c r="BG358" s="193">
        <f>IF(N358="zákl. přenesená",J358,0)</f>
        <v>0</v>
      </c>
      <c r="BH358" s="193">
        <f>IF(N358="sníž. přenesená",J358,0)</f>
        <v>0</v>
      </c>
      <c r="BI358" s="193">
        <f>IF(N358="nulová",J358,0)</f>
        <v>0</v>
      </c>
      <c r="BJ358" s="20" t="s">
        <v>84</v>
      </c>
      <c r="BK358" s="193">
        <f>ROUND(I358*H358,2)</f>
        <v>0</v>
      </c>
      <c r="BL358" s="20" t="s">
        <v>186</v>
      </c>
      <c r="BM358" s="192" t="s">
        <v>1033</v>
      </c>
    </row>
    <row r="359" spans="1:65" s="2" customFormat="1" ht="19.5">
      <c r="A359" s="37"/>
      <c r="B359" s="38"/>
      <c r="C359" s="39"/>
      <c r="D359" s="194" t="s">
        <v>188</v>
      </c>
      <c r="E359" s="39"/>
      <c r="F359" s="195" t="s">
        <v>1034</v>
      </c>
      <c r="G359" s="39"/>
      <c r="H359" s="39"/>
      <c r="I359" s="196"/>
      <c r="J359" s="39"/>
      <c r="K359" s="39"/>
      <c r="L359" s="42"/>
      <c r="M359" s="197"/>
      <c r="N359" s="198"/>
      <c r="O359" s="67"/>
      <c r="P359" s="67"/>
      <c r="Q359" s="67"/>
      <c r="R359" s="67"/>
      <c r="S359" s="67"/>
      <c r="T359" s="68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T359" s="20" t="s">
        <v>188</v>
      </c>
      <c r="AU359" s="20" t="s">
        <v>86</v>
      </c>
    </row>
    <row r="360" spans="1:65" s="2" customFormat="1" ht="11.25">
      <c r="A360" s="37"/>
      <c r="B360" s="38"/>
      <c r="C360" s="39"/>
      <c r="D360" s="199" t="s">
        <v>190</v>
      </c>
      <c r="E360" s="39"/>
      <c r="F360" s="200" t="s">
        <v>1035</v>
      </c>
      <c r="G360" s="39"/>
      <c r="H360" s="39"/>
      <c r="I360" s="196"/>
      <c r="J360" s="39"/>
      <c r="K360" s="39"/>
      <c r="L360" s="42"/>
      <c r="M360" s="197"/>
      <c r="N360" s="198"/>
      <c r="O360" s="67"/>
      <c r="P360" s="67"/>
      <c r="Q360" s="67"/>
      <c r="R360" s="67"/>
      <c r="S360" s="67"/>
      <c r="T360" s="68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T360" s="20" t="s">
        <v>190</v>
      </c>
      <c r="AU360" s="20" t="s">
        <v>86</v>
      </c>
    </row>
    <row r="361" spans="1:65" s="13" customFormat="1" ht="33.75">
      <c r="B361" s="201"/>
      <c r="C361" s="202"/>
      <c r="D361" s="194" t="s">
        <v>192</v>
      </c>
      <c r="E361" s="203" t="s">
        <v>19</v>
      </c>
      <c r="F361" s="204" t="s">
        <v>1036</v>
      </c>
      <c r="G361" s="202"/>
      <c r="H361" s="203" t="s">
        <v>19</v>
      </c>
      <c r="I361" s="205"/>
      <c r="J361" s="202"/>
      <c r="K361" s="202"/>
      <c r="L361" s="206"/>
      <c r="M361" s="207"/>
      <c r="N361" s="208"/>
      <c r="O361" s="208"/>
      <c r="P361" s="208"/>
      <c r="Q361" s="208"/>
      <c r="R361" s="208"/>
      <c r="S361" s="208"/>
      <c r="T361" s="209"/>
      <c r="AT361" s="210" t="s">
        <v>192</v>
      </c>
      <c r="AU361" s="210" t="s">
        <v>86</v>
      </c>
      <c r="AV361" s="13" t="s">
        <v>84</v>
      </c>
      <c r="AW361" s="13" t="s">
        <v>37</v>
      </c>
      <c r="AX361" s="13" t="s">
        <v>77</v>
      </c>
      <c r="AY361" s="210" t="s">
        <v>179</v>
      </c>
    </row>
    <row r="362" spans="1:65" s="14" customFormat="1" ht="11.25">
      <c r="B362" s="211"/>
      <c r="C362" s="212"/>
      <c r="D362" s="194" t="s">
        <v>192</v>
      </c>
      <c r="E362" s="213" t="s">
        <v>19</v>
      </c>
      <c r="F362" s="214" t="s">
        <v>1037</v>
      </c>
      <c r="G362" s="212"/>
      <c r="H362" s="215">
        <v>2.2000000000000002</v>
      </c>
      <c r="I362" s="216"/>
      <c r="J362" s="212"/>
      <c r="K362" s="212"/>
      <c r="L362" s="217"/>
      <c r="M362" s="218"/>
      <c r="N362" s="219"/>
      <c r="O362" s="219"/>
      <c r="P362" s="219"/>
      <c r="Q362" s="219"/>
      <c r="R362" s="219"/>
      <c r="S362" s="219"/>
      <c r="T362" s="220"/>
      <c r="AT362" s="221" t="s">
        <v>192</v>
      </c>
      <c r="AU362" s="221" t="s">
        <v>86</v>
      </c>
      <c r="AV362" s="14" t="s">
        <v>86</v>
      </c>
      <c r="AW362" s="14" t="s">
        <v>37</v>
      </c>
      <c r="AX362" s="14" t="s">
        <v>84</v>
      </c>
      <c r="AY362" s="221" t="s">
        <v>179</v>
      </c>
    </row>
    <row r="363" spans="1:65" s="2" customFormat="1" ht="24.2" customHeight="1">
      <c r="A363" s="37"/>
      <c r="B363" s="38"/>
      <c r="C363" s="181" t="s">
        <v>516</v>
      </c>
      <c r="D363" s="181" t="s">
        <v>181</v>
      </c>
      <c r="E363" s="182" t="s">
        <v>1038</v>
      </c>
      <c r="F363" s="183" t="s">
        <v>1039</v>
      </c>
      <c r="G363" s="184" t="s">
        <v>184</v>
      </c>
      <c r="H363" s="185">
        <v>2.2000000000000002</v>
      </c>
      <c r="I363" s="186"/>
      <c r="J363" s="187">
        <f>ROUND(I363*H363,2)</f>
        <v>0</v>
      </c>
      <c r="K363" s="183" t="s">
        <v>185</v>
      </c>
      <c r="L363" s="42"/>
      <c r="M363" s="188" t="s">
        <v>19</v>
      </c>
      <c r="N363" s="189" t="s">
        <v>48</v>
      </c>
      <c r="O363" s="67"/>
      <c r="P363" s="190">
        <f>O363*H363</f>
        <v>0</v>
      </c>
      <c r="Q363" s="190">
        <v>3.15E-2</v>
      </c>
      <c r="R363" s="190">
        <f>Q363*H363</f>
        <v>6.93E-2</v>
      </c>
      <c r="S363" s="190">
        <v>0</v>
      </c>
      <c r="T363" s="191">
        <f>S363*H363</f>
        <v>0</v>
      </c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R363" s="192" t="s">
        <v>186</v>
      </c>
      <c r="AT363" s="192" t="s">
        <v>181</v>
      </c>
      <c r="AU363" s="192" t="s">
        <v>86</v>
      </c>
      <c r="AY363" s="20" t="s">
        <v>179</v>
      </c>
      <c r="BE363" s="193">
        <f>IF(N363="základní",J363,0)</f>
        <v>0</v>
      </c>
      <c r="BF363" s="193">
        <f>IF(N363="snížená",J363,0)</f>
        <v>0</v>
      </c>
      <c r="BG363" s="193">
        <f>IF(N363="zákl. přenesená",J363,0)</f>
        <v>0</v>
      </c>
      <c r="BH363" s="193">
        <f>IF(N363="sníž. přenesená",J363,0)</f>
        <v>0</v>
      </c>
      <c r="BI363" s="193">
        <f>IF(N363="nulová",J363,0)</f>
        <v>0</v>
      </c>
      <c r="BJ363" s="20" t="s">
        <v>84</v>
      </c>
      <c r="BK363" s="193">
        <f>ROUND(I363*H363,2)</f>
        <v>0</v>
      </c>
      <c r="BL363" s="20" t="s">
        <v>186</v>
      </c>
      <c r="BM363" s="192" t="s">
        <v>1040</v>
      </c>
    </row>
    <row r="364" spans="1:65" s="2" customFormat="1" ht="19.5">
      <c r="A364" s="37"/>
      <c r="B364" s="38"/>
      <c r="C364" s="39"/>
      <c r="D364" s="194" t="s">
        <v>188</v>
      </c>
      <c r="E364" s="39"/>
      <c r="F364" s="195" t="s">
        <v>1041</v>
      </c>
      <c r="G364" s="39"/>
      <c r="H364" s="39"/>
      <c r="I364" s="196"/>
      <c r="J364" s="39"/>
      <c r="K364" s="39"/>
      <c r="L364" s="42"/>
      <c r="M364" s="197"/>
      <c r="N364" s="198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188</v>
      </c>
      <c r="AU364" s="20" t="s">
        <v>86</v>
      </c>
    </row>
    <row r="365" spans="1:65" s="2" customFormat="1" ht="11.25">
      <c r="A365" s="37"/>
      <c r="B365" s="38"/>
      <c r="C365" s="39"/>
      <c r="D365" s="199" t="s">
        <v>190</v>
      </c>
      <c r="E365" s="39"/>
      <c r="F365" s="200" t="s">
        <v>1042</v>
      </c>
      <c r="G365" s="39"/>
      <c r="H365" s="39"/>
      <c r="I365" s="196"/>
      <c r="J365" s="39"/>
      <c r="K365" s="39"/>
      <c r="L365" s="42"/>
      <c r="M365" s="197"/>
      <c r="N365" s="198"/>
      <c r="O365" s="67"/>
      <c r="P365" s="67"/>
      <c r="Q365" s="67"/>
      <c r="R365" s="67"/>
      <c r="S365" s="67"/>
      <c r="T365" s="68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T365" s="20" t="s">
        <v>190</v>
      </c>
      <c r="AU365" s="20" t="s">
        <v>86</v>
      </c>
    </row>
    <row r="366" spans="1:65" s="13" customFormat="1" ht="33.75">
      <c r="B366" s="201"/>
      <c r="C366" s="202"/>
      <c r="D366" s="194" t="s">
        <v>192</v>
      </c>
      <c r="E366" s="203" t="s">
        <v>19</v>
      </c>
      <c r="F366" s="204" t="s">
        <v>1043</v>
      </c>
      <c r="G366" s="202"/>
      <c r="H366" s="203" t="s">
        <v>19</v>
      </c>
      <c r="I366" s="205"/>
      <c r="J366" s="202"/>
      <c r="K366" s="202"/>
      <c r="L366" s="206"/>
      <c r="M366" s="207"/>
      <c r="N366" s="208"/>
      <c r="O366" s="208"/>
      <c r="P366" s="208"/>
      <c r="Q366" s="208"/>
      <c r="R366" s="208"/>
      <c r="S366" s="208"/>
      <c r="T366" s="209"/>
      <c r="AT366" s="210" t="s">
        <v>192</v>
      </c>
      <c r="AU366" s="210" t="s">
        <v>86</v>
      </c>
      <c r="AV366" s="13" t="s">
        <v>84</v>
      </c>
      <c r="AW366" s="13" t="s">
        <v>37</v>
      </c>
      <c r="AX366" s="13" t="s">
        <v>77</v>
      </c>
      <c r="AY366" s="210" t="s">
        <v>179</v>
      </c>
    </row>
    <row r="367" spans="1:65" s="14" customFormat="1" ht="11.25">
      <c r="B367" s="211"/>
      <c r="C367" s="212"/>
      <c r="D367" s="194" t="s">
        <v>192</v>
      </c>
      <c r="E367" s="213" t="s">
        <v>19</v>
      </c>
      <c r="F367" s="214" t="s">
        <v>1037</v>
      </c>
      <c r="G367" s="212"/>
      <c r="H367" s="215">
        <v>2.2000000000000002</v>
      </c>
      <c r="I367" s="216"/>
      <c r="J367" s="212"/>
      <c r="K367" s="212"/>
      <c r="L367" s="217"/>
      <c r="M367" s="218"/>
      <c r="N367" s="219"/>
      <c r="O367" s="219"/>
      <c r="P367" s="219"/>
      <c r="Q367" s="219"/>
      <c r="R367" s="219"/>
      <c r="S367" s="219"/>
      <c r="T367" s="220"/>
      <c r="AT367" s="221" t="s">
        <v>192</v>
      </c>
      <c r="AU367" s="221" t="s">
        <v>86</v>
      </c>
      <c r="AV367" s="14" t="s">
        <v>86</v>
      </c>
      <c r="AW367" s="14" t="s">
        <v>37</v>
      </c>
      <c r="AX367" s="14" t="s">
        <v>84</v>
      </c>
      <c r="AY367" s="221" t="s">
        <v>179</v>
      </c>
    </row>
    <row r="368" spans="1:65" s="2" customFormat="1" ht="33" customHeight="1">
      <c r="A368" s="37"/>
      <c r="B368" s="38"/>
      <c r="C368" s="181" t="s">
        <v>525</v>
      </c>
      <c r="D368" s="181" t="s">
        <v>181</v>
      </c>
      <c r="E368" s="182" t="s">
        <v>1044</v>
      </c>
      <c r="F368" s="183" t="s">
        <v>1045</v>
      </c>
      <c r="G368" s="184" t="s">
        <v>184</v>
      </c>
      <c r="H368" s="185">
        <v>2.2000000000000002</v>
      </c>
      <c r="I368" s="186"/>
      <c r="J368" s="187">
        <f>ROUND(I368*H368,2)</f>
        <v>0</v>
      </c>
      <c r="K368" s="183" t="s">
        <v>185</v>
      </c>
      <c r="L368" s="42"/>
      <c r="M368" s="188" t="s">
        <v>19</v>
      </c>
      <c r="N368" s="189" t="s">
        <v>48</v>
      </c>
      <c r="O368" s="67"/>
      <c r="P368" s="190">
        <f>O368*H368</f>
        <v>0</v>
      </c>
      <c r="Q368" s="190">
        <v>1.0500000000000001E-2</v>
      </c>
      <c r="R368" s="190">
        <f>Q368*H368</f>
        <v>2.3100000000000002E-2</v>
      </c>
      <c r="S368" s="190">
        <v>0</v>
      </c>
      <c r="T368" s="191">
        <f>S368*H368</f>
        <v>0</v>
      </c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R368" s="192" t="s">
        <v>186</v>
      </c>
      <c r="AT368" s="192" t="s">
        <v>181</v>
      </c>
      <c r="AU368" s="192" t="s">
        <v>86</v>
      </c>
      <c r="AY368" s="20" t="s">
        <v>179</v>
      </c>
      <c r="BE368" s="193">
        <f>IF(N368="základní",J368,0)</f>
        <v>0</v>
      </c>
      <c r="BF368" s="193">
        <f>IF(N368="snížená",J368,0)</f>
        <v>0</v>
      </c>
      <c r="BG368" s="193">
        <f>IF(N368="zákl. přenesená",J368,0)</f>
        <v>0</v>
      </c>
      <c r="BH368" s="193">
        <f>IF(N368="sníž. přenesená",J368,0)</f>
        <v>0</v>
      </c>
      <c r="BI368" s="193">
        <f>IF(N368="nulová",J368,0)</f>
        <v>0</v>
      </c>
      <c r="BJ368" s="20" t="s">
        <v>84</v>
      </c>
      <c r="BK368" s="193">
        <f>ROUND(I368*H368,2)</f>
        <v>0</v>
      </c>
      <c r="BL368" s="20" t="s">
        <v>186</v>
      </c>
      <c r="BM368" s="192" t="s">
        <v>1046</v>
      </c>
    </row>
    <row r="369" spans="1:65" s="2" customFormat="1" ht="29.25">
      <c r="A369" s="37"/>
      <c r="B369" s="38"/>
      <c r="C369" s="39"/>
      <c r="D369" s="194" t="s">
        <v>188</v>
      </c>
      <c r="E369" s="39"/>
      <c r="F369" s="195" t="s">
        <v>1047</v>
      </c>
      <c r="G369" s="39"/>
      <c r="H369" s="39"/>
      <c r="I369" s="196"/>
      <c r="J369" s="39"/>
      <c r="K369" s="39"/>
      <c r="L369" s="42"/>
      <c r="M369" s="197"/>
      <c r="N369" s="198"/>
      <c r="O369" s="67"/>
      <c r="P369" s="67"/>
      <c r="Q369" s="67"/>
      <c r="R369" s="67"/>
      <c r="S369" s="67"/>
      <c r="T369" s="68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T369" s="20" t="s">
        <v>188</v>
      </c>
      <c r="AU369" s="20" t="s">
        <v>86</v>
      </c>
    </row>
    <row r="370" spans="1:65" s="2" customFormat="1" ht="11.25">
      <c r="A370" s="37"/>
      <c r="B370" s="38"/>
      <c r="C370" s="39"/>
      <c r="D370" s="199" t="s">
        <v>190</v>
      </c>
      <c r="E370" s="39"/>
      <c r="F370" s="200" t="s">
        <v>1048</v>
      </c>
      <c r="G370" s="39"/>
      <c r="H370" s="39"/>
      <c r="I370" s="196"/>
      <c r="J370" s="39"/>
      <c r="K370" s="39"/>
      <c r="L370" s="42"/>
      <c r="M370" s="197"/>
      <c r="N370" s="198"/>
      <c r="O370" s="67"/>
      <c r="P370" s="67"/>
      <c r="Q370" s="67"/>
      <c r="R370" s="67"/>
      <c r="S370" s="67"/>
      <c r="T370" s="68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T370" s="20" t="s">
        <v>190</v>
      </c>
      <c r="AU370" s="20" t="s">
        <v>86</v>
      </c>
    </row>
    <row r="371" spans="1:65" s="13" customFormat="1" ht="22.5">
      <c r="B371" s="201"/>
      <c r="C371" s="202"/>
      <c r="D371" s="194" t="s">
        <v>192</v>
      </c>
      <c r="E371" s="203" t="s">
        <v>19</v>
      </c>
      <c r="F371" s="204" t="s">
        <v>1049</v>
      </c>
      <c r="G371" s="202"/>
      <c r="H371" s="203" t="s">
        <v>19</v>
      </c>
      <c r="I371" s="205"/>
      <c r="J371" s="202"/>
      <c r="K371" s="202"/>
      <c r="L371" s="206"/>
      <c r="M371" s="207"/>
      <c r="N371" s="208"/>
      <c r="O371" s="208"/>
      <c r="P371" s="208"/>
      <c r="Q371" s="208"/>
      <c r="R371" s="208"/>
      <c r="S371" s="208"/>
      <c r="T371" s="209"/>
      <c r="AT371" s="210" t="s">
        <v>192</v>
      </c>
      <c r="AU371" s="210" t="s">
        <v>86</v>
      </c>
      <c r="AV371" s="13" t="s">
        <v>84</v>
      </c>
      <c r="AW371" s="13" t="s">
        <v>37</v>
      </c>
      <c r="AX371" s="13" t="s">
        <v>77</v>
      </c>
      <c r="AY371" s="210" t="s">
        <v>179</v>
      </c>
    </row>
    <row r="372" spans="1:65" s="13" customFormat="1" ht="11.25">
      <c r="B372" s="201"/>
      <c r="C372" s="202"/>
      <c r="D372" s="194" t="s">
        <v>192</v>
      </c>
      <c r="E372" s="203" t="s">
        <v>19</v>
      </c>
      <c r="F372" s="204" t="s">
        <v>1050</v>
      </c>
      <c r="G372" s="202"/>
      <c r="H372" s="203" t="s">
        <v>19</v>
      </c>
      <c r="I372" s="205"/>
      <c r="J372" s="202"/>
      <c r="K372" s="202"/>
      <c r="L372" s="206"/>
      <c r="M372" s="207"/>
      <c r="N372" s="208"/>
      <c r="O372" s="208"/>
      <c r="P372" s="208"/>
      <c r="Q372" s="208"/>
      <c r="R372" s="208"/>
      <c r="S372" s="208"/>
      <c r="T372" s="209"/>
      <c r="AT372" s="210" t="s">
        <v>192</v>
      </c>
      <c r="AU372" s="210" t="s">
        <v>86</v>
      </c>
      <c r="AV372" s="13" t="s">
        <v>84</v>
      </c>
      <c r="AW372" s="13" t="s">
        <v>37</v>
      </c>
      <c r="AX372" s="13" t="s">
        <v>77</v>
      </c>
      <c r="AY372" s="210" t="s">
        <v>179</v>
      </c>
    </row>
    <row r="373" spans="1:65" s="14" customFormat="1" ht="11.25">
      <c r="B373" s="211"/>
      <c r="C373" s="212"/>
      <c r="D373" s="194" t="s">
        <v>192</v>
      </c>
      <c r="E373" s="213" t="s">
        <v>19</v>
      </c>
      <c r="F373" s="214" t="s">
        <v>1037</v>
      </c>
      <c r="G373" s="212"/>
      <c r="H373" s="215">
        <v>2.2000000000000002</v>
      </c>
      <c r="I373" s="216"/>
      <c r="J373" s="212"/>
      <c r="K373" s="212"/>
      <c r="L373" s="217"/>
      <c r="M373" s="218"/>
      <c r="N373" s="219"/>
      <c r="O373" s="219"/>
      <c r="P373" s="219"/>
      <c r="Q373" s="219"/>
      <c r="R373" s="219"/>
      <c r="S373" s="219"/>
      <c r="T373" s="220"/>
      <c r="AT373" s="221" t="s">
        <v>192</v>
      </c>
      <c r="AU373" s="221" t="s">
        <v>86</v>
      </c>
      <c r="AV373" s="14" t="s">
        <v>86</v>
      </c>
      <c r="AW373" s="14" t="s">
        <v>37</v>
      </c>
      <c r="AX373" s="14" t="s">
        <v>84</v>
      </c>
      <c r="AY373" s="221" t="s">
        <v>179</v>
      </c>
    </row>
    <row r="374" spans="1:65" s="2" customFormat="1" ht="24.2" customHeight="1">
      <c r="A374" s="37"/>
      <c r="B374" s="38"/>
      <c r="C374" s="181" t="s">
        <v>533</v>
      </c>
      <c r="D374" s="181" t="s">
        <v>181</v>
      </c>
      <c r="E374" s="182" t="s">
        <v>1051</v>
      </c>
      <c r="F374" s="183" t="s">
        <v>1052</v>
      </c>
      <c r="G374" s="184" t="s">
        <v>184</v>
      </c>
      <c r="H374" s="185">
        <v>1.6</v>
      </c>
      <c r="I374" s="186"/>
      <c r="J374" s="187">
        <f>ROUND(I374*H374,2)</f>
        <v>0</v>
      </c>
      <c r="K374" s="183" t="s">
        <v>185</v>
      </c>
      <c r="L374" s="42"/>
      <c r="M374" s="188" t="s">
        <v>19</v>
      </c>
      <c r="N374" s="189" t="s">
        <v>48</v>
      </c>
      <c r="O374" s="67"/>
      <c r="P374" s="190">
        <f>O374*H374</f>
        <v>0</v>
      </c>
      <c r="Q374" s="190">
        <v>2.7000000000000001E-3</v>
      </c>
      <c r="R374" s="190">
        <f>Q374*H374</f>
        <v>4.3200000000000001E-3</v>
      </c>
      <c r="S374" s="190">
        <v>0</v>
      </c>
      <c r="T374" s="191">
        <f>S374*H374</f>
        <v>0</v>
      </c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R374" s="192" t="s">
        <v>186</v>
      </c>
      <c r="AT374" s="192" t="s">
        <v>181</v>
      </c>
      <c r="AU374" s="192" t="s">
        <v>86</v>
      </c>
      <c r="AY374" s="20" t="s">
        <v>179</v>
      </c>
      <c r="BE374" s="193">
        <f>IF(N374="základní",J374,0)</f>
        <v>0</v>
      </c>
      <c r="BF374" s="193">
        <f>IF(N374="snížená",J374,0)</f>
        <v>0</v>
      </c>
      <c r="BG374" s="193">
        <f>IF(N374="zákl. přenesená",J374,0)</f>
        <v>0</v>
      </c>
      <c r="BH374" s="193">
        <f>IF(N374="sníž. přenesená",J374,0)</f>
        <v>0</v>
      </c>
      <c r="BI374" s="193">
        <f>IF(N374="nulová",J374,0)</f>
        <v>0</v>
      </c>
      <c r="BJ374" s="20" t="s">
        <v>84</v>
      </c>
      <c r="BK374" s="193">
        <f>ROUND(I374*H374,2)</f>
        <v>0</v>
      </c>
      <c r="BL374" s="20" t="s">
        <v>186</v>
      </c>
      <c r="BM374" s="192" t="s">
        <v>1053</v>
      </c>
    </row>
    <row r="375" spans="1:65" s="2" customFormat="1" ht="19.5">
      <c r="A375" s="37"/>
      <c r="B375" s="38"/>
      <c r="C375" s="39"/>
      <c r="D375" s="194" t="s">
        <v>188</v>
      </c>
      <c r="E375" s="39"/>
      <c r="F375" s="195" t="s">
        <v>1054</v>
      </c>
      <c r="G375" s="39"/>
      <c r="H375" s="39"/>
      <c r="I375" s="196"/>
      <c r="J375" s="39"/>
      <c r="K375" s="39"/>
      <c r="L375" s="42"/>
      <c r="M375" s="197"/>
      <c r="N375" s="198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188</v>
      </c>
      <c r="AU375" s="20" t="s">
        <v>86</v>
      </c>
    </row>
    <row r="376" spans="1:65" s="2" customFormat="1" ht="11.25">
      <c r="A376" s="37"/>
      <c r="B376" s="38"/>
      <c r="C376" s="39"/>
      <c r="D376" s="199" t="s">
        <v>190</v>
      </c>
      <c r="E376" s="39"/>
      <c r="F376" s="200" t="s">
        <v>1055</v>
      </c>
      <c r="G376" s="39"/>
      <c r="H376" s="39"/>
      <c r="I376" s="196"/>
      <c r="J376" s="39"/>
      <c r="K376" s="39"/>
      <c r="L376" s="42"/>
      <c r="M376" s="197"/>
      <c r="N376" s="198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190</v>
      </c>
      <c r="AU376" s="20" t="s">
        <v>86</v>
      </c>
    </row>
    <row r="377" spans="1:65" s="13" customFormat="1" ht="22.5">
      <c r="B377" s="201"/>
      <c r="C377" s="202"/>
      <c r="D377" s="194" t="s">
        <v>192</v>
      </c>
      <c r="E377" s="203" t="s">
        <v>19</v>
      </c>
      <c r="F377" s="204" t="s">
        <v>1056</v>
      </c>
      <c r="G377" s="202"/>
      <c r="H377" s="203" t="s">
        <v>19</v>
      </c>
      <c r="I377" s="205"/>
      <c r="J377" s="202"/>
      <c r="K377" s="202"/>
      <c r="L377" s="206"/>
      <c r="M377" s="207"/>
      <c r="N377" s="208"/>
      <c r="O377" s="208"/>
      <c r="P377" s="208"/>
      <c r="Q377" s="208"/>
      <c r="R377" s="208"/>
      <c r="S377" s="208"/>
      <c r="T377" s="209"/>
      <c r="AT377" s="210" t="s">
        <v>192</v>
      </c>
      <c r="AU377" s="210" t="s">
        <v>86</v>
      </c>
      <c r="AV377" s="13" t="s">
        <v>84</v>
      </c>
      <c r="AW377" s="13" t="s">
        <v>37</v>
      </c>
      <c r="AX377" s="13" t="s">
        <v>77</v>
      </c>
      <c r="AY377" s="210" t="s">
        <v>179</v>
      </c>
    </row>
    <row r="378" spans="1:65" s="14" customFormat="1" ht="11.25">
      <c r="B378" s="211"/>
      <c r="C378" s="212"/>
      <c r="D378" s="194" t="s">
        <v>192</v>
      </c>
      <c r="E378" s="213" t="s">
        <v>19</v>
      </c>
      <c r="F378" s="214" t="s">
        <v>976</v>
      </c>
      <c r="G378" s="212"/>
      <c r="H378" s="215">
        <v>1.6</v>
      </c>
      <c r="I378" s="216"/>
      <c r="J378" s="212"/>
      <c r="K378" s="212"/>
      <c r="L378" s="217"/>
      <c r="M378" s="218"/>
      <c r="N378" s="219"/>
      <c r="O378" s="219"/>
      <c r="P378" s="219"/>
      <c r="Q378" s="219"/>
      <c r="R378" s="219"/>
      <c r="S378" s="219"/>
      <c r="T378" s="220"/>
      <c r="AT378" s="221" t="s">
        <v>192</v>
      </c>
      <c r="AU378" s="221" t="s">
        <v>86</v>
      </c>
      <c r="AV378" s="14" t="s">
        <v>86</v>
      </c>
      <c r="AW378" s="14" t="s">
        <v>37</v>
      </c>
      <c r="AX378" s="14" t="s">
        <v>84</v>
      </c>
      <c r="AY378" s="221" t="s">
        <v>179</v>
      </c>
    </row>
    <row r="379" spans="1:65" s="2" customFormat="1" ht="24.2" customHeight="1">
      <c r="A379" s="37"/>
      <c r="B379" s="38"/>
      <c r="C379" s="181" t="s">
        <v>540</v>
      </c>
      <c r="D379" s="181" t="s">
        <v>181</v>
      </c>
      <c r="E379" s="182" t="s">
        <v>1057</v>
      </c>
      <c r="F379" s="183" t="s">
        <v>1058</v>
      </c>
      <c r="G379" s="184" t="s">
        <v>1059</v>
      </c>
      <c r="H379" s="185">
        <v>1</v>
      </c>
      <c r="I379" s="186"/>
      <c r="J379" s="187">
        <f>ROUND(I379*H379,2)</f>
        <v>0</v>
      </c>
      <c r="K379" s="183" t="s">
        <v>474</v>
      </c>
      <c r="L379" s="42"/>
      <c r="M379" s="188" t="s">
        <v>19</v>
      </c>
      <c r="N379" s="189" t="s">
        <v>48</v>
      </c>
      <c r="O379" s="67"/>
      <c r="P379" s="190">
        <f>O379*H379</f>
        <v>0</v>
      </c>
      <c r="Q379" s="190">
        <v>0</v>
      </c>
      <c r="R379" s="190">
        <f>Q379*H379</f>
        <v>0</v>
      </c>
      <c r="S379" s="190">
        <v>0</v>
      </c>
      <c r="T379" s="191">
        <f>S379*H379</f>
        <v>0</v>
      </c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R379" s="192" t="s">
        <v>186</v>
      </c>
      <c r="AT379" s="192" t="s">
        <v>181</v>
      </c>
      <c r="AU379" s="192" t="s">
        <v>86</v>
      </c>
      <c r="AY379" s="20" t="s">
        <v>179</v>
      </c>
      <c r="BE379" s="193">
        <f>IF(N379="základní",J379,0)</f>
        <v>0</v>
      </c>
      <c r="BF379" s="193">
        <f>IF(N379="snížená",J379,0)</f>
        <v>0</v>
      </c>
      <c r="BG379" s="193">
        <f>IF(N379="zákl. přenesená",J379,0)</f>
        <v>0</v>
      </c>
      <c r="BH379" s="193">
        <f>IF(N379="sníž. přenesená",J379,0)</f>
        <v>0</v>
      </c>
      <c r="BI379" s="193">
        <f>IF(N379="nulová",J379,0)</f>
        <v>0</v>
      </c>
      <c r="BJ379" s="20" t="s">
        <v>84</v>
      </c>
      <c r="BK379" s="193">
        <f>ROUND(I379*H379,2)</f>
        <v>0</v>
      </c>
      <c r="BL379" s="20" t="s">
        <v>186</v>
      </c>
      <c r="BM379" s="192" t="s">
        <v>1060</v>
      </c>
    </row>
    <row r="380" spans="1:65" s="2" customFormat="1" ht="19.5">
      <c r="A380" s="37"/>
      <c r="B380" s="38"/>
      <c r="C380" s="39"/>
      <c r="D380" s="194" t="s">
        <v>188</v>
      </c>
      <c r="E380" s="39"/>
      <c r="F380" s="195" t="s">
        <v>1058</v>
      </c>
      <c r="G380" s="39"/>
      <c r="H380" s="39"/>
      <c r="I380" s="196"/>
      <c r="J380" s="39"/>
      <c r="K380" s="39"/>
      <c r="L380" s="42"/>
      <c r="M380" s="197"/>
      <c r="N380" s="198"/>
      <c r="O380" s="67"/>
      <c r="P380" s="67"/>
      <c r="Q380" s="67"/>
      <c r="R380" s="67"/>
      <c r="S380" s="67"/>
      <c r="T380" s="68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T380" s="20" t="s">
        <v>188</v>
      </c>
      <c r="AU380" s="20" t="s">
        <v>86</v>
      </c>
    </row>
    <row r="381" spans="1:65" s="13" customFormat="1" ht="22.5">
      <c r="B381" s="201"/>
      <c r="C381" s="202"/>
      <c r="D381" s="194" t="s">
        <v>192</v>
      </c>
      <c r="E381" s="203" t="s">
        <v>19</v>
      </c>
      <c r="F381" s="204" t="s">
        <v>1061</v>
      </c>
      <c r="G381" s="202"/>
      <c r="H381" s="203" t="s">
        <v>19</v>
      </c>
      <c r="I381" s="205"/>
      <c r="J381" s="202"/>
      <c r="K381" s="202"/>
      <c r="L381" s="206"/>
      <c r="M381" s="207"/>
      <c r="N381" s="208"/>
      <c r="O381" s="208"/>
      <c r="P381" s="208"/>
      <c r="Q381" s="208"/>
      <c r="R381" s="208"/>
      <c r="S381" s="208"/>
      <c r="T381" s="209"/>
      <c r="AT381" s="210" t="s">
        <v>192</v>
      </c>
      <c r="AU381" s="210" t="s">
        <v>86</v>
      </c>
      <c r="AV381" s="13" t="s">
        <v>84</v>
      </c>
      <c r="AW381" s="13" t="s">
        <v>37</v>
      </c>
      <c r="AX381" s="13" t="s">
        <v>77</v>
      </c>
      <c r="AY381" s="210" t="s">
        <v>179</v>
      </c>
    </row>
    <row r="382" spans="1:65" s="14" customFormat="1" ht="11.25">
      <c r="B382" s="211"/>
      <c r="C382" s="212"/>
      <c r="D382" s="194" t="s">
        <v>192</v>
      </c>
      <c r="E382" s="213" t="s">
        <v>19</v>
      </c>
      <c r="F382" s="214" t="s">
        <v>84</v>
      </c>
      <c r="G382" s="212"/>
      <c r="H382" s="215">
        <v>1</v>
      </c>
      <c r="I382" s="216"/>
      <c r="J382" s="212"/>
      <c r="K382" s="212"/>
      <c r="L382" s="217"/>
      <c r="M382" s="218"/>
      <c r="N382" s="219"/>
      <c r="O382" s="219"/>
      <c r="P382" s="219"/>
      <c r="Q382" s="219"/>
      <c r="R382" s="219"/>
      <c r="S382" s="219"/>
      <c r="T382" s="220"/>
      <c r="AT382" s="221" t="s">
        <v>192</v>
      </c>
      <c r="AU382" s="221" t="s">
        <v>86</v>
      </c>
      <c r="AV382" s="14" t="s">
        <v>86</v>
      </c>
      <c r="AW382" s="14" t="s">
        <v>37</v>
      </c>
      <c r="AX382" s="14" t="s">
        <v>84</v>
      </c>
      <c r="AY382" s="221" t="s">
        <v>179</v>
      </c>
    </row>
    <row r="383" spans="1:65" s="2" customFormat="1" ht="24.2" customHeight="1">
      <c r="A383" s="37"/>
      <c r="B383" s="38"/>
      <c r="C383" s="181" t="s">
        <v>546</v>
      </c>
      <c r="D383" s="181" t="s">
        <v>181</v>
      </c>
      <c r="E383" s="182" t="s">
        <v>1062</v>
      </c>
      <c r="F383" s="183" t="s">
        <v>1063</v>
      </c>
      <c r="G383" s="184" t="s">
        <v>184</v>
      </c>
      <c r="H383" s="185">
        <v>2.2000000000000002</v>
      </c>
      <c r="I383" s="186"/>
      <c r="J383" s="187">
        <f>ROUND(I383*H383,2)</f>
        <v>0</v>
      </c>
      <c r="K383" s="183" t="s">
        <v>185</v>
      </c>
      <c r="L383" s="42"/>
      <c r="M383" s="188" t="s">
        <v>19</v>
      </c>
      <c r="N383" s="189" t="s">
        <v>48</v>
      </c>
      <c r="O383" s="67"/>
      <c r="P383" s="190">
        <f>O383*H383</f>
        <v>0</v>
      </c>
      <c r="Q383" s="190">
        <v>0</v>
      </c>
      <c r="R383" s="190">
        <f>Q383*H383</f>
        <v>0</v>
      </c>
      <c r="S383" s="190">
        <v>0</v>
      </c>
      <c r="T383" s="191">
        <f>S383*H383</f>
        <v>0</v>
      </c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R383" s="192" t="s">
        <v>186</v>
      </c>
      <c r="AT383" s="192" t="s">
        <v>181</v>
      </c>
      <c r="AU383" s="192" t="s">
        <v>86</v>
      </c>
      <c r="AY383" s="20" t="s">
        <v>179</v>
      </c>
      <c r="BE383" s="193">
        <f>IF(N383="základní",J383,0)</f>
        <v>0</v>
      </c>
      <c r="BF383" s="193">
        <f>IF(N383="snížená",J383,0)</f>
        <v>0</v>
      </c>
      <c r="BG383" s="193">
        <f>IF(N383="zákl. přenesená",J383,0)</f>
        <v>0</v>
      </c>
      <c r="BH383" s="193">
        <f>IF(N383="sníž. přenesená",J383,0)</f>
        <v>0</v>
      </c>
      <c r="BI383" s="193">
        <f>IF(N383="nulová",J383,0)</f>
        <v>0</v>
      </c>
      <c r="BJ383" s="20" t="s">
        <v>84</v>
      </c>
      <c r="BK383" s="193">
        <f>ROUND(I383*H383,2)</f>
        <v>0</v>
      </c>
      <c r="BL383" s="20" t="s">
        <v>186</v>
      </c>
      <c r="BM383" s="192" t="s">
        <v>1064</v>
      </c>
    </row>
    <row r="384" spans="1:65" s="2" customFormat="1" ht="19.5">
      <c r="A384" s="37"/>
      <c r="B384" s="38"/>
      <c r="C384" s="39"/>
      <c r="D384" s="194" t="s">
        <v>188</v>
      </c>
      <c r="E384" s="39"/>
      <c r="F384" s="195" t="s">
        <v>1065</v>
      </c>
      <c r="G384" s="39"/>
      <c r="H384" s="39"/>
      <c r="I384" s="196"/>
      <c r="J384" s="39"/>
      <c r="K384" s="39"/>
      <c r="L384" s="42"/>
      <c r="M384" s="197"/>
      <c r="N384" s="198"/>
      <c r="O384" s="67"/>
      <c r="P384" s="67"/>
      <c r="Q384" s="67"/>
      <c r="R384" s="67"/>
      <c r="S384" s="67"/>
      <c r="T384" s="68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T384" s="20" t="s">
        <v>188</v>
      </c>
      <c r="AU384" s="20" t="s">
        <v>86</v>
      </c>
    </row>
    <row r="385" spans="1:65" s="2" customFormat="1" ht="11.25">
      <c r="A385" s="37"/>
      <c r="B385" s="38"/>
      <c r="C385" s="39"/>
      <c r="D385" s="199" t="s">
        <v>190</v>
      </c>
      <c r="E385" s="39"/>
      <c r="F385" s="200" t="s">
        <v>1066</v>
      </c>
      <c r="G385" s="39"/>
      <c r="H385" s="39"/>
      <c r="I385" s="196"/>
      <c r="J385" s="39"/>
      <c r="K385" s="39"/>
      <c r="L385" s="42"/>
      <c r="M385" s="197"/>
      <c r="N385" s="198"/>
      <c r="O385" s="67"/>
      <c r="P385" s="67"/>
      <c r="Q385" s="67"/>
      <c r="R385" s="67"/>
      <c r="S385" s="67"/>
      <c r="T385" s="68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T385" s="20" t="s">
        <v>190</v>
      </c>
      <c r="AU385" s="20" t="s">
        <v>86</v>
      </c>
    </row>
    <row r="386" spans="1:65" s="13" customFormat="1" ht="22.5">
      <c r="B386" s="201"/>
      <c r="C386" s="202"/>
      <c r="D386" s="194" t="s">
        <v>192</v>
      </c>
      <c r="E386" s="203" t="s">
        <v>19</v>
      </c>
      <c r="F386" s="204" t="s">
        <v>1049</v>
      </c>
      <c r="G386" s="202"/>
      <c r="H386" s="203" t="s">
        <v>19</v>
      </c>
      <c r="I386" s="205"/>
      <c r="J386" s="202"/>
      <c r="K386" s="202"/>
      <c r="L386" s="206"/>
      <c r="M386" s="207"/>
      <c r="N386" s="208"/>
      <c r="O386" s="208"/>
      <c r="P386" s="208"/>
      <c r="Q386" s="208"/>
      <c r="R386" s="208"/>
      <c r="S386" s="208"/>
      <c r="T386" s="209"/>
      <c r="AT386" s="210" t="s">
        <v>192</v>
      </c>
      <c r="AU386" s="210" t="s">
        <v>86</v>
      </c>
      <c r="AV386" s="13" t="s">
        <v>84</v>
      </c>
      <c r="AW386" s="13" t="s">
        <v>37</v>
      </c>
      <c r="AX386" s="13" t="s">
        <v>77</v>
      </c>
      <c r="AY386" s="210" t="s">
        <v>179</v>
      </c>
    </row>
    <row r="387" spans="1:65" s="13" customFormat="1" ht="11.25">
      <c r="B387" s="201"/>
      <c r="C387" s="202"/>
      <c r="D387" s="194" t="s">
        <v>192</v>
      </c>
      <c r="E387" s="203" t="s">
        <v>19</v>
      </c>
      <c r="F387" s="204" t="s">
        <v>1067</v>
      </c>
      <c r="G387" s="202"/>
      <c r="H387" s="203" t="s">
        <v>19</v>
      </c>
      <c r="I387" s="205"/>
      <c r="J387" s="202"/>
      <c r="K387" s="202"/>
      <c r="L387" s="206"/>
      <c r="M387" s="207"/>
      <c r="N387" s="208"/>
      <c r="O387" s="208"/>
      <c r="P387" s="208"/>
      <c r="Q387" s="208"/>
      <c r="R387" s="208"/>
      <c r="S387" s="208"/>
      <c r="T387" s="209"/>
      <c r="AT387" s="210" t="s">
        <v>192</v>
      </c>
      <c r="AU387" s="210" t="s">
        <v>86</v>
      </c>
      <c r="AV387" s="13" t="s">
        <v>84</v>
      </c>
      <c r="AW387" s="13" t="s">
        <v>37</v>
      </c>
      <c r="AX387" s="13" t="s">
        <v>77</v>
      </c>
      <c r="AY387" s="210" t="s">
        <v>179</v>
      </c>
    </row>
    <row r="388" spans="1:65" s="14" customFormat="1" ht="11.25">
      <c r="B388" s="211"/>
      <c r="C388" s="212"/>
      <c r="D388" s="194" t="s">
        <v>192</v>
      </c>
      <c r="E388" s="213" t="s">
        <v>19</v>
      </c>
      <c r="F388" s="214" t="s">
        <v>1037</v>
      </c>
      <c r="G388" s="212"/>
      <c r="H388" s="215">
        <v>2.2000000000000002</v>
      </c>
      <c r="I388" s="216"/>
      <c r="J388" s="212"/>
      <c r="K388" s="212"/>
      <c r="L388" s="217"/>
      <c r="M388" s="218"/>
      <c r="N388" s="219"/>
      <c r="O388" s="219"/>
      <c r="P388" s="219"/>
      <c r="Q388" s="219"/>
      <c r="R388" s="219"/>
      <c r="S388" s="219"/>
      <c r="T388" s="220"/>
      <c r="AT388" s="221" t="s">
        <v>192</v>
      </c>
      <c r="AU388" s="221" t="s">
        <v>86</v>
      </c>
      <c r="AV388" s="14" t="s">
        <v>86</v>
      </c>
      <c r="AW388" s="14" t="s">
        <v>37</v>
      </c>
      <c r="AX388" s="14" t="s">
        <v>84</v>
      </c>
      <c r="AY388" s="221" t="s">
        <v>179</v>
      </c>
    </row>
    <row r="389" spans="1:65" s="12" customFormat="1" ht="22.9" customHeight="1">
      <c r="B389" s="165"/>
      <c r="C389" s="166"/>
      <c r="D389" s="167" t="s">
        <v>76</v>
      </c>
      <c r="E389" s="179" t="s">
        <v>263</v>
      </c>
      <c r="F389" s="179" t="s">
        <v>470</v>
      </c>
      <c r="G389" s="166"/>
      <c r="H389" s="166"/>
      <c r="I389" s="169"/>
      <c r="J389" s="180">
        <f>BK389</f>
        <v>0</v>
      </c>
      <c r="K389" s="166"/>
      <c r="L389" s="171"/>
      <c r="M389" s="172"/>
      <c r="N389" s="173"/>
      <c r="O389" s="173"/>
      <c r="P389" s="174">
        <f>SUM(P390:P428)</f>
        <v>0</v>
      </c>
      <c r="Q389" s="173"/>
      <c r="R389" s="174">
        <f>SUM(R390:R428)</f>
        <v>0.43227527999999998</v>
      </c>
      <c r="S389" s="173"/>
      <c r="T389" s="175">
        <f>SUM(T390:T428)</f>
        <v>2.6303999999999998</v>
      </c>
      <c r="AR389" s="176" t="s">
        <v>84</v>
      </c>
      <c r="AT389" s="177" t="s">
        <v>76</v>
      </c>
      <c r="AU389" s="177" t="s">
        <v>84</v>
      </c>
      <c r="AY389" s="176" t="s">
        <v>179</v>
      </c>
      <c r="BK389" s="178">
        <f>SUM(BK390:BK428)</f>
        <v>0</v>
      </c>
    </row>
    <row r="390" spans="1:65" s="2" customFormat="1" ht="24.2" customHeight="1">
      <c r="A390" s="37"/>
      <c r="B390" s="38"/>
      <c r="C390" s="181" t="s">
        <v>552</v>
      </c>
      <c r="D390" s="181" t="s">
        <v>181</v>
      </c>
      <c r="E390" s="182" t="s">
        <v>472</v>
      </c>
      <c r="F390" s="183" t="s">
        <v>473</v>
      </c>
      <c r="G390" s="184" t="s">
        <v>184</v>
      </c>
      <c r="H390" s="185">
        <v>20</v>
      </c>
      <c r="I390" s="186"/>
      <c r="J390" s="187">
        <f>ROUND(I390*H390,2)</f>
        <v>0</v>
      </c>
      <c r="K390" s="183" t="s">
        <v>474</v>
      </c>
      <c r="L390" s="42"/>
      <c r="M390" s="188" t="s">
        <v>19</v>
      </c>
      <c r="N390" s="189" t="s">
        <v>48</v>
      </c>
      <c r="O390" s="67"/>
      <c r="P390" s="190">
        <f>O390*H390</f>
        <v>0</v>
      </c>
      <c r="Q390" s="190">
        <v>0</v>
      </c>
      <c r="R390" s="190">
        <f>Q390*H390</f>
        <v>0</v>
      </c>
      <c r="S390" s="190">
        <v>0</v>
      </c>
      <c r="T390" s="191">
        <f>S390*H390</f>
        <v>0</v>
      </c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R390" s="192" t="s">
        <v>186</v>
      </c>
      <c r="AT390" s="192" t="s">
        <v>181</v>
      </c>
      <c r="AU390" s="192" t="s">
        <v>86</v>
      </c>
      <c r="AY390" s="20" t="s">
        <v>179</v>
      </c>
      <c r="BE390" s="193">
        <f>IF(N390="základní",J390,0)</f>
        <v>0</v>
      </c>
      <c r="BF390" s="193">
        <f>IF(N390="snížená",J390,0)</f>
        <v>0</v>
      </c>
      <c r="BG390" s="193">
        <f>IF(N390="zákl. přenesená",J390,0)</f>
        <v>0</v>
      </c>
      <c r="BH390" s="193">
        <f>IF(N390="sníž. přenesená",J390,0)</f>
        <v>0</v>
      </c>
      <c r="BI390" s="193">
        <f>IF(N390="nulová",J390,0)</f>
        <v>0</v>
      </c>
      <c r="BJ390" s="20" t="s">
        <v>84</v>
      </c>
      <c r="BK390" s="193">
        <f>ROUND(I390*H390,2)</f>
        <v>0</v>
      </c>
      <c r="BL390" s="20" t="s">
        <v>186</v>
      </c>
      <c r="BM390" s="192" t="s">
        <v>475</v>
      </c>
    </row>
    <row r="391" spans="1:65" s="2" customFormat="1" ht="11.25">
      <c r="A391" s="37"/>
      <c r="B391" s="38"/>
      <c r="C391" s="39"/>
      <c r="D391" s="194" t="s">
        <v>188</v>
      </c>
      <c r="E391" s="39"/>
      <c r="F391" s="195" t="s">
        <v>473</v>
      </c>
      <c r="G391" s="39"/>
      <c r="H391" s="39"/>
      <c r="I391" s="196"/>
      <c r="J391" s="39"/>
      <c r="K391" s="39"/>
      <c r="L391" s="42"/>
      <c r="M391" s="197"/>
      <c r="N391" s="198"/>
      <c r="O391" s="67"/>
      <c r="P391" s="67"/>
      <c r="Q391" s="67"/>
      <c r="R391" s="67"/>
      <c r="S391" s="67"/>
      <c r="T391" s="68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T391" s="20" t="s">
        <v>188</v>
      </c>
      <c r="AU391" s="20" t="s">
        <v>86</v>
      </c>
    </row>
    <row r="392" spans="1:65" s="13" customFormat="1" ht="11.25">
      <c r="B392" s="201"/>
      <c r="C392" s="202"/>
      <c r="D392" s="194" t="s">
        <v>192</v>
      </c>
      <c r="E392" s="203" t="s">
        <v>19</v>
      </c>
      <c r="F392" s="204" t="s">
        <v>476</v>
      </c>
      <c r="G392" s="202"/>
      <c r="H392" s="203" t="s">
        <v>19</v>
      </c>
      <c r="I392" s="205"/>
      <c r="J392" s="202"/>
      <c r="K392" s="202"/>
      <c r="L392" s="206"/>
      <c r="M392" s="207"/>
      <c r="N392" s="208"/>
      <c r="O392" s="208"/>
      <c r="P392" s="208"/>
      <c r="Q392" s="208"/>
      <c r="R392" s="208"/>
      <c r="S392" s="208"/>
      <c r="T392" s="209"/>
      <c r="AT392" s="210" t="s">
        <v>192</v>
      </c>
      <c r="AU392" s="210" t="s">
        <v>86</v>
      </c>
      <c r="AV392" s="13" t="s">
        <v>84</v>
      </c>
      <c r="AW392" s="13" t="s">
        <v>37</v>
      </c>
      <c r="AX392" s="13" t="s">
        <v>77</v>
      </c>
      <c r="AY392" s="210" t="s">
        <v>179</v>
      </c>
    </row>
    <row r="393" spans="1:65" s="14" customFormat="1" ht="11.25">
      <c r="B393" s="211"/>
      <c r="C393" s="212"/>
      <c r="D393" s="194" t="s">
        <v>192</v>
      </c>
      <c r="E393" s="213" t="s">
        <v>19</v>
      </c>
      <c r="F393" s="214" t="s">
        <v>358</v>
      </c>
      <c r="G393" s="212"/>
      <c r="H393" s="215">
        <v>20</v>
      </c>
      <c r="I393" s="216"/>
      <c r="J393" s="212"/>
      <c r="K393" s="212"/>
      <c r="L393" s="217"/>
      <c r="M393" s="218"/>
      <c r="N393" s="219"/>
      <c r="O393" s="219"/>
      <c r="P393" s="219"/>
      <c r="Q393" s="219"/>
      <c r="R393" s="219"/>
      <c r="S393" s="219"/>
      <c r="T393" s="220"/>
      <c r="AT393" s="221" t="s">
        <v>192</v>
      </c>
      <c r="AU393" s="221" t="s">
        <v>86</v>
      </c>
      <c r="AV393" s="14" t="s">
        <v>86</v>
      </c>
      <c r="AW393" s="14" t="s">
        <v>37</v>
      </c>
      <c r="AX393" s="14" t="s">
        <v>84</v>
      </c>
      <c r="AY393" s="221" t="s">
        <v>179</v>
      </c>
    </row>
    <row r="394" spans="1:65" s="2" customFormat="1" ht="33" customHeight="1">
      <c r="A394" s="37"/>
      <c r="B394" s="38"/>
      <c r="C394" s="181" t="s">
        <v>559</v>
      </c>
      <c r="D394" s="181" t="s">
        <v>181</v>
      </c>
      <c r="E394" s="182" t="s">
        <v>479</v>
      </c>
      <c r="F394" s="183" t="s">
        <v>480</v>
      </c>
      <c r="G394" s="184" t="s">
        <v>216</v>
      </c>
      <c r="H394" s="185">
        <v>2</v>
      </c>
      <c r="I394" s="186"/>
      <c r="J394" s="187">
        <f>ROUND(I394*H394,2)</f>
        <v>0</v>
      </c>
      <c r="K394" s="183" t="s">
        <v>185</v>
      </c>
      <c r="L394" s="42"/>
      <c r="M394" s="188" t="s">
        <v>19</v>
      </c>
      <c r="N394" s="189" t="s">
        <v>48</v>
      </c>
      <c r="O394" s="67"/>
      <c r="P394" s="190">
        <f>O394*H394</f>
        <v>0</v>
      </c>
      <c r="Q394" s="190">
        <v>0.16849</v>
      </c>
      <c r="R394" s="190">
        <f>Q394*H394</f>
        <v>0.33698</v>
      </c>
      <c r="S394" s="190">
        <v>0</v>
      </c>
      <c r="T394" s="191">
        <f>S394*H394</f>
        <v>0</v>
      </c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R394" s="192" t="s">
        <v>186</v>
      </c>
      <c r="AT394" s="192" t="s">
        <v>181</v>
      </c>
      <c r="AU394" s="192" t="s">
        <v>86</v>
      </c>
      <c r="AY394" s="20" t="s">
        <v>179</v>
      </c>
      <c r="BE394" s="193">
        <f>IF(N394="základní",J394,0)</f>
        <v>0</v>
      </c>
      <c r="BF394" s="193">
        <f>IF(N394="snížená",J394,0)</f>
        <v>0</v>
      </c>
      <c r="BG394" s="193">
        <f>IF(N394="zákl. přenesená",J394,0)</f>
        <v>0</v>
      </c>
      <c r="BH394" s="193">
        <f>IF(N394="sníž. přenesená",J394,0)</f>
        <v>0</v>
      </c>
      <c r="BI394" s="193">
        <f>IF(N394="nulová",J394,0)</f>
        <v>0</v>
      </c>
      <c r="BJ394" s="20" t="s">
        <v>84</v>
      </c>
      <c r="BK394" s="193">
        <f>ROUND(I394*H394,2)</f>
        <v>0</v>
      </c>
      <c r="BL394" s="20" t="s">
        <v>186</v>
      </c>
      <c r="BM394" s="192" t="s">
        <v>481</v>
      </c>
    </row>
    <row r="395" spans="1:65" s="2" customFormat="1" ht="29.25">
      <c r="A395" s="37"/>
      <c r="B395" s="38"/>
      <c r="C395" s="39"/>
      <c r="D395" s="194" t="s">
        <v>188</v>
      </c>
      <c r="E395" s="39"/>
      <c r="F395" s="195" t="s">
        <v>482</v>
      </c>
      <c r="G395" s="39"/>
      <c r="H395" s="39"/>
      <c r="I395" s="196"/>
      <c r="J395" s="39"/>
      <c r="K395" s="39"/>
      <c r="L395" s="42"/>
      <c r="M395" s="197"/>
      <c r="N395" s="198"/>
      <c r="O395" s="67"/>
      <c r="P395" s="67"/>
      <c r="Q395" s="67"/>
      <c r="R395" s="67"/>
      <c r="S395" s="67"/>
      <c r="T395" s="68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T395" s="20" t="s">
        <v>188</v>
      </c>
      <c r="AU395" s="20" t="s">
        <v>86</v>
      </c>
    </row>
    <row r="396" spans="1:65" s="2" customFormat="1" ht="11.25">
      <c r="A396" s="37"/>
      <c r="B396" s="38"/>
      <c r="C396" s="39"/>
      <c r="D396" s="199" t="s">
        <v>190</v>
      </c>
      <c r="E396" s="39"/>
      <c r="F396" s="200" t="s">
        <v>483</v>
      </c>
      <c r="G396" s="39"/>
      <c r="H396" s="39"/>
      <c r="I396" s="196"/>
      <c r="J396" s="39"/>
      <c r="K396" s="39"/>
      <c r="L396" s="42"/>
      <c r="M396" s="197"/>
      <c r="N396" s="198"/>
      <c r="O396" s="67"/>
      <c r="P396" s="67"/>
      <c r="Q396" s="67"/>
      <c r="R396" s="67"/>
      <c r="S396" s="67"/>
      <c r="T396" s="68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T396" s="20" t="s">
        <v>190</v>
      </c>
      <c r="AU396" s="20" t="s">
        <v>86</v>
      </c>
    </row>
    <row r="397" spans="1:65" s="13" customFormat="1" ht="11.25">
      <c r="B397" s="201"/>
      <c r="C397" s="202"/>
      <c r="D397" s="194" t="s">
        <v>192</v>
      </c>
      <c r="E397" s="203" t="s">
        <v>19</v>
      </c>
      <c r="F397" s="204" t="s">
        <v>1013</v>
      </c>
      <c r="G397" s="202"/>
      <c r="H397" s="203" t="s">
        <v>19</v>
      </c>
      <c r="I397" s="205"/>
      <c r="J397" s="202"/>
      <c r="K397" s="202"/>
      <c r="L397" s="206"/>
      <c r="M397" s="207"/>
      <c r="N397" s="208"/>
      <c r="O397" s="208"/>
      <c r="P397" s="208"/>
      <c r="Q397" s="208"/>
      <c r="R397" s="208"/>
      <c r="S397" s="208"/>
      <c r="T397" s="209"/>
      <c r="AT397" s="210" t="s">
        <v>192</v>
      </c>
      <c r="AU397" s="210" t="s">
        <v>86</v>
      </c>
      <c r="AV397" s="13" t="s">
        <v>84</v>
      </c>
      <c r="AW397" s="13" t="s">
        <v>37</v>
      </c>
      <c r="AX397" s="13" t="s">
        <v>77</v>
      </c>
      <c r="AY397" s="210" t="s">
        <v>179</v>
      </c>
    </row>
    <row r="398" spans="1:65" s="13" customFormat="1" ht="22.5">
      <c r="B398" s="201"/>
      <c r="C398" s="202"/>
      <c r="D398" s="194" t="s">
        <v>192</v>
      </c>
      <c r="E398" s="203" t="s">
        <v>19</v>
      </c>
      <c r="F398" s="204" t="s">
        <v>224</v>
      </c>
      <c r="G398" s="202"/>
      <c r="H398" s="203" t="s">
        <v>19</v>
      </c>
      <c r="I398" s="205"/>
      <c r="J398" s="202"/>
      <c r="K398" s="202"/>
      <c r="L398" s="206"/>
      <c r="M398" s="207"/>
      <c r="N398" s="208"/>
      <c r="O398" s="208"/>
      <c r="P398" s="208"/>
      <c r="Q398" s="208"/>
      <c r="R398" s="208"/>
      <c r="S398" s="208"/>
      <c r="T398" s="209"/>
      <c r="AT398" s="210" t="s">
        <v>192</v>
      </c>
      <c r="AU398" s="210" t="s">
        <v>86</v>
      </c>
      <c r="AV398" s="13" t="s">
        <v>84</v>
      </c>
      <c r="AW398" s="13" t="s">
        <v>37</v>
      </c>
      <c r="AX398" s="13" t="s">
        <v>77</v>
      </c>
      <c r="AY398" s="210" t="s">
        <v>179</v>
      </c>
    </row>
    <row r="399" spans="1:65" s="13" customFormat="1" ht="22.5">
      <c r="B399" s="201"/>
      <c r="C399" s="202"/>
      <c r="D399" s="194" t="s">
        <v>192</v>
      </c>
      <c r="E399" s="203" t="s">
        <v>19</v>
      </c>
      <c r="F399" s="204" t="s">
        <v>485</v>
      </c>
      <c r="G399" s="202"/>
      <c r="H399" s="203" t="s">
        <v>19</v>
      </c>
      <c r="I399" s="205"/>
      <c r="J399" s="202"/>
      <c r="K399" s="202"/>
      <c r="L399" s="206"/>
      <c r="M399" s="207"/>
      <c r="N399" s="208"/>
      <c r="O399" s="208"/>
      <c r="P399" s="208"/>
      <c r="Q399" s="208"/>
      <c r="R399" s="208"/>
      <c r="S399" s="208"/>
      <c r="T399" s="209"/>
      <c r="AT399" s="210" t="s">
        <v>192</v>
      </c>
      <c r="AU399" s="210" t="s">
        <v>86</v>
      </c>
      <c r="AV399" s="13" t="s">
        <v>84</v>
      </c>
      <c r="AW399" s="13" t="s">
        <v>37</v>
      </c>
      <c r="AX399" s="13" t="s">
        <v>77</v>
      </c>
      <c r="AY399" s="210" t="s">
        <v>179</v>
      </c>
    </row>
    <row r="400" spans="1:65" s="14" customFormat="1" ht="11.25">
      <c r="B400" s="211"/>
      <c r="C400" s="212"/>
      <c r="D400" s="194" t="s">
        <v>192</v>
      </c>
      <c r="E400" s="213" t="s">
        <v>19</v>
      </c>
      <c r="F400" s="214" t="s">
        <v>222</v>
      </c>
      <c r="G400" s="212"/>
      <c r="H400" s="215">
        <v>2</v>
      </c>
      <c r="I400" s="216"/>
      <c r="J400" s="212"/>
      <c r="K400" s="212"/>
      <c r="L400" s="217"/>
      <c r="M400" s="218"/>
      <c r="N400" s="219"/>
      <c r="O400" s="219"/>
      <c r="P400" s="219"/>
      <c r="Q400" s="219"/>
      <c r="R400" s="219"/>
      <c r="S400" s="219"/>
      <c r="T400" s="220"/>
      <c r="AT400" s="221" t="s">
        <v>192</v>
      </c>
      <c r="AU400" s="221" t="s">
        <v>86</v>
      </c>
      <c r="AV400" s="14" t="s">
        <v>86</v>
      </c>
      <c r="AW400" s="14" t="s">
        <v>37</v>
      </c>
      <c r="AX400" s="14" t="s">
        <v>84</v>
      </c>
      <c r="AY400" s="221" t="s">
        <v>179</v>
      </c>
    </row>
    <row r="401" spans="1:65" s="2" customFormat="1" ht="16.5" customHeight="1">
      <c r="A401" s="37"/>
      <c r="B401" s="38"/>
      <c r="C401" s="244" t="s">
        <v>568</v>
      </c>
      <c r="D401" s="244" t="s">
        <v>374</v>
      </c>
      <c r="E401" s="245" t="s">
        <v>487</v>
      </c>
      <c r="F401" s="246" t="s">
        <v>488</v>
      </c>
      <c r="G401" s="247" t="s">
        <v>216</v>
      </c>
      <c r="H401" s="248">
        <v>2.1</v>
      </c>
      <c r="I401" s="249"/>
      <c r="J401" s="250">
        <f>ROUND(I401*H401,2)</f>
        <v>0</v>
      </c>
      <c r="K401" s="246" t="s">
        <v>185</v>
      </c>
      <c r="L401" s="251"/>
      <c r="M401" s="252" t="s">
        <v>19</v>
      </c>
      <c r="N401" s="253" t="s">
        <v>48</v>
      </c>
      <c r="O401" s="67"/>
      <c r="P401" s="190">
        <f>O401*H401</f>
        <v>0</v>
      </c>
      <c r="Q401" s="190">
        <v>4.4999999999999998E-2</v>
      </c>
      <c r="R401" s="190">
        <f>Q401*H401</f>
        <v>9.4500000000000001E-2</v>
      </c>
      <c r="S401" s="190">
        <v>0</v>
      </c>
      <c r="T401" s="191">
        <f>S401*H401</f>
        <v>0</v>
      </c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R401" s="192" t="s">
        <v>253</v>
      </c>
      <c r="AT401" s="192" t="s">
        <v>374</v>
      </c>
      <c r="AU401" s="192" t="s">
        <v>86</v>
      </c>
      <c r="AY401" s="20" t="s">
        <v>179</v>
      </c>
      <c r="BE401" s="193">
        <f>IF(N401="základní",J401,0)</f>
        <v>0</v>
      </c>
      <c r="BF401" s="193">
        <f>IF(N401="snížená",J401,0)</f>
        <v>0</v>
      </c>
      <c r="BG401" s="193">
        <f>IF(N401="zákl. přenesená",J401,0)</f>
        <v>0</v>
      </c>
      <c r="BH401" s="193">
        <f>IF(N401="sníž. přenesená",J401,0)</f>
        <v>0</v>
      </c>
      <c r="BI401" s="193">
        <f>IF(N401="nulová",J401,0)</f>
        <v>0</v>
      </c>
      <c r="BJ401" s="20" t="s">
        <v>84</v>
      </c>
      <c r="BK401" s="193">
        <f>ROUND(I401*H401,2)</f>
        <v>0</v>
      </c>
      <c r="BL401" s="20" t="s">
        <v>186</v>
      </c>
      <c r="BM401" s="192" t="s">
        <v>489</v>
      </c>
    </row>
    <row r="402" spans="1:65" s="2" customFormat="1" ht="11.25">
      <c r="A402" s="37"/>
      <c r="B402" s="38"/>
      <c r="C402" s="39"/>
      <c r="D402" s="194" t="s">
        <v>188</v>
      </c>
      <c r="E402" s="39"/>
      <c r="F402" s="195" t="s">
        <v>488</v>
      </c>
      <c r="G402" s="39"/>
      <c r="H402" s="39"/>
      <c r="I402" s="196"/>
      <c r="J402" s="39"/>
      <c r="K402" s="39"/>
      <c r="L402" s="42"/>
      <c r="M402" s="197"/>
      <c r="N402" s="198"/>
      <c r="O402" s="67"/>
      <c r="P402" s="67"/>
      <c r="Q402" s="67"/>
      <c r="R402" s="67"/>
      <c r="S402" s="67"/>
      <c r="T402" s="68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T402" s="20" t="s">
        <v>188</v>
      </c>
      <c r="AU402" s="20" t="s">
        <v>86</v>
      </c>
    </row>
    <row r="403" spans="1:65" s="14" customFormat="1" ht="11.25">
      <c r="B403" s="211"/>
      <c r="C403" s="212"/>
      <c r="D403" s="194" t="s">
        <v>192</v>
      </c>
      <c r="E403" s="212"/>
      <c r="F403" s="214" t="s">
        <v>826</v>
      </c>
      <c r="G403" s="212"/>
      <c r="H403" s="215">
        <v>2.1</v>
      </c>
      <c r="I403" s="216"/>
      <c r="J403" s="212"/>
      <c r="K403" s="212"/>
      <c r="L403" s="217"/>
      <c r="M403" s="218"/>
      <c r="N403" s="219"/>
      <c r="O403" s="219"/>
      <c r="P403" s="219"/>
      <c r="Q403" s="219"/>
      <c r="R403" s="219"/>
      <c r="S403" s="219"/>
      <c r="T403" s="220"/>
      <c r="AT403" s="221" t="s">
        <v>192</v>
      </c>
      <c r="AU403" s="221" t="s">
        <v>86</v>
      </c>
      <c r="AV403" s="14" t="s">
        <v>86</v>
      </c>
      <c r="AW403" s="14" t="s">
        <v>4</v>
      </c>
      <c r="AX403" s="14" t="s">
        <v>84</v>
      </c>
      <c r="AY403" s="221" t="s">
        <v>179</v>
      </c>
    </row>
    <row r="404" spans="1:65" s="2" customFormat="1" ht="16.5" customHeight="1">
      <c r="A404" s="37"/>
      <c r="B404" s="38"/>
      <c r="C404" s="181" t="s">
        <v>578</v>
      </c>
      <c r="D404" s="181" t="s">
        <v>181</v>
      </c>
      <c r="E404" s="182" t="s">
        <v>1068</v>
      </c>
      <c r="F404" s="183" t="s">
        <v>1069</v>
      </c>
      <c r="G404" s="184" t="s">
        <v>405</v>
      </c>
      <c r="H404" s="185">
        <v>1</v>
      </c>
      <c r="I404" s="186"/>
      <c r="J404" s="187">
        <f>ROUND(I404*H404,2)</f>
        <v>0</v>
      </c>
      <c r="K404" s="183" t="s">
        <v>474</v>
      </c>
      <c r="L404" s="42"/>
      <c r="M404" s="188" t="s">
        <v>19</v>
      </c>
      <c r="N404" s="189" t="s">
        <v>48</v>
      </c>
      <c r="O404" s="67"/>
      <c r="P404" s="190">
        <f>O404*H404</f>
        <v>0</v>
      </c>
      <c r="Q404" s="190">
        <v>1.2999999999999999E-4</v>
      </c>
      <c r="R404" s="190">
        <f>Q404*H404</f>
        <v>1.2999999999999999E-4</v>
      </c>
      <c r="S404" s="190">
        <v>0</v>
      </c>
      <c r="T404" s="191">
        <f>S404*H404</f>
        <v>0</v>
      </c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R404" s="192" t="s">
        <v>186</v>
      </c>
      <c r="AT404" s="192" t="s">
        <v>181</v>
      </c>
      <c r="AU404" s="192" t="s">
        <v>86</v>
      </c>
      <c r="AY404" s="20" t="s">
        <v>179</v>
      </c>
      <c r="BE404" s="193">
        <f>IF(N404="základní",J404,0)</f>
        <v>0</v>
      </c>
      <c r="BF404" s="193">
        <f>IF(N404="snížená",J404,0)</f>
        <v>0</v>
      </c>
      <c r="BG404" s="193">
        <f>IF(N404="zákl. přenesená",J404,0)</f>
        <v>0</v>
      </c>
      <c r="BH404" s="193">
        <f>IF(N404="sníž. přenesená",J404,0)</f>
        <v>0</v>
      </c>
      <c r="BI404" s="193">
        <f>IF(N404="nulová",J404,0)</f>
        <v>0</v>
      </c>
      <c r="BJ404" s="20" t="s">
        <v>84</v>
      </c>
      <c r="BK404" s="193">
        <f>ROUND(I404*H404,2)</f>
        <v>0</v>
      </c>
      <c r="BL404" s="20" t="s">
        <v>186</v>
      </c>
      <c r="BM404" s="192" t="s">
        <v>1070</v>
      </c>
    </row>
    <row r="405" spans="1:65" s="2" customFormat="1" ht="11.25">
      <c r="A405" s="37"/>
      <c r="B405" s="38"/>
      <c r="C405" s="39"/>
      <c r="D405" s="194" t="s">
        <v>188</v>
      </c>
      <c r="E405" s="39"/>
      <c r="F405" s="195" t="s">
        <v>1069</v>
      </c>
      <c r="G405" s="39"/>
      <c r="H405" s="39"/>
      <c r="I405" s="196"/>
      <c r="J405" s="39"/>
      <c r="K405" s="39"/>
      <c r="L405" s="42"/>
      <c r="M405" s="197"/>
      <c r="N405" s="198"/>
      <c r="O405" s="67"/>
      <c r="P405" s="67"/>
      <c r="Q405" s="67"/>
      <c r="R405" s="67"/>
      <c r="S405" s="67"/>
      <c r="T405" s="68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T405" s="20" t="s">
        <v>188</v>
      </c>
      <c r="AU405" s="20" t="s">
        <v>86</v>
      </c>
    </row>
    <row r="406" spans="1:65" s="2" customFormat="1" ht="33" customHeight="1">
      <c r="A406" s="37"/>
      <c r="B406" s="38"/>
      <c r="C406" s="181" t="s">
        <v>586</v>
      </c>
      <c r="D406" s="181" t="s">
        <v>181</v>
      </c>
      <c r="E406" s="182" t="s">
        <v>1071</v>
      </c>
      <c r="F406" s="183" t="s">
        <v>1072</v>
      </c>
      <c r="G406" s="184" t="s">
        <v>184</v>
      </c>
      <c r="H406" s="185">
        <v>1.056</v>
      </c>
      <c r="I406" s="186"/>
      <c r="J406" s="187">
        <f>ROUND(I406*H406,2)</f>
        <v>0</v>
      </c>
      <c r="K406" s="183" t="s">
        <v>185</v>
      </c>
      <c r="L406" s="42"/>
      <c r="M406" s="188" t="s">
        <v>19</v>
      </c>
      <c r="N406" s="189" t="s">
        <v>48</v>
      </c>
      <c r="O406" s="67"/>
      <c r="P406" s="190">
        <f>O406*H406</f>
        <v>0</v>
      </c>
      <c r="Q406" s="190">
        <v>6.3000000000000003E-4</v>
      </c>
      <c r="R406" s="190">
        <f>Q406*H406</f>
        <v>6.6528000000000008E-4</v>
      </c>
      <c r="S406" s="190">
        <v>0</v>
      </c>
      <c r="T406" s="191">
        <f>S406*H406</f>
        <v>0</v>
      </c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R406" s="192" t="s">
        <v>186</v>
      </c>
      <c r="AT406" s="192" t="s">
        <v>181</v>
      </c>
      <c r="AU406" s="192" t="s">
        <v>86</v>
      </c>
      <c r="AY406" s="20" t="s">
        <v>179</v>
      </c>
      <c r="BE406" s="193">
        <f>IF(N406="základní",J406,0)</f>
        <v>0</v>
      </c>
      <c r="BF406" s="193">
        <f>IF(N406="snížená",J406,0)</f>
        <v>0</v>
      </c>
      <c r="BG406" s="193">
        <f>IF(N406="zákl. přenesená",J406,0)</f>
        <v>0</v>
      </c>
      <c r="BH406" s="193">
        <f>IF(N406="sníž. přenesená",J406,0)</f>
        <v>0</v>
      </c>
      <c r="BI406" s="193">
        <f>IF(N406="nulová",J406,0)</f>
        <v>0</v>
      </c>
      <c r="BJ406" s="20" t="s">
        <v>84</v>
      </c>
      <c r="BK406" s="193">
        <f>ROUND(I406*H406,2)</f>
        <v>0</v>
      </c>
      <c r="BL406" s="20" t="s">
        <v>186</v>
      </c>
      <c r="BM406" s="192" t="s">
        <v>1073</v>
      </c>
    </row>
    <row r="407" spans="1:65" s="2" customFormat="1" ht="29.25">
      <c r="A407" s="37"/>
      <c r="B407" s="38"/>
      <c r="C407" s="39"/>
      <c r="D407" s="194" t="s">
        <v>188</v>
      </c>
      <c r="E407" s="39"/>
      <c r="F407" s="195" t="s">
        <v>1074</v>
      </c>
      <c r="G407" s="39"/>
      <c r="H407" s="39"/>
      <c r="I407" s="196"/>
      <c r="J407" s="39"/>
      <c r="K407" s="39"/>
      <c r="L407" s="42"/>
      <c r="M407" s="197"/>
      <c r="N407" s="198"/>
      <c r="O407" s="67"/>
      <c r="P407" s="67"/>
      <c r="Q407" s="67"/>
      <c r="R407" s="67"/>
      <c r="S407" s="67"/>
      <c r="T407" s="68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T407" s="20" t="s">
        <v>188</v>
      </c>
      <c r="AU407" s="20" t="s">
        <v>86</v>
      </c>
    </row>
    <row r="408" spans="1:65" s="2" customFormat="1" ht="11.25">
      <c r="A408" s="37"/>
      <c r="B408" s="38"/>
      <c r="C408" s="39"/>
      <c r="D408" s="199" t="s">
        <v>190</v>
      </c>
      <c r="E408" s="39"/>
      <c r="F408" s="200" t="s">
        <v>1075</v>
      </c>
      <c r="G408" s="39"/>
      <c r="H408" s="39"/>
      <c r="I408" s="196"/>
      <c r="J408" s="39"/>
      <c r="K408" s="39"/>
      <c r="L408" s="42"/>
      <c r="M408" s="197"/>
      <c r="N408" s="198"/>
      <c r="O408" s="67"/>
      <c r="P408" s="67"/>
      <c r="Q408" s="67"/>
      <c r="R408" s="67"/>
      <c r="S408" s="67"/>
      <c r="T408" s="68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T408" s="20" t="s">
        <v>190</v>
      </c>
      <c r="AU408" s="20" t="s">
        <v>86</v>
      </c>
    </row>
    <row r="409" spans="1:65" s="13" customFormat="1" ht="22.5">
      <c r="B409" s="201"/>
      <c r="C409" s="202"/>
      <c r="D409" s="194" t="s">
        <v>192</v>
      </c>
      <c r="E409" s="203" t="s">
        <v>19</v>
      </c>
      <c r="F409" s="204" t="s">
        <v>1076</v>
      </c>
      <c r="G409" s="202"/>
      <c r="H409" s="203" t="s">
        <v>19</v>
      </c>
      <c r="I409" s="205"/>
      <c r="J409" s="202"/>
      <c r="K409" s="202"/>
      <c r="L409" s="206"/>
      <c r="M409" s="207"/>
      <c r="N409" s="208"/>
      <c r="O409" s="208"/>
      <c r="P409" s="208"/>
      <c r="Q409" s="208"/>
      <c r="R409" s="208"/>
      <c r="S409" s="208"/>
      <c r="T409" s="209"/>
      <c r="AT409" s="210" t="s">
        <v>192</v>
      </c>
      <c r="AU409" s="210" t="s">
        <v>86</v>
      </c>
      <c r="AV409" s="13" t="s">
        <v>84</v>
      </c>
      <c r="AW409" s="13" t="s">
        <v>37</v>
      </c>
      <c r="AX409" s="13" t="s">
        <v>77</v>
      </c>
      <c r="AY409" s="210" t="s">
        <v>179</v>
      </c>
    </row>
    <row r="410" spans="1:65" s="14" customFormat="1" ht="11.25">
      <c r="B410" s="211"/>
      <c r="C410" s="212"/>
      <c r="D410" s="194" t="s">
        <v>192</v>
      </c>
      <c r="E410" s="213" t="s">
        <v>19</v>
      </c>
      <c r="F410" s="214" t="s">
        <v>1077</v>
      </c>
      <c r="G410" s="212"/>
      <c r="H410" s="215">
        <v>1.056</v>
      </c>
      <c r="I410" s="216"/>
      <c r="J410" s="212"/>
      <c r="K410" s="212"/>
      <c r="L410" s="217"/>
      <c r="M410" s="218"/>
      <c r="N410" s="219"/>
      <c r="O410" s="219"/>
      <c r="P410" s="219"/>
      <c r="Q410" s="219"/>
      <c r="R410" s="219"/>
      <c r="S410" s="219"/>
      <c r="T410" s="220"/>
      <c r="AT410" s="221" t="s">
        <v>192</v>
      </c>
      <c r="AU410" s="221" t="s">
        <v>86</v>
      </c>
      <c r="AV410" s="14" t="s">
        <v>86</v>
      </c>
      <c r="AW410" s="14" t="s">
        <v>37</v>
      </c>
      <c r="AX410" s="14" t="s">
        <v>84</v>
      </c>
      <c r="AY410" s="221" t="s">
        <v>179</v>
      </c>
    </row>
    <row r="411" spans="1:65" s="2" customFormat="1" ht="24.2" customHeight="1">
      <c r="A411" s="37"/>
      <c r="B411" s="38"/>
      <c r="C411" s="181" t="s">
        <v>594</v>
      </c>
      <c r="D411" s="181" t="s">
        <v>181</v>
      </c>
      <c r="E411" s="182" t="s">
        <v>1078</v>
      </c>
      <c r="F411" s="183" t="s">
        <v>1079</v>
      </c>
      <c r="G411" s="184" t="s">
        <v>228</v>
      </c>
      <c r="H411" s="185">
        <v>0.96</v>
      </c>
      <c r="I411" s="186"/>
      <c r="J411" s="187">
        <f>ROUND(I411*H411,2)</f>
        <v>0</v>
      </c>
      <c r="K411" s="183" t="s">
        <v>185</v>
      </c>
      <c r="L411" s="42"/>
      <c r="M411" s="188" t="s">
        <v>19</v>
      </c>
      <c r="N411" s="189" t="s">
        <v>48</v>
      </c>
      <c r="O411" s="67"/>
      <c r="P411" s="190">
        <f>O411*H411</f>
        <v>0</v>
      </c>
      <c r="Q411" s="190">
        <v>0</v>
      </c>
      <c r="R411" s="190">
        <f>Q411*H411</f>
        <v>0</v>
      </c>
      <c r="S411" s="190">
        <v>2.5</v>
      </c>
      <c r="T411" s="191">
        <f>S411*H411</f>
        <v>2.4</v>
      </c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R411" s="192" t="s">
        <v>186</v>
      </c>
      <c r="AT411" s="192" t="s">
        <v>181</v>
      </c>
      <c r="AU411" s="192" t="s">
        <v>86</v>
      </c>
      <c r="AY411" s="20" t="s">
        <v>179</v>
      </c>
      <c r="BE411" s="193">
        <f>IF(N411="základní",J411,0)</f>
        <v>0</v>
      </c>
      <c r="BF411" s="193">
        <f>IF(N411="snížená",J411,0)</f>
        <v>0</v>
      </c>
      <c r="BG411" s="193">
        <f>IF(N411="zákl. přenesená",J411,0)</f>
        <v>0</v>
      </c>
      <c r="BH411" s="193">
        <f>IF(N411="sníž. přenesená",J411,0)</f>
        <v>0</v>
      </c>
      <c r="BI411" s="193">
        <f>IF(N411="nulová",J411,0)</f>
        <v>0</v>
      </c>
      <c r="BJ411" s="20" t="s">
        <v>84</v>
      </c>
      <c r="BK411" s="193">
        <f>ROUND(I411*H411,2)</f>
        <v>0</v>
      </c>
      <c r="BL411" s="20" t="s">
        <v>186</v>
      </c>
      <c r="BM411" s="192" t="s">
        <v>1080</v>
      </c>
    </row>
    <row r="412" spans="1:65" s="2" customFormat="1" ht="19.5">
      <c r="A412" s="37"/>
      <c r="B412" s="38"/>
      <c r="C412" s="39"/>
      <c r="D412" s="194" t="s">
        <v>188</v>
      </c>
      <c r="E412" s="39"/>
      <c r="F412" s="195" t="s">
        <v>1081</v>
      </c>
      <c r="G412" s="39"/>
      <c r="H412" s="39"/>
      <c r="I412" s="196"/>
      <c r="J412" s="39"/>
      <c r="K412" s="39"/>
      <c r="L412" s="42"/>
      <c r="M412" s="197"/>
      <c r="N412" s="198"/>
      <c r="O412" s="67"/>
      <c r="P412" s="67"/>
      <c r="Q412" s="67"/>
      <c r="R412" s="67"/>
      <c r="S412" s="67"/>
      <c r="T412" s="68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T412" s="20" t="s">
        <v>188</v>
      </c>
      <c r="AU412" s="20" t="s">
        <v>86</v>
      </c>
    </row>
    <row r="413" spans="1:65" s="2" customFormat="1" ht="11.25">
      <c r="A413" s="37"/>
      <c r="B413" s="38"/>
      <c r="C413" s="39"/>
      <c r="D413" s="199" t="s">
        <v>190</v>
      </c>
      <c r="E413" s="39"/>
      <c r="F413" s="200" t="s">
        <v>1082</v>
      </c>
      <c r="G413" s="39"/>
      <c r="H413" s="39"/>
      <c r="I413" s="196"/>
      <c r="J413" s="39"/>
      <c r="K413" s="39"/>
      <c r="L413" s="42"/>
      <c r="M413" s="197"/>
      <c r="N413" s="198"/>
      <c r="O413" s="67"/>
      <c r="P413" s="67"/>
      <c r="Q413" s="67"/>
      <c r="R413" s="67"/>
      <c r="S413" s="67"/>
      <c r="T413" s="68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T413" s="20" t="s">
        <v>190</v>
      </c>
      <c r="AU413" s="20" t="s">
        <v>86</v>
      </c>
    </row>
    <row r="414" spans="1:65" s="13" customFormat="1" ht="22.5">
      <c r="B414" s="201"/>
      <c r="C414" s="202"/>
      <c r="D414" s="194" t="s">
        <v>192</v>
      </c>
      <c r="E414" s="203" t="s">
        <v>19</v>
      </c>
      <c r="F414" s="204" t="s">
        <v>1083</v>
      </c>
      <c r="G414" s="202"/>
      <c r="H414" s="203" t="s">
        <v>19</v>
      </c>
      <c r="I414" s="205"/>
      <c r="J414" s="202"/>
      <c r="K414" s="202"/>
      <c r="L414" s="206"/>
      <c r="M414" s="207"/>
      <c r="N414" s="208"/>
      <c r="O414" s="208"/>
      <c r="P414" s="208"/>
      <c r="Q414" s="208"/>
      <c r="R414" s="208"/>
      <c r="S414" s="208"/>
      <c r="T414" s="209"/>
      <c r="AT414" s="210" t="s">
        <v>192</v>
      </c>
      <c r="AU414" s="210" t="s">
        <v>86</v>
      </c>
      <c r="AV414" s="13" t="s">
        <v>84</v>
      </c>
      <c r="AW414" s="13" t="s">
        <v>37</v>
      </c>
      <c r="AX414" s="13" t="s">
        <v>77</v>
      </c>
      <c r="AY414" s="210" t="s">
        <v>179</v>
      </c>
    </row>
    <row r="415" spans="1:65" s="13" customFormat="1" ht="22.5">
      <c r="B415" s="201"/>
      <c r="C415" s="202"/>
      <c r="D415" s="194" t="s">
        <v>192</v>
      </c>
      <c r="E415" s="203" t="s">
        <v>19</v>
      </c>
      <c r="F415" s="204" t="s">
        <v>1084</v>
      </c>
      <c r="G415" s="202"/>
      <c r="H415" s="203" t="s">
        <v>19</v>
      </c>
      <c r="I415" s="205"/>
      <c r="J415" s="202"/>
      <c r="K415" s="202"/>
      <c r="L415" s="206"/>
      <c r="M415" s="207"/>
      <c r="N415" s="208"/>
      <c r="O415" s="208"/>
      <c r="P415" s="208"/>
      <c r="Q415" s="208"/>
      <c r="R415" s="208"/>
      <c r="S415" s="208"/>
      <c r="T415" s="209"/>
      <c r="AT415" s="210" t="s">
        <v>192</v>
      </c>
      <c r="AU415" s="210" t="s">
        <v>86</v>
      </c>
      <c r="AV415" s="13" t="s">
        <v>84</v>
      </c>
      <c r="AW415" s="13" t="s">
        <v>37</v>
      </c>
      <c r="AX415" s="13" t="s">
        <v>77</v>
      </c>
      <c r="AY415" s="210" t="s">
        <v>179</v>
      </c>
    </row>
    <row r="416" spans="1:65" s="14" customFormat="1" ht="11.25">
      <c r="B416" s="211"/>
      <c r="C416" s="212"/>
      <c r="D416" s="194" t="s">
        <v>192</v>
      </c>
      <c r="E416" s="213" t="s">
        <v>19</v>
      </c>
      <c r="F416" s="214" t="s">
        <v>1085</v>
      </c>
      <c r="G416" s="212"/>
      <c r="H416" s="215">
        <v>0.96</v>
      </c>
      <c r="I416" s="216"/>
      <c r="J416" s="212"/>
      <c r="K416" s="212"/>
      <c r="L416" s="217"/>
      <c r="M416" s="218"/>
      <c r="N416" s="219"/>
      <c r="O416" s="219"/>
      <c r="P416" s="219"/>
      <c r="Q416" s="219"/>
      <c r="R416" s="219"/>
      <c r="S416" s="219"/>
      <c r="T416" s="220"/>
      <c r="AT416" s="221" t="s">
        <v>192</v>
      </c>
      <c r="AU416" s="221" t="s">
        <v>86</v>
      </c>
      <c r="AV416" s="14" t="s">
        <v>86</v>
      </c>
      <c r="AW416" s="14" t="s">
        <v>37</v>
      </c>
      <c r="AX416" s="14" t="s">
        <v>84</v>
      </c>
      <c r="AY416" s="221" t="s">
        <v>179</v>
      </c>
    </row>
    <row r="417" spans="1:65" s="2" customFormat="1" ht="24.2" customHeight="1">
      <c r="A417" s="37"/>
      <c r="B417" s="38"/>
      <c r="C417" s="181" t="s">
        <v>601</v>
      </c>
      <c r="D417" s="181" t="s">
        <v>181</v>
      </c>
      <c r="E417" s="182" t="s">
        <v>1086</v>
      </c>
      <c r="F417" s="183" t="s">
        <v>1087</v>
      </c>
      <c r="G417" s="184" t="s">
        <v>228</v>
      </c>
      <c r="H417" s="185">
        <v>9.6000000000000002E-2</v>
      </c>
      <c r="I417" s="186"/>
      <c r="J417" s="187">
        <f>ROUND(I417*H417,2)</f>
        <v>0</v>
      </c>
      <c r="K417" s="183" t="s">
        <v>185</v>
      </c>
      <c r="L417" s="42"/>
      <c r="M417" s="188" t="s">
        <v>19</v>
      </c>
      <c r="N417" s="189" t="s">
        <v>48</v>
      </c>
      <c r="O417" s="67"/>
      <c r="P417" s="190">
        <f>O417*H417</f>
        <v>0</v>
      </c>
      <c r="Q417" s="190">
        <v>0</v>
      </c>
      <c r="R417" s="190">
        <f>Q417*H417</f>
        <v>0</v>
      </c>
      <c r="S417" s="190">
        <v>2.4</v>
      </c>
      <c r="T417" s="191">
        <f>S417*H417</f>
        <v>0.23039999999999999</v>
      </c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R417" s="192" t="s">
        <v>186</v>
      </c>
      <c r="AT417" s="192" t="s">
        <v>181</v>
      </c>
      <c r="AU417" s="192" t="s">
        <v>86</v>
      </c>
      <c r="AY417" s="20" t="s">
        <v>179</v>
      </c>
      <c r="BE417" s="193">
        <f>IF(N417="základní",J417,0)</f>
        <v>0</v>
      </c>
      <c r="BF417" s="193">
        <f>IF(N417="snížená",J417,0)</f>
        <v>0</v>
      </c>
      <c r="BG417" s="193">
        <f>IF(N417="zákl. přenesená",J417,0)</f>
        <v>0</v>
      </c>
      <c r="BH417" s="193">
        <f>IF(N417="sníž. přenesená",J417,0)</f>
        <v>0</v>
      </c>
      <c r="BI417" s="193">
        <f>IF(N417="nulová",J417,0)</f>
        <v>0</v>
      </c>
      <c r="BJ417" s="20" t="s">
        <v>84</v>
      </c>
      <c r="BK417" s="193">
        <f>ROUND(I417*H417,2)</f>
        <v>0</v>
      </c>
      <c r="BL417" s="20" t="s">
        <v>186</v>
      </c>
      <c r="BM417" s="192" t="s">
        <v>1088</v>
      </c>
    </row>
    <row r="418" spans="1:65" s="2" customFormat="1" ht="19.5">
      <c r="A418" s="37"/>
      <c r="B418" s="38"/>
      <c r="C418" s="39"/>
      <c r="D418" s="194" t="s">
        <v>188</v>
      </c>
      <c r="E418" s="39"/>
      <c r="F418" s="195" t="s">
        <v>1089</v>
      </c>
      <c r="G418" s="39"/>
      <c r="H418" s="39"/>
      <c r="I418" s="196"/>
      <c r="J418" s="39"/>
      <c r="K418" s="39"/>
      <c r="L418" s="42"/>
      <c r="M418" s="197"/>
      <c r="N418" s="198"/>
      <c r="O418" s="67"/>
      <c r="P418" s="67"/>
      <c r="Q418" s="67"/>
      <c r="R418" s="67"/>
      <c r="S418" s="67"/>
      <c r="T418" s="68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T418" s="20" t="s">
        <v>188</v>
      </c>
      <c r="AU418" s="20" t="s">
        <v>86</v>
      </c>
    </row>
    <row r="419" spans="1:65" s="2" customFormat="1" ht="11.25">
      <c r="A419" s="37"/>
      <c r="B419" s="38"/>
      <c r="C419" s="39"/>
      <c r="D419" s="199" t="s">
        <v>190</v>
      </c>
      <c r="E419" s="39"/>
      <c r="F419" s="200" t="s">
        <v>1090</v>
      </c>
      <c r="G419" s="39"/>
      <c r="H419" s="39"/>
      <c r="I419" s="196"/>
      <c r="J419" s="39"/>
      <c r="K419" s="39"/>
      <c r="L419" s="42"/>
      <c r="M419" s="197"/>
      <c r="N419" s="198"/>
      <c r="O419" s="67"/>
      <c r="P419" s="67"/>
      <c r="Q419" s="67"/>
      <c r="R419" s="67"/>
      <c r="S419" s="67"/>
      <c r="T419" s="68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T419" s="20" t="s">
        <v>190</v>
      </c>
      <c r="AU419" s="20" t="s">
        <v>86</v>
      </c>
    </row>
    <row r="420" spans="1:65" s="13" customFormat="1" ht="33.75">
      <c r="B420" s="201"/>
      <c r="C420" s="202"/>
      <c r="D420" s="194" t="s">
        <v>192</v>
      </c>
      <c r="E420" s="203" t="s">
        <v>19</v>
      </c>
      <c r="F420" s="204" t="s">
        <v>1091</v>
      </c>
      <c r="G420" s="202"/>
      <c r="H420" s="203" t="s">
        <v>19</v>
      </c>
      <c r="I420" s="205"/>
      <c r="J420" s="202"/>
      <c r="K420" s="202"/>
      <c r="L420" s="206"/>
      <c r="M420" s="207"/>
      <c r="N420" s="208"/>
      <c r="O420" s="208"/>
      <c r="P420" s="208"/>
      <c r="Q420" s="208"/>
      <c r="R420" s="208"/>
      <c r="S420" s="208"/>
      <c r="T420" s="209"/>
      <c r="AT420" s="210" t="s">
        <v>192</v>
      </c>
      <c r="AU420" s="210" t="s">
        <v>86</v>
      </c>
      <c r="AV420" s="13" t="s">
        <v>84</v>
      </c>
      <c r="AW420" s="13" t="s">
        <v>37</v>
      </c>
      <c r="AX420" s="13" t="s">
        <v>77</v>
      </c>
      <c r="AY420" s="210" t="s">
        <v>179</v>
      </c>
    </row>
    <row r="421" spans="1:65" s="13" customFormat="1" ht="11.25">
      <c r="B421" s="201"/>
      <c r="C421" s="202"/>
      <c r="D421" s="194" t="s">
        <v>192</v>
      </c>
      <c r="E421" s="203" t="s">
        <v>19</v>
      </c>
      <c r="F421" s="204" t="s">
        <v>1092</v>
      </c>
      <c r="G421" s="202"/>
      <c r="H421" s="203" t="s">
        <v>19</v>
      </c>
      <c r="I421" s="205"/>
      <c r="J421" s="202"/>
      <c r="K421" s="202"/>
      <c r="L421" s="206"/>
      <c r="M421" s="207"/>
      <c r="N421" s="208"/>
      <c r="O421" s="208"/>
      <c r="P421" s="208"/>
      <c r="Q421" s="208"/>
      <c r="R421" s="208"/>
      <c r="S421" s="208"/>
      <c r="T421" s="209"/>
      <c r="AT421" s="210" t="s">
        <v>192</v>
      </c>
      <c r="AU421" s="210" t="s">
        <v>86</v>
      </c>
      <c r="AV421" s="13" t="s">
        <v>84</v>
      </c>
      <c r="AW421" s="13" t="s">
        <v>37</v>
      </c>
      <c r="AX421" s="13" t="s">
        <v>77</v>
      </c>
      <c r="AY421" s="210" t="s">
        <v>179</v>
      </c>
    </row>
    <row r="422" spans="1:65" s="14" customFormat="1" ht="11.25">
      <c r="B422" s="211"/>
      <c r="C422" s="212"/>
      <c r="D422" s="194" t="s">
        <v>192</v>
      </c>
      <c r="E422" s="213" t="s">
        <v>19</v>
      </c>
      <c r="F422" s="214" t="s">
        <v>1004</v>
      </c>
      <c r="G422" s="212"/>
      <c r="H422" s="215">
        <v>9.6000000000000002E-2</v>
      </c>
      <c r="I422" s="216"/>
      <c r="J422" s="212"/>
      <c r="K422" s="212"/>
      <c r="L422" s="217"/>
      <c r="M422" s="218"/>
      <c r="N422" s="219"/>
      <c r="O422" s="219"/>
      <c r="P422" s="219"/>
      <c r="Q422" s="219"/>
      <c r="R422" s="219"/>
      <c r="S422" s="219"/>
      <c r="T422" s="220"/>
      <c r="AT422" s="221" t="s">
        <v>192</v>
      </c>
      <c r="AU422" s="221" t="s">
        <v>86</v>
      </c>
      <c r="AV422" s="14" t="s">
        <v>86</v>
      </c>
      <c r="AW422" s="14" t="s">
        <v>37</v>
      </c>
      <c r="AX422" s="14" t="s">
        <v>84</v>
      </c>
      <c r="AY422" s="221" t="s">
        <v>179</v>
      </c>
    </row>
    <row r="423" spans="1:65" s="2" customFormat="1" ht="33" customHeight="1">
      <c r="A423" s="37"/>
      <c r="B423" s="38"/>
      <c r="C423" s="181" t="s">
        <v>608</v>
      </c>
      <c r="D423" s="181" t="s">
        <v>181</v>
      </c>
      <c r="E423" s="182" t="s">
        <v>500</v>
      </c>
      <c r="F423" s="183" t="s">
        <v>501</v>
      </c>
      <c r="G423" s="184" t="s">
        <v>184</v>
      </c>
      <c r="H423" s="185">
        <v>1</v>
      </c>
      <c r="I423" s="186"/>
      <c r="J423" s="187">
        <f>ROUND(I423*H423,2)</f>
        <v>0</v>
      </c>
      <c r="K423" s="183" t="s">
        <v>185</v>
      </c>
      <c r="L423" s="42"/>
      <c r="M423" s="188" t="s">
        <v>19</v>
      </c>
      <c r="N423" s="189" t="s">
        <v>48</v>
      </c>
      <c r="O423" s="67"/>
      <c r="P423" s="190">
        <f>O423*H423</f>
        <v>0</v>
      </c>
      <c r="Q423" s="190">
        <v>0</v>
      </c>
      <c r="R423" s="190">
        <f>Q423*H423</f>
        <v>0</v>
      </c>
      <c r="S423" s="190">
        <v>0</v>
      </c>
      <c r="T423" s="191">
        <f>S423*H423</f>
        <v>0</v>
      </c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R423" s="192" t="s">
        <v>186</v>
      </c>
      <c r="AT423" s="192" t="s">
        <v>181</v>
      </c>
      <c r="AU423" s="192" t="s">
        <v>86</v>
      </c>
      <c r="AY423" s="20" t="s">
        <v>179</v>
      </c>
      <c r="BE423" s="193">
        <f>IF(N423="základní",J423,0)</f>
        <v>0</v>
      </c>
      <c r="BF423" s="193">
        <f>IF(N423="snížená",J423,0)</f>
        <v>0</v>
      </c>
      <c r="BG423" s="193">
        <f>IF(N423="zákl. přenesená",J423,0)</f>
        <v>0</v>
      </c>
      <c r="BH423" s="193">
        <f>IF(N423="sníž. přenesená",J423,0)</f>
        <v>0</v>
      </c>
      <c r="BI423" s="193">
        <f>IF(N423="nulová",J423,0)</f>
        <v>0</v>
      </c>
      <c r="BJ423" s="20" t="s">
        <v>84</v>
      </c>
      <c r="BK423" s="193">
        <f>ROUND(I423*H423,2)</f>
        <v>0</v>
      </c>
      <c r="BL423" s="20" t="s">
        <v>186</v>
      </c>
      <c r="BM423" s="192" t="s">
        <v>502</v>
      </c>
    </row>
    <row r="424" spans="1:65" s="2" customFormat="1" ht="48.75">
      <c r="A424" s="37"/>
      <c r="B424" s="38"/>
      <c r="C424" s="39"/>
      <c r="D424" s="194" t="s">
        <v>188</v>
      </c>
      <c r="E424" s="39"/>
      <c r="F424" s="195" t="s">
        <v>503</v>
      </c>
      <c r="G424" s="39"/>
      <c r="H424" s="39"/>
      <c r="I424" s="196"/>
      <c r="J424" s="39"/>
      <c r="K424" s="39"/>
      <c r="L424" s="42"/>
      <c r="M424" s="197"/>
      <c r="N424" s="198"/>
      <c r="O424" s="67"/>
      <c r="P424" s="67"/>
      <c r="Q424" s="67"/>
      <c r="R424" s="67"/>
      <c r="S424" s="67"/>
      <c r="T424" s="68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T424" s="20" t="s">
        <v>188</v>
      </c>
      <c r="AU424" s="20" t="s">
        <v>86</v>
      </c>
    </row>
    <row r="425" spans="1:65" s="2" customFormat="1" ht="11.25">
      <c r="A425" s="37"/>
      <c r="B425" s="38"/>
      <c r="C425" s="39"/>
      <c r="D425" s="199" t="s">
        <v>190</v>
      </c>
      <c r="E425" s="39"/>
      <c r="F425" s="200" t="s">
        <v>504</v>
      </c>
      <c r="G425" s="39"/>
      <c r="H425" s="39"/>
      <c r="I425" s="196"/>
      <c r="J425" s="39"/>
      <c r="K425" s="39"/>
      <c r="L425" s="42"/>
      <c r="M425" s="197"/>
      <c r="N425" s="198"/>
      <c r="O425" s="67"/>
      <c r="P425" s="67"/>
      <c r="Q425" s="67"/>
      <c r="R425" s="67"/>
      <c r="S425" s="67"/>
      <c r="T425" s="68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T425" s="20" t="s">
        <v>190</v>
      </c>
      <c r="AU425" s="20" t="s">
        <v>86</v>
      </c>
    </row>
    <row r="426" spans="1:65" s="13" customFormat="1" ht="22.5">
      <c r="B426" s="201"/>
      <c r="C426" s="202"/>
      <c r="D426" s="194" t="s">
        <v>192</v>
      </c>
      <c r="E426" s="203" t="s">
        <v>19</v>
      </c>
      <c r="F426" s="204" t="s">
        <v>1093</v>
      </c>
      <c r="G426" s="202"/>
      <c r="H426" s="203" t="s">
        <v>19</v>
      </c>
      <c r="I426" s="205"/>
      <c r="J426" s="202"/>
      <c r="K426" s="202"/>
      <c r="L426" s="206"/>
      <c r="M426" s="207"/>
      <c r="N426" s="208"/>
      <c r="O426" s="208"/>
      <c r="P426" s="208"/>
      <c r="Q426" s="208"/>
      <c r="R426" s="208"/>
      <c r="S426" s="208"/>
      <c r="T426" s="209"/>
      <c r="AT426" s="210" t="s">
        <v>192</v>
      </c>
      <c r="AU426" s="210" t="s">
        <v>86</v>
      </c>
      <c r="AV426" s="13" t="s">
        <v>84</v>
      </c>
      <c r="AW426" s="13" t="s">
        <v>37</v>
      </c>
      <c r="AX426" s="13" t="s">
        <v>77</v>
      </c>
      <c r="AY426" s="210" t="s">
        <v>179</v>
      </c>
    </row>
    <row r="427" spans="1:65" s="13" customFormat="1" ht="22.5">
      <c r="B427" s="201"/>
      <c r="C427" s="202"/>
      <c r="D427" s="194" t="s">
        <v>192</v>
      </c>
      <c r="E427" s="203" t="s">
        <v>19</v>
      </c>
      <c r="F427" s="204" t="s">
        <v>224</v>
      </c>
      <c r="G427" s="202"/>
      <c r="H427" s="203" t="s">
        <v>19</v>
      </c>
      <c r="I427" s="205"/>
      <c r="J427" s="202"/>
      <c r="K427" s="202"/>
      <c r="L427" s="206"/>
      <c r="M427" s="207"/>
      <c r="N427" s="208"/>
      <c r="O427" s="208"/>
      <c r="P427" s="208"/>
      <c r="Q427" s="208"/>
      <c r="R427" s="208"/>
      <c r="S427" s="208"/>
      <c r="T427" s="209"/>
      <c r="AT427" s="210" t="s">
        <v>192</v>
      </c>
      <c r="AU427" s="210" t="s">
        <v>86</v>
      </c>
      <c r="AV427" s="13" t="s">
        <v>84</v>
      </c>
      <c r="AW427" s="13" t="s">
        <v>37</v>
      </c>
      <c r="AX427" s="13" t="s">
        <v>77</v>
      </c>
      <c r="AY427" s="210" t="s">
        <v>179</v>
      </c>
    </row>
    <row r="428" spans="1:65" s="14" customFormat="1" ht="11.25">
      <c r="B428" s="211"/>
      <c r="C428" s="212"/>
      <c r="D428" s="194" t="s">
        <v>192</v>
      </c>
      <c r="E428" s="213" t="s">
        <v>19</v>
      </c>
      <c r="F428" s="214" t="s">
        <v>204</v>
      </c>
      <c r="G428" s="212"/>
      <c r="H428" s="215">
        <v>1</v>
      </c>
      <c r="I428" s="216"/>
      <c r="J428" s="212"/>
      <c r="K428" s="212"/>
      <c r="L428" s="217"/>
      <c r="M428" s="218"/>
      <c r="N428" s="219"/>
      <c r="O428" s="219"/>
      <c r="P428" s="219"/>
      <c r="Q428" s="219"/>
      <c r="R428" s="219"/>
      <c r="S428" s="219"/>
      <c r="T428" s="220"/>
      <c r="AT428" s="221" t="s">
        <v>192</v>
      </c>
      <c r="AU428" s="221" t="s">
        <v>86</v>
      </c>
      <c r="AV428" s="14" t="s">
        <v>86</v>
      </c>
      <c r="AW428" s="14" t="s">
        <v>37</v>
      </c>
      <c r="AX428" s="14" t="s">
        <v>84</v>
      </c>
      <c r="AY428" s="221" t="s">
        <v>179</v>
      </c>
    </row>
    <row r="429" spans="1:65" s="12" customFormat="1" ht="22.9" customHeight="1">
      <c r="B429" s="165"/>
      <c r="C429" s="166"/>
      <c r="D429" s="167" t="s">
        <v>76</v>
      </c>
      <c r="E429" s="179" t="s">
        <v>507</v>
      </c>
      <c r="F429" s="179" t="s">
        <v>508</v>
      </c>
      <c r="G429" s="166"/>
      <c r="H429" s="166"/>
      <c r="I429" s="169"/>
      <c r="J429" s="180">
        <f>BK429</f>
        <v>0</v>
      </c>
      <c r="K429" s="166"/>
      <c r="L429" s="171"/>
      <c r="M429" s="172"/>
      <c r="N429" s="173"/>
      <c r="O429" s="173"/>
      <c r="P429" s="174">
        <f>SUM(P430:P470)</f>
        <v>0</v>
      </c>
      <c r="Q429" s="173"/>
      <c r="R429" s="174">
        <f>SUM(R430:R470)</f>
        <v>0</v>
      </c>
      <c r="S429" s="173"/>
      <c r="T429" s="175">
        <f>SUM(T430:T470)</f>
        <v>0</v>
      </c>
      <c r="AR429" s="176" t="s">
        <v>84</v>
      </c>
      <c r="AT429" s="177" t="s">
        <v>76</v>
      </c>
      <c r="AU429" s="177" t="s">
        <v>84</v>
      </c>
      <c r="AY429" s="176" t="s">
        <v>179</v>
      </c>
      <c r="BK429" s="178">
        <f>SUM(BK430:BK470)</f>
        <v>0</v>
      </c>
    </row>
    <row r="430" spans="1:65" s="2" customFormat="1" ht="21.75" customHeight="1">
      <c r="A430" s="37"/>
      <c r="B430" s="38"/>
      <c r="C430" s="181" t="s">
        <v>615</v>
      </c>
      <c r="D430" s="181" t="s">
        <v>181</v>
      </c>
      <c r="E430" s="182" t="s">
        <v>510</v>
      </c>
      <c r="F430" s="183" t="s">
        <v>511</v>
      </c>
      <c r="G430" s="184" t="s">
        <v>332</v>
      </c>
      <c r="H430" s="185">
        <v>1.179</v>
      </c>
      <c r="I430" s="186"/>
      <c r="J430" s="187">
        <f>ROUND(I430*H430,2)</f>
        <v>0</v>
      </c>
      <c r="K430" s="183" t="s">
        <v>185</v>
      </c>
      <c r="L430" s="42"/>
      <c r="M430" s="188" t="s">
        <v>19</v>
      </c>
      <c r="N430" s="189" t="s">
        <v>48</v>
      </c>
      <c r="O430" s="67"/>
      <c r="P430" s="190">
        <f>O430*H430</f>
        <v>0</v>
      </c>
      <c r="Q430" s="190">
        <v>0</v>
      </c>
      <c r="R430" s="190">
        <f>Q430*H430</f>
        <v>0</v>
      </c>
      <c r="S430" s="190">
        <v>0</v>
      </c>
      <c r="T430" s="191">
        <f>S430*H430</f>
        <v>0</v>
      </c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R430" s="192" t="s">
        <v>186</v>
      </c>
      <c r="AT430" s="192" t="s">
        <v>181</v>
      </c>
      <c r="AU430" s="192" t="s">
        <v>86</v>
      </c>
      <c r="AY430" s="20" t="s">
        <v>179</v>
      </c>
      <c r="BE430" s="193">
        <f>IF(N430="základní",J430,0)</f>
        <v>0</v>
      </c>
      <c r="BF430" s="193">
        <f>IF(N430="snížená",J430,0)</f>
        <v>0</v>
      </c>
      <c r="BG430" s="193">
        <f>IF(N430="zákl. přenesená",J430,0)</f>
        <v>0</v>
      </c>
      <c r="BH430" s="193">
        <f>IF(N430="sníž. přenesená",J430,0)</f>
        <v>0</v>
      </c>
      <c r="BI430" s="193">
        <f>IF(N430="nulová",J430,0)</f>
        <v>0</v>
      </c>
      <c r="BJ430" s="20" t="s">
        <v>84</v>
      </c>
      <c r="BK430" s="193">
        <f>ROUND(I430*H430,2)</f>
        <v>0</v>
      </c>
      <c r="BL430" s="20" t="s">
        <v>186</v>
      </c>
      <c r="BM430" s="192" t="s">
        <v>512</v>
      </c>
    </row>
    <row r="431" spans="1:65" s="2" customFormat="1" ht="19.5">
      <c r="A431" s="37"/>
      <c r="B431" s="38"/>
      <c r="C431" s="39"/>
      <c r="D431" s="194" t="s">
        <v>188</v>
      </c>
      <c r="E431" s="39"/>
      <c r="F431" s="195" t="s">
        <v>513</v>
      </c>
      <c r="G431" s="39"/>
      <c r="H431" s="39"/>
      <c r="I431" s="196"/>
      <c r="J431" s="39"/>
      <c r="K431" s="39"/>
      <c r="L431" s="42"/>
      <c r="M431" s="197"/>
      <c r="N431" s="198"/>
      <c r="O431" s="67"/>
      <c r="P431" s="67"/>
      <c r="Q431" s="67"/>
      <c r="R431" s="67"/>
      <c r="S431" s="67"/>
      <c r="T431" s="68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T431" s="20" t="s">
        <v>188</v>
      </c>
      <c r="AU431" s="20" t="s">
        <v>86</v>
      </c>
    </row>
    <row r="432" spans="1:65" s="2" customFormat="1" ht="11.25">
      <c r="A432" s="37"/>
      <c r="B432" s="38"/>
      <c r="C432" s="39"/>
      <c r="D432" s="199" t="s">
        <v>190</v>
      </c>
      <c r="E432" s="39"/>
      <c r="F432" s="200" t="s">
        <v>514</v>
      </c>
      <c r="G432" s="39"/>
      <c r="H432" s="39"/>
      <c r="I432" s="196"/>
      <c r="J432" s="39"/>
      <c r="K432" s="39"/>
      <c r="L432" s="42"/>
      <c r="M432" s="197"/>
      <c r="N432" s="198"/>
      <c r="O432" s="67"/>
      <c r="P432" s="67"/>
      <c r="Q432" s="67"/>
      <c r="R432" s="67"/>
      <c r="S432" s="67"/>
      <c r="T432" s="68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T432" s="20" t="s">
        <v>190</v>
      </c>
      <c r="AU432" s="20" t="s">
        <v>86</v>
      </c>
    </row>
    <row r="433" spans="1:65" s="14" customFormat="1" ht="11.25">
      <c r="B433" s="211"/>
      <c r="C433" s="212"/>
      <c r="D433" s="194" t="s">
        <v>192</v>
      </c>
      <c r="E433" s="213" t="s">
        <v>19</v>
      </c>
      <c r="F433" s="214" t="s">
        <v>1094</v>
      </c>
      <c r="G433" s="212"/>
      <c r="H433" s="215">
        <v>1.179</v>
      </c>
      <c r="I433" s="216"/>
      <c r="J433" s="212"/>
      <c r="K433" s="212"/>
      <c r="L433" s="217"/>
      <c r="M433" s="218"/>
      <c r="N433" s="219"/>
      <c r="O433" s="219"/>
      <c r="P433" s="219"/>
      <c r="Q433" s="219"/>
      <c r="R433" s="219"/>
      <c r="S433" s="219"/>
      <c r="T433" s="220"/>
      <c r="AT433" s="221" t="s">
        <v>192</v>
      </c>
      <c r="AU433" s="221" t="s">
        <v>86</v>
      </c>
      <c r="AV433" s="14" t="s">
        <v>86</v>
      </c>
      <c r="AW433" s="14" t="s">
        <v>37</v>
      </c>
      <c r="AX433" s="14" t="s">
        <v>84</v>
      </c>
      <c r="AY433" s="221" t="s">
        <v>179</v>
      </c>
    </row>
    <row r="434" spans="1:65" s="2" customFormat="1" ht="24.2" customHeight="1">
      <c r="A434" s="37"/>
      <c r="B434" s="38"/>
      <c r="C434" s="181" t="s">
        <v>622</v>
      </c>
      <c r="D434" s="181" t="s">
        <v>181</v>
      </c>
      <c r="E434" s="182" t="s">
        <v>517</v>
      </c>
      <c r="F434" s="183" t="s">
        <v>518</v>
      </c>
      <c r="G434" s="184" t="s">
        <v>332</v>
      </c>
      <c r="H434" s="185">
        <v>22.401</v>
      </c>
      <c r="I434" s="186"/>
      <c r="J434" s="187">
        <f>ROUND(I434*H434,2)</f>
        <v>0</v>
      </c>
      <c r="K434" s="183" t="s">
        <v>185</v>
      </c>
      <c r="L434" s="42"/>
      <c r="M434" s="188" t="s">
        <v>19</v>
      </c>
      <c r="N434" s="189" t="s">
        <v>48</v>
      </c>
      <c r="O434" s="67"/>
      <c r="P434" s="190">
        <f>O434*H434</f>
        <v>0</v>
      </c>
      <c r="Q434" s="190">
        <v>0</v>
      </c>
      <c r="R434" s="190">
        <f>Q434*H434</f>
        <v>0</v>
      </c>
      <c r="S434" s="190">
        <v>0</v>
      </c>
      <c r="T434" s="191">
        <f>S434*H434</f>
        <v>0</v>
      </c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R434" s="192" t="s">
        <v>186</v>
      </c>
      <c r="AT434" s="192" t="s">
        <v>181</v>
      </c>
      <c r="AU434" s="192" t="s">
        <v>86</v>
      </c>
      <c r="AY434" s="20" t="s">
        <v>179</v>
      </c>
      <c r="BE434" s="193">
        <f>IF(N434="základní",J434,0)</f>
        <v>0</v>
      </c>
      <c r="BF434" s="193">
        <f>IF(N434="snížená",J434,0)</f>
        <v>0</v>
      </c>
      <c r="BG434" s="193">
        <f>IF(N434="zákl. přenesená",J434,0)</f>
        <v>0</v>
      </c>
      <c r="BH434" s="193">
        <f>IF(N434="sníž. přenesená",J434,0)</f>
        <v>0</v>
      </c>
      <c r="BI434" s="193">
        <f>IF(N434="nulová",J434,0)</f>
        <v>0</v>
      </c>
      <c r="BJ434" s="20" t="s">
        <v>84</v>
      </c>
      <c r="BK434" s="193">
        <f>ROUND(I434*H434,2)</f>
        <v>0</v>
      </c>
      <c r="BL434" s="20" t="s">
        <v>186</v>
      </c>
      <c r="BM434" s="192" t="s">
        <v>519</v>
      </c>
    </row>
    <row r="435" spans="1:65" s="2" customFormat="1" ht="19.5">
      <c r="A435" s="37"/>
      <c r="B435" s="38"/>
      <c r="C435" s="39"/>
      <c r="D435" s="194" t="s">
        <v>188</v>
      </c>
      <c r="E435" s="39"/>
      <c r="F435" s="195" t="s">
        <v>520</v>
      </c>
      <c r="G435" s="39"/>
      <c r="H435" s="39"/>
      <c r="I435" s="196"/>
      <c r="J435" s="39"/>
      <c r="K435" s="39"/>
      <c r="L435" s="42"/>
      <c r="M435" s="197"/>
      <c r="N435" s="198"/>
      <c r="O435" s="67"/>
      <c r="P435" s="67"/>
      <c r="Q435" s="67"/>
      <c r="R435" s="67"/>
      <c r="S435" s="67"/>
      <c r="T435" s="68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T435" s="20" t="s">
        <v>188</v>
      </c>
      <c r="AU435" s="20" t="s">
        <v>86</v>
      </c>
    </row>
    <row r="436" spans="1:65" s="2" customFormat="1" ht="11.25">
      <c r="A436" s="37"/>
      <c r="B436" s="38"/>
      <c r="C436" s="39"/>
      <c r="D436" s="199" t="s">
        <v>190</v>
      </c>
      <c r="E436" s="39"/>
      <c r="F436" s="200" t="s">
        <v>521</v>
      </c>
      <c r="G436" s="39"/>
      <c r="H436" s="39"/>
      <c r="I436" s="196"/>
      <c r="J436" s="39"/>
      <c r="K436" s="39"/>
      <c r="L436" s="42"/>
      <c r="M436" s="197"/>
      <c r="N436" s="198"/>
      <c r="O436" s="67"/>
      <c r="P436" s="67"/>
      <c r="Q436" s="67"/>
      <c r="R436" s="67"/>
      <c r="S436" s="67"/>
      <c r="T436" s="68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T436" s="20" t="s">
        <v>190</v>
      </c>
      <c r="AU436" s="20" t="s">
        <v>86</v>
      </c>
    </row>
    <row r="437" spans="1:65" s="13" customFormat="1" ht="22.5">
      <c r="B437" s="201"/>
      <c r="C437" s="202"/>
      <c r="D437" s="194" t="s">
        <v>192</v>
      </c>
      <c r="E437" s="203" t="s">
        <v>19</v>
      </c>
      <c r="F437" s="204" t="s">
        <v>522</v>
      </c>
      <c r="G437" s="202"/>
      <c r="H437" s="203" t="s">
        <v>19</v>
      </c>
      <c r="I437" s="205"/>
      <c r="J437" s="202"/>
      <c r="K437" s="202"/>
      <c r="L437" s="206"/>
      <c r="M437" s="207"/>
      <c r="N437" s="208"/>
      <c r="O437" s="208"/>
      <c r="P437" s="208"/>
      <c r="Q437" s="208"/>
      <c r="R437" s="208"/>
      <c r="S437" s="208"/>
      <c r="T437" s="209"/>
      <c r="AT437" s="210" t="s">
        <v>192</v>
      </c>
      <c r="AU437" s="210" t="s">
        <v>86</v>
      </c>
      <c r="AV437" s="13" t="s">
        <v>84</v>
      </c>
      <c r="AW437" s="13" t="s">
        <v>37</v>
      </c>
      <c r="AX437" s="13" t="s">
        <v>77</v>
      </c>
      <c r="AY437" s="210" t="s">
        <v>179</v>
      </c>
    </row>
    <row r="438" spans="1:65" s="13" customFormat="1" ht="11.25">
      <c r="B438" s="201"/>
      <c r="C438" s="202"/>
      <c r="D438" s="194" t="s">
        <v>192</v>
      </c>
      <c r="E438" s="203" t="s">
        <v>19</v>
      </c>
      <c r="F438" s="204" t="s">
        <v>523</v>
      </c>
      <c r="G438" s="202"/>
      <c r="H438" s="203" t="s">
        <v>19</v>
      </c>
      <c r="I438" s="205"/>
      <c r="J438" s="202"/>
      <c r="K438" s="202"/>
      <c r="L438" s="206"/>
      <c r="M438" s="207"/>
      <c r="N438" s="208"/>
      <c r="O438" s="208"/>
      <c r="P438" s="208"/>
      <c r="Q438" s="208"/>
      <c r="R438" s="208"/>
      <c r="S438" s="208"/>
      <c r="T438" s="209"/>
      <c r="AT438" s="210" t="s">
        <v>192</v>
      </c>
      <c r="AU438" s="210" t="s">
        <v>86</v>
      </c>
      <c r="AV438" s="13" t="s">
        <v>84</v>
      </c>
      <c r="AW438" s="13" t="s">
        <v>37</v>
      </c>
      <c r="AX438" s="13" t="s">
        <v>77</v>
      </c>
      <c r="AY438" s="210" t="s">
        <v>179</v>
      </c>
    </row>
    <row r="439" spans="1:65" s="14" customFormat="1" ht="11.25">
      <c r="B439" s="211"/>
      <c r="C439" s="212"/>
      <c r="D439" s="194" t="s">
        <v>192</v>
      </c>
      <c r="E439" s="213" t="s">
        <v>19</v>
      </c>
      <c r="F439" s="214" t="s">
        <v>1095</v>
      </c>
      <c r="G439" s="212"/>
      <c r="H439" s="215">
        <v>22.401</v>
      </c>
      <c r="I439" s="216"/>
      <c r="J439" s="212"/>
      <c r="K439" s="212"/>
      <c r="L439" s="217"/>
      <c r="M439" s="218"/>
      <c r="N439" s="219"/>
      <c r="O439" s="219"/>
      <c r="P439" s="219"/>
      <c r="Q439" s="219"/>
      <c r="R439" s="219"/>
      <c r="S439" s="219"/>
      <c r="T439" s="220"/>
      <c r="AT439" s="221" t="s">
        <v>192</v>
      </c>
      <c r="AU439" s="221" t="s">
        <v>86</v>
      </c>
      <c r="AV439" s="14" t="s">
        <v>86</v>
      </c>
      <c r="AW439" s="14" t="s">
        <v>37</v>
      </c>
      <c r="AX439" s="14" t="s">
        <v>84</v>
      </c>
      <c r="AY439" s="221" t="s">
        <v>179</v>
      </c>
    </row>
    <row r="440" spans="1:65" s="2" customFormat="1" ht="21.75" customHeight="1">
      <c r="A440" s="37"/>
      <c r="B440" s="38"/>
      <c r="C440" s="181" t="s">
        <v>630</v>
      </c>
      <c r="D440" s="181" t="s">
        <v>181</v>
      </c>
      <c r="E440" s="182" t="s">
        <v>526</v>
      </c>
      <c r="F440" s="183" t="s">
        <v>527</v>
      </c>
      <c r="G440" s="184" t="s">
        <v>332</v>
      </c>
      <c r="H440" s="185">
        <v>3.996</v>
      </c>
      <c r="I440" s="186"/>
      <c r="J440" s="187">
        <f>ROUND(I440*H440,2)</f>
        <v>0</v>
      </c>
      <c r="K440" s="183" t="s">
        <v>185</v>
      </c>
      <c r="L440" s="42"/>
      <c r="M440" s="188" t="s">
        <v>19</v>
      </c>
      <c r="N440" s="189" t="s">
        <v>48</v>
      </c>
      <c r="O440" s="67"/>
      <c r="P440" s="190">
        <f>O440*H440</f>
        <v>0</v>
      </c>
      <c r="Q440" s="190">
        <v>0</v>
      </c>
      <c r="R440" s="190">
        <f>Q440*H440</f>
        <v>0</v>
      </c>
      <c r="S440" s="190">
        <v>0</v>
      </c>
      <c r="T440" s="191">
        <f>S440*H440</f>
        <v>0</v>
      </c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R440" s="192" t="s">
        <v>186</v>
      </c>
      <c r="AT440" s="192" t="s">
        <v>181</v>
      </c>
      <c r="AU440" s="192" t="s">
        <v>86</v>
      </c>
      <c r="AY440" s="20" t="s">
        <v>179</v>
      </c>
      <c r="BE440" s="193">
        <f>IF(N440="základní",J440,0)</f>
        <v>0</v>
      </c>
      <c r="BF440" s="193">
        <f>IF(N440="snížená",J440,0)</f>
        <v>0</v>
      </c>
      <c r="BG440" s="193">
        <f>IF(N440="zákl. přenesená",J440,0)</f>
        <v>0</v>
      </c>
      <c r="BH440" s="193">
        <f>IF(N440="sníž. přenesená",J440,0)</f>
        <v>0</v>
      </c>
      <c r="BI440" s="193">
        <f>IF(N440="nulová",J440,0)</f>
        <v>0</v>
      </c>
      <c r="BJ440" s="20" t="s">
        <v>84</v>
      </c>
      <c r="BK440" s="193">
        <f>ROUND(I440*H440,2)</f>
        <v>0</v>
      </c>
      <c r="BL440" s="20" t="s">
        <v>186</v>
      </c>
      <c r="BM440" s="192" t="s">
        <v>528</v>
      </c>
    </row>
    <row r="441" spans="1:65" s="2" customFormat="1" ht="19.5">
      <c r="A441" s="37"/>
      <c r="B441" s="38"/>
      <c r="C441" s="39"/>
      <c r="D441" s="194" t="s">
        <v>188</v>
      </c>
      <c r="E441" s="39"/>
      <c r="F441" s="195" t="s">
        <v>529</v>
      </c>
      <c r="G441" s="39"/>
      <c r="H441" s="39"/>
      <c r="I441" s="196"/>
      <c r="J441" s="39"/>
      <c r="K441" s="39"/>
      <c r="L441" s="42"/>
      <c r="M441" s="197"/>
      <c r="N441" s="198"/>
      <c r="O441" s="67"/>
      <c r="P441" s="67"/>
      <c r="Q441" s="67"/>
      <c r="R441" s="67"/>
      <c r="S441" s="67"/>
      <c r="T441" s="68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T441" s="20" t="s">
        <v>188</v>
      </c>
      <c r="AU441" s="20" t="s">
        <v>86</v>
      </c>
    </row>
    <row r="442" spans="1:65" s="2" customFormat="1" ht="11.25">
      <c r="A442" s="37"/>
      <c r="B442" s="38"/>
      <c r="C442" s="39"/>
      <c r="D442" s="199" t="s">
        <v>190</v>
      </c>
      <c r="E442" s="39"/>
      <c r="F442" s="200" t="s">
        <v>530</v>
      </c>
      <c r="G442" s="39"/>
      <c r="H442" s="39"/>
      <c r="I442" s="196"/>
      <c r="J442" s="39"/>
      <c r="K442" s="39"/>
      <c r="L442" s="42"/>
      <c r="M442" s="197"/>
      <c r="N442" s="198"/>
      <c r="O442" s="67"/>
      <c r="P442" s="67"/>
      <c r="Q442" s="67"/>
      <c r="R442" s="67"/>
      <c r="S442" s="67"/>
      <c r="T442" s="68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T442" s="20" t="s">
        <v>190</v>
      </c>
      <c r="AU442" s="20" t="s">
        <v>86</v>
      </c>
    </row>
    <row r="443" spans="1:65" s="14" customFormat="1" ht="22.5">
      <c r="B443" s="211"/>
      <c r="C443" s="212"/>
      <c r="D443" s="194" t="s">
        <v>192</v>
      </c>
      <c r="E443" s="213" t="s">
        <v>19</v>
      </c>
      <c r="F443" s="214" t="s">
        <v>1096</v>
      </c>
      <c r="G443" s="212"/>
      <c r="H443" s="215">
        <v>0.64</v>
      </c>
      <c r="I443" s="216"/>
      <c r="J443" s="212"/>
      <c r="K443" s="212"/>
      <c r="L443" s="217"/>
      <c r="M443" s="218"/>
      <c r="N443" s="219"/>
      <c r="O443" s="219"/>
      <c r="P443" s="219"/>
      <c r="Q443" s="219"/>
      <c r="R443" s="219"/>
      <c r="S443" s="219"/>
      <c r="T443" s="220"/>
      <c r="AT443" s="221" t="s">
        <v>192</v>
      </c>
      <c r="AU443" s="221" t="s">
        <v>86</v>
      </c>
      <c r="AV443" s="14" t="s">
        <v>86</v>
      </c>
      <c r="AW443" s="14" t="s">
        <v>37</v>
      </c>
      <c r="AX443" s="14" t="s">
        <v>77</v>
      </c>
      <c r="AY443" s="221" t="s">
        <v>179</v>
      </c>
    </row>
    <row r="444" spans="1:65" s="14" customFormat="1" ht="11.25">
      <c r="B444" s="211"/>
      <c r="C444" s="212"/>
      <c r="D444" s="194" t="s">
        <v>192</v>
      </c>
      <c r="E444" s="213" t="s">
        <v>19</v>
      </c>
      <c r="F444" s="214" t="s">
        <v>1097</v>
      </c>
      <c r="G444" s="212"/>
      <c r="H444" s="215">
        <v>2.4</v>
      </c>
      <c r="I444" s="216"/>
      <c r="J444" s="212"/>
      <c r="K444" s="212"/>
      <c r="L444" s="217"/>
      <c r="M444" s="218"/>
      <c r="N444" s="219"/>
      <c r="O444" s="219"/>
      <c r="P444" s="219"/>
      <c r="Q444" s="219"/>
      <c r="R444" s="219"/>
      <c r="S444" s="219"/>
      <c r="T444" s="220"/>
      <c r="AT444" s="221" t="s">
        <v>192</v>
      </c>
      <c r="AU444" s="221" t="s">
        <v>86</v>
      </c>
      <c r="AV444" s="14" t="s">
        <v>86</v>
      </c>
      <c r="AW444" s="14" t="s">
        <v>37</v>
      </c>
      <c r="AX444" s="14" t="s">
        <v>77</v>
      </c>
      <c r="AY444" s="221" t="s">
        <v>179</v>
      </c>
    </row>
    <row r="445" spans="1:65" s="14" customFormat="1" ht="11.25">
      <c r="B445" s="211"/>
      <c r="C445" s="212"/>
      <c r="D445" s="194" t="s">
        <v>192</v>
      </c>
      <c r="E445" s="213" t="s">
        <v>19</v>
      </c>
      <c r="F445" s="214" t="s">
        <v>1098</v>
      </c>
      <c r="G445" s="212"/>
      <c r="H445" s="215">
        <v>0.01</v>
      </c>
      <c r="I445" s="216"/>
      <c r="J445" s="212"/>
      <c r="K445" s="212"/>
      <c r="L445" s="217"/>
      <c r="M445" s="218"/>
      <c r="N445" s="219"/>
      <c r="O445" s="219"/>
      <c r="P445" s="219"/>
      <c r="Q445" s="219"/>
      <c r="R445" s="219"/>
      <c r="S445" s="219"/>
      <c r="T445" s="220"/>
      <c r="AT445" s="221" t="s">
        <v>192</v>
      </c>
      <c r="AU445" s="221" t="s">
        <v>86</v>
      </c>
      <c r="AV445" s="14" t="s">
        <v>86</v>
      </c>
      <c r="AW445" s="14" t="s">
        <v>37</v>
      </c>
      <c r="AX445" s="14" t="s">
        <v>77</v>
      </c>
      <c r="AY445" s="221" t="s">
        <v>179</v>
      </c>
    </row>
    <row r="446" spans="1:65" s="14" customFormat="1" ht="22.5">
      <c r="B446" s="211"/>
      <c r="C446" s="212"/>
      <c r="D446" s="194" t="s">
        <v>192</v>
      </c>
      <c r="E446" s="213" t="s">
        <v>19</v>
      </c>
      <c r="F446" s="214" t="s">
        <v>1099</v>
      </c>
      <c r="G446" s="212"/>
      <c r="H446" s="215">
        <v>0.94599999999999995</v>
      </c>
      <c r="I446" s="216"/>
      <c r="J446" s="212"/>
      <c r="K446" s="212"/>
      <c r="L446" s="217"/>
      <c r="M446" s="218"/>
      <c r="N446" s="219"/>
      <c r="O446" s="219"/>
      <c r="P446" s="219"/>
      <c r="Q446" s="219"/>
      <c r="R446" s="219"/>
      <c r="S446" s="219"/>
      <c r="T446" s="220"/>
      <c r="AT446" s="221" t="s">
        <v>192</v>
      </c>
      <c r="AU446" s="221" t="s">
        <v>86</v>
      </c>
      <c r="AV446" s="14" t="s">
        <v>86</v>
      </c>
      <c r="AW446" s="14" t="s">
        <v>37</v>
      </c>
      <c r="AX446" s="14" t="s">
        <v>77</v>
      </c>
      <c r="AY446" s="221" t="s">
        <v>179</v>
      </c>
    </row>
    <row r="447" spans="1:65" s="15" customFormat="1" ht="11.25">
      <c r="B447" s="222"/>
      <c r="C447" s="223"/>
      <c r="D447" s="194" t="s">
        <v>192</v>
      </c>
      <c r="E447" s="224" t="s">
        <v>19</v>
      </c>
      <c r="F447" s="225" t="s">
        <v>205</v>
      </c>
      <c r="G447" s="223"/>
      <c r="H447" s="226">
        <v>3.996</v>
      </c>
      <c r="I447" s="227"/>
      <c r="J447" s="223"/>
      <c r="K447" s="223"/>
      <c r="L447" s="228"/>
      <c r="M447" s="229"/>
      <c r="N447" s="230"/>
      <c r="O447" s="230"/>
      <c r="P447" s="230"/>
      <c r="Q447" s="230"/>
      <c r="R447" s="230"/>
      <c r="S447" s="230"/>
      <c r="T447" s="231"/>
      <c r="AT447" s="232" t="s">
        <v>192</v>
      </c>
      <c r="AU447" s="232" t="s">
        <v>86</v>
      </c>
      <c r="AV447" s="15" t="s">
        <v>186</v>
      </c>
      <c r="AW447" s="15" t="s">
        <v>37</v>
      </c>
      <c r="AX447" s="15" t="s">
        <v>84</v>
      </c>
      <c r="AY447" s="232" t="s">
        <v>179</v>
      </c>
    </row>
    <row r="448" spans="1:65" s="2" customFormat="1" ht="24.2" customHeight="1">
      <c r="A448" s="37"/>
      <c r="B448" s="38"/>
      <c r="C448" s="181" t="s">
        <v>637</v>
      </c>
      <c r="D448" s="181" t="s">
        <v>181</v>
      </c>
      <c r="E448" s="182" t="s">
        <v>534</v>
      </c>
      <c r="F448" s="183" t="s">
        <v>535</v>
      </c>
      <c r="G448" s="184" t="s">
        <v>332</v>
      </c>
      <c r="H448" s="185">
        <v>57.8</v>
      </c>
      <c r="I448" s="186"/>
      <c r="J448" s="187">
        <f>ROUND(I448*H448,2)</f>
        <v>0</v>
      </c>
      <c r="K448" s="183" t="s">
        <v>185</v>
      </c>
      <c r="L448" s="42"/>
      <c r="M448" s="188" t="s">
        <v>19</v>
      </c>
      <c r="N448" s="189" t="s">
        <v>48</v>
      </c>
      <c r="O448" s="67"/>
      <c r="P448" s="190">
        <f>O448*H448</f>
        <v>0</v>
      </c>
      <c r="Q448" s="190">
        <v>0</v>
      </c>
      <c r="R448" s="190">
        <f>Q448*H448</f>
        <v>0</v>
      </c>
      <c r="S448" s="190">
        <v>0</v>
      </c>
      <c r="T448" s="191">
        <f>S448*H448</f>
        <v>0</v>
      </c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R448" s="192" t="s">
        <v>186</v>
      </c>
      <c r="AT448" s="192" t="s">
        <v>181</v>
      </c>
      <c r="AU448" s="192" t="s">
        <v>86</v>
      </c>
      <c r="AY448" s="20" t="s">
        <v>179</v>
      </c>
      <c r="BE448" s="193">
        <f>IF(N448="základní",J448,0)</f>
        <v>0</v>
      </c>
      <c r="BF448" s="193">
        <f>IF(N448="snížená",J448,0)</f>
        <v>0</v>
      </c>
      <c r="BG448" s="193">
        <f>IF(N448="zákl. přenesená",J448,0)</f>
        <v>0</v>
      </c>
      <c r="BH448" s="193">
        <f>IF(N448="sníž. přenesená",J448,0)</f>
        <v>0</v>
      </c>
      <c r="BI448" s="193">
        <f>IF(N448="nulová",J448,0)</f>
        <v>0</v>
      </c>
      <c r="BJ448" s="20" t="s">
        <v>84</v>
      </c>
      <c r="BK448" s="193">
        <f>ROUND(I448*H448,2)</f>
        <v>0</v>
      </c>
      <c r="BL448" s="20" t="s">
        <v>186</v>
      </c>
      <c r="BM448" s="192" t="s">
        <v>536</v>
      </c>
    </row>
    <row r="449" spans="1:65" s="2" customFormat="1" ht="19.5">
      <c r="A449" s="37"/>
      <c r="B449" s="38"/>
      <c r="C449" s="39"/>
      <c r="D449" s="194" t="s">
        <v>188</v>
      </c>
      <c r="E449" s="39"/>
      <c r="F449" s="195" t="s">
        <v>520</v>
      </c>
      <c r="G449" s="39"/>
      <c r="H449" s="39"/>
      <c r="I449" s="196"/>
      <c r="J449" s="39"/>
      <c r="K449" s="39"/>
      <c r="L449" s="42"/>
      <c r="M449" s="197"/>
      <c r="N449" s="198"/>
      <c r="O449" s="67"/>
      <c r="P449" s="67"/>
      <c r="Q449" s="67"/>
      <c r="R449" s="67"/>
      <c r="S449" s="67"/>
      <c r="T449" s="68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T449" s="20" t="s">
        <v>188</v>
      </c>
      <c r="AU449" s="20" t="s">
        <v>86</v>
      </c>
    </row>
    <row r="450" spans="1:65" s="2" customFormat="1" ht="11.25">
      <c r="A450" s="37"/>
      <c r="B450" s="38"/>
      <c r="C450" s="39"/>
      <c r="D450" s="199" t="s">
        <v>190</v>
      </c>
      <c r="E450" s="39"/>
      <c r="F450" s="200" t="s">
        <v>537</v>
      </c>
      <c r="G450" s="39"/>
      <c r="H450" s="39"/>
      <c r="I450" s="196"/>
      <c r="J450" s="39"/>
      <c r="K450" s="39"/>
      <c r="L450" s="42"/>
      <c r="M450" s="197"/>
      <c r="N450" s="198"/>
      <c r="O450" s="67"/>
      <c r="P450" s="67"/>
      <c r="Q450" s="67"/>
      <c r="R450" s="67"/>
      <c r="S450" s="67"/>
      <c r="T450" s="68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T450" s="20" t="s">
        <v>190</v>
      </c>
      <c r="AU450" s="20" t="s">
        <v>86</v>
      </c>
    </row>
    <row r="451" spans="1:65" s="13" customFormat="1" ht="22.5">
      <c r="B451" s="201"/>
      <c r="C451" s="202"/>
      <c r="D451" s="194" t="s">
        <v>192</v>
      </c>
      <c r="E451" s="203" t="s">
        <v>19</v>
      </c>
      <c r="F451" s="204" t="s">
        <v>1100</v>
      </c>
      <c r="G451" s="202"/>
      <c r="H451" s="203" t="s">
        <v>19</v>
      </c>
      <c r="I451" s="205"/>
      <c r="J451" s="202"/>
      <c r="K451" s="202"/>
      <c r="L451" s="206"/>
      <c r="M451" s="207"/>
      <c r="N451" s="208"/>
      <c r="O451" s="208"/>
      <c r="P451" s="208"/>
      <c r="Q451" s="208"/>
      <c r="R451" s="208"/>
      <c r="S451" s="208"/>
      <c r="T451" s="209"/>
      <c r="AT451" s="210" t="s">
        <v>192</v>
      </c>
      <c r="AU451" s="210" t="s">
        <v>86</v>
      </c>
      <c r="AV451" s="13" t="s">
        <v>84</v>
      </c>
      <c r="AW451" s="13" t="s">
        <v>37</v>
      </c>
      <c r="AX451" s="13" t="s">
        <v>77</v>
      </c>
      <c r="AY451" s="210" t="s">
        <v>179</v>
      </c>
    </row>
    <row r="452" spans="1:65" s="13" customFormat="1" ht="11.25">
      <c r="B452" s="201"/>
      <c r="C452" s="202"/>
      <c r="D452" s="194" t="s">
        <v>192</v>
      </c>
      <c r="E452" s="203" t="s">
        <v>19</v>
      </c>
      <c r="F452" s="204" t="s">
        <v>523</v>
      </c>
      <c r="G452" s="202"/>
      <c r="H452" s="203" t="s">
        <v>19</v>
      </c>
      <c r="I452" s="205"/>
      <c r="J452" s="202"/>
      <c r="K452" s="202"/>
      <c r="L452" s="206"/>
      <c r="M452" s="207"/>
      <c r="N452" s="208"/>
      <c r="O452" s="208"/>
      <c r="P452" s="208"/>
      <c r="Q452" s="208"/>
      <c r="R452" s="208"/>
      <c r="S452" s="208"/>
      <c r="T452" s="209"/>
      <c r="AT452" s="210" t="s">
        <v>192</v>
      </c>
      <c r="AU452" s="210" t="s">
        <v>86</v>
      </c>
      <c r="AV452" s="13" t="s">
        <v>84</v>
      </c>
      <c r="AW452" s="13" t="s">
        <v>37</v>
      </c>
      <c r="AX452" s="13" t="s">
        <v>77</v>
      </c>
      <c r="AY452" s="210" t="s">
        <v>179</v>
      </c>
    </row>
    <row r="453" spans="1:65" s="14" customFormat="1" ht="11.25">
      <c r="B453" s="211"/>
      <c r="C453" s="212"/>
      <c r="D453" s="194" t="s">
        <v>192</v>
      </c>
      <c r="E453" s="213" t="s">
        <v>19</v>
      </c>
      <c r="F453" s="214" t="s">
        <v>1101</v>
      </c>
      <c r="G453" s="212"/>
      <c r="H453" s="215">
        <v>57.76</v>
      </c>
      <c r="I453" s="216"/>
      <c r="J453" s="212"/>
      <c r="K453" s="212"/>
      <c r="L453" s="217"/>
      <c r="M453" s="218"/>
      <c r="N453" s="219"/>
      <c r="O453" s="219"/>
      <c r="P453" s="219"/>
      <c r="Q453" s="219"/>
      <c r="R453" s="219"/>
      <c r="S453" s="219"/>
      <c r="T453" s="220"/>
      <c r="AT453" s="221" t="s">
        <v>192</v>
      </c>
      <c r="AU453" s="221" t="s">
        <v>86</v>
      </c>
      <c r="AV453" s="14" t="s">
        <v>86</v>
      </c>
      <c r="AW453" s="14" t="s">
        <v>37</v>
      </c>
      <c r="AX453" s="14" t="s">
        <v>77</v>
      </c>
      <c r="AY453" s="221" t="s">
        <v>179</v>
      </c>
    </row>
    <row r="454" spans="1:65" s="13" customFormat="1" ht="22.5">
      <c r="B454" s="201"/>
      <c r="C454" s="202"/>
      <c r="D454" s="194" t="s">
        <v>192</v>
      </c>
      <c r="E454" s="203" t="s">
        <v>19</v>
      </c>
      <c r="F454" s="204" t="s">
        <v>1102</v>
      </c>
      <c r="G454" s="202"/>
      <c r="H454" s="203" t="s">
        <v>19</v>
      </c>
      <c r="I454" s="205"/>
      <c r="J454" s="202"/>
      <c r="K454" s="202"/>
      <c r="L454" s="206"/>
      <c r="M454" s="207"/>
      <c r="N454" s="208"/>
      <c r="O454" s="208"/>
      <c r="P454" s="208"/>
      <c r="Q454" s="208"/>
      <c r="R454" s="208"/>
      <c r="S454" s="208"/>
      <c r="T454" s="209"/>
      <c r="AT454" s="210" t="s">
        <v>192</v>
      </c>
      <c r="AU454" s="210" t="s">
        <v>86</v>
      </c>
      <c r="AV454" s="13" t="s">
        <v>84</v>
      </c>
      <c r="AW454" s="13" t="s">
        <v>37</v>
      </c>
      <c r="AX454" s="13" t="s">
        <v>77</v>
      </c>
      <c r="AY454" s="210" t="s">
        <v>179</v>
      </c>
    </row>
    <row r="455" spans="1:65" s="13" customFormat="1" ht="11.25">
      <c r="B455" s="201"/>
      <c r="C455" s="202"/>
      <c r="D455" s="194" t="s">
        <v>192</v>
      </c>
      <c r="E455" s="203" t="s">
        <v>19</v>
      </c>
      <c r="F455" s="204" t="s">
        <v>1103</v>
      </c>
      <c r="G455" s="202"/>
      <c r="H455" s="203" t="s">
        <v>19</v>
      </c>
      <c r="I455" s="205"/>
      <c r="J455" s="202"/>
      <c r="K455" s="202"/>
      <c r="L455" s="206"/>
      <c r="M455" s="207"/>
      <c r="N455" s="208"/>
      <c r="O455" s="208"/>
      <c r="P455" s="208"/>
      <c r="Q455" s="208"/>
      <c r="R455" s="208"/>
      <c r="S455" s="208"/>
      <c r="T455" s="209"/>
      <c r="AT455" s="210" t="s">
        <v>192</v>
      </c>
      <c r="AU455" s="210" t="s">
        <v>86</v>
      </c>
      <c r="AV455" s="13" t="s">
        <v>84</v>
      </c>
      <c r="AW455" s="13" t="s">
        <v>37</v>
      </c>
      <c r="AX455" s="13" t="s">
        <v>77</v>
      </c>
      <c r="AY455" s="210" t="s">
        <v>179</v>
      </c>
    </row>
    <row r="456" spans="1:65" s="14" customFormat="1" ht="11.25">
      <c r="B456" s="211"/>
      <c r="C456" s="212"/>
      <c r="D456" s="194" t="s">
        <v>192</v>
      </c>
      <c r="E456" s="213" t="s">
        <v>19</v>
      </c>
      <c r="F456" s="214" t="s">
        <v>1104</v>
      </c>
      <c r="G456" s="212"/>
      <c r="H456" s="215">
        <v>0.04</v>
      </c>
      <c r="I456" s="216"/>
      <c r="J456" s="212"/>
      <c r="K456" s="212"/>
      <c r="L456" s="217"/>
      <c r="M456" s="218"/>
      <c r="N456" s="219"/>
      <c r="O456" s="219"/>
      <c r="P456" s="219"/>
      <c r="Q456" s="219"/>
      <c r="R456" s="219"/>
      <c r="S456" s="219"/>
      <c r="T456" s="220"/>
      <c r="AT456" s="221" t="s">
        <v>192</v>
      </c>
      <c r="AU456" s="221" t="s">
        <v>86</v>
      </c>
      <c r="AV456" s="14" t="s">
        <v>86</v>
      </c>
      <c r="AW456" s="14" t="s">
        <v>37</v>
      </c>
      <c r="AX456" s="14" t="s">
        <v>77</v>
      </c>
      <c r="AY456" s="221" t="s">
        <v>179</v>
      </c>
    </row>
    <row r="457" spans="1:65" s="15" customFormat="1" ht="11.25">
      <c r="B457" s="222"/>
      <c r="C457" s="223"/>
      <c r="D457" s="194" t="s">
        <v>192</v>
      </c>
      <c r="E457" s="224" t="s">
        <v>19</v>
      </c>
      <c r="F457" s="225" t="s">
        <v>205</v>
      </c>
      <c r="G457" s="223"/>
      <c r="H457" s="226">
        <v>57.8</v>
      </c>
      <c r="I457" s="227"/>
      <c r="J457" s="223"/>
      <c r="K457" s="223"/>
      <c r="L457" s="228"/>
      <c r="M457" s="229"/>
      <c r="N457" s="230"/>
      <c r="O457" s="230"/>
      <c r="P457" s="230"/>
      <c r="Q457" s="230"/>
      <c r="R457" s="230"/>
      <c r="S457" s="230"/>
      <c r="T457" s="231"/>
      <c r="AT457" s="232" t="s">
        <v>192</v>
      </c>
      <c r="AU457" s="232" t="s">
        <v>86</v>
      </c>
      <c r="AV457" s="15" t="s">
        <v>186</v>
      </c>
      <c r="AW457" s="15" t="s">
        <v>37</v>
      </c>
      <c r="AX457" s="15" t="s">
        <v>84</v>
      </c>
      <c r="AY457" s="232" t="s">
        <v>179</v>
      </c>
    </row>
    <row r="458" spans="1:65" s="2" customFormat="1" ht="24.2" customHeight="1">
      <c r="A458" s="37"/>
      <c r="B458" s="38"/>
      <c r="C458" s="181" t="s">
        <v>849</v>
      </c>
      <c r="D458" s="181" t="s">
        <v>181</v>
      </c>
      <c r="E458" s="182" t="s">
        <v>541</v>
      </c>
      <c r="F458" s="183" t="s">
        <v>542</v>
      </c>
      <c r="G458" s="184" t="s">
        <v>332</v>
      </c>
      <c r="H458" s="185">
        <v>5.1749999999999998</v>
      </c>
      <c r="I458" s="186"/>
      <c r="J458" s="187">
        <f>ROUND(I458*H458,2)</f>
        <v>0</v>
      </c>
      <c r="K458" s="183" t="s">
        <v>185</v>
      </c>
      <c r="L458" s="42"/>
      <c r="M458" s="188" t="s">
        <v>19</v>
      </c>
      <c r="N458" s="189" t="s">
        <v>48</v>
      </c>
      <c r="O458" s="67"/>
      <c r="P458" s="190">
        <f>O458*H458</f>
        <v>0</v>
      </c>
      <c r="Q458" s="190">
        <v>0</v>
      </c>
      <c r="R458" s="190">
        <f>Q458*H458</f>
        <v>0</v>
      </c>
      <c r="S458" s="190">
        <v>0</v>
      </c>
      <c r="T458" s="191">
        <f>S458*H458</f>
        <v>0</v>
      </c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R458" s="192" t="s">
        <v>186</v>
      </c>
      <c r="AT458" s="192" t="s">
        <v>181</v>
      </c>
      <c r="AU458" s="192" t="s">
        <v>86</v>
      </c>
      <c r="AY458" s="20" t="s">
        <v>179</v>
      </c>
      <c r="BE458" s="193">
        <f>IF(N458="základní",J458,0)</f>
        <v>0</v>
      </c>
      <c r="BF458" s="193">
        <f>IF(N458="snížená",J458,0)</f>
        <v>0</v>
      </c>
      <c r="BG458" s="193">
        <f>IF(N458="zákl. přenesená",J458,0)</f>
        <v>0</v>
      </c>
      <c r="BH458" s="193">
        <f>IF(N458="sníž. přenesená",J458,0)</f>
        <v>0</v>
      </c>
      <c r="BI458" s="193">
        <f>IF(N458="nulová",J458,0)</f>
        <v>0</v>
      </c>
      <c r="BJ458" s="20" t="s">
        <v>84</v>
      </c>
      <c r="BK458" s="193">
        <f>ROUND(I458*H458,2)</f>
        <v>0</v>
      </c>
      <c r="BL458" s="20" t="s">
        <v>186</v>
      </c>
      <c r="BM458" s="192" t="s">
        <v>543</v>
      </c>
    </row>
    <row r="459" spans="1:65" s="2" customFormat="1" ht="11.25">
      <c r="A459" s="37"/>
      <c r="B459" s="38"/>
      <c r="C459" s="39"/>
      <c r="D459" s="194" t="s">
        <v>188</v>
      </c>
      <c r="E459" s="39"/>
      <c r="F459" s="195" t="s">
        <v>544</v>
      </c>
      <c r="G459" s="39"/>
      <c r="H459" s="39"/>
      <c r="I459" s="196"/>
      <c r="J459" s="39"/>
      <c r="K459" s="39"/>
      <c r="L459" s="42"/>
      <c r="M459" s="197"/>
      <c r="N459" s="198"/>
      <c r="O459" s="67"/>
      <c r="P459" s="67"/>
      <c r="Q459" s="67"/>
      <c r="R459" s="67"/>
      <c r="S459" s="67"/>
      <c r="T459" s="68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T459" s="20" t="s">
        <v>188</v>
      </c>
      <c r="AU459" s="20" t="s">
        <v>86</v>
      </c>
    </row>
    <row r="460" spans="1:65" s="2" customFormat="1" ht="11.25">
      <c r="A460" s="37"/>
      <c r="B460" s="38"/>
      <c r="C460" s="39"/>
      <c r="D460" s="199" t="s">
        <v>190</v>
      </c>
      <c r="E460" s="39"/>
      <c r="F460" s="200" t="s">
        <v>545</v>
      </c>
      <c r="G460" s="39"/>
      <c r="H460" s="39"/>
      <c r="I460" s="196"/>
      <c r="J460" s="39"/>
      <c r="K460" s="39"/>
      <c r="L460" s="42"/>
      <c r="M460" s="197"/>
      <c r="N460" s="198"/>
      <c r="O460" s="67"/>
      <c r="P460" s="67"/>
      <c r="Q460" s="67"/>
      <c r="R460" s="67"/>
      <c r="S460" s="67"/>
      <c r="T460" s="68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T460" s="20" t="s">
        <v>190</v>
      </c>
      <c r="AU460" s="20" t="s">
        <v>86</v>
      </c>
    </row>
    <row r="461" spans="1:65" s="2" customFormat="1" ht="37.9" customHeight="1">
      <c r="A461" s="37"/>
      <c r="B461" s="38"/>
      <c r="C461" s="181" t="s">
        <v>851</v>
      </c>
      <c r="D461" s="181" t="s">
        <v>181</v>
      </c>
      <c r="E461" s="182" t="s">
        <v>547</v>
      </c>
      <c r="F461" s="183" t="s">
        <v>548</v>
      </c>
      <c r="G461" s="184" t="s">
        <v>332</v>
      </c>
      <c r="H461" s="185">
        <v>0.64</v>
      </c>
      <c r="I461" s="186"/>
      <c r="J461" s="187">
        <f>ROUND(I461*H461,2)</f>
        <v>0</v>
      </c>
      <c r="K461" s="183" t="s">
        <v>185</v>
      </c>
      <c r="L461" s="42"/>
      <c r="M461" s="188" t="s">
        <v>19</v>
      </c>
      <c r="N461" s="189" t="s">
        <v>48</v>
      </c>
      <c r="O461" s="67"/>
      <c r="P461" s="190">
        <f>O461*H461</f>
        <v>0</v>
      </c>
      <c r="Q461" s="190">
        <v>0</v>
      </c>
      <c r="R461" s="190">
        <f>Q461*H461</f>
        <v>0</v>
      </c>
      <c r="S461" s="190">
        <v>0</v>
      </c>
      <c r="T461" s="191">
        <f>S461*H461</f>
        <v>0</v>
      </c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R461" s="192" t="s">
        <v>186</v>
      </c>
      <c r="AT461" s="192" t="s">
        <v>181</v>
      </c>
      <c r="AU461" s="192" t="s">
        <v>86</v>
      </c>
      <c r="AY461" s="20" t="s">
        <v>179</v>
      </c>
      <c r="BE461" s="193">
        <f>IF(N461="základní",J461,0)</f>
        <v>0</v>
      </c>
      <c r="BF461" s="193">
        <f>IF(N461="snížená",J461,0)</f>
        <v>0</v>
      </c>
      <c r="BG461" s="193">
        <f>IF(N461="zákl. přenesená",J461,0)</f>
        <v>0</v>
      </c>
      <c r="BH461" s="193">
        <f>IF(N461="sníž. přenesená",J461,0)</f>
        <v>0</v>
      </c>
      <c r="BI461" s="193">
        <f>IF(N461="nulová",J461,0)</f>
        <v>0</v>
      </c>
      <c r="BJ461" s="20" t="s">
        <v>84</v>
      </c>
      <c r="BK461" s="193">
        <f>ROUND(I461*H461,2)</f>
        <v>0</v>
      </c>
      <c r="BL461" s="20" t="s">
        <v>186</v>
      </c>
      <c r="BM461" s="192" t="s">
        <v>549</v>
      </c>
    </row>
    <row r="462" spans="1:65" s="2" customFormat="1" ht="29.25">
      <c r="A462" s="37"/>
      <c r="B462" s="38"/>
      <c r="C462" s="39"/>
      <c r="D462" s="194" t="s">
        <v>188</v>
      </c>
      <c r="E462" s="39"/>
      <c r="F462" s="195" t="s">
        <v>550</v>
      </c>
      <c r="G462" s="39"/>
      <c r="H462" s="39"/>
      <c r="I462" s="196"/>
      <c r="J462" s="39"/>
      <c r="K462" s="39"/>
      <c r="L462" s="42"/>
      <c r="M462" s="197"/>
      <c r="N462" s="198"/>
      <c r="O462" s="67"/>
      <c r="P462" s="67"/>
      <c r="Q462" s="67"/>
      <c r="R462" s="67"/>
      <c r="S462" s="67"/>
      <c r="T462" s="68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T462" s="20" t="s">
        <v>188</v>
      </c>
      <c r="AU462" s="20" t="s">
        <v>86</v>
      </c>
    </row>
    <row r="463" spans="1:65" s="2" customFormat="1" ht="11.25">
      <c r="A463" s="37"/>
      <c r="B463" s="38"/>
      <c r="C463" s="39"/>
      <c r="D463" s="199" t="s">
        <v>190</v>
      </c>
      <c r="E463" s="39"/>
      <c r="F463" s="200" t="s">
        <v>551</v>
      </c>
      <c r="G463" s="39"/>
      <c r="H463" s="39"/>
      <c r="I463" s="196"/>
      <c r="J463" s="39"/>
      <c r="K463" s="39"/>
      <c r="L463" s="42"/>
      <c r="M463" s="197"/>
      <c r="N463" s="198"/>
      <c r="O463" s="67"/>
      <c r="P463" s="67"/>
      <c r="Q463" s="67"/>
      <c r="R463" s="67"/>
      <c r="S463" s="67"/>
      <c r="T463" s="68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T463" s="20" t="s">
        <v>190</v>
      </c>
      <c r="AU463" s="20" t="s">
        <v>86</v>
      </c>
    </row>
    <row r="464" spans="1:65" s="14" customFormat="1" ht="22.5">
      <c r="B464" s="211"/>
      <c r="C464" s="212"/>
      <c r="D464" s="194" t="s">
        <v>192</v>
      </c>
      <c r="E464" s="213" t="s">
        <v>19</v>
      </c>
      <c r="F464" s="214" t="s">
        <v>1096</v>
      </c>
      <c r="G464" s="212"/>
      <c r="H464" s="215">
        <v>0.64</v>
      </c>
      <c r="I464" s="216"/>
      <c r="J464" s="212"/>
      <c r="K464" s="212"/>
      <c r="L464" s="217"/>
      <c r="M464" s="218"/>
      <c r="N464" s="219"/>
      <c r="O464" s="219"/>
      <c r="P464" s="219"/>
      <c r="Q464" s="219"/>
      <c r="R464" s="219"/>
      <c r="S464" s="219"/>
      <c r="T464" s="220"/>
      <c r="AT464" s="221" t="s">
        <v>192</v>
      </c>
      <c r="AU464" s="221" t="s">
        <v>86</v>
      </c>
      <c r="AV464" s="14" t="s">
        <v>86</v>
      </c>
      <c r="AW464" s="14" t="s">
        <v>37</v>
      </c>
      <c r="AX464" s="14" t="s">
        <v>84</v>
      </c>
      <c r="AY464" s="221" t="s">
        <v>179</v>
      </c>
    </row>
    <row r="465" spans="1:65" s="2" customFormat="1" ht="44.25" customHeight="1">
      <c r="A465" s="37"/>
      <c r="B465" s="38"/>
      <c r="C465" s="181" t="s">
        <v>817</v>
      </c>
      <c r="D465" s="181" t="s">
        <v>181</v>
      </c>
      <c r="E465" s="182" t="s">
        <v>553</v>
      </c>
      <c r="F465" s="183" t="s">
        <v>554</v>
      </c>
      <c r="G465" s="184" t="s">
        <v>332</v>
      </c>
      <c r="H465" s="185">
        <v>3.5790000000000002</v>
      </c>
      <c r="I465" s="186"/>
      <c r="J465" s="187">
        <f>ROUND(I465*H465,2)</f>
        <v>0</v>
      </c>
      <c r="K465" s="183" t="s">
        <v>185</v>
      </c>
      <c r="L465" s="42"/>
      <c r="M465" s="188" t="s">
        <v>19</v>
      </c>
      <c r="N465" s="189" t="s">
        <v>48</v>
      </c>
      <c r="O465" s="67"/>
      <c r="P465" s="190">
        <f>O465*H465</f>
        <v>0</v>
      </c>
      <c r="Q465" s="190">
        <v>0</v>
      </c>
      <c r="R465" s="190">
        <f>Q465*H465</f>
        <v>0</v>
      </c>
      <c r="S465" s="190">
        <v>0</v>
      </c>
      <c r="T465" s="191">
        <f>S465*H465</f>
        <v>0</v>
      </c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R465" s="192" t="s">
        <v>186</v>
      </c>
      <c r="AT465" s="192" t="s">
        <v>181</v>
      </c>
      <c r="AU465" s="192" t="s">
        <v>86</v>
      </c>
      <c r="AY465" s="20" t="s">
        <v>179</v>
      </c>
      <c r="BE465" s="193">
        <f>IF(N465="základní",J465,0)</f>
        <v>0</v>
      </c>
      <c r="BF465" s="193">
        <f>IF(N465="snížená",J465,0)</f>
        <v>0</v>
      </c>
      <c r="BG465" s="193">
        <f>IF(N465="zákl. přenesená",J465,0)</f>
        <v>0</v>
      </c>
      <c r="BH465" s="193">
        <f>IF(N465="sníž. přenesená",J465,0)</f>
        <v>0</v>
      </c>
      <c r="BI465" s="193">
        <f>IF(N465="nulová",J465,0)</f>
        <v>0</v>
      </c>
      <c r="BJ465" s="20" t="s">
        <v>84</v>
      </c>
      <c r="BK465" s="193">
        <f>ROUND(I465*H465,2)</f>
        <v>0</v>
      </c>
      <c r="BL465" s="20" t="s">
        <v>186</v>
      </c>
      <c r="BM465" s="192" t="s">
        <v>555</v>
      </c>
    </row>
    <row r="466" spans="1:65" s="2" customFormat="1" ht="29.25">
      <c r="A466" s="37"/>
      <c r="B466" s="38"/>
      <c r="C466" s="39"/>
      <c r="D466" s="194" t="s">
        <v>188</v>
      </c>
      <c r="E466" s="39"/>
      <c r="F466" s="195" t="s">
        <v>334</v>
      </c>
      <c r="G466" s="39"/>
      <c r="H466" s="39"/>
      <c r="I466" s="196"/>
      <c r="J466" s="39"/>
      <c r="K466" s="39"/>
      <c r="L466" s="42"/>
      <c r="M466" s="197"/>
      <c r="N466" s="198"/>
      <c r="O466" s="67"/>
      <c r="P466" s="67"/>
      <c r="Q466" s="67"/>
      <c r="R466" s="67"/>
      <c r="S466" s="67"/>
      <c r="T466" s="68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T466" s="20" t="s">
        <v>188</v>
      </c>
      <c r="AU466" s="20" t="s">
        <v>86</v>
      </c>
    </row>
    <row r="467" spans="1:65" s="2" customFormat="1" ht="11.25">
      <c r="A467" s="37"/>
      <c r="B467" s="38"/>
      <c r="C467" s="39"/>
      <c r="D467" s="199" t="s">
        <v>190</v>
      </c>
      <c r="E467" s="39"/>
      <c r="F467" s="200" t="s">
        <v>556</v>
      </c>
      <c r="G467" s="39"/>
      <c r="H467" s="39"/>
      <c r="I467" s="196"/>
      <c r="J467" s="39"/>
      <c r="K467" s="39"/>
      <c r="L467" s="42"/>
      <c r="M467" s="197"/>
      <c r="N467" s="198"/>
      <c r="O467" s="67"/>
      <c r="P467" s="67"/>
      <c r="Q467" s="67"/>
      <c r="R467" s="67"/>
      <c r="S467" s="67"/>
      <c r="T467" s="68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T467" s="20" t="s">
        <v>190</v>
      </c>
      <c r="AU467" s="20" t="s">
        <v>86</v>
      </c>
    </row>
    <row r="468" spans="1:65" s="14" customFormat="1" ht="11.25">
      <c r="B468" s="211"/>
      <c r="C468" s="212"/>
      <c r="D468" s="194" t="s">
        <v>192</v>
      </c>
      <c r="E468" s="213" t="s">
        <v>19</v>
      </c>
      <c r="F468" s="214" t="s">
        <v>1094</v>
      </c>
      <c r="G468" s="212"/>
      <c r="H468" s="215">
        <v>1.179</v>
      </c>
      <c r="I468" s="216"/>
      <c r="J468" s="212"/>
      <c r="K468" s="212"/>
      <c r="L468" s="217"/>
      <c r="M468" s="218"/>
      <c r="N468" s="219"/>
      <c r="O468" s="219"/>
      <c r="P468" s="219"/>
      <c r="Q468" s="219"/>
      <c r="R468" s="219"/>
      <c r="S468" s="219"/>
      <c r="T468" s="220"/>
      <c r="AT468" s="221" t="s">
        <v>192</v>
      </c>
      <c r="AU468" s="221" t="s">
        <v>86</v>
      </c>
      <c r="AV468" s="14" t="s">
        <v>86</v>
      </c>
      <c r="AW468" s="14" t="s">
        <v>37</v>
      </c>
      <c r="AX468" s="14" t="s">
        <v>77</v>
      </c>
      <c r="AY468" s="221" t="s">
        <v>179</v>
      </c>
    </row>
    <row r="469" spans="1:65" s="14" customFormat="1" ht="11.25">
      <c r="B469" s="211"/>
      <c r="C469" s="212"/>
      <c r="D469" s="194" t="s">
        <v>192</v>
      </c>
      <c r="E469" s="213" t="s">
        <v>19</v>
      </c>
      <c r="F469" s="214" t="s">
        <v>1097</v>
      </c>
      <c r="G469" s="212"/>
      <c r="H469" s="215">
        <v>2.4</v>
      </c>
      <c r="I469" s="216"/>
      <c r="J469" s="212"/>
      <c r="K469" s="212"/>
      <c r="L469" s="217"/>
      <c r="M469" s="218"/>
      <c r="N469" s="219"/>
      <c r="O469" s="219"/>
      <c r="P469" s="219"/>
      <c r="Q469" s="219"/>
      <c r="R469" s="219"/>
      <c r="S469" s="219"/>
      <c r="T469" s="220"/>
      <c r="AT469" s="221" t="s">
        <v>192</v>
      </c>
      <c r="AU469" s="221" t="s">
        <v>86</v>
      </c>
      <c r="AV469" s="14" t="s">
        <v>86</v>
      </c>
      <c r="AW469" s="14" t="s">
        <v>37</v>
      </c>
      <c r="AX469" s="14" t="s">
        <v>77</v>
      </c>
      <c r="AY469" s="221" t="s">
        <v>179</v>
      </c>
    </row>
    <row r="470" spans="1:65" s="15" customFormat="1" ht="11.25">
      <c r="B470" s="222"/>
      <c r="C470" s="223"/>
      <c r="D470" s="194" t="s">
        <v>192</v>
      </c>
      <c r="E470" s="224" t="s">
        <v>19</v>
      </c>
      <c r="F470" s="225" t="s">
        <v>205</v>
      </c>
      <c r="G470" s="223"/>
      <c r="H470" s="226">
        <v>3.5790000000000002</v>
      </c>
      <c r="I470" s="227"/>
      <c r="J470" s="223"/>
      <c r="K470" s="223"/>
      <c r="L470" s="228"/>
      <c r="M470" s="229"/>
      <c r="N470" s="230"/>
      <c r="O470" s="230"/>
      <c r="P470" s="230"/>
      <c r="Q470" s="230"/>
      <c r="R470" s="230"/>
      <c r="S470" s="230"/>
      <c r="T470" s="231"/>
      <c r="AT470" s="232" t="s">
        <v>192</v>
      </c>
      <c r="AU470" s="232" t="s">
        <v>86</v>
      </c>
      <c r="AV470" s="15" t="s">
        <v>186</v>
      </c>
      <c r="AW470" s="15" t="s">
        <v>37</v>
      </c>
      <c r="AX470" s="15" t="s">
        <v>84</v>
      </c>
      <c r="AY470" s="232" t="s">
        <v>179</v>
      </c>
    </row>
    <row r="471" spans="1:65" s="12" customFormat="1" ht="22.9" customHeight="1">
      <c r="B471" s="165"/>
      <c r="C471" s="166"/>
      <c r="D471" s="167" t="s">
        <v>76</v>
      </c>
      <c r="E471" s="179" t="s">
        <v>557</v>
      </c>
      <c r="F471" s="179" t="s">
        <v>558</v>
      </c>
      <c r="G471" s="166"/>
      <c r="H471" s="166"/>
      <c r="I471" s="169"/>
      <c r="J471" s="180">
        <f>BK471</f>
        <v>0</v>
      </c>
      <c r="K471" s="166"/>
      <c r="L471" s="171"/>
      <c r="M471" s="172"/>
      <c r="N471" s="173"/>
      <c r="O471" s="173"/>
      <c r="P471" s="174">
        <f>SUM(P472:P474)</f>
        <v>0</v>
      </c>
      <c r="Q471" s="173"/>
      <c r="R471" s="174">
        <f>SUM(R472:R474)</f>
        <v>0</v>
      </c>
      <c r="S471" s="173"/>
      <c r="T471" s="175">
        <f>SUM(T472:T474)</f>
        <v>0</v>
      </c>
      <c r="AR471" s="176" t="s">
        <v>84</v>
      </c>
      <c r="AT471" s="177" t="s">
        <v>76</v>
      </c>
      <c r="AU471" s="177" t="s">
        <v>84</v>
      </c>
      <c r="AY471" s="176" t="s">
        <v>179</v>
      </c>
      <c r="BK471" s="178">
        <f>SUM(BK472:BK474)</f>
        <v>0</v>
      </c>
    </row>
    <row r="472" spans="1:65" s="2" customFormat="1" ht="24.2" customHeight="1">
      <c r="A472" s="37"/>
      <c r="B472" s="38"/>
      <c r="C472" s="181" t="s">
        <v>854</v>
      </c>
      <c r="D472" s="181" t="s">
        <v>181</v>
      </c>
      <c r="E472" s="182" t="s">
        <v>560</v>
      </c>
      <c r="F472" s="183" t="s">
        <v>561</v>
      </c>
      <c r="G472" s="184" t="s">
        <v>332</v>
      </c>
      <c r="H472" s="185">
        <v>7.9619999999999997</v>
      </c>
      <c r="I472" s="186"/>
      <c r="J472" s="187">
        <f>ROUND(I472*H472,2)</f>
        <v>0</v>
      </c>
      <c r="K472" s="183" t="s">
        <v>185</v>
      </c>
      <c r="L472" s="42"/>
      <c r="M472" s="188" t="s">
        <v>19</v>
      </c>
      <c r="N472" s="189" t="s">
        <v>48</v>
      </c>
      <c r="O472" s="67"/>
      <c r="P472" s="190">
        <f>O472*H472</f>
        <v>0</v>
      </c>
      <c r="Q472" s="190">
        <v>0</v>
      </c>
      <c r="R472" s="190">
        <f>Q472*H472</f>
        <v>0</v>
      </c>
      <c r="S472" s="190">
        <v>0</v>
      </c>
      <c r="T472" s="191">
        <f>S472*H472</f>
        <v>0</v>
      </c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R472" s="192" t="s">
        <v>186</v>
      </c>
      <c r="AT472" s="192" t="s">
        <v>181</v>
      </c>
      <c r="AU472" s="192" t="s">
        <v>86</v>
      </c>
      <c r="AY472" s="20" t="s">
        <v>179</v>
      </c>
      <c r="BE472" s="193">
        <f>IF(N472="základní",J472,0)</f>
        <v>0</v>
      </c>
      <c r="BF472" s="193">
        <f>IF(N472="snížená",J472,0)</f>
        <v>0</v>
      </c>
      <c r="BG472" s="193">
        <f>IF(N472="zákl. přenesená",J472,0)</f>
        <v>0</v>
      </c>
      <c r="BH472" s="193">
        <f>IF(N472="sníž. přenesená",J472,0)</f>
        <v>0</v>
      </c>
      <c r="BI472" s="193">
        <f>IF(N472="nulová",J472,0)</f>
        <v>0</v>
      </c>
      <c r="BJ472" s="20" t="s">
        <v>84</v>
      </c>
      <c r="BK472" s="193">
        <f>ROUND(I472*H472,2)</f>
        <v>0</v>
      </c>
      <c r="BL472" s="20" t="s">
        <v>186</v>
      </c>
      <c r="BM472" s="192" t="s">
        <v>562</v>
      </c>
    </row>
    <row r="473" spans="1:65" s="2" customFormat="1" ht="19.5">
      <c r="A473" s="37"/>
      <c r="B473" s="38"/>
      <c r="C473" s="39"/>
      <c r="D473" s="194" t="s">
        <v>188</v>
      </c>
      <c r="E473" s="39"/>
      <c r="F473" s="195" t="s">
        <v>563</v>
      </c>
      <c r="G473" s="39"/>
      <c r="H473" s="39"/>
      <c r="I473" s="196"/>
      <c r="J473" s="39"/>
      <c r="K473" s="39"/>
      <c r="L473" s="42"/>
      <c r="M473" s="197"/>
      <c r="N473" s="198"/>
      <c r="O473" s="67"/>
      <c r="P473" s="67"/>
      <c r="Q473" s="67"/>
      <c r="R473" s="67"/>
      <c r="S473" s="67"/>
      <c r="T473" s="68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T473" s="20" t="s">
        <v>188</v>
      </c>
      <c r="AU473" s="20" t="s">
        <v>86</v>
      </c>
    </row>
    <row r="474" spans="1:65" s="2" customFormat="1" ht="11.25">
      <c r="A474" s="37"/>
      <c r="B474" s="38"/>
      <c r="C474" s="39"/>
      <c r="D474" s="199" t="s">
        <v>190</v>
      </c>
      <c r="E474" s="39"/>
      <c r="F474" s="200" t="s">
        <v>564</v>
      </c>
      <c r="G474" s="39"/>
      <c r="H474" s="39"/>
      <c r="I474" s="196"/>
      <c r="J474" s="39"/>
      <c r="K474" s="39"/>
      <c r="L474" s="42"/>
      <c r="M474" s="197"/>
      <c r="N474" s="198"/>
      <c r="O474" s="67"/>
      <c r="P474" s="67"/>
      <c r="Q474" s="67"/>
      <c r="R474" s="67"/>
      <c r="S474" s="67"/>
      <c r="T474" s="68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T474" s="20" t="s">
        <v>190</v>
      </c>
      <c r="AU474" s="20" t="s">
        <v>86</v>
      </c>
    </row>
    <row r="475" spans="1:65" s="12" customFormat="1" ht="25.9" customHeight="1">
      <c r="B475" s="165"/>
      <c r="C475" s="166"/>
      <c r="D475" s="167" t="s">
        <v>76</v>
      </c>
      <c r="E475" s="168" t="s">
        <v>1105</v>
      </c>
      <c r="F475" s="168" t="s">
        <v>1106</v>
      </c>
      <c r="G475" s="166"/>
      <c r="H475" s="166"/>
      <c r="I475" s="169"/>
      <c r="J475" s="170">
        <f>BK475</f>
        <v>0</v>
      </c>
      <c r="K475" s="166"/>
      <c r="L475" s="171"/>
      <c r="M475" s="172"/>
      <c r="N475" s="173"/>
      <c r="O475" s="173"/>
      <c r="P475" s="174">
        <f>P476+P496</f>
        <v>0</v>
      </c>
      <c r="Q475" s="173"/>
      <c r="R475" s="174">
        <f>R476+R496</f>
        <v>1.0116E-2</v>
      </c>
      <c r="S475" s="173"/>
      <c r="T475" s="175">
        <f>T476+T496</f>
        <v>9.5999999999999992E-3</v>
      </c>
      <c r="AR475" s="176" t="s">
        <v>86</v>
      </c>
      <c r="AT475" s="177" t="s">
        <v>76</v>
      </c>
      <c r="AU475" s="177" t="s">
        <v>77</v>
      </c>
      <c r="AY475" s="176" t="s">
        <v>179</v>
      </c>
      <c r="BK475" s="178">
        <f>BK476+BK496</f>
        <v>0</v>
      </c>
    </row>
    <row r="476" spans="1:65" s="12" customFormat="1" ht="22.9" customHeight="1">
      <c r="B476" s="165"/>
      <c r="C476" s="166"/>
      <c r="D476" s="167" t="s">
        <v>76</v>
      </c>
      <c r="E476" s="179" t="s">
        <v>1107</v>
      </c>
      <c r="F476" s="179" t="s">
        <v>1108</v>
      </c>
      <c r="G476" s="166"/>
      <c r="H476" s="166"/>
      <c r="I476" s="169"/>
      <c r="J476" s="180">
        <f>BK476</f>
        <v>0</v>
      </c>
      <c r="K476" s="166"/>
      <c r="L476" s="171"/>
      <c r="M476" s="172"/>
      <c r="N476" s="173"/>
      <c r="O476" s="173"/>
      <c r="P476" s="174">
        <f>SUM(P477:P495)</f>
        <v>0</v>
      </c>
      <c r="Q476" s="173"/>
      <c r="R476" s="174">
        <f>SUM(R477:R495)</f>
        <v>9.3959999999999998E-3</v>
      </c>
      <c r="S476" s="173"/>
      <c r="T476" s="175">
        <f>SUM(T477:T495)</f>
        <v>9.5999999999999992E-3</v>
      </c>
      <c r="AR476" s="176" t="s">
        <v>86</v>
      </c>
      <c r="AT476" s="177" t="s">
        <v>76</v>
      </c>
      <c r="AU476" s="177" t="s">
        <v>84</v>
      </c>
      <c r="AY476" s="176" t="s">
        <v>179</v>
      </c>
      <c r="BK476" s="178">
        <f>SUM(BK477:BK495)</f>
        <v>0</v>
      </c>
    </row>
    <row r="477" spans="1:65" s="2" customFormat="1" ht="24.2" customHeight="1">
      <c r="A477" s="37"/>
      <c r="B477" s="38"/>
      <c r="C477" s="181" t="s">
        <v>856</v>
      </c>
      <c r="D477" s="181" t="s">
        <v>181</v>
      </c>
      <c r="E477" s="182" t="s">
        <v>1109</v>
      </c>
      <c r="F477" s="183" t="s">
        <v>1110</v>
      </c>
      <c r="G477" s="184" t="s">
        <v>216</v>
      </c>
      <c r="H477" s="185">
        <v>1</v>
      </c>
      <c r="I477" s="186"/>
      <c r="J477" s="187">
        <f>ROUND(I477*H477,2)</f>
        <v>0</v>
      </c>
      <c r="K477" s="183" t="s">
        <v>185</v>
      </c>
      <c r="L477" s="42"/>
      <c r="M477" s="188" t="s">
        <v>19</v>
      </c>
      <c r="N477" s="189" t="s">
        <v>48</v>
      </c>
      <c r="O477" s="67"/>
      <c r="P477" s="190">
        <f>O477*H477</f>
        <v>0</v>
      </c>
      <c r="Q477" s="190">
        <v>0</v>
      </c>
      <c r="R477" s="190">
        <f>Q477*H477</f>
        <v>0</v>
      </c>
      <c r="S477" s="190">
        <v>0</v>
      </c>
      <c r="T477" s="191">
        <f>S477*H477</f>
        <v>0</v>
      </c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R477" s="192" t="s">
        <v>322</v>
      </c>
      <c r="AT477" s="192" t="s">
        <v>181</v>
      </c>
      <c r="AU477" s="192" t="s">
        <v>86</v>
      </c>
      <c r="AY477" s="20" t="s">
        <v>179</v>
      </c>
      <c r="BE477" s="193">
        <f>IF(N477="základní",J477,0)</f>
        <v>0</v>
      </c>
      <c r="BF477" s="193">
        <f>IF(N477="snížená",J477,0)</f>
        <v>0</v>
      </c>
      <c r="BG477" s="193">
        <f>IF(N477="zákl. přenesená",J477,0)</f>
        <v>0</v>
      </c>
      <c r="BH477" s="193">
        <f>IF(N477="sníž. přenesená",J477,0)</f>
        <v>0</v>
      </c>
      <c r="BI477" s="193">
        <f>IF(N477="nulová",J477,0)</f>
        <v>0</v>
      </c>
      <c r="BJ477" s="20" t="s">
        <v>84</v>
      </c>
      <c r="BK477" s="193">
        <f>ROUND(I477*H477,2)</f>
        <v>0</v>
      </c>
      <c r="BL477" s="20" t="s">
        <v>322</v>
      </c>
      <c r="BM477" s="192" t="s">
        <v>1111</v>
      </c>
    </row>
    <row r="478" spans="1:65" s="2" customFormat="1" ht="11.25">
      <c r="A478" s="37"/>
      <c r="B478" s="38"/>
      <c r="C478" s="39"/>
      <c r="D478" s="194" t="s">
        <v>188</v>
      </c>
      <c r="E478" s="39"/>
      <c r="F478" s="195" t="s">
        <v>1112</v>
      </c>
      <c r="G478" s="39"/>
      <c r="H478" s="39"/>
      <c r="I478" s="196"/>
      <c r="J478" s="39"/>
      <c r="K478" s="39"/>
      <c r="L478" s="42"/>
      <c r="M478" s="197"/>
      <c r="N478" s="198"/>
      <c r="O478" s="67"/>
      <c r="P478" s="67"/>
      <c r="Q478" s="67"/>
      <c r="R478" s="67"/>
      <c r="S478" s="67"/>
      <c r="T478" s="68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T478" s="20" t="s">
        <v>188</v>
      </c>
      <c r="AU478" s="20" t="s">
        <v>86</v>
      </c>
    </row>
    <row r="479" spans="1:65" s="2" customFormat="1" ht="11.25">
      <c r="A479" s="37"/>
      <c r="B479" s="38"/>
      <c r="C479" s="39"/>
      <c r="D479" s="199" t="s">
        <v>190</v>
      </c>
      <c r="E479" s="39"/>
      <c r="F479" s="200" t="s">
        <v>1113</v>
      </c>
      <c r="G479" s="39"/>
      <c r="H479" s="39"/>
      <c r="I479" s="196"/>
      <c r="J479" s="39"/>
      <c r="K479" s="39"/>
      <c r="L479" s="42"/>
      <c r="M479" s="197"/>
      <c r="N479" s="198"/>
      <c r="O479" s="67"/>
      <c r="P479" s="67"/>
      <c r="Q479" s="67"/>
      <c r="R479" s="67"/>
      <c r="S479" s="67"/>
      <c r="T479" s="68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T479" s="20" t="s">
        <v>190</v>
      </c>
      <c r="AU479" s="20" t="s">
        <v>86</v>
      </c>
    </row>
    <row r="480" spans="1:65" s="13" customFormat="1" ht="22.5">
      <c r="B480" s="201"/>
      <c r="C480" s="202"/>
      <c r="D480" s="194" t="s">
        <v>192</v>
      </c>
      <c r="E480" s="203" t="s">
        <v>19</v>
      </c>
      <c r="F480" s="204" t="s">
        <v>1114</v>
      </c>
      <c r="G480" s="202"/>
      <c r="H480" s="203" t="s">
        <v>19</v>
      </c>
      <c r="I480" s="205"/>
      <c r="J480" s="202"/>
      <c r="K480" s="202"/>
      <c r="L480" s="206"/>
      <c r="M480" s="207"/>
      <c r="N480" s="208"/>
      <c r="O480" s="208"/>
      <c r="P480" s="208"/>
      <c r="Q480" s="208"/>
      <c r="R480" s="208"/>
      <c r="S480" s="208"/>
      <c r="T480" s="209"/>
      <c r="AT480" s="210" t="s">
        <v>192</v>
      </c>
      <c r="AU480" s="210" t="s">
        <v>86</v>
      </c>
      <c r="AV480" s="13" t="s">
        <v>84</v>
      </c>
      <c r="AW480" s="13" t="s">
        <v>37</v>
      </c>
      <c r="AX480" s="13" t="s">
        <v>77</v>
      </c>
      <c r="AY480" s="210" t="s">
        <v>179</v>
      </c>
    </row>
    <row r="481" spans="1:65" s="13" customFormat="1" ht="11.25">
      <c r="B481" s="201"/>
      <c r="C481" s="202"/>
      <c r="D481" s="194" t="s">
        <v>192</v>
      </c>
      <c r="E481" s="203" t="s">
        <v>19</v>
      </c>
      <c r="F481" s="204" t="s">
        <v>1115</v>
      </c>
      <c r="G481" s="202"/>
      <c r="H481" s="203" t="s">
        <v>19</v>
      </c>
      <c r="I481" s="205"/>
      <c r="J481" s="202"/>
      <c r="K481" s="202"/>
      <c r="L481" s="206"/>
      <c r="M481" s="207"/>
      <c r="N481" s="208"/>
      <c r="O481" s="208"/>
      <c r="P481" s="208"/>
      <c r="Q481" s="208"/>
      <c r="R481" s="208"/>
      <c r="S481" s="208"/>
      <c r="T481" s="209"/>
      <c r="AT481" s="210" t="s">
        <v>192</v>
      </c>
      <c r="AU481" s="210" t="s">
        <v>86</v>
      </c>
      <c r="AV481" s="13" t="s">
        <v>84</v>
      </c>
      <c r="AW481" s="13" t="s">
        <v>37</v>
      </c>
      <c r="AX481" s="13" t="s">
        <v>77</v>
      </c>
      <c r="AY481" s="210" t="s">
        <v>179</v>
      </c>
    </row>
    <row r="482" spans="1:65" s="14" customFormat="1" ht="11.25">
      <c r="B482" s="211"/>
      <c r="C482" s="212"/>
      <c r="D482" s="194" t="s">
        <v>192</v>
      </c>
      <c r="E482" s="213" t="s">
        <v>19</v>
      </c>
      <c r="F482" s="214" t="s">
        <v>204</v>
      </c>
      <c r="G482" s="212"/>
      <c r="H482" s="215">
        <v>1</v>
      </c>
      <c r="I482" s="216"/>
      <c r="J482" s="212"/>
      <c r="K482" s="212"/>
      <c r="L482" s="217"/>
      <c r="M482" s="218"/>
      <c r="N482" s="219"/>
      <c r="O482" s="219"/>
      <c r="P482" s="219"/>
      <c r="Q482" s="219"/>
      <c r="R482" s="219"/>
      <c r="S482" s="219"/>
      <c r="T482" s="220"/>
      <c r="AT482" s="221" t="s">
        <v>192</v>
      </c>
      <c r="AU482" s="221" t="s">
        <v>86</v>
      </c>
      <c r="AV482" s="14" t="s">
        <v>86</v>
      </c>
      <c r="AW482" s="14" t="s">
        <v>37</v>
      </c>
      <c r="AX482" s="14" t="s">
        <v>84</v>
      </c>
      <c r="AY482" s="221" t="s">
        <v>179</v>
      </c>
    </row>
    <row r="483" spans="1:65" s="2" customFormat="1" ht="24.2" customHeight="1">
      <c r="A483" s="37"/>
      <c r="B483" s="38"/>
      <c r="C483" s="181" t="s">
        <v>859</v>
      </c>
      <c r="D483" s="181" t="s">
        <v>181</v>
      </c>
      <c r="E483" s="182" t="s">
        <v>1116</v>
      </c>
      <c r="F483" s="183" t="s">
        <v>1117</v>
      </c>
      <c r="G483" s="184" t="s">
        <v>216</v>
      </c>
      <c r="H483" s="185">
        <v>1.2</v>
      </c>
      <c r="I483" s="186"/>
      <c r="J483" s="187">
        <f>ROUND(I483*H483,2)</f>
        <v>0</v>
      </c>
      <c r="K483" s="183" t="s">
        <v>413</v>
      </c>
      <c r="L483" s="42"/>
      <c r="M483" s="188" t="s">
        <v>19</v>
      </c>
      <c r="N483" s="189" t="s">
        <v>48</v>
      </c>
      <c r="O483" s="67"/>
      <c r="P483" s="190">
        <f>O483*H483</f>
        <v>0</v>
      </c>
      <c r="Q483" s="190">
        <v>0</v>
      </c>
      <c r="R483" s="190">
        <f>Q483*H483</f>
        <v>0</v>
      </c>
      <c r="S483" s="190">
        <v>8.0000000000000002E-3</v>
      </c>
      <c r="T483" s="191">
        <f>S483*H483</f>
        <v>9.5999999999999992E-3</v>
      </c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R483" s="192" t="s">
        <v>322</v>
      </c>
      <c r="AT483" s="192" t="s">
        <v>181</v>
      </c>
      <c r="AU483" s="192" t="s">
        <v>86</v>
      </c>
      <c r="AY483" s="20" t="s">
        <v>179</v>
      </c>
      <c r="BE483" s="193">
        <f>IF(N483="základní",J483,0)</f>
        <v>0</v>
      </c>
      <c r="BF483" s="193">
        <f>IF(N483="snížená",J483,0)</f>
        <v>0</v>
      </c>
      <c r="BG483" s="193">
        <f>IF(N483="zákl. přenesená",J483,0)</f>
        <v>0</v>
      </c>
      <c r="BH483" s="193">
        <f>IF(N483="sníž. přenesená",J483,0)</f>
        <v>0</v>
      </c>
      <c r="BI483" s="193">
        <f>IF(N483="nulová",J483,0)</f>
        <v>0</v>
      </c>
      <c r="BJ483" s="20" t="s">
        <v>84</v>
      </c>
      <c r="BK483" s="193">
        <f>ROUND(I483*H483,2)</f>
        <v>0</v>
      </c>
      <c r="BL483" s="20" t="s">
        <v>322</v>
      </c>
      <c r="BM483" s="192" t="s">
        <v>1118</v>
      </c>
    </row>
    <row r="484" spans="1:65" s="2" customFormat="1" ht="19.5">
      <c r="A484" s="37"/>
      <c r="B484" s="38"/>
      <c r="C484" s="39"/>
      <c r="D484" s="194" t="s">
        <v>188</v>
      </c>
      <c r="E484" s="39"/>
      <c r="F484" s="195" t="s">
        <v>1119</v>
      </c>
      <c r="G484" s="39"/>
      <c r="H484" s="39"/>
      <c r="I484" s="196"/>
      <c r="J484" s="39"/>
      <c r="K484" s="39"/>
      <c r="L484" s="42"/>
      <c r="M484" s="197"/>
      <c r="N484" s="198"/>
      <c r="O484" s="67"/>
      <c r="P484" s="67"/>
      <c r="Q484" s="67"/>
      <c r="R484" s="67"/>
      <c r="S484" s="67"/>
      <c r="T484" s="68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T484" s="20" t="s">
        <v>188</v>
      </c>
      <c r="AU484" s="20" t="s">
        <v>86</v>
      </c>
    </row>
    <row r="485" spans="1:65" s="2" customFormat="1" ht="11.25">
      <c r="A485" s="37"/>
      <c r="B485" s="38"/>
      <c r="C485" s="39"/>
      <c r="D485" s="199" t="s">
        <v>190</v>
      </c>
      <c r="E485" s="39"/>
      <c r="F485" s="200" t="s">
        <v>1120</v>
      </c>
      <c r="G485" s="39"/>
      <c r="H485" s="39"/>
      <c r="I485" s="196"/>
      <c r="J485" s="39"/>
      <c r="K485" s="39"/>
      <c r="L485" s="42"/>
      <c r="M485" s="197"/>
      <c r="N485" s="198"/>
      <c r="O485" s="67"/>
      <c r="P485" s="67"/>
      <c r="Q485" s="67"/>
      <c r="R485" s="67"/>
      <c r="S485" s="67"/>
      <c r="T485" s="68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T485" s="20" t="s">
        <v>190</v>
      </c>
      <c r="AU485" s="20" t="s">
        <v>86</v>
      </c>
    </row>
    <row r="486" spans="1:65" s="13" customFormat="1" ht="22.5">
      <c r="B486" s="201"/>
      <c r="C486" s="202"/>
      <c r="D486" s="194" t="s">
        <v>192</v>
      </c>
      <c r="E486" s="203" t="s">
        <v>19</v>
      </c>
      <c r="F486" s="204" t="s">
        <v>1121</v>
      </c>
      <c r="G486" s="202"/>
      <c r="H486" s="203" t="s">
        <v>19</v>
      </c>
      <c r="I486" s="205"/>
      <c r="J486" s="202"/>
      <c r="K486" s="202"/>
      <c r="L486" s="206"/>
      <c r="M486" s="207"/>
      <c r="N486" s="208"/>
      <c r="O486" s="208"/>
      <c r="P486" s="208"/>
      <c r="Q486" s="208"/>
      <c r="R486" s="208"/>
      <c r="S486" s="208"/>
      <c r="T486" s="209"/>
      <c r="AT486" s="210" t="s">
        <v>192</v>
      </c>
      <c r="AU486" s="210" t="s">
        <v>86</v>
      </c>
      <c r="AV486" s="13" t="s">
        <v>84</v>
      </c>
      <c r="AW486" s="13" t="s">
        <v>37</v>
      </c>
      <c r="AX486" s="13" t="s">
        <v>77</v>
      </c>
      <c r="AY486" s="210" t="s">
        <v>179</v>
      </c>
    </row>
    <row r="487" spans="1:65" s="14" customFormat="1" ht="11.25">
      <c r="B487" s="211"/>
      <c r="C487" s="212"/>
      <c r="D487" s="194" t="s">
        <v>192</v>
      </c>
      <c r="E487" s="213" t="s">
        <v>19</v>
      </c>
      <c r="F487" s="214" t="s">
        <v>1122</v>
      </c>
      <c r="G487" s="212"/>
      <c r="H487" s="215">
        <v>1.2</v>
      </c>
      <c r="I487" s="216"/>
      <c r="J487" s="212"/>
      <c r="K487" s="212"/>
      <c r="L487" s="217"/>
      <c r="M487" s="218"/>
      <c r="N487" s="219"/>
      <c r="O487" s="219"/>
      <c r="P487" s="219"/>
      <c r="Q487" s="219"/>
      <c r="R487" s="219"/>
      <c r="S487" s="219"/>
      <c r="T487" s="220"/>
      <c r="AT487" s="221" t="s">
        <v>192</v>
      </c>
      <c r="AU487" s="221" t="s">
        <v>86</v>
      </c>
      <c r="AV487" s="14" t="s">
        <v>86</v>
      </c>
      <c r="AW487" s="14" t="s">
        <v>37</v>
      </c>
      <c r="AX487" s="14" t="s">
        <v>84</v>
      </c>
      <c r="AY487" s="221" t="s">
        <v>179</v>
      </c>
    </row>
    <row r="488" spans="1:65" s="2" customFormat="1" ht="33" customHeight="1">
      <c r="A488" s="37"/>
      <c r="B488" s="38"/>
      <c r="C488" s="181" t="s">
        <v>572</v>
      </c>
      <c r="D488" s="181" t="s">
        <v>181</v>
      </c>
      <c r="E488" s="182" t="s">
        <v>1123</v>
      </c>
      <c r="F488" s="183" t="s">
        <v>1124</v>
      </c>
      <c r="G488" s="184" t="s">
        <v>184</v>
      </c>
      <c r="H488" s="185">
        <v>1.2</v>
      </c>
      <c r="I488" s="186"/>
      <c r="J488" s="187">
        <f>ROUND(I488*H488,2)</f>
        <v>0</v>
      </c>
      <c r="K488" s="183" t="s">
        <v>185</v>
      </c>
      <c r="L488" s="42"/>
      <c r="M488" s="188" t="s">
        <v>19</v>
      </c>
      <c r="N488" s="189" t="s">
        <v>48</v>
      </c>
      <c r="O488" s="67"/>
      <c r="P488" s="190">
        <f>O488*H488</f>
        <v>0</v>
      </c>
      <c r="Q488" s="190">
        <v>7.8300000000000002E-3</v>
      </c>
      <c r="R488" s="190">
        <f>Q488*H488</f>
        <v>9.3959999999999998E-3</v>
      </c>
      <c r="S488" s="190">
        <v>0</v>
      </c>
      <c r="T488" s="191">
        <f>S488*H488</f>
        <v>0</v>
      </c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R488" s="192" t="s">
        <v>322</v>
      </c>
      <c r="AT488" s="192" t="s">
        <v>181</v>
      </c>
      <c r="AU488" s="192" t="s">
        <v>86</v>
      </c>
      <c r="AY488" s="20" t="s">
        <v>179</v>
      </c>
      <c r="BE488" s="193">
        <f>IF(N488="základní",J488,0)</f>
        <v>0</v>
      </c>
      <c r="BF488" s="193">
        <f>IF(N488="snížená",J488,0)</f>
        <v>0</v>
      </c>
      <c r="BG488" s="193">
        <f>IF(N488="zákl. přenesená",J488,0)</f>
        <v>0</v>
      </c>
      <c r="BH488" s="193">
        <f>IF(N488="sníž. přenesená",J488,0)</f>
        <v>0</v>
      </c>
      <c r="BI488" s="193">
        <f>IF(N488="nulová",J488,0)</f>
        <v>0</v>
      </c>
      <c r="BJ488" s="20" t="s">
        <v>84</v>
      </c>
      <c r="BK488" s="193">
        <f>ROUND(I488*H488,2)</f>
        <v>0</v>
      </c>
      <c r="BL488" s="20" t="s">
        <v>322</v>
      </c>
      <c r="BM488" s="192" t="s">
        <v>1125</v>
      </c>
    </row>
    <row r="489" spans="1:65" s="2" customFormat="1" ht="19.5">
      <c r="A489" s="37"/>
      <c r="B489" s="38"/>
      <c r="C489" s="39"/>
      <c r="D489" s="194" t="s">
        <v>188</v>
      </c>
      <c r="E489" s="39"/>
      <c r="F489" s="195" t="s">
        <v>1126</v>
      </c>
      <c r="G489" s="39"/>
      <c r="H489" s="39"/>
      <c r="I489" s="196"/>
      <c r="J489" s="39"/>
      <c r="K489" s="39"/>
      <c r="L489" s="42"/>
      <c r="M489" s="197"/>
      <c r="N489" s="198"/>
      <c r="O489" s="67"/>
      <c r="P489" s="67"/>
      <c r="Q489" s="67"/>
      <c r="R489" s="67"/>
      <c r="S489" s="67"/>
      <c r="T489" s="68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T489" s="20" t="s">
        <v>188</v>
      </c>
      <c r="AU489" s="20" t="s">
        <v>86</v>
      </c>
    </row>
    <row r="490" spans="1:65" s="2" customFormat="1" ht="11.25">
      <c r="A490" s="37"/>
      <c r="B490" s="38"/>
      <c r="C490" s="39"/>
      <c r="D490" s="199" t="s">
        <v>190</v>
      </c>
      <c r="E490" s="39"/>
      <c r="F490" s="200" t="s">
        <v>1127</v>
      </c>
      <c r="G490" s="39"/>
      <c r="H490" s="39"/>
      <c r="I490" s="196"/>
      <c r="J490" s="39"/>
      <c r="K490" s="39"/>
      <c r="L490" s="42"/>
      <c r="M490" s="197"/>
      <c r="N490" s="198"/>
      <c r="O490" s="67"/>
      <c r="P490" s="67"/>
      <c r="Q490" s="67"/>
      <c r="R490" s="67"/>
      <c r="S490" s="67"/>
      <c r="T490" s="68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T490" s="20" t="s">
        <v>190</v>
      </c>
      <c r="AU490" s="20" t="s">
        <v>86</v>
      </c>
    </row>
    <row r="491" spans="1:65" s="13" customFormat="1" ht="22.5">
      <c r="B491" s="201"/>
      <c r="C491" s="202"/>
      <c r="D491" s="194" t="s">
        <v>192</v>
      </c>
      <c r="E491" s="203" t="s">
        <v>19</v>
      </c>
      <c r="F491" s="204" t="s">
        <v>1114</v>
      </c>
      <c r="G491" s="202"/>
      <c r="H491" s="203" t="s">
        <v>19</v>
      </c>
      <c r="I491" s="205"/>
      <c r="J491" s="202"/>
      <c r="K491" s="202"/>
      <c r="L491" s="206"/>
      <c r="M491" s="207"/>
      <c r="N491" s="208"/>
      <c r="O491" s="208"/>
      <c r="P491" s="208"/>
      <c r="Q491" s="208"/>
      <c r="R491" s="208"/>
      <c r="S491" s="208"/>
      <c r="T491" s="209"/>
      <c r="AT491" s="210" t="s">
        <v>192</v>
      </c>
      <c r="AU491" s="210" t="s">
        <v>86</v>
      </c>
      <c r="AV491" s="13" t="s">
        <v>84</v>
      </c>
      <c r="AW491" s="13" t="s">
        <v>37</v>
      </c>
      <c r="AX491" s="13" t="s">
        <v>77</v>
      </c>
      <c r="AY491" s="210" t="s">
        <v>179</v>
      </c>
    </row>
    <row r="492" spans="1:65" s="14" customFormat="1" ht="11.25">
      <c r="B492" s="211"/>
      <c r="C492" s="212"/>
      <c r="D492" s="194" t="s">
        <v>192</v>
      </c>
      <c r="E492" s="213" t="s">
        <v>19</v>
      </c>
      <c r="F492" s="214" t="s">
        <v>1128</v>
      </c>
      <c r="G492" s="212"/>
      <c r="H492" s="215">
        <v>1.2</v>
      </c>
      <c r="I492" s="216"/>
      <c r="J492" s="212"/>
      <c r="K492" s="212"/>
      <c r="L492" s="217"/>
      <c r="M492" s="218"/>
      <c r="N492" s="219"/>
      <c r="O492" s="219"/>
      <c r="P492" s="219"/>
      <c r="Q492" s="219"/>
      <c r="R492" s="219"/>
      <c r="S492" s="219"/>
      <c r="T492" s="220"/>
      <c r="AT492" s="221" t="s">
        <v>192</v>
      </c>
      <c r="AU492" s="221" t="s">
        <v>86</v>
      </c>
      <c r="AV492" s="14" t="s">
        <v>86</v>
      </c>
      <c r="AW492" s="14" t="s">
        <v>37</v>
      </c>
      <c r="AX492" s="14" t="s">
        <v>84</v>
      </c>
      <c r="AY492" s="221" t="s">
        <v>179</v>
      </c>
    </row>
    <row r="493" spans="1:65" s="2" customFormat="1" ht="24.2" customHeight="1">
      <c r="A493" s="37"/>
      <c r="B493" s="38"/>
      <c r="C493" s="181" t="s">
        <v>1129</v>
      </c>
      <c r="D493" s="181" t="s">
        <v>181</v>
      </c>
      <c r="E493" s="182" t="s">
        <v>1130</v>
      </c>
      <c r="F493" s="183" t="s">
        <v>1131</v>
      </c>
      <c r="G493" s="184" t="s">
        <v>332</v>
      </c>
      <c r="H493" s="185">
        <v>8.9999999999999993E-3</v>
      </c>
      <c r="I493" s="186"/>
      <c r="J493" s="187">
        <f>ROUND(I493*H493,2)</f>
        <v>0</v>
      </c>
      <c r="K493" s="183" t="s">
        <v>185</v>
      </c>
      <c r="L493" s="42"/>
      <c r="M493" s="188" t="s">
        <v>19</v>
      </c>
      <c r="N493" s="189" t="s">
        <v>48</v>
      </c>
      <c r="O493" s="67"/>
      <c r="P493" s="190">
        <f>O493*H493</f>
        <v>0</v>
      </c>
      <c r="Q493" s="190">
        <v>0</v>
      </c>
      <c r="R493" s="190">
        <f>Q493*H493</f>
        <v>0</v>
      </c>
      <c r="S493" s="190">
        <v>0</v>
      </c>
      <c r="T493" s="191">
        <f>S493*H493</f>
        <v>0</v>
      </c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R493" s="192" t="s">
        <v>322</v>
      </c>
      <c r="AT493" s="192" t="s">
        <v>181</v>
      </c>
      <c r="AU493" s="192" t="s">
        <v>86</v>
      </c>
      <c r="AY493" s="20" t="s">
        <v>179</v>
      </c>
      <c r="BE493" s="193">
        <f>IF(N493="základní",J493,0)</f>
        <v>0</v>
      </c>
      <c r="BF493" s="193">
        <f>IF(N493="snížená",J493,0)</f>
        <v>0</v>
      </c>
      <c r="BG493" s="193">
        <f>IF(N493="zákl. přenesená",J493,0)</f>
        <v>0</v>
      </c>
      <c r="BH493" s="193">
        <f>IF(N493="sníž. přenesená",J493,0)</f>
        <v>0</v>
      </c>
      <c r="BI493" s="193">
        <f>IF(N493="nulová",J493,0)</f>
        <v>0</v>
      </c>
      <c r="BJ493" s="20" t="s">
        <v>84</v>
      </c>
      <c r="BK493" s="193">
        <f>ROUND(I493*H493,2)</f>
        <v>0</v>
      </c>
      <c r="BL493" s="20" t="s">
        <v>322</v>
      </c>
      <c r="BM493" s="192" t="s">
        <v>1132</v>
      </c>
    </row>
    <row r="494" spans="1:65" s="2" customFormat="1" ht="29.25">
      <c r="A494" s="37"/>
      <c r="B494" s="38"/>
      <c r="C494" s="39"/>
      <c r="D494" s="194" t="s">
        <v>188</v>
      </c>
      <c r="E494" s="39"/>
      <c r="F494" s="195" t="s">
        <v>1133</v>
      </c>
      <c r="G494" s="39"/>
      <c r="H494" s="39"/>
      <c r="I494" s="196"/>
      <c r="J494" s="39"/>
      <c r="K494" s="39"/>
      <c r="L494" s="42"/>
      <c r="M494" s="197"/>
      <c r="N494" s="198"/>
      <c r="O494" s="67"/>
      <c r="P494" s="67"/>
      <c r="Q494" s="67"/>
      <c r="R494" s="67"/>
      <c r="S494" s="67"/>
      <c r="T494" s="68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T494" s="20" t="s">
        <v>188</v>
      </c>
      <c r="AU494" s="20" t="s">
        <v>86</v>
      </c>
    </row>
    <row r="495" spans="1:65" s="2" customFormat="1" ht="11.25">
      <c r="A495" s="37"/>
      <c r="B495" s="38"/>
      <c r="C495" s="39"/>
      <c r="D495" s="199" t="s">
        <v>190</v>
      </c>
      <c r="E495" s="39"/>
      <c r="F495" s="200" t="s">
        <v>1134</v>
      </c>
      <c r="G495" s="39"/>
      <c r="H495" s="39"/>
      <c r="I495" s="196"/>
      <c r="J495" s="39"/>
      <c r="K495" s="39"/>
      <c r="L495" s="42"/>
      <c r="M495" s="197"/>
      <c r="N495" s="198"/>
      <c r="O495" s="67"/>
      <c r="P495" s="67"/>
      <c r="Q495" s="67"/>
      <c r="R495" s="67"/>
      <c r="S495" s="67"/>
      <c r="T495" s="68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T495" s="20" t="s">
        <v>190</v>
      </c>
      <c r="AU495" s="20" t="s">
        <v>86</v>
      </c>
    </row>
    <row r="496" spans="1:65" s="12" customFormat="1" ht="22.9" customHeight="1">
      <c r="B496" s="165"/>
      <c r="C496" s="166"/>
      <c r="D496" s="167" t="s">
        <v>76</v>
      </c>
      <c r="E496" s="179" t="s">
        <v>1135</v>
      </c>
      <c r="F496" s="179" t="s">
        <v>1136</v>
      </c>
      <c r="G496" s="166"/>
      <c r="H496" s="166"/>
      <c r="I496" s="169"/>
      <c r="J496" s="180">
        <f>BK496</f>
        <v>0</v>
      </c>
      <c r="K496" s="166"/>
      <c r="L496" s="171"/>
      <c r="M496" s="172"/>
      <c r="N496" s="173"/>
      <c r="O496" s="173"/>
      <c r="P496" s="174">
        <f>SUM(P497:P498)</f>
        <v>0</v>
      </c>
      <c r="Q496" s="173"/>
      <c r="R496" s="174">
        <f>SUM(R497:R498)</f>
        <v>7.2000000000000005E-4</v>
      </c>
      <c r="S496" s="173"/>
      <c r="T496" s="175">
        <f>SUM(T497:T498)</f>
        <v>0</v>
      </c>
      <c r="AR496" s="176" t="s">
        <v>86</v>
      </c>
      <c r="AT496" s="177" t="s">
        <v>76</v>
      </c>
      <c r="AU496" s="177" t="s">
        <v>84</v>
      </c>
      <c r="AY496" s="176" t="s">
        <v>179</v>
      </c>
      <c r="BK496" s="178">
        <f>SUM(BK497:BK498)</f>
        <v>0</v>
      </c>
    </row>
    <row r="497" spans="1:65" s="2" customFormat="1" ht="24.2" customHeight="1">
      <c r="A497" s="37"/>
      <c r="B497" s="38"/>
      <c r="C497" s="181" t="s">
        <v>1137</v>
      </c>
      <c r="D497" s="181" t="s">
        <v>181</v>
      </c>
      <c r="E497" s="182" t="s">
        <v>1138</v>
      </c>
      <c r="F497" s="183" t="s">
        <v>1139</v>
      </c>
      <c r="G497" s="184" t="s">
        <v>405</v>
      </c>
      <c r="H497" s="185">
        <v>1</v>
      </c>
      <c r="I497" s="186"/>
      <c r="J497" s="187">
        <f>ROUND(I497*H497,2)</f>
        <v>0</v>
      </c>
      <c r="K497" s="183" t="s">
        <v>474</v>
      </c>
      <c r="L497" s="42"/>
      <c r="M497" s="188" t="s">
        <v>19</v>
      </c>
      <c r="N497" s="189" t="s">
        <v>48</v>
      </c>
      <c r="O497" s="67"/>
      <c r="P497" s="190">
        <f>O497*H497</f>
        <v>0</v>
      </c>
      <c r="Q497" s="190">
        <v>7.2000000000000005E-4</v>
      </c>
      <c r="R497" s="190">
        <f>Q497*H497</f>
        <v>7.2000000000000005E-4</v>
      </c>
      <c r="S497" s="190">
        <v>0</v>
      </c>
      <c r="T497" s="191">
        <f>S497*H497</f>
        <v>0</v>
      </c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R497" s="192" t="s">
        <v>322</v>
      </c>
      <c r="AT497" s="192" t="s">
        <v>181</v>
      </c>
      <c r="AU497" s="192" t="s">
        <v>86</v>
      </c>
      <c r="AY497" s="20" t="s">
        <v>179</v>
      </c>
      <c r="BE497" s="193">
        <f>IF(N497="základní",J497,0)</f>
        <v>0</v>
      </c>
      <c r="BF497" s="193">
        <f>IF(N497="snížená",J497,0)</f>
        <v>0</v>
      </c>
      <c r="BG497" s="193">
        <f>IF(N497="zákl. přenesená",J497,0)</f>
        <v>0</v>
      </c>
      <c r="BH497" s="193">
        <f>IF(N497="sníž. přenesená",J497,0)</f>
        <v>0</v>
      </c>
      <c r="BI497" s="193">
        <f>IF(N497="nulová",J497,0)</f>
        <v>0</v>
      </c>
      <c r="BJ497" s="20" t="s">
        <v>84</v>
      </c>
      <c r="BK497" s="193">
        <f>ROUND(I497*H497,2)</f>
        <v>0</v>
      </c>
      <c r="BL497" s="20" t="s">
        <v>322</v>
      </c>
      <c r="BM497" s="192" t="s">
        <v>1140</v>
      </c>
    </row>
    <row r="498" spans="1:65" s="2" customFormat="1" ht="11.25">
      <c r="A498" s="37"/>
      <c r="B498" s="38"/>
      <c r="C498" s="39"/>
      <c r="D498" s="194" t="s">
        <v>188</v>
      </c>
      <c r="E498" s="39"/>
      <c r="F498" s="195" t="s">
        <v>1139</v>
      </c>
      <c r="G498" s="39"/>
      <c r="H498" s="39"/>
      <c r="I498" s="196"/>
      <c r="J498" s="39"/>
      <c r="K498" s="39"/>
      <c r="L498" s="42"/>
      <c r="M498" s="197"/>
      <c r="N498" s="198"/>
      <c r="O498" s="67"/>
      <c r="P498" s="67"/>
      <c r="Q498" s="67"/>
      <c r="R498" s="67"/>
      <c r="S498" s="67"/>
      <c r="T498" s="68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T498" s="20" t="s">
        <v>188</v>
      </c>
      <c r="AU498" s="20" t="s">
        <v>86</v>
      </c>
    </row>
    <row r="499" spans="1:65" s="12" customFormat="1" ht="25.9" customHeight="1">
      <c r="B499" s="165"/>
      <c r="C499" s="166"/>
      <c r="D499" s="167" t="s">
        <v>76</v>
      </c>
      <c r="E499" s="168" t="s">
        <v>374</v>
      </c>
      <c r="F499" s="168" t="s">
        <v>565</v>
      </c>
      <c r="G499" s="166"/>
      <c r="H499" s="166"/>
      <c r="I499" s="169"/>
      <c r="J499" s="170">
        <f>BK499</f>
        <v>0</v>
      </c>
      <c r="K499" s="166"/>
      <c r="L499" s="171"/>
      <c r="M499" s="172"/>
      <c r="N499" s="173"/>
      <c r="O499" s="173"/>
      <c r="P499" s="174">
        <f>P500</f>
        <v>0</v>
      </c>
      <c r="Q499" s="173"/>
      <c r="R499" s="174">
        <f>R500</f>
        <v>4.3845000000000002E-2</v>
      </c>
      <c r="S499" s="173"/>
      <c r="T499" s="175">
        <f>T500</f>
        <v>2.4E-2</v>
      </c>
      <c r="AR499" s="176" t="s">
        <v>94</v>
      </c>
      <c r="AT499" s="177" t="s">
        <v>76</v>
      </c>
      <c r="AU499" s="177" t="s">
        <v>77</v>
      </c>
      <c r="AY499" s="176" t="s">
        <v>179</v>
      </c>
      <c r="BK499" s="178">
        <f>BK500</f>
        <v>0</v>
      </c>
    </row>
    <row r="500" spans="1:65" s="12" customFormat="1" ht="22.9" customHeight="1">
      <c r="B500" s="165"/>
      <c r="C500" s="166"/>
      <c r="D500" s="167" t="s">
        <v>76</v>
      </c>
      <c r="E500" s="179" t="s">
        <v>566</v>
      </c>
      <c r="F500" s="179" t="s">
        <v>567</v>
      </c>
      <c r="G500" s="166"/>
      <c r="H500" s="166"/>
      <c r="I500" s="169"/>
      <c r="J500" s="180">
        <f>BK500</f>
        <v>0</v>
      </c>
      <c r="K500" s="166"/>
      <c r="L500" s="171"/>
      <c r="M500" s="172"/>
      <c r="N500" s="173"/>
      <c r="O500" s="173"/>
      <c r="P500" s="174">
        <f>SUM(P501:P581)</f>
        <v>0</v>
      </c>
      <c r="Q500" s="173"/>
      <c r="R500" s="174">
        <f>SUM(R501:R581)</f>
        <v>4.3845000000000002E-2</v>
      </c>
      <c r="S500" s="173"/>
      <c r="T500" s="175">
        <f>SUM(T501:T581)</f>
        <v>2.4E-2</v>
      </c>
      <c r="AR500" s="176" t="s">
        <v>94</v>
      </c>
      <c r="AT500" s="177" t="s">
        <v>76</v>
      </c>
      <c r="AU500" s="177" t="s">
        <v>84</v>
      </c>
      <c r="AY500" s="176" t="s">
        <v>179</v>
      </c>
      <c r="BK500" s="178">
        <f>SUM(BK501:BK581)</f>
        <v>0</v>
      </c>
    </row>
    <row r="501" spans="1:65" s="2" customFormat="1" ht="24.2" customHeight="1">
      <c r="A501" s="37"/>
      <c r="B501" s="38"/>
      <c r="C501" s="181" t="s">
        <v>1141</v>
      </c>
      <c r="D501" s="181" t="s">
        <v>181</v>
      </c>
      <c r="E501" s="182" t="s">
        <v>1142</v>
      </c>
      <c r="F501" s="183" t="s">
        <v>570</v>
      </c>
      <c r="G501" s="184" t="s">
        <v>1059</v>
      </c>
      <c r="H501" s="185">
        <v>1</v>
      </c>
      <c r="I501" s="186"/>
      <c r="J501" s="187">
        <f>ROUND(I501*H501,2)</f>
        <v>0</v>
      </c>
      <c r="K501" s="183" t="s">
        <v>474</v>
      </c>
      <c r="L501" s="42"/>
      <c r="M501" s="188" t="s">
        <v>19</v>
      </c>
      <c r="N501" s="189" t="s">
        <v>48</v>
      </c>
      <c r="O501" s="67"/>
      <c r="P501" s="190">
        <f>O501*H501</f>
        <v>0</v>
      </c>
      <c r="Q501" s="190">
        <v>8.8000000000000005E-3</v>
      </c>
      <c r="R501" s="190">
        <f>Q501*H501</f>
        <v>8.8000000000000005E-3</v>
      </c>
      <c r="S501" s="190">
        <v>0</v>
      </c>
      <c r="T501" s="191">
        <f>S501*H501</f>
        <v>0</v>
      </c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R501" s="192" t="s">
        <v>572</v>
      </c>
      <c r="AT501" s="192" t="s">
        <v>181</v>
      </c>
      <c r="AU501" s="192" t="s">
        <v>86</v>
      </c>
      <c r="AY501" s="20" t="s">
        <v>179</v>
      </c>
      <c r="BE501" s="193">
        <f>IF(N501="základní",J501,0)</f>
        <v>0</v>
      </c>
      <c r="BF501" s="193">
        <f>IF(N501="snížená",J501,0)</f>
        <v>0</v>
      </c>
      <c r="BG501" s="193">
        <f>IF(N501="zákl. přenesená",J501,0)</f>
        <v>0</v>
      </c>
      <c r="BH501" s="193">
        <f>IF(N501="sníž. přenesená",J501,0)</f>
        <v>0</v>
      </c>
      <c r="BI501" s="193">
        <f>IF(N501="nulová",J501,0)</f>
        <v>0</v>
      </c>
      <c r="BJ501" s="20" t="s">
        <v>84</v>
      </c>
      <c r="BK501" s="193">
        <f>ROUND(I501*H501,2)</f>
        <v>0</v>
      </c>
      <c r="BL501" s="20" t="s">
        <v>572</v>
      </c>
      <c r="BM501" s="192" t="s">
        <v>1143</v>
      </c>
    </row>
    <row r="502" spans="1:65" s="2" customFormat="1" ht="19.5">
      <c r="A502" s="37"/>
      <c r="B502" s="38"/>
      <c r="C502" s="39"/>
      <c r="D502" s="194" t="s">
        <v>188</v>
      </c>
      <c r="E502" s="39"/>
      <c r="F502" s="195" t="s">
        <v>574</v>
      </c>
      <c r="G502" s="39"/>
      <c r="H502" s="39"/>
      <c r="I502" s="196"/>
      <c r="J502" s="39"/>
      <c r="K502" s="39"/>
      <c r="L502" s="42"/>
      <c r="M502" s="197"/>
      <c r="N502" s="198"/>
      <c r="O502" s="67"/>
      <c r="P502" s="67"/>
      <c r="Q502" s="67"/>
      <c r="R502" s="67"/>
      <c r="S502" s="67"/>
      <c r="T502" s="68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T502" s="20" t="s">
        <v>188</v>
      </c>
      <c r="AU502" s="20" t="s">
        <v>86</v>
      </c>
    </row>
    <row r="503" spans="1:65" s="13" customFormat="1" ht="11.25">
      <c r="B503" s="201"/>
      <c r="C503" s="202"/>
      <c r="D503" s="194" t="s">
        <v>192</v>
      </c>
      <c r="E503" s="203" t="s">
        <v>19</v>
      </c>
      <c r="F503" s="204" t="s">
        <v>1144</v>
      </c>
      <c r="G503" s="202"/>
      <c r="H503" s="203" t="s">
        <v>19</v>
      </c>
      <c r="I503" s="205"/>
      <c r="J503" s="202"/>
      <c r="K503" s="202"/>
      <c r="L503" s="206"/>
      <c r="M503" s="207"/>
      <c r="N503" s="208"/>
      <c r="O503" s="208"/>
      <c r="P503" s="208"/>
      <c r="Q503" s="208"/>
      <c r="R503" s="208"/>
      <c r="S503" s="208"/>
      <c r="T503" s="209"/>
      <c r="AT503" s="210" t="s">
        <v>192</v>
      </c>
      <c r="AU503" s="210" t="s">
        <v>86</v>
      </c>
      <c r="AV503" s="13" t="s">
        <v>84</v>
      </c>
      <c r="AW503" s="13" t="s">
        <v>37</v>
      </c>
      <c r="AX503" s="13" t="s">
        <v>77</v>
      </c>
      <c r="AY503" s="210" t="s">
        <v>179</v>
      </c>
    </row>
    <row r="504" spans="1:65" s="14" customFormat="1" ht="11.25">
      <c r="B504" s="211"/>
      <c r="C504" s="212"/>
      <c r="D504" s="194" t="s">
        <v>192</v>
      </c>
      <c r="E504" s="213" t="s">
        <v>19</v>
      </c>
      <c r="F504" s="214" t="s">
        <v>84</v>
      </c>
      <c r="G504" s="212"/>
      <c r="H504" s="215">
        <v>1</v>
      </c>
      <c r="I504" s="216"/>
      <c r="J504" s="212"/>
      <c r="K504" s="212"/>
      <c r="L504" s="217"/>
      <c r="M504" s="218"/>
      <c r="N504" s="219"/>
      <c r="O504" s="219"/>
      <c r="P504" s="219"/>
      <c r="Q504" s="219"/>
      <c r="R504" s="219"/>
      <c r="S504" s="219"/>
      <c r="T504" s="220"/>
      <c r="AT504" s="221" t="s">
        <v>192</v>
      </c>
      <c r="AU504" s="221" t="s">
        <v>86</v>
      </c>
      <c r="AV504" s="14" t="s">
        <v>86</v>
      </c>
      <c r="AW504" s="14" t="s">
        <v>37</v>
      </c>
      <c r="AX504" s="14" t="s">
        <v>84</v>
      </c>
      <c r="AY504" s="221" t="s">
        <v>179</v>
      </c>
    </row>
    <row r="505" spans="1:65" s="2" customFormat="1" ht="24.2" customHeight="1">
      <c r="A505" s="37"/>
      <c r="B505" s="38"/>
      <c r="C505" s="181" t="s">
        <v>1145</v>
      </c>
      <c r="D505" s="181" t="s">
        <v>181</v>
      </c>
      <c r="E505" s="182" t="s">
        <v>579</v>
      </c>
      <c r="F505" s="183" t="s">
        <v>580</v>
      </c>
      <c r="G505" s="184" t="s">
        <v>184</v>
      </c>
      <c r="H505" s="185">
        <v>7</v>
      </c>
      <c r="I505" s="186"/>
      <c r="J505" s="187">
        <f>ROUND(I505*H505,2)</f>
        <v>0</v>
      </c>
      <c r="K505" s="183" t="s">
        <v>185</v>
      </c>
      <c r="L505" s="42"/>
      <c r="M505" s="188" t="s">
        <v>19</v>
      </c>
      <c r="N505" s="189" t="s">
        <v>48</v>
      </c>
      <c r="O505" s="67"/>
      <c r="P505" s="190">
        <f>O505*H505</f>
        <v>0</v>
      </c>
      <c r="Q505" s="190">
        <v>0</v>
      </c>
      <c r="R505" s="190">
        <f>Q505*H505</f>
        <v>0</v>
      </c>
      <c r="S505" s="190">
        <v>0</v>
      </c>
      <c r="T505" s="191">
        <f>S505*H505</f>
        <v>0</v>
      </c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R505" s="192" t="s">
        <v>572</v>
      </c>
      <c r="AT505" s="192" t="s">
        <v>181</v>
      </c>
      <c r="AU505" s="192" t="s">
        <v>86</v>
      </c>
      <c r="AY505" s="20" t="s">
        <v>179</v>
      </c>
      <c r="BE505" s="193">
        <f>IF(N505="základní",J505,0)</f>
        <v>0</v>
      </c>
      <c r="BF505" s="193">
        <f>IF(N505="snížená",J505,0)</f>
        <v>0</v>
      </c>
      <c r="BG505" s="193">
        <f>IF(N505="zákl. přenesená",J505,0)</f>
        <v>0</v>
      </c>
      <c r="BH505" s="193">
        <f>IF(N505="sníž. přenesená",J505,0)</f>
        <v>0</v>
      </c>
      <c r="BI505" s="193">
        <f>IF(N505="nulová",J505,0)</f>
        <v>0</v>
      </c>
      <c r="BJ505" s="20" t="s">
        <v>84</v>
      </c>
      <c r="BK505" s="193">
        <f>ROUND(I505*H505,2)</f>
        <v>0</v>
      </c>
      <c r="BL505" s="20" t="s">
        <v>572</v>
      </c>
      <c r="BM505" s="192" t="s">
        <v>581</v>
      </c>
    </row>
    <row r="506" spans="1:65" s="2" customFormat="1" ht="29.25">
      <c r="A506" s="37"/>
      <c r="B506" s="38"/>
      <c r="C506" s="39"/>
      <c r="D506" s="194" t="s">
        <v>188</v>
      </c>
      <c r="E506" s="39"/>
      <c r="F506" s="195" t="s">
        <v>582</v>
      </c>
      <c r="G506" s="39"/>
      <c r="H506" s="39"/>
      <c r="I506" s="196"/>
      <c r="J506" s="39"/>
      <c r="K506" s="39"/>
      <c r="L506" s="42"/>
      <c r="M506" s="197"/>
      <c r="N506" s="198"/>
      <c r="O506" s="67"/>
      <c r="P506" s="67"/>
      <c r="Q506" s="67"/>
      <c r="R506" s="67"/>
      <c r="S506" s="67"/>
      <c r="T506" s="68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T506" s="20" t="s">
        <v>188</v>
      </c>
      <c r="AU506" s="20" t="s">
        <v>86</v>
      </c>
    </row>
    <row r="507" spans="1:65" s="2" customFormat="1" ht="11.25">
      <c r="A507" s="37"/>
      <c r="B507" s="38"/>
      <c r="C507" s="39"/>
      <c r="D507" s="199" t="s">
        <v>190</v>
      </c>
      <c r="E507" s="39"/>
      <c r="F507" s="200" t="s">
        <v>583</v>
      </c>
      <c r="G507" s="39"/>
      <c r="H507" s="39"/>
      <c r="I507" s="196"/>
      <c r="J507" s="39"/>
      <c r="K507" s="39"/>
      <c r="L507" s="42"/>
      <c r="M507" s="197"/>
      <c r="N507" s="198"/>
      <c r="O507" s="67"/>
      <c r="P507" s="67"/>
      <c r="Q507" s="67"/>
      <c r="R507" s="67"/>
      <c r="S507" s="67"/>
      <c r="T507" s="68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T507" s="20" t="s">
        <v>190</v>
      </c>
      <c r="AU507" s="20" t="s">
        <v>86</v>
      </c>
    </row>
    <row r="508" spans="1:65" s="13" customFormat="1" ht="22.5">
      <c r="B508" s="201"/>
      <c r="C508" s="202"/>
      <c r="D508" s="194" t="s">
        <v>192</v>
      </c>
      <c r="E508" s="203" t="s">
        <v>19</v>
      </c>
      <c r="F508" s="204" t="s">
        <v>1146</v>
      </c>
      <c r="G508" s="202"/>
      <c r="H508" s="203" t="s">
        <v>19</v>
      </c>
      <c r="I508" s="205"/>
      <c r="J508" s="202"/>
      <c r="K508" s="202"/>
      <c r="L508" s="206"/>
      <c r="M508" s="207"/>
      <c r="N508" s="208"/>
      <c r="O508" s="208"/>
      <c r="P508" s="208"/>
      <c r="Q508" s="208"/>
      <c r="R508" s="208"/>
      <c r="S508" s="208"/>
      <c r="T508" s="209"/>
      <c r="AT508" s="210" t="s">
        <v>192</v>
      </c>
      <c r="AU508" s="210" t="s">
        <v>86</v>
      </c>
      <c r="AV508" s="13" t="s">
        <v>84</v>
      </c>
      <c r="AW508" s="13" t="s">
        <v>37</v>
      </c>
      <c r="AX508" s="13" t="s">
        <v>77</v>
      </c>
      <c r="AY508" s="210" t="s">
        <v>179</v>
      </c>
    </row>
    <row r="509" spans="1:65" s="13" customFormat="1" ht="22.5">
      <c r="B509" s="201"/>
      <c r="C509" s="202"/>
      <c r="D509" s="194" t="s">
        <v>192</v>
      </c>
      <c r="E509" s="203" t="s">
        <v>19</v>
      </c>
      <c r="F509" s="204" t="s">
        <v>927</v>
      </c>
      <c r="G509" s="202"/>
      <c r="H509" s="203" t="s">
        <v>19</v>
      </c>
      <c r="I509" s="205"/>
      <c r="J509" s="202"/>
      <c r="K509" s="202"/>
      <c r="L509" s="206"/>
      <c r="M509" s="207"/>
      <c r="N509" s="208"/>
      <c r="O509" s="208"/>
      <c r="P509" s="208"/>
      <c r="Q509" s="208"/>
      <c r="R509" s="208"/>
      <c r="S509" s="208"/>
      <c r="T509" s="209"/>
      <c r="AT509" s="210" t="s">
        <v>192</v>
      </c>
      <c r="AU509" s="210" t="s">
        <v>86</v>
      </c>
      <c r="AV509" s="13" t="s">
        <v>84</v>
      </c>
      <c r="AW509" s="13" t="s">
        <v>37</v>
      </c>
      <c r="AX509" s="13" t="s">
        <v>77</v>
      </c>
      <c r="AY509" s="210" t="s">
        <v>179</v>
      </c>
    </row>
    <row r="510" spans="1:65" s="14" customFormat="1" ht="11.25">
      <c r="B510" s="211"/>
      <c r="C510" s="212"/>
      <c r="D510" s="194" t="s">
        <v>192</v>
      </c>
      <c r="E510" s="213" t="s">
        <v>19</v>
      </c>
      <c r="F510" s="214" t="s">
        <v>663</v>
      </c>
      <c r="G510" s="212"/>
      <c r="H510" s="215">
        <v>5</v>
      </c>
      <c r="I510" s="216"/>
      <c r="J510" s="212"/>
      <c r="K510" s="212"/>
      <c r="L510" s="217"/>
      <c r="M510" s="218"/>
      <c r="N510" s="219"/>
      <c r="O510" s="219"/>
      <c r="P510" s="219"/>
      <c r="Q510" s="219"/>
      <c r="R510" s="219"/>
      <c r="S510" s="219"/>
      <c r="T510" s="220"/>
      <c r="AT510" s="221" t="s">
        <v>192</v>
      </c>
      <c r="AU510" s="221" t="s">
        <v>86</v>
      </c>
      <c r="AV510" s="14" t="s">
        <v>86</v>
      </c>
      <c r="AW510" s="14" t="s">
        <v>37</v>
      </c>
      <c r="AX510" s="14" t="s">
        <v>77</v>
      </c>
      <c r="AY510" s="221" t="s">
        <v>179</v>
      </c>
    </row>
    <row r="511" spans="1:65" s="13" customFormat="1" ht="22.5">
      <c r="B511" s="201"/>
      <c r="C511" s="202"/>
      <c r="D511" s="194" t="s">
        <v>192</v>
      </c>
      <c r="E511" s="203" t="s">
        <v>19</v>
      </c>
      <c r="F511" s="204" t="s">
        <v>928</v>
      </c>
      <c r="G511" s="202"/>
      <c r="H511" s="203" t="s">
        <v>19</v>
      </c>
      <c r="I511" s="205"/>
      <c r="J511" s="202"/>
      <c r="K511" s="202"/>
      <c r="L511" s="206"/>
      <c r="M511" s="207"/>
      <c r="N511" s="208"/>
      <c r="O511" s="208"/>
      <c r="P511" s="208"/>
      <c r="Q511" s="208"/>
      <c r="R511" s="208"/>
      <c r="S511" s="208"/>
      <c r="T511" s="209"/>
      <c r="AT511" s="210" t="s">
        <v>192</v>
      </c>
      <c r="AU511" s="210" t="s">
        <v>86</v>
      </c>
      <c r="AV511" s="13" t="s">
        <v>84</v>
      </c>
      <c r="AW511" s="13" t="s">
        <v>37</v>
      </c>
      <c r="AX511" s="13" t="s">
        <v>77</v>
      </c>
      <c r="AY511" s="210" t="s">
        <v>179</v>
      </c>
    </row>
    <row r="512" spans="1:65" s="14" customFormat="1" ht="11.25">
      <c r="B512" s="211"/>
      <c r="C512" s="212"/>
      <c r="D512" s="194" t="s">
        <v>192</v>
      </c>
      <c r="E512" s="213" t="s">
        <v>19</v>
      </c>
      <c r="F512" s="214" t="s">
        <v>222</v>
      </c>
      <c r="G512" s="212"/>
      <c r="H512" s="215">
        <v>2</v>
      </c>
      <c r="I512" s="216"/>
      <c r="J512" s="212"/>
      <c r="K512" s="212"/>
      <c r="L512" s="217"/>
      <c r="M512" s="218"/>
      <c r="N512" s="219"/>
      <c r="O512" s="219"/>
      <c r="P512" s="219"/>
      <c r="Q512" s="219"/>
      <c r="R512" s="219"/>
      <c r="S512" s="219"/>
      <c r="T512" s="220"/>
      <c r="AT512" s="221" t="s">
        <v>192</v>
      </c>
      <c r="AU512" s="221" t="s">
        <v>86</v>
      </c>
      <c r="AV512" s="14" t="s">
        <v>86</v>
      </c>
      <c r="AW512" s="14" t="s">
        <v>37</v>
      </c>
      <c r="AX512" s="14" t="s">
        <v>77</v>
      </c>
      <c r="AY512" s="221" t="s">
        <v>179</v>
      </c>
    </row>
    <row r="513" spans="1:65" s="15" customFormat="1" ht="11.25">
      <c r="B513" s="222"/>
      <c r="C513" s="223"/>
      <c r="D513" s="194" t="s">
        <v>192</v>
      </c>
      <c r="E513" s="224" t="s">
        <v>19</v>
      </c>
      <c r="F513" s="225" t="s">
        <v>205</v>
      </c>
      <c r="G513" s="223"/>
      <c r="H513" s="226">
        <v>7</v>
      </c>
      <c r="I513" s="227"/>
      <c r="J513" s="223"/>
      <c r="K513" s="223"/>
      <c r="L513" s="228"/>
      <c r="M513" s="229"/>
      <c r="N513" s="230"/>
      <c r="O513" s="230"/>
      <c r="P513" s="230"/>
      <c r="Q513" s="230"/>
      <c r="R513" s="230"/>
      <c r="S513" s="230"/>
      <c r="T513" s="231"/>
      <c r="AT513" s="232" t="s">
        <v>192</v>
      </c>
      <c r="AU513" s="232" t="s">
        <v>86</v>
      </c>
      <c r="AV513" s="15" t="s">
        <v>186</v>
      </c>
      <c r="AW513" s="15" t="s">
        <v>37</v>
      </c>
      <c r="AX513" s="15" t="s">
        <v>84</v>
      </c>
      <c r="AY513" s="232" t="s">
        <v>179</v>
      </c>
    </row>
    <row r="514" spans="1:65" s="2" customFormat="1" ht="37.9" customHeight="1">
      <c r="A514" s="37"/>
      <c r="B514" s="38"/>
      <c r="C514" s="181" t="s">
        <v>1147</v>
      </c>
      <c r="D514" s="181" t="s">
        <v>181</v>
      </c>
      <c r="E514" s="182" t="s">
        <v>587</v>
      </c>
      <c r="F514" s="183" t="s">
        <v>588</v>
      </c>
      <c r="G514" s="184" t="s">
        <v>216</v>
      </c>
      <c r="H514" s="185">
        <v>20</v>
      </c>
      <c r="I514" s="186"/>
      <c r="J514" s="187">
        <f>ROUND(I514*H514,2)</f>
        <v>0</v>
      </c>
      <c r="K514" s="183" t="s">
        <v>185</v>
      </c>
      <c r="L514" s="42"/>
      <c r="M514" s="188" t="s">
        <v>19</v>
      </c>
      <c r="N514" s="189" t="s">
        <v>48</v>
      </c>
      <c r="O514" s="67"/>
      <c r="P514" s="190">
        <f>O514*H514</f>
        <v>0</v>
      </c>
      <c r="Q514" s="190">
        <v>1.4999999999999999E-4</v>
      </c>
      <c r="R514" s="190">
        <f>Q514*H514</f>
        <v>2.9999999999999996E-3</v>
      </c>
      <c r="S514" s="190">
        <v>0</v>
      </c>
      <c r="T514" s="191">
        <f>S514*H514</f>
        <v>0</v>
      </c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R514" s="192" t="s">
        <v>572</v>
      </c>
      <c r="AT514" s="192" t="s">
        <v>181</v>
      </c>
      <c r="AU514" s="192" t="s">
        <v>86</v>
      </c>
      <c r="AY514" s="20" t="s">
        <v>179</v>
      </c>
      <c r="BE514" s="193">
        <f>IF(N514="základní",J514,0)</f>
        <v>0</v>
      </c>
      <c r="BF514" s="193">
        <f>IF(N514="snížená",J514,0)</f>
        <v>0</v>
      </c>
      <c r="BG514" s="193">
        <f>IF(N514="zákl. přenesená",J514,0)</f>
        <v>0</v>
      </c>
      <c r="BH514" s="193">
        <f>IF(N514="sníž. přenesená",J514,0)</f>
        <v>0</v>
      </c>
      <c r="BI514" s="193">
        <f>IF(N514="nulová",J514,0)</f>
        <v>0</v>
      </c>
      <c r="BJ514" s="20" t="s">
        <v>84</v>
      </c>
      <c r="BK514" s="193">
        <f>ROUND(I514*H514,2)</f>
        <v>0</v>
      </c>
      <c r="BL514" s="20" t="s">
        <v>572</v>
      </c>
      <c r="BM514" s="192" t="s">
        <v>589</v>
      </c>
    </row>
    <row r="515" spans="1:65" s="2" customFormat="1" ht="19.5">
      <c r="A515" s="37"/>
      <c r="B515" s="38"/>
      <c r="C515" s="39"/>
      <c r="D515" s="194" t="s">
        <v>188</v>
      </c>
      <c r="E515" s="39"/>
      <c r="F515" s="195" t="s">
        <v>590</v>
      </c>
      <c r="G515" s="39"/>
      <c r="H515" s="39"/>
      <c r="I515" s="196"/>
      <c r="J515" s="39"/>
      <c r="K515" s="39"/>
      <c r="L515" s="42"/>
      <c r="M515" s="197"/>
      <c r="N515" s="198"/>
      <c r="O515" s="67"/>
      <c r="P515" s="67"/>
      <c r="Q515" s="67"/>
      <c r="R515" s="67"/>
      <c r="S515" s="67"/>
      <c r="T515" s="68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T515" s="20" t="s">
        <v>188</v>
      </c>
      <c r="AU515" s="20" t="s">
        <v>86</v>
      </c>
    </row>
    <row r="516" spans="1:65" s="2" customFormat="1" ht="11.25">
      <c r="A516" s="37"/>
      <c r="B516" s="38"/>
      <c r="C516" s="39"/>
      <c r="D516" s="199" t="s">
        <v>190</v>
      </c>
      <c r="E516" s="39"/>
      <c r="F516" s="200" t="s">
        <v>591</v>
      </c>
      <c r="G516" s="39"/>
      <c r="H516" s="39"/>
      <c r="I516" s="196"/>
      <c r="J516" s="39"/>
      <c r="K516" s="39"/>
      <c r="L516" s="42"/>
      <c r="M516" s="197"/>
      <c r="N516" s="198"/>
      <c r="O516" s="67"/>
      <c r="P516" s="67"/>
      <c r="Q516" s="67"/>
      <c r="R516" s="67"/>
      <c r="S516" s="67"/>
      <c r="T516" s="68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T516" s="20" t="s">
        <v>190</v>
      </c>
      <c r="AU516" s="20" t="s">
        <v>86</v>
      </c>
    </row>
    <row r="517" spans="1:65" s="13" customFormat="1" ht="22.5">
      <c r="B517" s="201"/>
      <c r="C517" s="202"/>
      <c r="D517" s="194" t="s">
        <v>192</v>
      </c>
      <c r="E517" s="203" t="s">
        <v>19</v>
      </c>
      <c r="F517" s="204" t="s">
        <v>1148</v>
      </c>
      <c r="G517" s="202"/>
      <c r="H517" s="203" t="s">
        <v>19</v>
      </c>
      <c r="I517" s="205"/>
      <c r="J517" s="202"/>
      <c r="K517" s="202"/>
      <c r="L517" s="206"/>
      <c r="M517" s="207"/>
      <c r="N517" s="208"/>
      <c r="O517" s="208"/>
      <c r="P517" s="208"/>
      <c r="Q517" s="208"/>
      <c r="R517" s="208"/>
      <c r="S517" s="208"/>
      <c r="T517" s="209"/>
      <c r="AT517" s="210" t="s">
        <v>192</v>
      </c>
      <c r="AU517" s="210" t="s">
        <v>86</v>
      </c>
      <c r="AV517" s="13" t="s">
        <v>84</v>
      </c>
      <c r="AW517" s="13" t="s">
        <v>37</v>
      </c>
      <c r="AX517" s="13" t="s">
        <v>77</v>
      </c>
      <c r="AY517" s="210" t="s">
        <v>179</v>
      </c>
    </row>
    <row r="518" spans="1:65" s="14" customFormat="1" ht="11.25">
      <c r="B518" s="211"/>
      <c r="C518" s="212"/>
      <c r="D518" s="194" t="s">
        <v>192</v>
      </c>
      <c r="E518" s="213" t="s">
        <v>19</v>
      </c>
      <c r="F518" s="214" t="s">
        <v>358</v>
      </c>
      <c r="G518" s="212"/>
      <c r="H518" s="215">
        <v>20</v>
      </c>
      <c r="I518" s="216"/>
      <c r="J518" s="212"/>
      <c r="K518" s="212"/>
      <c r="L518" s="217"/>
      <c r="M518" s="218"/>
      <c r="N518" s="219"/>
      <c r="O518" s="219"/>
      <c r="P518" s="219"/>
      <c r="Q518" s="219"/>
      <c r="R518" s="219"/>
      <c r="S518" s="219"/>
      <c r="T518" s="220"/>
      <c r="AT518" s="221" t="s">
        <v>192</v>
      </c>
      <c r="AU518" s="221" t="s">
        <v>86</v>
      </c>
      <c r="AV518" s="14" t="s">
        <v>86</v>
      </c>
      <c r="AW518" s="14" t="s">
        <v>37</v>
      </c>
      <c r="AX518" s="14" t="s">
        <v>84</v>
      </c>
      <c r="AY518" s="221" t="s">
        <v>179</v>
      </c>
    </row>
    <row r="519" spans="1:65" s="2" customFormat="1" ht="37.9" customHeight="1">
      <c r="A519" s="37"/>
      <c r="B519" s="38"/>
      <c r="C519" s="181" t="s">
        <v>1149</v>
      </c>
      <c r="D519" s="181" t="s">
        <v>181</v>
      </c>
      <c r="E519" s="182" t="s">
        <v>595</v>
      </c>
      <c r="F519" s="183" t="s">
        <v>596</v>
      </c>
      <c r="G519" s="184" t="s">
        <v>216</v>
      </c>
      <c r="H519" s="185">
        <v>20</v>
      </c>
      <c r="I519" s="186"/>
      <c r="J519" s="187">
        <f>ROUND(I519*H519,2)</f>
        <v>0</v>
      </c>
      <c r="K519" s="183" t="s">
        <v>185</v>
      </c>
      <c r="L519" s="42"/>
      <c r="M519" s="188" t="s">
        <v>19</v>
      </c>
      <c r="N519" s="189" t="s">
        <v>48</v>
      </c>
      <c r="O519" s="67"/>
      <c r="P519" s="190">
        <f>O519*H519</f>
        <v>0</v>
      </c>
      <c r="Q519" s="190">
        <v>0</v>
      </c>
      <c r="R519" s="190">
        <f>Q519*H519</f>
        <v>0</v>
      </c>
      <c r="S519" s="190">
        <v>0</v>
      </c>
      <c r="T519" s="191">
        <f>S519*H519</f>
        <v>0</v>
      </c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R519" s="192" t="s">
        <v>572</v>
      </c>
      <c r="AT519" s="192" t="s">
        <v>181</v>
      </c>
      <c r="AU519" s="192" t="s">
        <v>86</v>
      </c>
      <c r="AY519" s="20" t="s">
        <v>179</v>
      </c>
      <c r="BE519" s="193">
        <f>IF(N519="základní",J519,0)</f>
        <v>0</v>
      </c>
      <c r="BF519" s="193">
        <f>IF(N519="snížená",J519,0)</f>
        <v>0</v>
      </c>
      <c r="BG519" s="193">
        <f>IF(N519="zákl. přenesená",J519,0)</f>
        <v>0</v>
      </c>
      <c r="BH519" s="193">
        <f>IF(N519="sníž. přenesená",J519,0)</f>
        <v>0</v>
      </c>
      <c r="BI519" s="193">
        <f>IF(N519="nulová",J519,0)</f>
        <v>0</v>
      </c>
      <c r="BJ519" s="20" t="s">
        <v>84</v>
      </c>
      <c r="BK519" s="193">
        <f>ROUND(I519*H519,2)</f>
        <v>0</v>
      </c>
      <c r="BL519" s="20" t="s">
        <v>572</v>
      </c>
      <c r="BM519" s="192" t="s">
        <v>597</v>
      </c>
    </row>
    <row r="520" spans="1:65" s="2" customFormat="1" ht="19.5">
      <c r="A520" s="37"/>
      <c r="B520" s="38"/>
      <c r="C520" s="39"/>
      <c r="D520" s="194" t="s">
        <v>188</v>
      </c>
      <c r="E520" s="39"/>
      <c r="F520" s="195" t="s">
        <v>598</v>
      </c>
      <c r="G520" s="39"/>
      <c r="H520" s="39"/>
      <c r="I520" s="196"/>
      <c r="J520" s="39"/>
      <c r="K520" s="39"/>
      <c r="L520" s="42"/>
      <c r="M520" s="197"/>
      <c r="N520" s="198"/>
      <c r="O520" s="67"/>
      <c r="P520" s="67"/>
      <c r="Q520" s="67"/>
      <c r="R520" s="67"/>
      <c r="S520" s="67"/>
      <c r="T520" s="68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T520" s="20" t="s">
        <v>188</v>
      </c>
      <c r="AU520" s="20" t="s">
        <v>86</v>
      </c>
    </row>
    <row r="521" spans="1:65" s="2" customFormat="1" ht="11.25">
      <c r="A521" s="37"/>
      <c r="B521" s="38"/>
      <c r="C521" s="39"/>
      <c r="D521" s="199" t="s">
        <v>190</v>
      </c>
      <c r="E521" s="39"/>
      <c r="F521" s="200" t="s">
        <v>599</v>
      </c>
      <c r="G521" s="39"/>
      <c r="H521" s="39"/>
      <c r="I521" s="196"/>
      <c r="J521" s="39"/>
      <c r="K521" s="39"/>
      <c r="L521" s="42"/>
      <c r="M521" s="197"/>
      <c r="N521" s="198"/>
      <c r="O521" s="67"/>
      <c r="P521" s="67"/>
      <c r="Q521" s="67"/>
      <c r="R521" s="67"/>
      <c r="S521" s="67"/>
      <c r="T521" s="68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T521" s="20" t="s">
        <v>190</v>
      </c>
      <c r="AU521" s="20" t="s">
        <v>86</v>
      </c>
    </row>
    <row r="522" spans="1:65" s="13" customFormat="1" ht="22.5">
      <c r="B522" s="201"/>
      <c r="C522" s="202"/>
      <c r="D522" s="194" t="s">
        <v>192</v>
      </c>
      <c r="E522" s="203" t="s">
        <v>19</v>
      </c>
      <c r="F522" s="204" t="s">
        <v>1150</v>
      </c>
      <c r="G522" s="202"/>
      <c r="H522" s="203" t="s">
        <v>19</v>
      </c>
      <c r="I522" s="205"/>
      <c r="J522" s="202"/>
      <c r="K522" s="202"/>
      <c r="L522" s="206"/>
      <c r="M522" s="207"/>
      <c r="N522" s="208"/>
      <c r="O522" s="208"/>
      <c r="P522" s="208"/>
      <c r="Q522" s="208"/>
      <c r="R522" s="208"/>
      <c r="S522" s="208"/>
      <c r="T522" s="209"/>
      <c r="AT522" s="210" t="s">
        <v>192</v>
      </c>
      <c r="AU522" s="210" t="s">
        <v>86</v>
      </c>
      <c r="AV522" s="13" t="s">
        <v>84</v>
      </c>
      <c r="AW522" s="13" t="s">
        <v>37</v>
      </c>
      <c r="AX522" s="13" t="s">
        <v>77</v>
      </c>
      <c r="AY522" s="210" t="s">
        <v>179</v>
      </c>
    </row>
    <row r="523" spans="1:65" s="14" customFormat="1" ht="11.25">
      <c r="B523" s="211"/>
      <c r="C523" s="212"/>
      <c r="D523" s="194" t="s">
        <v>192</v>
      </c>
      <c r="E523" s="213" t="s">
        <v>19</v>
      </c>
      <c r="F523" s="214" t="s">
        <v>358</v>
      </c>
      <c r="G523" s="212"/>
      <c r="H523" s="215">
        <v>20</v>
      </c>
      <c r="I523" s="216"/>
      <c r="J523" s="212"/>
      <c r="K523" s="212"/>
      <c r="L523" s="217"/>
      <c r="M523" s="218"/>
      <c r="N523" s="219"/>
      <c r="O523" s="219"/>
      <c r="P523" s="219"/>
      <c r="Q523" s="219"/>
      <c r="R523" s="219"/>
      <c r="S523" s="219"/>
      <c r="T523" s="220"/>
      <c r="AT523" s="221" t="s">
        <v>192</v>
      </c>
      <c r="AU523" s="221" t="s">
        <v>86</v>
      </c>
      <c r="AV523" s="14" t="s">
        <v>86</v>
      </c>
      <c r="AW523" s="14" t="s">
        <v>37</v>
      </c>
      <c r="AX523" s="14" t="s">
        <v>84</v>
      </c>
      <c r="AY523" s="221" t="s">
        <v>179</v>
      </c>
    </row>
    <row r="524" spans="1:65" s="2" customFormat="1" ht="24.2" customHeight="1">
      <c r="A524" s="37"/>
      <c r="B524" s="38"/>
      <c r="C524" s="181" t="s">
        <v>1151</v>
      </c>
      <c r="D524" s="181" t="s">
        <v>181</v>
      </c>
      <c r="E524" s="182" t="s">
        <v>602</v>
      </c>
      <c r="F524" s="183" t="s">
        <v>603</v>
      </c>
      <c r="G524" s="184" t="s">
        <v>216</v>
      </c>
      <c r="H524" s="185">
        <v>20</v>
      </c>
      <c r="I524" s="186"/>
      <c r="J524" s="187">
        <f>ROUND(I524*H524,2)</f>
        <v>0</v>
      </c>
      <c r="K524" s="183" t="s">
        <v>185</v>
      </c>
      <c r="L524" s="42"/>
      <c r="M524" s="188" t="s">
        <v>19</v>
      </c>
      <c r="N524" s="189" t="s">
        <v>48</v>
      </c>
      <c r="O524" s="67"/>
      <c r="P524" s="190">
        <f>O524*H524</f>
        <v>0</v>
      </c>
      <c r="Q524" s="190">
        <v>5.5999999999999995E-4</v>
      </c>
      <c r="R524" s="190">
        <f>Q524*H524</f>
        <v>1.1199999999999998E-2</v>
      </c>
      <c r="S524" s="190">
        <v>0</v>
      </c>
      <c r="T524" s="191">
        <f>S524*H524</f>
        <v>0</v>
      </c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R524" s="192" t="s">
        <v>572</v>
      </c>
      <c r="AT524" s="192" t="s">
        <v>181</v>
      </c>
      <c r="AU524" s="192" t="s">
        <v>86</v>
      </c>
      <c r="AY524" s="20" t="s">
        <v>179</v>
      </c>
      <c r="BE524" s="193">
        <f>IF(N524="základní",J524,0)</f>
        <v>0</v>
      </c>
      <c r="BF524" s="193">
        <f>IF(N524="snížená",J524,0)</f>
        <v>0</v>
      </c>
      <c r="BG524" s="193">
        <f>IF(N524="zákl. přenesená",J524,0)</f>
        <v>0</v>
      </c>
      <c r="BH524" s="193">
        <f>IF(N524="sníž. přenesená",J524,0)</f>
        <v>0</v>
      </c>
      <c r="BI524" s="193">
        <f>IF(N524="nulová",J524,0)</f>
        <v>0</v>
      </c>
      <c r="BJ524" s="20" t="s">
        <v>84</v>
      </c>
      <c r="BK524" s="193">
        <f>ROUND(I524*H524,2)</f>
        <v>0</v>
      </c>
      <c r="BL524" s="20" t="s">
        <v>572</v>
      </c>
      <c r="BM524" s="192" t="s">
        <v>604</v>
      </c>
    </row>
    <row r="525" spans="1:65" s="2" customFormat="1" ht="19.5">
      <c r="A525" s="37"/>
      <c r="B525" s="38"/>
      <c r="C525" s="39"/>
      <c r="D525" s="194" t="s">
        <v>188</v>
      </c>
      <c r="E525" s="39"/>
      <c r="F525" s="195" t="s">
        <v>605</v>
      </c>
      <c r="G525" s="39"/>
      <c r="H525" s="39"/>
      <c r="I525" s="196"/>
      <c r="J525" s="39"/>
      <c r="K525" s="39"/>
      <c r="L525" s="42"/>
      <c r="M525" s="197"/>
      <c r="N525" s="198"/>
      <c r="O525" s="67"/>
      <c r="P525" s="67"/>
      <c r="Q525" s="67"/>
      <c r="R525" s="67"/>
      <c r="S525" s="67"/>
      <c r="T525" s="68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T525" s="20" t="s">
        <v>188</v>
      </c>
      <c r="AU525" s="20" t="s">
        <v>86</v>
      </c>
    </row>
    <row r="526" spans="1:65" s="2" customFormat="1" ht="11.25">
      <c r="A526" s="37"/>
      <c r="B526" s="38"/>
      <c r="C526" s="39"/>
      <c r="D526" s="199" t="s">
        <v>190</v>
      </c>
      <c r="E526" s="39"/>
      <c r="F526" s="200" t="s">
        <v>606</v>
      </c>
      <c r="G526" s="39"/>
      <c r="H526" s="39"/>
      <c r="I526" s="196"/>
      <c r="J526" s="39"/>
      <c r="K526" s="39"/>
      <c r="L526" s="42"/>
      <c r="M526" s="197"/>
      <c r="N526" s="198"/>
      <c r="O526" s="67"/>
      <c r="P526" s="67"/>
      <c r="Q526" s="67"/>
      <c r="R526" s="67"/>
      <c r="S526" s="67"/>
      <c r="T526" s="68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T526" s="20" t="s">
        <v>190</v>
      </c>
      <c r="AU526" s="20" t="s">
        <v>86</v>
      </c>
    </row>
    <row r="527" spans="1:65" s="13" customFormat="1" ht="11.25">
      <c r="B527" s="201"/>
      <c r="C527" s="202"/>
      <c r="D527" s="194" t="s">
        <v>192</v>
      </c>
      <c r="E527" s="203" t="s">
        <v>19</v>
      </c>
      <c r="F527" s="204" t="s">
        <v>1152</v>
      </c>
      <c r="G527" s="202"/>
      <c r="H527" s="203" t="s">
        <v>19</v>
      </c>
      <c r="I527" s="205"/>
      <c r="J527" s="202"/>
      <c r="K527" s="202"/>
      <c r="L527" s="206"/>
      <c r="M527" s="207"/>
      <c r="N527" s="208"/>
      <c r="O527" s="208"/>
      <c r="P527" s="208"/>
      <c r="Q527" s="208"/>
      <c r="R527" s="208"/>
      <c r="S527" s="208"/>
      <c r="T527" s="209"/>
      <c r="AT527" s="210" t="s">
        <v>192</v>
      </c>
      <c r="AU527" s="210" t="s">
        <v>86</v>
      </c>
      <c r="AV527" s="13" t="s">
        <v>84</v>
      </c>
      <c r="AW527" s="13" t="s">
        <v>37</v>
      </c>
      <c r="AX527" s="13" t="s">
        <v>77</v>
      </c>
      <c r="AY527" s="210" t="s">
        <v>179</v>
      </c>
    </row>
    <row r="528" spans="1:65" s="14" customFormat="1" ht="11.25">
      <c r="B528" s="211"/>
      <c r="C528" s="212"/>
      <c r="D528" s="194" t="s">
        <v>192</v>
      </c>
      <c r="E528" s="213" t="s">
        <v>19</v>
      </c>
      <c r="F528" s="214" t="s">
        <v>358</v>
      </c>
      <c r="G528" s="212"/>
      <c r="H528" s="215">
        <v>20</v>
      </c>
      <c r="I528" s="216"/>
      <c r="J528" s="212"/>
      <c r="K528" s="212"/>
      <c r="L528" s="217"/>
      <c r="M528" s="218"/>
      <c r="N528" s="219"/>
      <c r="O528" s="219"/>
      <c r="P528" s="219"/>
      <c r="Q528" s="219"/>
      <c r="R528" s="219"/>
      <c r="S528" s="219"/>
      <c r="T528" s="220"/>
      <c r="AT528" s="221" t="s">
        <v>192</v>
      </c>
      <c r="AU528" s="221" t="s">
        <v>86</v>
      </c>
      <c r="AV528" s="14" t="s">
        <v>86</v>
      </c>
      <c r="AW528" s="14" t="s">
        <v>37</v>
      </c>
      <c r="AX528" s="14" t="s">
        <v>84</v>
      </c>
      <c r="AY528" s="221" t="s">
        <v>179</v>
      </c>
    </row>
    <row r="529" spans="1:65" s="2" customFormat="1" ht="24.2" customHeight="1">
      <c r="A529" s="37"/>
      <c r="B529" s="38"/>
      <c r="C529" s="181" t="s">
        <v>1153</v>
      </c>
      <c r="D529" s="181" t="s">
        <v>181</v>
      </c>
      <c r="E529" s="182" t="s">
        <v>609</v>
      </c>
      <c r="F529" s="183" t="s">
        <v>610</v>
      </c>
      <c r="G529" s="184" t="s">
        <v>184</v>
      </c>
      <c r="H529" s="185">
        <v>7</v>
      </c>
      <c r="I529" s="186"/>
      <c r="J529" s="187">
        <f>ROUND(I529*H529,2)</f>
        <v>0</v>
      </c>
      <c r="K529" s="183" t="s">
        <v>185</v>
      </c>
      <c r="L529" s="42"/>
      <c r="M529" s="188" t="s">
        <v>19</v>
      </c>
      <c r="N529" s="189" t="s">
        <v>48</v>
      </c>
      <c r="O529" s="67"/>
      <c r="P529" s="190">
        <f>O529*H529</f>
        <v>0</v>
      </c>
      <c r="Q529" s="190">
        <v>0</v>
      </c>
      <c r="R529" s="190">
        <f>Q529*H529</f>
        <v>0</v>
      </c>
      <c r="S529" s="190">
        <v>0</v>
      </c>
      <c r="T529" s="191">
        <f>S529*H529</f>
        <v>0</v>
      </c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R529" s="192" t="s">
        <v>572</v>
      </c>
      <c r="AT529" s="192" t="s">
        <v>181</v>
      </c>
      <c r="AU529" s="192" t="s">
        <v>86</v>
      </c>
      <c r="AY529" s="20" t="s">
        <v>179</v>
      </c>
      <c r="BE529" s="193">
        <f>IF(N529="základní",J529,0)</f>
        <v>0</v>
      </c>
      <c r="BF529" s="193">
        <f>IF(N529="snížená",J529,0)</f>
        <v>0</v>
      </c>
      <c r="BG529" s="193">
        <f>IF(N529="zákl. přenesená",J529,0)</f>
        <v>0</v>
      </c>
      <c r="BH529" s="193">
        <f>IF(N529="sníž. přenesená",J529,0)</f>
        <v>0</v>
      </c>
      <c r="BI529" s="193">
        <f>IF(N529="nulová",J529,0)</f>
        <v>0</v>
      </c>
      <c r="BJ529" s="20" t="s">
        <v>84</v>
      </c>
      <c r="BK529" s="193">
        <f>ROUND(I529*H529,2)</f>
        <v>0</v>
      </c>
      <c r="BL529" s="20" t="s">
        <v>572</v>
      </c>
      <c r="BM529" s="192" t="s">
        <v>611</v>
      </c>
    </row>
    <row r="530" spans="1:65" s="2" customFormat="1" ht="29.25">
      <c r="A530" s="37"/>
      <c r="B530" s="38"/>
      <c r="C530" s="39"/>
      <c r="D530" s="194" t="s">
        <v>188</v>
      </c>
      <c r="E530" s="39"/>
      <c r="F530" s="195" t="s">
        <v>612</v>
      </c>
      <c r="G530" s="39"/>
      <c r="H530" s="39"/>
      <c r="I530" s="196"/>
      <c r="J530" s="39"/>
      <c r="K530" s="39"/>
      <c r="L530" s="42"/>
      <c r="M530" s="197"/>
      <c r="N530" s="198"/>
      <c r="O530" s="67"/>
      <c r="P530" s="67"/>
      <c r="Q530" s="67"/>
      <c r="R530" s="67"/>
      <c r="S530" s="67"/>
      <c r="T530" s="68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T530" s="20" t="s">
        <v>188</v>
      </c>
      <c r="AU530" s="20" t="s">
        <v>86</v>
      </c>
    </row>
    <row r="531" spans="1:65" s="2" customFormat="1" ht="11.25">
      <c r="A531" s="37"/>
      <c r="B531" s="38"/>
      <c r="C531" s="39"/>
      <c r="D531" s="199" t="s">
        <v>190</v>
      </c>
      <c r="E531" s="39"/>
      <c r="F531" s="200" t="s">
        <v>613</v>
      </c>
      <c r="G531" s="39"/>
      <c r="H531" s="39"/>
      <c r="I531" s="196"/>
      <c r="J531" s="39"/>
      <c r="K531" s="39"/>
      <c r="L531" s="42"/>
      <c r="M531" s="197"/>
      <c r="N531" s="198"/>
      <c r="O531" s="67"/>
      <c r="P531" s="67"/>
      <c r="Q531" s="67"/>
      <c r="R531" s="67"/>
      <c r="S531" s="67"/>
      <c r="T531" s="68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T531" s="20" t="s">
        <v>190</v>
      </c>
      <c r="AU531" s="20" t="s">
        <v>86</v>
      </c>
    </row>
    <row r="532" spans="1:65" s="13" customFormat="1" ht="22.5">
      <c r="B532" s="201"/>
      <c r="C532" s="202"/>
      <c r="D532" s="194" t="s">
        <v>192</v>
      </c>
      <c r="E532" s="203" t="s">
        <v>19</v>
      </c>
      <c r="F532" s="204" t="s">
        <v>1154</v>
      </c>
      <c r="G532" s="202"/>
      <c r="H532" s="203" t="s">
        <v>19</v>
      </c>
      <c r="I532" s="205"/>
      <c r="J532" s="202"/>
      <c r="K532" s="202"/>
      <c r="L532" s="206"/>
      <c r="M532" s="207"/>
      <c r="N532" s="208"/>
      <c r="O532" s="208"/>
      <c r="P532" s="208"/>
      <c r="Q532" s="208"/>
      <c r="R532" s="208"/>
      <c r="S532" s="208"/>
      <c r="T532" s="209"/>
      <c r="AT532" s="210" t="s">
        <v>192</v>
      </c>
      <c r="AU532" s="210" t="s">
        <v>86</v>
      </c>
      <c r="AV532" s="13" t="s">
        <v>84</v>
      </c>
      <c r="AW532" s="13" t="s">
        <v>37</v>
      </c>
      <c r="AX532" s="13" t="s">
        <v>77</v>
      </c>
      <c r="AY532" s="210" t="s">
        <v>179</v>
      </c>
    </row>
    <row r="533" spans="1:65" s="13" customFormat="1" ht="22.5">
      <c r="B533" s="201"/>
      <c r="C533" s="202"/>
      <c r="D533" s="194" t="s">
        <v>192</v>
      </c>
      <c r="E533" s="203" t="s">
        <v>19</v>
      </c>
      <c r="F533" s="204" t="s">
        <v>927</v>
      </c>
      <c r="G533" s="202"/>
      <c r="H533" s="203" t="s">
        <v>19</v>
      </c>
      <c r="I533" s="205"/>
      <c r="J533" s="202"/>
      <c r="K533" s="202"/>
      <c r="L533" s="206"/>
      <c r="M533" s="207"/>
      <c r="N533" s="208"/>
      <c r="O533" s="208"/>
      <c r="P533" s="208"/>
      <c r="Q533" s="208"/>
      <c r="R533" s="208"/>
      <c r="S533" s="208"/>
      <c r="T533" s="209"/>
      <c r="AT533" s="210" t="s">
        <v>192</v>
      </c>
      <c r="AU533" s="210" t="s">
        <v>86</v>
      </c>
      <c r="AV533" s="13" t="s">
        <v>84</v>
      </c>
      <c r="AW533" s="13" t="s">
        <v>37</v>
      </c>
      <c r="AX533" s="13" t="s">
        <v>77</v>
      </c>
      <c r="AY533" s="210" t="s">
        <v>179</v>
      </c>
    </row>
    <row r="534" spans="1:65" s="14" customFormat="1" ht="11.25">
      <c r="B534" s="211"/>
      <c r="C534" s="212"/>
      <c r="D534" s="194" t="s">
        <v>192</v>
      </c>
      <c r="E534" s="213" t="s">
        <v>19</v>
      </c>
      <c r="F534" s="214" t="s">
        <v>663</v>
      </c>
      <c r="G534" s="212"/>
      <c r="H534" s="215">
        <v>5</v>
      </c>
      <c r="I534" s="216"/>
      <c r="J534" s="212"/>
      <c r="K534" s="212"/>
      <c r="L534" s="217"/>
      <c r="M534" s="218"/>
      <c r="N534" s="219"/>
      <c r="O534" s="219"/>
      <c r="P534" s="219"/>
      <c r="Q534" s="219"/>
      <c r="R534" s="219"/>
      <c r="S534" s="219"/>
      <c r="T534" s="220"/>
      <c r="AT534" s="221" t="s">
        <v>192</v>
      </c>
      <c r="AU534" s="221" t="s">
        <v>86</v>
      </c>
      <c r="AV534" s="14" t="s">
        <v>86</v>
      </c>
      <c r="AW534" s="14" t="s">
        <v>37</v>
      </c>
      <c r="AX534" s="14" t="s">
        <v>77</v>
      </c>
      <c r="AY534" s="221" t="s">
        <v>179</v>
      </c>
    </row>
    <row r="535" spans="1:65" s="13" customFormat="1" ht="22.5">
      <c r="B535" s="201"/>
      <c r="C535" s="202"/>
      <c r="D535" s="194" t="s">
        <v>192</v>
      </c>
      <c r="E535" s="203" t="s">
        <v>19</v>
      </c>
      <c r="F535" s="204" t="s">
        <v>928</v>
      </c>
      <c r="G535" s="202"/>
      <c r="H535" s="203" t="s">
        <v>19</v>
      </c>
      <c r="I535" s="205"/>
      <c r="J535" s="202"/>
      <c r="K535" s="202"/>
      <c r="L535" s="206"/>
      <c r="M535" s="207"/>
      <c r="N535" s="208"/>
      <c r="O535" s="208"/>
      <c r="P535" s="208"/>
      <c r="Q535" s="208"/>
      <c r="R535" s="208"/>
      <c r="S535" s="208"/>
      <c r="T535" s="209"/>
      <c r="AT535" s="210" t="s">
        <v>192</v>
      </c>
      <c r="AU535" s="210" t="s">
        <v>86</v>
      </c>
      <c r="AV535" s="13" t="s">
        <v>84</v>
      </c>
      <c r="AW535" s="13" t="s">
        <v>37</v>
      </c>
      <c r="AX535" s="13" t="s">
        <v>77</v>
      </c>
      <c r="AY535" s="210" t="s">
        <v>179</v>
      </c>
    </row>
    <row r="536" spans="1:65" s="14" customFormat="1" ht="11.25">
      <c r="B536" s="211"/>
      <c r="C536" s="212"/>
      <c r="D536" s="194" t="s">
        <v>192</v>
      </c>
      <c r="E536" s="213" t="s">
        <v>19</v>
      </c>
      <c r="F536" s="214" t="s">
        <v>222</v>
      </c>
      <c r="G536" s="212"/>
      <c r="H536" s="215">
        <v>2</v>
      </c>
      <c r="I536" s="216"/>
      <c r="J536" s="212"/>
      <c r="K536" s="212"/>
      <c r="L536" s="217"/>
      <c r="M536" s="218"/>
      <c r="N536" s="219"/>
      <c r="O536" s="219"/>
      <c r="P536" s="219"/>
      <c r="Q536" s="219"/>
      <c r="R536" s="219"/>
      <c r="S536" s="219"/>
      <c r="T536" s="220"/>
      <c r="AT536" s="221" t="s">
        <v>192</v>
      </c>
      <c r="AU536" s="221" t="s">
        <v>86</v>
      </c>
      <c r="AV536" s="14" t="s">
        <v>86</v>
      </c>
      <c r="AW536" s="14" t="s">
        <v>37</v>
      </c>
      <c r="AX536" s="14" t="s">
        <v>77</v>
      </c>
      <c r="AY536" s="221" t="s">
        <v>179</v>
      </c>
    </row>
    <row r="537" spans="1:65" s="15" customFormat="1" ht="11.25">
      <c r="B537" s="222"/>
      <c r="C537" s="223"/>
      <c r="D537" s="194" t="s">
        <v>192</v>
      </c>
      <c r="E537" s="224" t="s">
        <v>19</v>
      </c>
      <c r="F537" s="225" t="s">
        <v>205</v>
      </c>
      <c r="G537" s="223"/>
      <c r="H537" s="226">
        <v>7</v>
      </c>
      <c r="I537" s="227"/>
      <c r="J537" s="223"/>
      <c r="K537" s="223"/>
      <c r="L537" s="228"/>
      <c r="M537" s="229"/>
      <c r="N537" s="230"/>
      <c r="O537" s="230"/>
      <c r="P537" s="230"/>
      <c r="Q537" s="230"/>
      <c r="R537" s="230"/>
      <c r="S537" s="230"/>
      <c r="T537" s="231"/>
      <c r="AT537" s="232" t="s">
        <v>192</v>
      </c>
      <c r="AU537" s="232" t="s">
        <v>86</v>
      </c>
      <c r="AV537" s="15" t="s">
        <v>186</v>
      </c>
      <c r="AW537" s="15" t="s">
        <v>37</v>
      </c>
      <c r="AX537" s="15" t="s">
        <v>84</v>
      </c>
      <c r="AY537" s="232" t="s">
        <v>179</v>
      </c>
    </row>
    <row r="538" spans="1:65" s="2" customFormat="1" ht="16.5" customHeight="1">
      <c r="A538" s="37"/>
      <c r="B538" s="38"/>
      <c r="C538" s="181" t="s">
        <v>1155</v>
      </c>
      <c r="D538" s="181" t="s">
        <v>181</v>
      </c>
      <c r="E538" s="182" t="s">
        <v>616</v>
      </c>
      <c r="F538" s="183" t="s">
        <v>617</v>
      </c>
      <c r="G538" s="184" t="s">
        <v>184</v>
      </c>
      <c r="H538" s="185">
        <v>7</v>
      </c>
      <c r="I538" s="186"/>
      <c r="J538" s="187">
        <f>ROUND(I538*H538,2)</f>
        <v>0</v>
      </c>
      <c r="K538" s="183" t="s">
        <v>185</v>
      </c>
      <c r="L538" s="42"/>
      <c r="M538" s="188" t="s">
        <v>19</v>
      </c>
      <c r="N538" s="189" t="s">
        <v>48</v>
      </c>
      <c r="O538" s="67"/>
      <c r="P538" s="190">
        <f>O538*H538</f>
        <v>0</v>
      </c>
      <c r="Q538" s="190">
        <v>3.0000000000000001E-5</v>
      </c>
      <c r="R538" s="190">
        <f>Q538*H538</f>
        <v>2.1000000000000001E-4</v>
      </c>
      <c r="S538" s="190">
        <v>0</v>
      </c>
      <c r="T538" s="191">
        <f>S538*H538</f>
        <v>0</v>
      </c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R538" s="192" t="s">
        <v>572</v>
      </c>
      <c r="AT538" s="192" t="s">
        <v>181</v>
      </c>
      <c r="AU538" s="192" t="s">
        <v>86</v>
      </c>
      <c r="AY538" s="20" t="s">
        <v>179</v>
      </c>
      <c r="BE538" s="193">
        <f>IF(N538="základní",J538,0)</f>
        <v>0</v>
      </c>
      <c r="BF538" s="193">
        <f>IF(N538="snížená",J538,0)</f>
        <v>0</v>
      </c>
      <c r="BG538" s="193">
        <f>IF(N538="zákl. přenesená",J538,0)</f>
        <v>0</v>
      </c>
      <c r="BH538" s="193">
        <f>IF(N538="sníž. přenesená",J538,0)</f>
        <v>0</v>
      </c>
      <c r="BI538" s="193">
        <f>IF(N538="nulová",J538,0)</f>
        <v>0</v>
      </c>
      <c r="BJ538" s="20" t="s">
        <v>84</v>
      </c>
      <c r="BK538" s="193">
        <f>ROUND(I538*H538,2)</f>
        <v>0</v>
      </c>
      <c r="BL538" s="20" t="s">
        <v>572</v>
      </c>
      <c r="BM538" s="192" t="s">
        <v>618</v>
      </c>
    </row>
    <row r="539" spans="1:65" s="2" customFormat="1" ht="19.5">
      <c r="A539" s="37"/>
      <c r="B539" s="38"/>
      <c r="C539" s="39"/>
      <c r="D539" s="194" t="s">
        <v>188</v>
      </c>
      <c r="E539" s="39"/>
      <c r="F539" s="195" t="s">
        <v>619</v>
      </c>
      <c r="G539" s="39"/>
      <c r="H539" s="39"/>
      <c r="I539" s="196"/>
      <c r="J539" s="39"/>
      <c r="K539" s="39"/>
      <c r="L539" s="42"/>
      <c r="M539" s="197"/>
      <c r="N539" s="198"/>
      <c r="O539" s="67"/>
      <c r="P539" s="67"/>
      <c r="Q539" s="67"/>
      <c r="R539" s="67"/>
      <c r="S539" s="67"/>
      <c r="T539" s="68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T539" s="20" t="s">
        <v>188</v>
      </c>
      <c r="AU539" s="20" t="s">
        <v>86</v>
      </c>
    </row>
    <row r="540" spans="1:65" s="2" customFormat="1" ht="11.25">
      <c r="A540" s="37"/>
      <c r="B540" s="38"/>
      <c r="C540" s="39"/>
      <c r="D540" s="199" t="s">
        <v>190</v>
      </c>
      <c r="E540" s="39"/>
      <c r="F540" s="200" t="s">
        <v>620</v>
      </c>
      <c r="G540" s="39"/>
      <c r="H540" s="39"/>
      <c r="I540" s="196"/>
      <c r="J540" s="39"/>
      <c r="K540" s="39"/>
      <c r="L540" s="42"/>
      <c r="M540" s="197"/>
      <c r="N540" s="198"/>
      <c r="O540" s="67"/>
      <c r="P540" s="67"/>
      <c r="Q540" s="67"/>
      <c r="R540" s="67"/>
      <c r="S540" s="67"/>
      <c r="T540" s="68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T540" s="20" t="s">
        <v>190</v>
      </c>
      <c r="AU540" s="20" t="s">
        <v>86</v>
      </c>
    </row>
    <row r="541" spans="1:65" s="13" customFormat="1" ht="33.75">
      <c r="B541" s="201"/>
      <c r="C541" s="202"/>
      <c r="D541" s="194" t="s">
        <v>192</v>
      </c>
      <c r="E541" s="203" t="s">
        <v>19</v>
      </c>
      <c r="F541" s="204" t="s">
        <v>1156</v>
      </c>
      <c r="G541" s="202"/>
      <c r="H541" s="203" t="s">
        <v>19</v>
      </c>
      <c r="I541" s="205"/>
      <c r="J541" s="202"/>
      <c r="K541" s="202"/>
      <c r="L541" s="206"/>
      <c r="M541" s="207"/>
      <c r="N541" s="208"/>
      <c r="O541" s="208"/>
      <c r="P541" s="208"/>
      <c r="Q541" s="208"/>
      <c r="R541" s="208"/>
      <c r="S541" s="208"/>
      <c r="T541" s="209"/>
      <c r="AT541" s="210" t="s">
        <v>192</v>
      </c>
      <c r="AU541" s="210" t="s">
        <v>86</v>
      </c>
      <c r="AV541" s="13" t="s">
        <v>84</v>
      </c>
      <c r="AW541" s="13" t="s">
        <v>37</v>
      </c>
      <c r="AX541" s="13" t="s">
        <v>77</v>
      </c>
      <c r="AY541" s="210" t="s">
        <v>179</v>
      </c>
    </row>
    <row r="542" spans="1:65" s="14" customFormat="1" ht="11.25">
      <c r="B542" s="211"/>
      <c r="C542" s="212"/>
      <c r="D542" s="194" t="s">
        <v>192</v>
      </c>
      <c r="E542" s="213" t="s">
        <v>19</v>
      </c>
      <c r="F542" s="214" t="s">
        <v>964</v>
      </c>
      <c r="G542" s="212"/>
      <c r="H542" s="215">
        <v>7</v>
      </c>
      <c r="I542" s="216"/>
      <c r="J542" s="212"/>
      <c r="K542" s="212"/>
      <c r="L542" s="217"/>
      <c r="M542" s="218"/>
      <c r="N542" s="219"/>
      <c r="O542" s="219"/>
      <c r="P542" s="219"/>
      <c r="Q542" s="219"/>
      <c r="R542" s="219"/>
      <c r="S542" s="219"/>
      <c r="T542" s="220"/>
      <c r="AT542" s="221" t="s">
        <v>192</v>
      </c>
      <c r="AU542" s="221" t="s">
        <v>86</v>
      </c>
      <c r="AV542" s="14" t="s">
        <v>86</v>
      </c>
      <c r="AW542" s="14" t="s">
        <v>37</v>
      </c>
      <c r="AX542" s="14" t="s">
        <v>84</v>
      </c>
      <c r="AY542" s="221" t="s">
        <v>179</v>
      </c>
    </row>
    <row r="543" spans="1:65" s="2" customFormat="1" ht="21.75" customHeight="1">
      <c r="A543" s="37"/>
      <c r="B543" s="38"/>
      <c r="C543" s="181" t="s">
        <v>1157</v>
      </c>
      <c r="D543" s="181" t="s">
        <v>181</v>
      </c>
      <c r="E543" s="182" t="s">
        <v>631</v>
      </c>
      <c r="F543" s="183" t="s">
        <v>632</v>
      </c>
      <c r="G543" s="184" t="s">
        <v>216</v>
      </c>
      <c r="H543" s="185">
        <v>6</v>
      </c>
      <c r="I543" s="186"/>
      <c r="J543" s="187">
        <f>ROUND(I543*H543,2)</f>
        <v>0</v>
      </c>
      <c r="K543" s="183" t="s">
        <v>185</v>
      </c>
      <c r="L543" s="42"/>
      <c r="M543" s="188" t="s">
        <v>19</v>
      </c>
      <c r="N543" s="189" t="s">
        <v>48</v>
      </c>
      <c r="O543" s="67"/>
      <c r="P543" s="190">
        <f>O543*H543</f>
        <v>0</v>
      </c>
      <c r="Q543" s="190">
        <v>6.9999999999999994E-5</v>
      </c>
      <c r="R543" s="190">
        <f>Q543*H543</f>
        <v>4.1999999999999996E-4</v>
      </c>
      <c r="S543" s="190">
        <v>0</v>
      </c>
      <c r="T543" s="191">
        <f>S543*H543</f>
        <v>0</v>
      </c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R543" s="192" t="s">
        <v>572</v>
      </c>
      <c r="AT543" s="192" t="s">
        <v>181</v>
      </c>
      <c r="AU543" s="192" t="s">
        <v>86</v>
      </c>
      <c r="AY543" s="20" t="s">
        <v>179</v>
      </c>
      <c r="BE543" s="193">
        <f>IF(N543="základní",J543,0)</f>
        <v>0</v>
      </c>
      <c r="BF543" s="193">
        <f>IF(N543="snížená",J543,0)</f>
        <v>0</v>
      </c>
      <c r="BG543" s="193">
        <f>IF(N543="zákl. přenesená",J543,0)</f>
        <v>0</v>
      </c>
      <c r="BH543" s="193">
        <f>IF(N543="sníž. přenesená",J543,0)</f>
        <v>0</v>
      </c>
      <c r="BI543" s="193">
        <f>IF(N543="nulová",J543,0)</f>
        <v>0</v>
      </c>
      <c r="BJ543" s="20" t="s">
        <v>84</v>
      </c>
      <c r="BK543" s="193">
        <f>ROUND(I543*H543,2)</f>
        <v>0</v>
      </c>
      <c r="BL543" s="20" t="s">
        <v>572</v>
      </c>
      <c r="BM543" s="192" t="s">
        <v>633</v>
      </c>
    </row>
    <row r="544" spans="1:65" s="2" customFormat="1" ht="19.5">
      <c r="A544" s="37"/>
      <c r="B544" s="38"/>
      <c r="C544" s="39"/>
      <c r="D544" s="194" t="s">
        <v>188</v>
      </c>
      <c r="E544" s="39"/>
      <c r="F544" s="195" t="s">
        <v>634</v>
      </c>
      <c r="G544" s="39"/>
      <c r="H544" s="39"/>
      <c r="I544" s="196"/>
      <c r="J544" s="39"/>
      <c r="K544" s="39"/>
      <c r="L544" s="42"/>
      <c r="M544" s="197"/>
      <c r="N544" s="198"/>
      <c r="O544" s="67"/>
      <c r="P544" s="67"/>
      <c r="Q544" s="67"/>
      <c r="R544" s="67"/>
      <c r="S544" s="67"/>
      <c r="T544" s="68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T544" s="20" t="s">
        <v>188</v>
      </c>
      <c r="AU544" s="20" t="s">
        <v>86</v>
      </c>
    </row>
    <row r="545" spans="1:65" s="2" customFormat="1" ht="11.25">
      <c r="A545" s="37"/>
      <c r="B545" s="38"/>
      <c r="C545" s="39"/>
      <c r="D545" s="199" t="s">
        <v>190</v>
      </c>
      <c r="E545" s="39"/>
      <c r="F545" s="200" t="s">
        <v>635</v>
      </c>
      <c r="G545" s="39"/>
      <c r="H545" s="39"/>
      <c r="I545" s="196"/>
      <c r="J545" s="39"/>
      <c r="K545" s="39"/>
      <c r="L545" s="42"/>
      <c r="M545" s="197"/>
      <c r="N545" s="198"/>
      <c r="O545" s="67"/>
      <c r="P545" s="67"/>
      <c r="Q545" s="67"/>
      <c r="R545" s="67"/>
      <c r="S545" s="67"/>
      <c r="T545" s="68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T545" s="20" t="s">
        <v>190</v>
      </c>
      <c r="AU545" s="20" t="s">
        <v>86</v>
      </c>
    </row>
    <row r="546" spans="1:65" s="13" customFormat="1" ht="11.25">
      <c r="B546" s="201"/>
      <c r="C546" s="202"/>
      <c r="D546" s="194" t="s">
        <v>192</v>
      </c>
      <c r="E546" s="203" t="s">
        <v>19</v>
      </c>
      <c r="F546" s="204" t="s">
        <v>1158</v>
      </c>
      <c r="G546" s="202"/>
      <c r="H546" s="203" t="s">
        <v>19</v>
      </c>
      <c r="I546" s="205"/>
      <c r="J546" s="202"/>
      <c r="K546" s="202"/>
      <c r="L546" s="206"/>
      <c r="M546" s="207"/>
      <c r="N546" s="208"/>
      <c r="O546" s="208"/>
      <c r="P546" s="208"/>
      <c r="Q546" s="208"/>
      <c r="R546" s="208"/>
      <c r="S546" s="208"/>
      <c r="T546" s="209"/>
      <c r="AT546" s="210" t="s">
        <v>192</v>
      </c>
      <c r="AU546" s="210" t="s">
        <v>86</v>
      </c>
      <c r="AV546" s="13" t="s">
        <v>84</v>
      </c>
      <c r="AW546" s="13" t="s">
        <v>37</v>
      </c>
      <c r="AX546" s="13" t="s">
        <v>77</v>
      </c>
      <c r="AY546" s="210" t="s">
        <v>179</v>
      </c>
    </row>
    <row r="547" spans="1:65" s="14" customFormat="1" ht="11.25">
      <c r="B547" s="211"/>
      <c r="C547" s="212"/>
      <c r="D547" s="194" t="s">
        <v>192</v>
      </c>
      <c r="E547" s="213" t="s">
        <v>19</v>
      </c>
      <c r="F547" s="214" t="s">
        <v>1159</v>
      </c>
      <c r="G547" s="212"/>
      <c r="H547" s="215">
        <v>6</v>
      </c>
      <c r="I547" s="216"/>
      <c r="J547" s="212"/>
      <c r="K547" s="212"/>
      <c r="L547" s="217"/>
      <c r="M547" s="218"/>
      <c r="N547" s="219"/>
      <c r="O547" s="219"/>
      <c r="P547" s="219"/>
      <c r="Q547" s="219"/>
      <c r="R547" s="219"/>
      <c r="S547" s="219"/>
      <c r="T547" s="220"/>
      <c r="AT547" s="221" t="s">
        <v>192</v>
      </c>
      <c r="AU547" s="221" t="s">
        <v>86</v>
      </c>
      <c r="AV547" s="14" t="s">
        <v>86</v>
      </c>
      <c r="AW547" s="14" t="s">
        <v>37</v>
      </c>
      <c r="AX547" s="14" t="s">
        <v>84</v>
      </c>
      <c r="AY547" s="221" t="s">
        <v>179</v>
      </c>
    </row>
    <row r="548" spans="1:65" s="2" customFormat="1" ht="24.2" customHeight="1">
      <c r="A548" s="37"/>
      <c r="B548" s="38"/>
      <c r="C548" s="181" t="s">
        <v>1160</v>
      </c>
      <c r="D548" s="181" t="s">
        <v>181</v>
      </c>
      <c r="E548" s="182" t="s">
        <v>1161</v>
      </c>
      <c r="F548" s="183" t="s">
        <v>1162</v>
      </c>
      <c r="G548" s="184" t="s">
        <v>405</v>
      </c>
      <c r="H548" s="185">
        <v>1</v>
      </c>
      <c r="I548" s="186"/>
      <c r="J548" s="187">
        <f>ROUND(I548*H548,2)</f>
        <v>0</v>
      </c>
      <c r="K548" s="183" t="s">
        <v>185</v>
      </c>
      <c r="L548" s="42"/>
      <c r="M548" s="188" t="s">
        <v>19</v>
      </c>
      <c r="N548" s="189" t="s">
        <v>48</v>
      </c>
      <c r="O548" s="67"/>
      <c r="P548" s="190">
        <f>O548*H548</f>
        <v>0</v>
      </c>
      <c r="Q548" s="190">
        <v>1.8429999999999998E-2</v>
      </c>
      <c r="R548" s="190">
        <f>Q548*H548</f>
        <v>1.8429999999999998E-2</v>
      </c>
      <c r="S548" s="190">
        <v>0</v>
      </c>
      <c r="T548" s="191">
        <f>S548*H548</f>
        <v>0</v>
      </c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R548" s="192" t="s">
        <v>572</v>
      </c>
      <c r="AT548" s="192" t="s">
        <v>181</v>
      </c>
      <c r="AU548" s="192" t="s">
        <v>86</v>
      </c>
      <c r="AY548" s="20" t="s">
        <v>179</v>
      </c>
      <c r="BE548" s="193">
        <f>IF(N548="základní",J548,0)</f>
        <v>0</v>
      </c>
      <c r="BF548" s="193">
        <f>IF(N548="snížená",J548,0)</f>
        <v>0</v>
      </c>
      <c r="BG548" s="193">
        <f>IF(N548="zákl. přenesená",J548,0)</f>
        <v>0</v>
      </c>
      <c r="BH548" s="193">
        <f>IF(N548="sníž. přenesená",J548,0)</f>
        <v>0</v>
      </c>
      <c r="BI548" s="193">
        <f>IF(N548="nulová",J548,0)</f>
        <v>0</v>
      </c>
      <c r="BJ548" s="20" t="s">
        <v>84</v>
      </c>
      <c r="BK548" s="193">
        <f>ROUND(I548*H548,2)</f>
        <v>0</v>
      </c>
      <c r="BL548" s="20" t="s">
        <v>572</v>
      </c>
      <c r="BM548" s="192" t="s">
        <v>1163</v>
      </c>
    </row>
    <row r="549" spans="1:65" s="2" customFormat="1" ht="39">
      <c r="A549" s="37"/>
      <c r="B549" s="38"/>
      <c r="C549" s="39"/>
      <c r="D549" s="194" t="s">
        <v>188</v>
      </c>
      <c r="E549" s="39"/>
      <c r="F549" s="195" t="s">
        <v>1164</v>
      </c>
      <c r="G549" s="39"/>
      <c r="H549" s="39"/>
      <c r="I549" s="196"/>
      <c r="J549" s="39"/>
      <c r="K549" s="39"/>
      <c r="L549" s="42"/>
      <c r="M549" s="197"/>
      <c r="N549" s="198"/>
      <c r="O549" s="67"/>
      <c r="P549" s="67"/>
      <c r="Q549" s="67"/>
      <c r="R549" s="67"/>
      <c r="S549" s="67"/>
      <c r="T549" s="68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T549" s="20" t="s">
        <v>188</v>
      </c>
      <c r="AU549" s="20" t="s">
        <v>86</v>
      </c>
    </row>
    <row r="550" spans="1:65" s="2" customFormat="1" ht="11.25">
      <c r="A550" s="37"/>
      <c r="B550" s="38"/>
      <c r="C550" s="39"/>
      <c r="D550" s="199" t="s">
        <v>190</v>
      </c>
      <c r="E550" s="39"/>
      <c r="F550" s="200" t="s">
        <v>1165</v>
      </c>
      <c r="G550" s="39"/>
      <c r="H550" s="39"/>
      <c r="I550" s="196"/>
      <c r="J550" s="39"/>
      <c r="K550" s="39"/>
      <c r="L550" s="42"/>
      <c r="M550" s="197"/>
      <c r="N550" s="198"/>
      <c r="O550" s="67"/>
      <c r="P550" s="67"/>
      <c r="Q550" s="67"/>
      <c r="R550" s="67"/>
      <c r="S550" s="67"/>
      <c r="T550" s="68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T550" s="20" t="s">
        <v>190</v>
      </c>
      <c r="AU550" s="20" t="s">
        <v>86</v>
      </c>
    </row>
    <row r="551" spans="1:65" s="13" customFormat="1" ht="22.5">
      <c r="B551" s="201"/>
      <c r="C551" s="202"/>
      <c r="D551" s="194" t="s">
        <v>192</v>
      </c>
      <c r="E551" s="203" t="s">
        <v>19</v>
      </c>
      <c r="F551" s="204" t="s">
        <v>1166</v>
      </c>
      <c r="G551" s="202"/>
      <c r="H551" s="203" t="s">
        <v>19</v>
      </c>
      <c r="I551" s="205"/>
      <c r="J551" s="202"/>
      <c r="K551" s="202"/>
      <c r="L551" s="206"/>
      <c r="M551" s="207"/>
      <c r="N551" s="208"/>
      <c r="O551" s="208"/>
      <c r="P551" s="208"/>
      <c r="Q551" s="208"/>
      <c r="R551" s="208"/>
      <c r="S551" s="208"/>
      <c r="T551" s="209"/>
      <c r="AT551" s="210" t="s">
        <v>192</v>
      </c>
      <c r="AU551" s="210" t="s">
        <v>86</v>
      </c>
      <c r="AV551" s="13" t="s">
        <v>84</v>
      </c>
      <c r="AW551" s="13" t="s">
        <v>37</v>
      </c>
      <c r="AX551" s="13" t="s">
        <v>77</v>
      </c>
      <c r="AY551" s="210" t="s">
        <v>179</v>
      </c>
    </row>
    <row r="552" spans="1:65" s="14" customFormat="1" ht="11.25">
      <c r="B552" s="211"/>
      <c r="C552" s="212"/>
      <c r="D552" s="194" t="s">
        <v>192</v>
      </c>
      <c r="E552" s="213" t="s">
        <v>19</v>
      </c>
      <c r="F552" s="214" t="s">
        <v>84</v>
      </c>
      <c r="G552" s="212"/>
      <c r="H552" s="215">
        <v>1</v>
      </c>
      <c r="I552" s="216"/>
      <c r="J552" s="212"/>
      <c r="K552" s="212"/>
      <c r="L552" s="217"/>
      <c r="M552" s="218"/>
      <c r="N552" s="219"/>
      <c r="O552" s="219"/>
      <c r="P552" s="219"/>
      <c r="Q552" s="219"/>
      <c r="R552" s="219"/>
      <c r="S552" s="219"/>
      <c r="T552" s="220"/>
      <c r="AT552" s="221" t="s">
        <v>192</v>
      </c>
      <c r="AU552" s="221" t="s">
        <v>86</v>
      </c>
      <c r="AV552" s="14" t="s">
        <v>86</v>
      </c>
      <c r="AW552" s="14" t="s">
        <v>37</v>
      </c>
      <c r="AX552" s="14" t="s">
        <v>84</v>
      </c>
      <c r="AY552" s="221" t="s">
        <v>179</v>
      </c>
    </row>
    <row r="553" spans="1:65" s="2" customFormat="1" ht="33" customHeight="1">
      <c r="A553" s="37"/>
      <c r="B553" s="38"/>
      <c r="C553" s="181" t="s">
        <v>1167</v>
      </c>
      <c r="D553" s="181" t="s">
        <v>181</v>
      </c>
      <c r="E553" s="182" t="s">
        <v>1168</v>
      </c>
      <c r="F553" s="183" t="s">
        <v>1169</v>
      </c>
      <c r="G553" s="184" t="s">
        <v>216</v>
      </c>
      <c r="H553" s="185">
        <v>1.5</v>
      </c>
      <c r="I553" s="186"/>
      <c r="J553" s="187">
        <f>ROUND(I553*H553,2)</f>
        <v>0</v>
      </c>
      <c r="K553" s="183" t="s">
        <v>185</v>
      </c>
      <c r="L553" s="42"/>
      <c r="M553" s="188" t="s">
        <v>19</v>
      </c>
      <c r="N553" s="189" t="s">
        <v>48</v>
      </c>
      <c r="O553" s="67"/>
      <c r="P553" s="190">
        <f>O553*H553</f>
        <v>0</v>
      </c>
      <c r="Q553" s="190">
        <v>1.1900000000000001E-3</v>
      </c>
      <c r="R553" s="190">
        <f>Q553*H553</f>
        <v>1.7850000000000001E-3</v>
      </c>
      <c r="S553" s="190">
        <v>0</v>
      </c>
      <c r="T553" s="191">
        <f>S553*H553</f>
        <v>0</v>
      </c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R553" s="192" t="s">
        <v>572</v>
      </c>
      <c r="AT553" s="192" t="s">
        <v>181</v>
      </c>
      <c r="AU553" s="192" t="s">
        <v>86</v>
      </c>
      <c r="AY553" s="20" t="s">
        <v>179</v>
      </c>
      <c r="BE553" s="193">
        <f>IF(N553="základní",J553,0)</f>
        <v>0</v>
      </c>
      <c r="BF553" s="193">
        <f>IF(N553="snížená",J553,0)</f>
        <v>0</v>
      </c>
      <c r="BG553" s="193">
        <f>IF(N553="zákl. přenesená",J553,0)</f>
        <v>0</v>
      </c>
      <c r="BH553" s="193">
        <f>IF(N553="sníž. přenesená",J553,0)</f>
        <v>0</v>
      </c>
      <c r="BI553" s="193">
        <f>IF(N553="nulová",J553,0)</f>
        <v>0</v>
      </c>
      <c r="BJ553" s="20" t="s">
        <v>84</v>
      </c>
      <c r="BK553" s="193">
        <f>ROUND(I553*H553,2)</f>
        <v>0</v>
      </c>
      <c r="BL553" s="20" t="s">
        <v>572</v>
      </c>
      <c r="BM553" s="192" t="s">
        <v>1170</v>
      </c>
    </row>
    <row r="554" spans="1:65" s="2" customFormat="1" ht="19.5">
      <c r="A554" s="37"/>
      <c r="B554" s="38"/>
      <c r="C554" s="39"/>
      <c r="D554" s="194" t="s">
        <v>188</v>
      </c>
      <c r="E554" s="39"/>
      <c r="F554" s="195" t="s">
        <v>1171</v>
      </c>
      <c r="G554" s="39"/>
      <c r="H554" s="39"/>
      <c r="I554" s="196"/>
      <c r="J554" s="39"/>
      <c r="K554" s="39"/>
      <c r="L554" s="42"/>
      <c r="M554" s="197"/>
      <c r="N554" s="198"/>
      <c r="O554" s="67"/>
      <c r="P554" s="67"/>
      <c r="Q554" s="67"/>
      <c r="R554" s="67"/>
      <c r="S554" s="67"/>
      <c r="T554" s="68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T554" s="20" t="s">
        <v>188</v>
      </c>
      <c r="AU554" s="20" t="s">
        <v>86</v>
      </c>
    </row>
    <row r="555" spans="1:65" s="2" customFormat="1" ht="11.25">
      <c r="A555" s="37"/>
      <c r="B555" s="38"/>
      <c r="C555" s="39"/>
      <c r="D555" s="199" t="s">
        <v>190</v>
      </c>
      <c r="E555" s="39"/>
      <c r="F555" s="200" t="s">
        <v>1172</v>
      </c>
      <c r="G555" s="39"/>
      <c r="H555" s="39"/>
      <c r="I555" s="196"/>
      <c r="J555" s="39"/>
      <c r="K555" s="39"/>
      <c r="L555" s="42"/>
      <c r="M555" s="197"/>
      <c r="N555" s="198"/>
      <c r="O555" s="67"/>
      <c r="P555" s="67"/>
      <c r="Q555" s="67"/>
      <c r="R555" s="67"/>
      <c r="S555" s="67"/>
      <c r="T555" s="68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T555" s="20" t="s">
        <v>190</v>
      </c>
      <c r="AU555" s="20" t="s">
        <v>86</v>
      </c>
    </row>
    <row r="556" spans="1:65" s="13" customFormat="1" ht="33.75">
      <c r="B556" s="201"/>
      <c r="C556" s="202"/>
      <c r="D556" s="194" t="s">
        <v>192</v>
      </c>
      <c r="E556" s="203" t="s">
        <v>19</v>
      </c>
      <c r="F556" s="204" t="s">
        <v>1173</v>
      </c>
      <c r="G556" s="202"/>
      <c r="H556" s="203" t="s">
        <v>19</v>
      </c>
      <c r="I556" s="205"/>
      <c r="J556" s="202"/>
      <c r="K556" s="202"/>
      <c r="L556" s="206"/>
      <c r="M556" s="207"/>
      <c r="N556" s="208"/>
      <c r="O556" s="208"/>
      <c r="P556" s="208"/>
      <c r="Q556" s="208"/>
      <c r="R556" s="208"/>
      <c r="S556" s="208"/>
      <c r="T556" s="209"/>
      <c r="AT556" s="210" t="s">
        <v>192</v>
      </c>
      <c r="AU556" s="210" t="s">
        <v>86</v>
      </c>
      <c r="AV556" s="13" t="s">
        <v>84</v>
      </c>
      <c r="AW556" s="13" t="s">
        <v>37</v>
      </c>
      <c r="AX556" s="13" t="s">
        <v>77</v>
      </c>
      <c r="AY556" s="210" t="s">
        <v>179</v>
      </c>
    </row>
    <row r="557" spans="1:65" s="14" customFormat="1" ht="11.25">
      <c r="B557" s="211"/>
      <c r="C557" s="212"/>
      <c r="D557" s="194" t="s">
        <v>192</v>
      </c>
      <c r="E557" s="213" t="s">
        <v>19</v>
      </c>
      <c r="F557" s="214" t="s">
        <v>1174</v>
      </c>
      <c r="G557" s="212"/>
      <c r="H557" s="215">
        <v>1.5</v>
      </c>
      <c r="I557" s="216"/>
      <c r="J557" s="212"/>
      <c r="K557" s="212"/>
      <c r="L557" s="217"/>
      <c r="M557" s="218"/>
      <c r="N557" s="219"/>
      <c r="O557" s="219"/>
      <c r="P557" s="219"/>
      <c r="Q557" s="219"/>
      <c r="R557" s="219"/>
      <c r="S557" s="219"/>
      <c r="T557" s="220"/>
      <c r="AT557" s="221" t="s">
        <v>192</v>
      </c>
      <c r="AU557" s="221" t="s">
        <v>86</v>
      </c>
      <c r="AV557" s="14" t="s">
        <v>86</v>
      </c>
      <c r="AW557" s="14" t="s">
        <v>37</v>
      </c>
      <c r="AX557" s="14" t="s">
        <v>84</v>
      </c>
      <c r="AY557" s="221" t="s">
        <v>179</v>
      </c>
    </row>
    <row r="558" spans="1:65" s="2" customFormat="1" ht="33" customHeight="1">
      <c r="A558" s="37"/>
      <c r="B558" s="38"/>
      <c r="C558" s="181" t="s">
        <v>1175</v>
      </c>
      <c r="D558" s="181" t="s">
        <v>181</v>
      </c>
      <c r="E558" s="182" t="s">
        <v>1176</v>
      </c>
      <c r="F558" s="183" t="s">
        <v>1177</v>
      </c>
      <c r="G558" s="184" t="s">
        <v>216</v>
      </c>
      <c r="H558" s="185">
        <v>1.5</v>
      </c>
      <c r="I558" s="186"/>
      <c r="J558" s="187">
        <f>ROUND(I558*H558,2)</f>
        <v>0</v>
      </c>
      <c r="K558" s="183" t="s">
        <v>185</v>
      </c>
      <c r="L558" s="42"/>
      <c r="M558" s="188" t="s">
        <v>19</v>
      </c>
      <c r="N558" s="189" t="s">
        <v>48</v>
      </c>
      <c r="O558" s="67"/>
      <c r="P558" s="190">
        <f>O558*H558</f>
        <v>0</v>
      </c>
      <c r="Q558" s="190">
        <v>0</v>
      </c>
      <c r="R558" s="190">
        <f>Q558*H558</f>
        <v>0</v>
      </c>
      <c r="S558" s="190">
        <v>1.6E-2</v>
      </c>
      <c r="T558" s="191">
        <f>S558*H558</f>
        <v>2.4E-2</v>
      </c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R558" s="192" t="s">
        <v>572</v>
      </c>
      <c r="AT558" s="192" t="s">
        <v>181</v>
      </c>
      <c r="AU558" s="192" t="s">
        <v>86</v>
      </c>
      <c r="AY558" s="20" t="s">
        <v>179</v>
      </c>
      <c r="BE558" s="193">
        <f>IF(N558="základní",J558,0)</f>
        <v>0</v>
      </c>
      <c r="BF558" s="193">
        <f>IF(N558="snížená",J558,0)</f>
        <v>0</v>
      </c>
      <c r="BG558" s="193">
        <f>IF(N558="zákl. přenesená",J558,0)</f>
        <v>0</v>
      </c>
      <c r="BH558" s="193">
        <f>IF(N558="sníž. přenesená",J558,0)</f>
        <v>0</v>
      </c>
      <c r="BI558" s="193">
        <f>IF(N558="nulová",J558,0)</f>
        <v>0</v>
      </c>
      <c r="BJ558" s="20" t="s">
        <v>84</v>
      </c>
      <c r="BK558" s="193">
        <f>ROUND(I558*H558,2)</f>
        <v>0</v>
      </c>
      <c r="BL558" s="20" t="s">
        <v>572</v>
      </c>
      <c r="BM558" s="192" t="s">
        <v>1178</v>
      </c>
    </row>
    <row r="559" spans="1:65" s="2" customFormat="1" ht="19.5">
      <c r="A559" s="37"/>
      <c r="B559" s="38"/>
      <c r="C559" s="39"/>
      <c r="D559" s="194" t="s">
        <v>188</v>
      </c>
      <c r="E559" s="39"/>
      <c r="F559" s="195" t="s">
        <v>1179</v>
      </c>
      <c r="G559" s="39"/>
      <c r="H559" s="39"/>
      <c r="I559" s="196"/>
      <c r="J559" s="39"/>
      <c r="K559" s="39"/>
      <c r="L559" s="42"/>
      <c r="M559" s="197"/>
      <c r="N559" s="198"/>
      <c r="O559" s="67"/>
      <c r="P559" s="67"/>
      <c r="Q559" s="67"/>
      <c r="R559" s="67"/>
      <c r="S559" s="67"/>
      <c r="T559" s="68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T559" s="20" t="s">
        <v>188</v>
      </c>
      <c r="AU559" s="20" t="s">
        <v>86</v>
      </c>
    </row>
    <row r="560" spans="1:65" s="2" customFormat="1" ht="11.25">
      <c r="A560" s="37"/>
      <c r="B560" s="38"/>
      <c r="C560" s="39"/>
      <c r="D560" s="199" t="s">
        <v>190</v>
      </c>
      <c r="E560" s="39"/>
      <c r="F560" s="200" t="s">
        <v>1180</v>
      </c>
      <c r="G560" s="39"/>
      <c r="H560" s="39"/>
      <c r="I560" s="196"/>
      <c r="J560" s="39"/>
      <c r="K560" s="39"/>
      <c r="L560" s="42"/>
      <c r="M560" s="197"/>
      <c r="N560" s="198"/>
      <c r="O560" s="67"/>
      <c r="P560" s="67"/>
      <c r="Q560" s="67"/>
      <c r="R560" s="67"/>
      <c r="S560" s="67"/>
      <c r="T560" s="68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T560" s="20" t="s">
        <v>190</v>
      </c>
      <c r="AU560" s="20" t="s">
        <v>86</v>
      </c>
    </row>
    <row r="561" spans="1:65" s="13" customFormat="1" ht="33.75">
      <c r="B561" s="201"/>
      <c r="C561" s="202"/>
      <c r="D561" s="194" t="s">
        <v>192</v>
      </c>
      <c r="E561" s="203" t="s">
        <v>19</v>
      </c>
      <c r="F561" s="204" t="s">
        <v>1181</v>
      </c>
      <c r="G561" s="202"/>
      <c r="H561" s="203" t="s">
        <v>19</v>
      </c>
      <c r="I561" s="205"/>
      <c r="J561" s="202"/>
      <c r="K561" s="202"/>
      <c r="L561" s="206"/>
      <c r="M561" s="207"/>
      <c r="N561" s="208"/>
      <c r="O561" s="208"/>
      <c r="P561" s="208"/>
      <c r="Q561" s="208"/>
      <c r="R561" s="208"/>
      <c r="S561" s="208"/>
      <c r="T561" s="209"/>
      <c r="AT561" s="210" t="s">
        <v>192</v>
      </c>
      <c r="AU561" s="210" t="s">
        <v>86</v>
      </c>
      <c r="AV561" s="13" t="s">
        <v>84</v>
      </c>
      <c r="AW561" s="13" t="s">
        <v>37</v>
      </c>
      <c r="AX561" s="13" t="s">
        <v>77</v>
      </c>
      <c r="AY561" s="210" t="s">
        <v>179</v>
      </c>
    </row>
    <row r="562" spans="1:65" s="14" customFormat="1" ht="11.25">
      <c r="B562" s="211"/>
      <c r="C562" s="212"/>
      <c r="D562" s="194" t="s">
        <v>192</v>
      </c>
      <c r="E562" s="213" t="s">
        <v>19</v>
      </c>
      <c r="F562" s="214" t="s">
        <v>1174</v>
      </c>
      <c r="G562" s="212"/>
      <c r="H562" s="215">
        <v>1.5</v>
      </c>
      <c r="I562" s="216"/>
      <c r="J562" s="212"/>
      <c r="K562" s="212"/>
      <c r="L562" s="217"/>
      <c r="M562" s="218"/>
      <c r="N562" s="219"/>
      <c r="O562" s="219"/>
      <c r="P562" s="219"/>
      <c r="Q562" s="219"/>
      <c r="R562" s="219"/>
      <c r="S562" s="219"/>
      <c r="T562" s="220"/>
      <c r="AT562" s="221" t="s">
        <v>192</v>
      </c>
      <c r="AU562" s="221" t="s">
        <v>86</v>
      </c>
      <c r="AV562" s="14" t="s">
        <v>86</v>
      </c>
      <c r="AW562" s="14" t="s">
        <v>37</v>
      </c>
      <c r="AX562" s="14" t="s">
        <v>84</v>
      </c>
      <c r="AY562" s="221" t="s">
        <v>179</v>
      </c>
    </row>
    <row r="563" spans="1:65" s="2" customFormat="1" ht="24.2" customHeight="1">
      <c r="A563" s="37"/>
      <c r="B563" s="38"/>
      <c r="C563" s="181" t="s">
        <v>1182</v>
      </c>
      <c r="D563" s="181" t="s">
        <v>181</v>
      </c>
      <c r="E563" s="182" t="s">
        <v>1183</v>
      </c>
      <c r="F563" s="183" t="s">
        <v>1184</v>
      </c>
      <c r="G563" s="184" t="s">
        <v>332</v>
      </c>
      <c r="H563" s="185">
        <v>2.4E-2</v>
      </c>
      <c r="I563" s="186"/>
      <c r="J563" s="187">
        <f>ROUND(I563*H563,2)</f>
        <v>0</v>
      </c>
      <c r="K563" s="183" t="s">
        <v>185</v>
      </c>
      <c r="L563" s="42"/>
      <c r="M563" s="188" t="s">
        <v>19</v>
      </c>
      <c r="N563" s="189" t="s">
        <v>48</v>
      </c>
      <c r="O563" s="67"/>
      <c r="P563" s="190">
        <f>O563*H563</f>
        <v>0</v>
      </c>
      <c r="Q563" s="190">
        <v>0</v>
      </c>
      <c r="R563" s="190">
        <f>Q563*H563</f>
        <v>0</v>
      </c>
      <c r="S563" s="190">
        <v>0</v>
      </c>
      <c r="T563" s="191">
        <f>S563*H563</f>
        <v>0</v>
      </c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R563" s="192" t="s">
        <v>572</v>
      </c>
      <c r="AT563" s="192" t="s">
        <v>181</v>
      </c>
      <c r="AU563" s="192" t="s">
        <v>86</v>
      </c>
      <c r="AY563" s="20" t="s">
        <v>179</v>
      </c>
      <c r="BE563" s="193">
        <f>IF(N563="základní",J563,0)</f>
        <v>0</v>
      </c>
      <c r="BF563" s="193">
        <f>IF(N563="snížená",J563,0)</f>
        <v>0</v>
      </c>
      <c r="BG563" s="193">
        <f>IF(N563="zákl. přenesená",J563,0)</f>
        <v>0</v>
      </c>
      <c r="BH563" s="193">
        <f>IF(N563="sníž. přenesená",J563,0)</f>
        <v>0</v>
      </c>
      <c r="BI563" s="193">
        <f>IF(N563="nulová",J563,0)</f>
        <v>0</v>
      </c>
      <c r="BJ563" s="20" t="s">
        <v>84</v>
      </c>
      <c r="BK563" s="193">
        <f>ROUND(I563*H563,2)</f>
        <v>0</v>
      </c>
      <c r="BL563" s="20" t="s">
        <v>572</v>
      </c>
      <c r="BM563" s="192" t="s">
        <v>1185</v>
      </c>
    </row>
    <row r="564" spans="1:65" s="2" customFormat="1" ht="19.5">
      <c r="A564" s="37"/>
      <c r="B564" s="38"/>
      <c r="C564" s="39"/>
      <c r="D564" s="194" t="s">
        <v>188</v>
      </c>
      <c r="E564" s="39"/>
      <c r="F564" s="195" t="s">
        <v>1186</v>
      </c>
      <c r="G564" s="39"/>
      <c r="H564" s="39"/>
      <c r="I564" s="196"/>
      <c r="J564" s="39"/>
      <c r="K564" s="39"/>
      <c r="L564" s="42"/>
      <c r="M564" s="197"/>
      <c r="N564" s="198"/>
      <c r="O564" s="67"/>
      <c r="P564" s="67"/>
      <c r="Q564" s="67"/>
      <c r="R564" s="67"/>
      <c r="S564" s="67"/>
      <c r="T564" s="68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T564" s="20" t="s">
        <v>188</v>
      </c>
      <c r="AU564" s="20" t="s">
        <v>86</v>
      </c>
    </row>
    <row r="565" spans="1:65" s="2" customFormat="1" ht="11.25">
      <c r="A565" s="37"/>
      <c r="B565" s="38"/>
      <c r="C565" s="39"/>
      <c r="D565" s="199" t="s">
        <v>190</v>
      </c>
      <c r="E565" s="39"/>
      <c r="F565" s="200" t="s">
        <v>1187</v>
      </c>
      <c r="G565" s="39"/>
      <c r="H565" s="39"/>
      <c r="I565" s="196"/>
      <c r="J565" s="39"/>
      <c r="K565" s="39"/>
      <c r="L565" s="42"/>
      <c r="M565" s="197"/>
      <c r="N565" s="198"/>
      <c r="O565" s="67"/>
      <c r="P565" s="67"/>
      <c r="Q565" s="67"/>
      <c r="R565" s="67"/>
      <c r="S565" s="67"/>
      <c r="T565" s="68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T565" s="20" t="s">
        <v>190</v>
      </c>
      <c r="AU565" s="20" t="s">
        <v>86</v>
      </c>
    </row>
    <row r="566" spans="1:65" s="2" customFormat="1" ht="24.2" customHeight="1">
      <c r="A566" s="37"/>
      <c r="B566" s="38"/>
      <c r="C566" s="181" t="s">
        <v>1188</v>
      </c>
      <c r="D566" s="181" t="s">
        <v>181</v>
      </c>
      <c r="E566" s="182" t="s">
        <v>1189</v>
      </c>
      <c r="F566" s="183" t="s">
        <v>1190</v>
      </c>
      <c r="G566" s="184" t="s">
        <v>332</v>
      </c>
      <c r="H566" s="185">
        <v>2.4E-2</v>
      </c>
      <c r="I566" s="186"/>
      <c r="J566" s="187">
        <f>ROUND(I566*H566,2)</f>
        <v>0</v>
      </c>
      <c r="K566" s="183" t="s">
        <v>185</v>
      </c>
      <c r="L566" s="42"/>
      <c r="M566" s="188" t="s">
        <v>19</v>
      </c>
      <c r="N566" s="189" t="s">
        <v>48</v>
      </c>
      <c r="O566" s="67"/>
      <c r="P566" s="190">
        <f>O566*H566</f>
        <v>0</v>
      </c>
      <c r="Q566" s="190">
        <v>0</v>
      </c>
      <c r="R566" s="190">
        <f>Q566*H566</f>
        <v>0</v>
      </c>
      <c r="S566" s="190">
        <v>0</v>
      </c>
      <c r="T566" s="191">
        <f>S566*H566</f>
        <v>0</v>
      </c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R566" s="192" t="s">
        <v>572</v>
      </c>
      <c r="AT566" s="192" t="s">
        <v>181</v>
      </c>
      <c r="AU566" s="192" t="s">
        <v>86</v>
      </c>
      <c r="AY566" s="20" t="s">
        <v>179</v>
      </c>
      <c r="BE566" s="193">
        <f>IF(N566="základní",J566,0)</f>
        <v>0</v>
      </c>
      <c r="BF566" s="193">
        <f>IF(N566="snížená",J566,0)</f>
        <v>0</v>
      </c>
      <c r="BG566" s="193">
        <f>IF(N566="zákl. přenesená",J566,0)</f>
        <v>0</v>
      </c>
      <c r="BH566" s="193">
        <f>IF(N566="sníž. přenesená",J566,0)</f>
        <v>0</v>
      </c>
      <c r="BI566" s="193">
        <f>IF(N566="nulová",J566,0)</f>
        <v>0</v>
      </c>
      <c r="BJ566" s="20" t="s">
        <v>84</v>
      </c>
      <c r="BK566" s="193">
        <f>ROUND(I566*H566,2)</f>
        <v>0</v>
      </c>
      <c r="BL566" s="20" t="s">
        <v>572</v>
      </c>
      <c r="BM566" s="192" t="s">
        <v>1191</v>
      </c>
    </row>
    <row r="567" spans="1:65" s="2" customFormat="1" ht="19.5">
      <c r="A567" s="37"/>
      <c r="B567" s="38"/>
      <c r="C567" s="39"/>
      <c r="D567" s="194" t="s">
        <v>188</v>
      </c>
      <c r="E567" s="39"/>
      <c r="F567" s="195" t="s">
        <v>1192</v>
      </c>
      <c r="G567" s="39"/>
      <c r="H567" s="39"/>
      <c r="I567" s="196"/>
      <c r="J567" s="39"/>
      <c r="K567" s="39"/>
      <c r="L567" s="42"/>
      <c r="M567" s="197"/>
      <c r="N567" s="198"/>
      <c r="O567" s="67"/>
      <c r="P567" s="67"/>
      <c r="Q567" s="67"/>
      <c r="R567" s="67"/>
      <c r="S567" s="67"/>
      <c r="T567" s="68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T567" s="20" t="s">
        <v>188</v>
      </c>
      <c r="AU567" s="20" t="s">
        <v>86</v>
      </c>
    </row>
    <row r="568" spans="1:65" s="2" customFormat="1" ht="11.25">
      <c r="A568" s="37"/>
      <c r="B568" s="38"/>
      <c r="C568" s="39"/>
      <c r="D568" s="199" t="s">
        <v>190</v>
      </c>
      <c r="E568" s="39"/>
      <c r="F568" s="200" t="s">
        <v>1193</v>
      </c>
      <c r="G568" s="39"/>
      <c r="H568" s="39"/>
      <c r="I568" s="196"/>
      <c r="J568" s="39"/>
      <c r="K568" s="39"/>
      <c r="L568" s="42"/>
      <c r="M568" s="197"/>
      <c r="N568" s="198"/>
      <c r="O568" s="67"/>
      <c r="P568" s="67"/>
      <c r="Q568" s="67"/>
      <c r="R568" s="67"/>
      <c r="S568" s="67"/>
      <c r="T568" s="68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T568" s="20" t="s">
        <v>190</v>
      </c>
      <c r="AU568" s="20" t="s">
        <v>86</v>
      </c>
    </row>
    <row r="569" spans="1:65" s="2" customFormat="1" ht="24.2" customHeight="1">
      <c r="A569" s="37"/>
      <c r="B569" s="38"/>
      <c r="C569" s="181" t="s">
        <v>1194</v>
      </c>
      <c r="D569" s="181" t="s">
        <v>181</v>
      </c>
      <c r="E569" s="182" t="s">
        <v>1195</v>
      </c>
      <c r="F569" s="183" t="s">
        <v>1196</v>
      </c>
      <c r="G569" s="184" t="s">
        <v>332</v>
      </c>
      <c r="H569" s="185">
        <v>0.28799999999999998</v>
      </c>
      <c r="I569" s="186"/>
      <c r="J569" s="187">
        <f>ROUND(I569*H569,2)</f>
        <v>0</v>
      </c>
      <c r="K569" s="183" t="s">
        <v>185</v>
      </c>
      <c r="L569" s="42"/>
      <c r="M569" s="188" t="s">
        <v>19</v>
      </c>
      <c r="N569" s="189" t="s">
        <v>48</v>
      </c>
      <c r="O569" s="67"/>
      <c r="P569" s="190">
        <f>O569*H569</f>
        <v>0</v>
      </c>
      <c r="Q569" s="190">
        <v>0</v>
      </c>
      <c r="R569" s="190">
        <f>Q569*H569</f>
        <v>0</v>
      </c>
      <c r="S569" s="190">
        <v>0</v>
      </c>
      <c r="T569" s="191">
        <f>S569*H569</f>
        <v>0</v>
      </c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R569" s="192" t="s">
        <v>572</v>
      </c>
      <c r="AT569" s="192" t="s">
        <v>181</v>
      </c>
      <c r="AU569" s="192" t="s">
        <v>86</v>
      </c>
      <c r="AY569" s="20" t="s">
        <v>179</v>
      </c>
      <c r="BE569" s="193">
        <f>IF(N569="základní",J569,0)</f>
        <v>0</v>
      </c>
      <c r="BF569" s="193">
        <f>IF(N569="snížená",J569,0)</f>
        <v>0</v>
      </c>
      <c r="BG569" s="193">
        <f>IF(N569="zákl. přenesená",J569,0)</f>
        <v>0</v>
      </c>
      <c r="BH569" s="193">
        <f>IF(N569="sníž. přenesená",J569,0)</f>
        <v>0</v>
      </c>
      <c r="BI569" s="193">
        <f>IF(N569="nulová",J569,0)</f>
        <v>0</v>
      </c>
      <c r="BJ569" s="20" t="s">
        <v>84</v>
      </c>
      <c r="BK569" s="193">
        <f>ROUND(I569*H569,2)</f>
        <v>0</v>
      </c>
      <c r="BL569" s="20" t="s">
        <v>572</v>
      </c>
      <c r="BM569" s="192" t="s">
        <v>1197</v>
      </c>
    </row>
    <row r="570" spans="1:65" s="2" customFormat="1" ht="19.5">
      <c r="A570" s="37"/>
      <c r="B570" s="38"/>
      <c r="C570" s="39"/>
      <c r="D570" s="194" t="s">
        <v>188</v>
      </c>
      <c r="E570" s="39"/>
      <c r="F570" s="195" t="s">
        <v>1198</v>
      </c>
      <c r="G570" s="39"/>
      <c r="H570" s="39"/>
      <c r="I570" s="196"/>
      <c r="J570" s="39"/>
      <c r="K570" s="39"/>
      <c r="L570" s="42"/>
      <c r="M570" s="197"/>
      <c r="N570" s="198"/>
      <c r="O570" s="67"/>
      <c r="P570" s="67"/>
      <c r="Q570" s="67"/>
      <c r="R570" s="67"/>
      <c r="S570" s="67"/>
      <c r="T570" s="68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T570" s="20" t="s">
        <v>188</v>
      </c>
      <c r="AU570" s="20" t="s">
        <v>86</v>
      </c>
    </row>
    <row r="571" spans="1:65" s="2" customFormat="1" ht="11.25">
      <c r="A571" s="37"/>
      <c r="B571" s="38"/>
      <c r="C571" s="39"/>
      <c r="D571" s="199" t="s">
        <v>190</v>
      </c>
      <c r="E571" s="39"/>
      <c r="F571" s="200" t="s">
        <v>1199</v>
      </c>
      <c r="G571" s="39"/>
      <c r="H571" s="39"/>
      <c r="I571" s="196"/>
      <c r="J571" s="39"/>
      <c r="K571" s="39"/>
      <c r="L571" s="42"/>
      <c r="M571" s="197"/>
      <c r="N571" s="198"/>
      <c r="O571" s="67"/>
      <c r="P571" s="67"/>
      <c r="Q571" s="67"/>
      <c r="R571" s="67"/>
      <c r="S571" s="67"/>
      <c r="T571" s="68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T571" s="20" t="s">
        <v>190</v>
      </c>
      <c r="AU571" s="20" t="s">
        <v>86</v>
      </c>
    </row>
    <row r="572" spans="1:65" s="13" customFormat="1" ht="11.25">
      <c r="B572" s="201"/>
      <c r="C572" s="202"/>
      <c r="D572" s="194" t="s">
        <v>192</v>
      </c>
      <c r="E572" s="203" t="s">
        <v>19</v>
      </c>
      <c r="F572" s="204" t="s">
        <v>1200</v>
      </c>
      <c r="G572" s="202"/>
      <c r="H572" s="203" t="s">
        <v>19</v>
      </c>
      <c r="I572" s="205"/>
      <c r="J572" s="202"/>
      <c r="K572" s="202"/>
      <c r="L572" s="206"/>
      <c r="M572" s="207"/>
      <c r="N572" s="208"/>
      <c r="O572" s="208"/>
      <c r="P572" s="208"/>
      <c r="Q572" s="208"/>
      <c r="R572" s="208"/>
      <c r="S572" s="208"/>
      <c r="T572" s="209"/>
      <c r="AT572" s="210" t="s">
        <v>192</v>
      </c>
      <c r="AU572" s="210" t="s">
        <v>86</v>
      </c>
      <c r="AV572" s="13" t="s">
        <v>84</v>
      </c>
      <c r="AW572" s="13" t="s">
        <v>37</v>
      </c>
      <c r="AX572" s="13" t="s">
        <v>77</v>
      </c>
      <c r="AY572" s="210" t="s">
        <v>179</v>
      </c>
    </row>
    <row r="573" spans="1:65" s="13" customFormat="1" ht="11.25">
      <c r="B573" s="201"/>
      <c r="C573" s="202"/>
      <c r="D573" s="194" t="s">
        <v>192</v>
      </c>
      <c r="E573" s="203" t="s">
        <v>19</v>
      </c>
      <c r="F573" s="204" t="s">
        <v>1201</v>
      </c>
      <c r="G573" s="202"/>
      <c r="H573" s="203" t="s">
        <v>19</v>
      </c>
      <c r="I573" s="205"/>
      <c r="J573" s="202"/>
      <c r="K573" s="202"/>
      <c r="L573" s="206"/>
      <c r="M573" s="207"/>
      <c r="N573" s="208"/>
      <c r="O573" s="208"/>
      <c r="P573" s="208"/>
      <c r="Q573" s="208"/>
      <c r="R573" s="208"/>
      <c r="S573" s="208"/>
      <c r="T573" s="209"/>
      <c r="AT573" s="210" t="s">
        <v>192</v>
      </c>
      <c r="AU573" s="210" t="s">
        <v>86</v>
      </c>
      <c r="AV573" s="13" t="s">
        <v>84</v>
      </c>
      <c r="AW573" s="13" t="s">
        <v>37</v>
      </c>
      <c r="AX573" s="13" t="s">
        <v>77</v>
      </c>
      <c r="AY573" s="210" t="s">
        <v>179</v>
      </c>
    </row>
    <row r="574" spans="1:65" s="14" customFormat="1" ht="11.25">
      <c r="B574" s="211"/>
      <c r="C574" s="212"/>
      <c r="D574" s="194" t="s">
        <v>192</v>
      </c>
      <c r="E574" s="213" t="s">
        <v>19</v>
      </c>
      <c r="F574" s="214" t="s">
        <v>1202</v>
      </c>
      <c r="G574" s="212"/>
      <c r="H574" s="215">
        <v>0.28799999999999998</v>
      </c>
      <c r="I574" s="216"/>
      <c r="J574" s="212"/>
      <c r="K574" s="212"/>
      <c r="L574" s="217"/>
      <c r="M574" s="218"/>
      <c r="N574" s="219"/>
      <c r="O574" s="219"/>
      <c r="P574" s="219"/>
      <c r="Q574" s="219"/>
      <c r="R574" s="219"/>
      <c r="S574" s="219"/>
      <c r="T574" s="220"/>
      <c r="AT574" s="221" t="s">
        <v>192</v>
      </c>
      <c r="AU574" s="221" t="s">
        <v>86</v>
      </c>
      <c r="AV574" s="14" t="s">
        <v>86</v>
      </c>
      <c r="AW574" s="14" t="s">
        <v>37</v>
      </c>
      <c r="AX574" s="14" t="s">
        <v>84</v>
      </c>
      <c r="AY574" s="221" t="s">
        <v>179</v>
      </c>
    </row>
    <row r="575" spans="1:65" s="2" customFormat="1" ht="33" customHeight="1">
      <c r="A575" s="37"/>
      <c r="B575" s="38"/>
      <c r="C575" s="181" t="s">
        <v>1203</v>
      </c>
      <c r="D575" s="181" t="s">
        <v>181</v>
      </c>
      <c r="E575" s="182" t="s">
        <v>1204</v>
      </c>
      <c r="F575" s="183" t="s">
        <v>1205</v>
      </c>
      <c r="G575" s="184" t="s">
        <v>332</v>
      </c>
      <c r="H575" s="185">
        <v>2.4E-2</v>
      </c>
      <c r="I575" s="186"/>
      <c r="J575" s="187">
        <f>ROUND(I575*H575,2)</f>
        <v>0</v>
      </c>
      <c r="K575" s="183" t="s">
        <v>185</v>
      </c>
      <c r="L575" s="42"/>
      <c r="M575" s="188" t="s">
        <v>19</v>
      </c>
      <c r="N575" s="189" t="s">
        <v>48</v>
      </c>
      <c r="O575" s="67"/>
      <c r="P575" s="190">
        <f>O575*H575</f>
        <v>0</v>
      </c>
      <c r="Q575" s="190">
        <v>0</v>
      </c>
      <c r="R575" s="190">
        <f>Q575*H575</f>
        <v>0</v>
      </c>
      <c r="S575" s="190">
        <v>0</v>
      </c>
      <c r="T575" s="191">
        <f>S575*H575</f>
        <v>0</v>
      </c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R575" s="192" t="s">
        <v>572</v>
      </c>
      <c r="AT575" s="192" t="s">
        <v>181</v>
      </c>
      <c r="AU575" s="192" t="s">
        <v>86</v>
      </c>
      <c r="AY575" s="20" t="s">
        <v>179</v>
      </c>
      <c r="BE575" s="193">
        <f>IF(N575="základní",J575,0)</f>
        <v>0</v>
      </c>
      <c r="BF575" s="193">
        <f>IF(N575="snížená",J575,0)</f>
        <v>0</v>
      </c>
      <c r="BG575" s="193">
        <f>IF(N575="zákl. přenesená",J575,0)</f>
        <v>0</v>
      </c>
      <c r="BH575" s="193">
        <f>IF(N575="sníž. přenesená",J575,0)</f>
        <v>0</v>
      </c>
      <c r="BI575" s="193">
        <f>IF(N575="nulová",J575,0)</f>
        <v>0</v>
      </c>
      <c r="BJ575" s="20" t="s">
        <v>84</v>
      </c>
      <c r="BK575" s="193">
        <f>ROUND(I575*H575,2)</f>
        <v>0</v>
      </c>
      <c r="BL575" s="20" t="s">
        <v>572</v>
      </c>
      <c r="BM575" s="192" t="s">
        <v>1206</v>
      </c>
    </row>
    <row r="576" spans="1:65" s="2" customFormat="1" ht="29.25">
      <c r="A576" s="37"/>
      <c r="B576" s="38"/>
      <c r="C576" s="39"/>
      <c r="D576" s="194" t="s">
        <v>188</v>
      </c>
      <c r="E576" s="39"/>
      <c r="F576" s="195" t="s">
        <v>1207</v>
      </c>
      <c r="G576" s="39"/>
      <c r="H576" s="39"/>
      <c r="I576" s="196"/>
      <c r="J576" s="39"/>
      <c r="K576" s="39"/>
      <c r="L576" s="42"/>
      <c r="M576" s="197"/>
      <c r="N576" s="198"/>
      <c r="O576" s="67"/>
      <c r="P576" s="67"/>
      <c r="Q576" s="67"/>
      <c r="R576" s="67"/>
      <c r="S576" s="67"/>
      <c r="T576" s="68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T576" s="20" t="s">
        <v>188</v>
      </c>
      <c r="AU576" s="20" t="s">
        <v>86</v>
      </c>
    </row>
    <row r="577" spans="1:65" s="2" customFormat="1" ht="11.25">
      <c r="A577" s="37"/>
      <c r="B577" s="38"/>
      <c r="C577" s="39"/>
      <c r="D577" s="199" t="s">
        <v>190</v>
      </c>
      <c r="E577" s="39"/>
      <c r="F577" s="200" t="s">
        <v>1208</v>
      </c>
      <c r="G577" s="39"/>
      <c r="H577" s="39"/>
      <c r="I577" s="196"/>
      <c r="J577" s="39"/>
      <c r="K577" s="39"/>
      <c r="L577" s="42"/>
      <c r="M577" s="197"/>
      <c r="N577" s="198"/>
      <c r="O577" s="67"/>
      <c r="P577" s="67"/>
      <c r="Q577" s="67"/>
      <c r="R577" s="67"/>
      <c r="S577" s="67"/>
      <c r="T577" s="68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T577" s="20" t="s">
        <v>190</v>
      </c>
      <c r="AU577" s="20" t="s">
        <v>86</v>
      </c>
    </row>
    <row r="578" spans="1:65" s="14" customFormat="1" ht="11.25">
      <c r="B578" s="211"/>
      <c r="C578" s="212"/>
      <c r="D578" s="194" t="s">
        <v>192</v>
      </c>
      <c r="E578" s="213" t="s">
        <v>19</v>
      </c>
      <c r="F578" s="214" t="s">
        <v>1209</v>
      </c>
      <c r="G578" s="212"/>
      <c r="H578" s="215">
        <v>2.4E-2</v>
      </c>
      <c r="I578" s="216"/>
      <c r="J578" s="212"/>
      <c r="K578" s="212"/>
      <c r="L578" s="217"/>
      <c r="M578" s="218"/>
      <c r="N578" s="219"/>
      <c r="O578" s="219"/>
      <c r="P578" s="219"/>
      <c r="Q578" s="219"/>
      <c r="R578" s="219"/>
      <c r="S578" s="219"/>
      <c r="T578" s="220"/>
      <c r="AT578" s="221" t="s">
        <v>192</v>
      </c>
      <c r="AU578" s="221" t="s">
        <v>86</v>
      </c>
      <c r="AV578" s="14" t="s">
        <v>86</v>
      </c>
      <c r="AW578" s="14" t="s">
        <v>37</v>
      </c>
      <c r="AX578" s="14" t="s">
        <v>84</v>
      </c>
      <c r="AY578" s="221" t="s">
        <v>179</v>
      </c>
    </row>
    <row r="579" spans="1:65" s="2" customFormat="1" ht="24.2" customHeight="1">
      <c r="A579" s="37"/>
      <c r="B579" s="38"/>
      <c r="C579" s="181" t="s">
        <v>1210</v>
      </c>
      <c r="D579" s="181" t="s">
        <v>181</v>
      </c>
      <c r="E579" s="182" t="s">
        <v>638</v>
      </c>
      <c r="F579" s="183" t="s">
        <v>639</v>
      </c>
      <c r="G579" s="184" t="s">
        <v>332</v>
      </c>
      <c r="H579" s="185">
        <v>4.3999999999999997E-2</v>
      </c>
      <c r="I579" s="186"/>
      <c r="J579" s="187">
        <f>ROUND(I579*H579,2)</f>
        <v>0</v>
      </c>
      <c r="K579" s="183" t="s">
        <v>185</v>
      </c>
      <c r="L579" s="42"/>
      <c r="M579" s="188" t="s">
        <v>19</v>
      </c>
      <c r="N579" s="189" t="s">
        <v>48</v>
      </c>
      <c r="O579" s="67"/>
      <c r="P579" s="190">
        <f>O579*H579</f>
        <v>0</v>
      </c>
      <c r="Q579" s="190">
        <v>0</v>
      </c>
      <c r="R579" s="190">
        <f>Q579*H579</f>
        <v>0</v>
      </c>
      <c r="S579" s="190">
        <v>0</v>
      </c>
      <c r="T579" s="191">
        <f>S579*H579</f>
        <v>0</v>
      </c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R579" s="192" t="s">
        <v>572</v>
      </c>
      <c r="AT579" s="192" t="s">
        <v>181</v>
      </c>
      <c r="AU579" s="192" t="s">
        <v>86</v>
      </c>
      <c r="AY579" s="20" t="s">
        <v>179</v>
      </c>
      <c r="BE579" s="193">
        <f>IF(N579="základní",J579,0)</f>
        <v>0</v>
      </c>
      <c r="BF579" s="193">
        <f>IF(N579="snížená",J579,0)</f>
        <v>0</v>
      </c>
      <c r="BG579" s="193">
        <f>IF(N579="zákl. přenesená",J579,0)</f>
        <v>0</v>
      </c>
      <c r="BH579" s="193">
        <f>IF(N579="sníž. přenesená",J579,0)</f>
        <v>0</v>
      </c>
      <c r="BI579" s="193">
        <f>IF(N579="nulová",J579,0)</f>
        <v>0</v>
      </c>
      <c r="BJ579" s="20" t="s">
        <v>84</v>
      </c>
      <c r="BK579" s="193">
        <f>ROUND(I579*H579,2)</f>
        <v>0</v>
      </c>
      <c r="BL579" s="20" t="s">
        <v>572</v>
      </c>
      <c r="BM579" s="192" t="s">
        <v>640</v>
      </c>
    </row>
    <row r="580" spans="1:65" s="2" customFormat="1" ht="19.5">
      <c r="A580" s="37"/>
      <c r="B580" s="38"/>
      <c r="C580" s="39"/>
      <c r="D580" s="194" t="s">
        <v>188</v>
      </c>
      <c r="E580" s="39"/>
      <c r="F580" s="195" t="s">
        <v>641</v>
      </c>
      <c r="G580" s="39"/>
      <c r="H580" s="39"/>
      <c r="I580" s="196"/>
      <c r="J580" s="39"/>
      <c r="K580" s="39"/>
      <c r="L580" s="42"/>
      <c r="M580" s="197"/>
      <c r="N580" s="198"/>
      <c r="O580" s="67"/>
      <c r="P580" s="67"/>
      <c r="Q580" s="67"/>
      <c r="R580" s="67"/>
      <c r="S580" s="67"/>
      <c r="T580" s="68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T580" s="20" t="s">
        <v>188</v>
      </c>
      <c r="AU580" s="20" t="s">
        <v>86</v>
      </c>
    </row>
    <row r="581" spans="1:65" s="2" customFormat="1" ht="11.25">
      <c r="A581" s="37"/>
      <c r="B581" s="38"/>
      <c r="C581" s="39"/>
      <c r="D581" s="199" t="s">
        <v>190</v>
      </c>
      <c r="E581" s="39"/>
      <c r="F581" s="200" t="s">
        <v>642</v>
      </c>
      <c r="G581" s="39"/>
      <c r="H581" s="39"/>
      <c r="I581" s="196"/>
      <c r="J581" s="39"/>
      <c r="K581" s="39"/>
      <c r="L581" s="42"/>
      <c r="M581" s="255"/>
      <c r="N581" s="256"/>
      <c r="O581" s="257"/>
      <c r="P581" s="257"/>
      <c r="Q581" s="257"/>
      <c r="R581" s="257"/>
      <c r="S581" s="257"/>
      <c r="T581" s="258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T581" s="20" t="s">
        <v>190</v>
      </c>
      <c r="AU581" s="20" t="s">
        <v>86</v>
      </c>
    </row>
    <row r="582" spans="1:65" s="2" customFormat="1" ht="6.95" customHeight="1">
      <c r="A582" s="37"/>
      <c r="B582" s="50"/>
      <c r="C582" s="51"/>
      <c r="D582" s="51"/>
      <c r="E582" s="51"/>
      <c r="F582" s="51"/>
      <c r="G582" s="51"/>
      <c r="H582" s="51"/>
      <c r="I582" s="51"/>
      <c r="J582" s="51"/>
      <c r="K582" s="51"/>
      <c r="L582" s="42"/>
      <c r="M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</row>
  </sheetData>
  <sheetProtection algorithmName="SHA-512" hashValue="6USIoj84Srh1+QsOxQkmkwKoD5qamWYov5QOGpcRa0J27GCdpTjLhz6EfTg+duV2yf/Piz0w+17+Z447CWdsjw==" saltValue="QeY/4/56cJvVQuMPMGn6LtwS+YuUMx6rzvwLr1sIFqgwHL+p8pZNKKIbW3rzKJbVAWpx7UF38rBi0y26YbcSdQ==" spinCount="100000" sheet="1" objects="1" scenarios="1" formatColumns="0" formatRows="0" autoFilter="0"/>
  <autoFilter ref="C105:K581"/>
  <mergeCells count="15">
    <mergeCell ref="E92:H92"/>
    <mergeCell ref="E96:H96"/>
    <mergeCell ref="E94:H94"/>
    <mergeCell ref="E98:H9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11" r:id="rId1"/>
    <hyperlink ref="F117" r:id="rId2"/>
    <hyperlink ref="F126" r:id="rId3"/>
    <hyperlink ref="F133" r:id="rId4"/>
    <hyperlink ref="F139" r:id="rId5"/>
    <hyperlink ref="F146" r:id="rId6"/>
    <hyperlink ref="F152" r:id="rId7"/>
    <hyperlink ref="F158" r:id="rId8"/>
    <hyperlink ref="F163" r:id="rId9"/>
    <hyperlink ref="F175" r:id="rId10"/>
    <hyperlink ref="F180" r:id="rId11"/>
    <hyperlink ref="F185" r:id="rId12"/>
    <hyperlink ref="F191" r:id="rId13"/>
    <hyperlink ref="F196" r:id="rId14"/>
    <hyperlink ref="F202" r:id="rId15"/>
    <hyperlink ref="F207" r:id="rId16"/>
    <hyperlink ref="F212" r:id="rId17"/>
    <hyperlink ref="F219" r:id="rId18"/>
    <hyperlink ref="F225" r:id="rId19"/>
    <hyperlink ref="F233" r:id="rId20"/>
    <hyperlink ref="F238" r:id="rId21"/>
    <hyperlink ref="F248" r:id="rId22"/>
    <hyperlink ref="F259" r:id="rId23"/>
    <hyperlink ref="F265" r:id="rId24"/>
    <hyperlink ref="F275" r:id="rId25"/>
    <hyperlink ref="F281" r:id="rId26"/>
    <hyperlink ref="F287" r:id="rId27"/>
    <hyperlink ref="F293" r:id="rId28"/>
    <hyperlink ref="F300" r:id="rId29"/>
    <hyperlink ref="F306" r:id="rId30"/>
    <hyperlink ref="F314" r:id="rId31"/>
    <hyperlink ref="F321" r:id="rId32"/>
    <hyperlink ref="F339" r:id="rId33"/>
    <hyperlink ref="F360" r:id="rId34"/>
    <hyperlink ref="F365" r:id="rId35"/>
    <hyperlink ref="F370" r:id="rId36"/>
    <hyperlink ref="F376" r:id="rId37"/>
    <hyperlink ref="F385" r:id="rId38"/>
    <hyperlink ref="F396" r:id="rId39"/>
    <hyperlink ref="F408" r:id="rId40"/>
    <hyperlink ref="F413" r:id="rId41"/>
    <hyperlink ref="F419" r:id="rId42"/>
    <hyperlink ref="F425" r:id="rId43"/>
    <hyperlink ref="F432" r:id="rId44"/>
    <hyperlink ref="F436" r:id="rId45"/>
    <hyperlink ref="F442" r:id="rId46"/>
    <hyperlink ref="F450" r:id="rId47"/>
    <hyperlink ref="F460" r:id="rId48"/>
    <hyperlink ref="F463" r:id="rId49"/>
    <hyperlink ref="F467" r:id="rId50"/>
    <hyperlink ref="F474" r:id="rId51"/>
    <hyperlink ref="F479" r:id="rId52"/>
    <hyperlink ref="F485" r:id="rId53"/>
    <hyperlink ref="F490" r:id="rId54"/>
    <hyperlink ref="F495" r:id="rId55"/>
    <hyperlink ref="F507" r:id="rId56"/>
    <hyperlink ref="F516" r:id="rId57"/>
    <hyperlink ref="F521" r:id="rId58"/>
    <hyperlink ref="F526" r:id="rId59"/>
    <hyperlink ref="F531" r:id="rId60"/>
    <hyperlink ref="F540" r:id="rId61"/>
    <hyperlink ref="F545" r:id="rId62"/>
    <hyperlink ref="F550" r:id="rId63"/>
    <hyperlink ref="F555" r:id="rId64"/>
    <hyperlink ref="F560" r:id="rId65"/>
    <hyperlink ref="F565" r:id="rId66"/>
    <hyperlink ref="F568" r:id="rId67"/>
    <hyperlink ref="F571" r:id="rId68"/>
    <hyperlink ref="F577" r:id="rId69"/>
    <hyperlink ref="F581" r:id="rId70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7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66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110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6.5" customHeight="1">
      <c r="A13" s="37"/>
      <c r="B13" s="42"/>
      <c r="C13" s="37"/>
      <c r="D13" s="37"/>
      <c r="E13" s="399" t="s">
        <v>1211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ROUND(J103,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ROUND((SUM(BE103:BE465)),  2)</f>
        <v>0</v>
      </c>
      <c r="G37" s="37"/>
      <c r="H37" s="37"/>
      <c r="I37" s="127">
        <v>0.21</v>
      </c>
      <c r="J37" s="126">
        <f>ROUND(((SUM(BE103:BE465))*I37),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ROUND((SUM(BF103:BF465)),  2)</f>
        <v>0</v>
      </c>
      <c r="G38" s="37"/>
      <c r="H38" s="37"/>
      <c r="I38" s="127">
        <v>0.12</v>
      </c>
      <c r="J38" s="126">
        <f>ROUND(((SUM(BF103:BF465))*I38),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ROUND((SUM(BG103:BG465)),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ROUND((SUM(BH103:BH465)),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ROUND((SUM(BI103:BI465)),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16.5" customHeight="1">
      <c r="A58" s="37"/>
      <c r="B58" s="38"/>
      <c r="C58" s="39"/>
      <c r="D58" s="39"/>
      <c r="E58" s="355" t="str">
        <f>E13</f>
        <v>106a - SO 06 - Černé mosty - zastávka MHD směr SNL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J103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J104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J105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J270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916</v>
      </c>
      <c r="E71" s="151"/>
      <c r="F71" s="151"/>
      <c r="G71" s="151"/>
      <c r="H71" s="151"/>
      <c r="I71" s="151"/>
      <c r="J71" s="152">
        <f>J287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158</v>
      </c>
      <c r="E72" s="151"/>
      <c r="F72" s="151"/>
      <c r="G72" s="151"/>
      <c r="H72" s="151"/>
      <c r="I72" s="151"/>
      <c r="J72" s="152">
        <f>J298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159</v>
      </c>
      <c r="E73" s="151"/>
      <c r="F73" s="151"/>
      <c r="G73" s="151"/>
      <c r="H73" s="151"/>
      <c r="I73" s="151"/>
      <c r="J73" s="152">
        <f>J334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160</v>
      </c>
      <c r="E74" s="151"/>
      <c r="F74" s="151"/>
      <c r="G74" s="151"/>
      <c r="H74" s="151"/>
      <c r="I74" s="151"/>
      <c r="J74" s="152">
        <f>J358</f>
        <v>0</v>
      </c>
      <c r="K74" s="99"/>
      <c r="L74" s="153"/>
    </row>
    <row r="75" spans="1:47" s="10" customFormat="1" ht="19.899999999999999" customHeight="1">
      <c r="B75" s="149"/>
      <c r="C75" s="99"/>
      <c r="D75" s="150" t="s">
        <v>161</v>
      </c>
      <c r="E75" s="151"/>
      <c r="F75" s="151"/>
      <c r="G75" s="151"/>
      <c r="H75" s="151"/>
      <c r="I75" s="151"/>
      <c r="J75" s="152">
        <f>J396</f>
        <v>0</v>
      </c>
      <c r="K75" s="99"/>
      <c r="L75" s="153"/>
    </row>
    <row r="76" spans="1:47" s="9" customFormat="1" ht="24.95" customHeight="1">
      <c r="B76" s="143"/>
      <c r="C76" s="144"/>
      <c r="D76" s="145" t="s">
        <v>918</v>
      </c>
      <c r="E76" s="146"/>
      <c r="F76" s="146"/>
      <c r="G76" s="146"/>
      <c r="H76" s="146"/>
      <c r="I76" s="146"/>
      <c r="J76" s="147">
        <f>J400</f>
        <v>0</v>
      </c>
      <c r="K76" s="144"/>
      <c r="L76" s="148"/>
    </row>
    <row r="77" spans="1:47" s="10" customFormat="1" ht="19.899999999999999" customHeight="1">
      <c r="B77" s="149"/>
      <c r="C77" s="99"/>
      <c r="D77" s="150" t="s">
        <v>919</v>
      </c>
      <c r="E77" s="151"/>
      <c r="F77" s="151"/>
      <c r="G77" s="151"/>
      <c r="H77" s="151"/>
      <c r="I77" s="151"/>
      <c r="J77" s="152">
        <f>J401</f>
        <v>0</v>
      </c>
      <c r="K77" s="99"/>
      <c r="L77" s="153"/>
    </row>
    <row r="78" spans="1:47" s="9" customFormat="1" ht="24.95" customHeight="1">
      <c r="B78" s="143"/>
      <c r="C78" s="144"/>
      <c r="D78" s="145" t="s">
        <v>162</v>
      </c>
      <c r="E78" s="146"/>
      <c r="F78" s="146"/>
      <c r="G78" s="146"/>
      <c r="H78" s="146"/>
      <c r="I78" s="146"/>
      <c r="J78" s="147">
        <f>J410</f>
        <v>0</v>
      </c>
      <c r="K78" s="144"/>
      <c r="L78" s="148"/>
    </row>
    <row r="79" spans="1:47" s="10" customFormat="1" ht="19.899999999999999" customHeight="1">
      <c r="B79" s="149"/>
      <c r="C79" s="99"/>
      <c r="D79" s="150" t="s">
        <v>163</v>
      </c>
      <c r="E79" s="151"/>
      <c r="F79" s="151"/>
      <c r="G79" s="151"/>
      <c r="H79" s="151"/>
      <c r="I79" s="151"/>
      <c r="J79" s="152">
        <f>J411</f>
        <v>0</v>
      </c>
      <c r="K79" s="99"/>
      <c r="L79" s="153"/>
    </row>
    <row r="80" spans="1:47" s="2" customFormat="1" ht="21.7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1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31" s="2" customFormat="1" ht="6.95" customHeight="1">
      <c r="A81" s="37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11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5" spans="1:31" s="2" customFormat="1" ht="6.95" customHeight="1">
      <c r="A85" s="37"/>
      <c r="B85" s="52"/>
      <c r="C85" s="53"/>
      <c r="D85" s="53"/>
      <c r="E85" s="53"/>
      <c r="F85" s="53"/>
      <c r="G85" s="53"/>
      <c r="H85" s="53"/>
      <c r="I85" s="53"/>
      <c r="J85" s="53"/>
      <c r="K85" s="53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24.95" customHeight="1">
      <c r="A86" s="37"/>
      <c r="B86" s="38"/>
      <c r="C86" s="26" t="s">
        <v>164</v>
      </c>
      <c r="D86" s="39"/>
      <c r="E86" s="39"/>
      <c r="F86" s="39"/>
      <c r="G86" s="39"/>
      <c r="H86" s="39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2" customFormat="1" ht="6.95" customHeight="1">
      <c r="A87" s="37"/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11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pans="1:31" s="2" customFormat="1" ht="12" customHeight="1">
      <c r="A88" s="37"/>
      <c r="B88" s="38"/>
      <c r="C88" s="32" t="s">
        <v>16</v>
      </c>
      <c r="D88" s="39"/>
      <c r="E88" s="39"/>
      <c r="F88" s="39"/>
      <c r="G88" s="39"/>
      <c r="H88" s="39"/>
      <c r="I88" s="39"/>
      <c r="J88" s="39"/>
      <c r="K88" s="39"/>
      <c r="L88" s="11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31" s="2" customFormat="1" ht="16.5" customHeight="1">
      <c r="A89" s="37"/>
      <c r="B89" s="38"/>
      <c r="C89" s="39"/>
      <c r="D89" s="39"/>
      <c r="E89" s="403" t="str">
        <f>E7</f>
        <v>INTELIGENTNÍ OZNAČNÍKY ZASTÁVEK MHD TÁBOR</v>
      </c>
      <c r="F89" s="404"/>
      <c r="G89" s="404"/>
      <c r="H89" s="404"/>
      <c r="I89" s="39"/>
      <c r="J89" s="39"/>
      <c r="K89" s="39"/>
      <c r="L89" s="11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pans="1:31" s="1" customFormat="1" ht="12" customHeight="1">
      <c r="B90" s="24"/>
      <c r="C90" s="32" t="s">
        <v>145</v>
      </c>
      <c r="D90" s="25"/>
      <c r="E90" s="25"/>
      <c r="F90" s="25"/>
      <c r="G90" s="25"/>
      <c r="H90" s="25"/>
      <c r="I90" s="25"/>
      <c r="J90" s="25"/>
      <c r="K90" s="25"/>
      <c r="L90" s="23"/>
    </row>
    <row r="91" spans="1:31" s="1" customFormat="1" ht="16.5" customHeight="1">
      <c r="B91" s="24"/>
      <c r="C91" s="25"/>
      <c r="D91" s="25"/>
      <c r="E91" s="403" t="s">
        <v>146</v>
      </c>
      <c r="F91" s="362"/>
      <c r="G91" s="362"/>
      <c r="H91" s="362"/>
      <c r="I91" s="25"/>
      <c r="J91" s="25"/>
      <c r="K91" s="25"/>
      <c r="L91" s="23"/>
    </row>
    <row r="92" spans="1:31" s="1" customFormat="1" ht="12" customHeight="1">
      <c r="B92" s="24"/>
      <c r="C92" s="32" t="s">
        <v>147</v>
      </c>
      <c r="D92" s="25"/>
      <c r="E92" s="25"/>
      <c r="F92" s="25"/>
      <c r="G92" s="25"/>
      <c r="H92" s="25"/>
      <c r="I92" s="25"/>
      <c r="J92" s="25"/>
      <c r="K92" s="25"/>
      <c r="L92" s="23"/>
    </row>
    <row r="93" spans="1:31" s="2" customFormat="1" ht="16.5" customHeight="1">
      <c r="A93" s="37"/>
      <c r="B93" s="38"/>
      <c r="C93" s="39"/>
      <c r="D93" s="39"/>
      <c r="E93" s="405" t="s">
        <v>148</v>
      </c>
      <c r="F93" s="406"/>
      <c r="G93" s="406"/>
      <c r="H93" s="406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149</v>
      </c>
      <c r="D94" s="39"/>
      <c r="E94" s="39"/>
      <c r="F94" s="39"/>
      <c r="G94" s="39"/>
      <c r="H94" s="39"/>
      <c r="I94" s="39"/>
      <c r="J94" s="39"/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16.5" customHeight="1">
      <c r="A95" s="37"/>
      <c r="B95" s="38"/>
      <c r="C95" s="39"/>
      <c r="D95" s="39"/>
      <c r="E95" s="355" t="str">
        <f>E13</f>
        <v>106a - SO 06 - Černé mosty - zastávka MHD směr SNL</v>
      </c>
      <c r="F95" s="406"/>
      <c r="G95" s="406"/>
      <c r="H95" s="406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6.95" customHeight="1">
      <c r="A96" s="37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2" customHeight="1">
      <c r="A97" s="37"/>
      <c r="B97" s="38"/>
      <c r="C97" s="32" t="s">
        <v>21</v>
      </c>
      <c r="D97" s="39"/>
      <c r="E97" s="39"/>
      <c r="F97" s="30" t="str">
        <f>F16</f>
        <v>k.ú. Tábor, parc.č. dle PD</v>
      </c>
      <c r="G97" s="39"/>
      <c r="H97" s="39"/>
      <c r="I97" s="32" t="s">
        <v>23</v>
      </c>
      <c r="J97" s="62" t="str">
        <f>IF(J16="","",J16)</f>
        <v>31. 7. 2024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6.9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2" customFormat="1" ht="15.2" customHeight="1">
      <c r="A99" s="37"/>
      <c r="B99" s="38"/>
      <c r="C99" s="32" t="s">
        <v>25</v>
      </c>
      <c r="D99" s="39"/>
      <c r="E99" s="39"/>
      <c r="F99" s="30" t="str">
        <f>E19</f>
        <v>MĚSTO TÁBOR</v>
      </c>
      <c r="G99" s="39"/>
      <c r="H99" s="39"/>
      <c r="I99" s="32" t="s">
        <v>33</v>
      </c>
      <c r="J99" s="35" t="str">
        <f>E25</f>
        <v>Graphic PRO s.r.o.</v>
      </c>
      <c r="K99" s="39"/>
      <c r="L99" s="11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</row>
    <row r="100" spans="1:65" s="2" customFormat="1" ht="15.2" customHeight="1">
      <c r="A100" s="37"/>
      <c r="B100" s="38"/>
      <c r="C100" s="32" t="s">
        <v>31</v>
      </c>
      <c r="D100" s="39"/>
      <c r="E100" s="39"/>
      <c r="F100" s="30" t="str">
        <f>IF(E22="","",E22)</f>
        <v>Vyplň údaj</v>
      </c>
      <c r="G100" s="39"/>
      <c r="H100" s="39"/>
      <c r="I100" s="32" t="s">
        <v>38</v>
      </c>
      <c r="J100" s="35" t="str">
        <f>E28</f>
        <v>Ing. Pavel Vochozka</v>
      </c>
      <c r="K100" s="39"/>
      <c r="L100" s="11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</row>
    <row r="101" spans="1:65" s="2" customFormat="1" ht="10.35" customHeight="1">
      <c r="A101" s="37"/>
      <c r="B101" s="38"/>
      <c r="C101" s="39"/>
      <c r="D101" s="39"/>
      <c r="E101" s="39"/>
      <c r="F101" s="39"/>
      <c r="G101" s="39"/>
      <c r="H101" s="39"/>
      <c r="I101" s="39"/>
      <c r="J101" s="39"/>
      <c r="K101" s="39"/>
      <c r="L101" s="11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</row>
    <row r="102" spans="1:65" s="11" customFormat="1" ht="29.25" customHeight="1">
      <c r="A102" s="154"/>
      <c r="B102" s="155"/>
      <c r="C102" s="156" t="s">
        <v>165</v>
      </c>
      <c r="D102" s="157" t="s">
        <v>62</v>
      </c>
      <c r="E102" s="157" t="s">
        <v>58</v>
      </c>
      <c r="F102" s="157" t="s">
        <v>59</v>
      </c>
      <c r="G102" s="157" t="s">
        <v>166</v>
      </c>
      <c r="H102" s="157" t="s">
        <v>167</v>
      </c>
      <c r="I102" s="157" t="s">
        <v>168</v>
      </c>
      <c r="J102" s="157" t="s">
        <v>153</v>
      </c>
      <c r="K102" s="158" t="s">
        <v>169</v>
      </c>
      <c r="L102" s="159"/>
      <c r="M102" s="71" t="s">
        <v>19</v>
      </c>
      <c r="N102" s="72" t="s">
        <v>47</v>
      </c>
      <c r="O102" s="72" t="s">
        <v>170</v>
      </c>
      <c r="P102" s="72" t="s">
        <v>171</v>
      </c>
      <c r="Q102" s="72" t="s">
        <v>172</v>
      </c>
      <c r="R102" s="72" t="s">
        <v>173</v>
      </c>
      <c r="S102" s="72" t="s">
        <v>174</v>
      </c>
      <c r="T102" s="73" t="s">
        <v>175</v>
      </c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</row>
    <row r="103" spans="1:65" s="2" customFormat="1" ht="22.9" customHeight="1">
      <c r="A103" s="37"/>
      <c r="B103" s="38"/>
      <c r="C103" s="78" t="s">
        <v>176</v>
      </c>
      <c r="D103" s="39"/>
      <c r="E103" s="39"/>
      <c r="F103" s="39"/>
      <c r="G103" s="39"/>
      <c r="H103" s="39"/>
      <c r="I103" s="39"/>
      <c r="J103" s="160">
        <f>BK103</f>
        <v>0</v>
      </c>
      <c r="K103" s="39"/>
      <c r="L103" s="42"/>
      <c r="M103" s="74"/>
      <c r="N103" s="161"/>
      <c r="O103" s="75"/>
      <c r="P103" s="162">
        <f>P104+P400+P410</f>
        <v>0</v>
      </c>
      <c r="Q103" s="75"/>
      <c r="R103" s="162">
        <f>R104+R400+R410</f>
        <v>14.9747065</v>
      </c>
      <c r="S103" s="75"/>
      <c r="T103" s="163">
        <f>T104+T400+T410</f>
        <v>5.5449999999999999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T103" s="20" t="s">
        <v>76</v>
      </c>
      <c r="AU103" s="20" t="s">
        <v>154</v>
      </c>
      <c r="BK103" s="164">
        <f>BK104+BK400+BK410</f>
        <v>0</v>
      </c>
    </row>
    <row r="104" spans="1:65" s="12" customFormat="1" ht="25.9" customHeight="1">
      <c r="B104" s="165"/>
      <c r="C104" s="166"/>
      <c r="D104" s="167" t="s">
        <v>76</v>
      </c>
      <c r="E104" s="168" t="s">
        <v>177</v>
      </c>
      <c r="F104" s="168" t="s">
        <v>178</v>
      </c>
      <c r="G104" s="166"/>
      <c r="H104" s="166"/>
      <c r="I104" s="169"/>
      <c r="J104" s="170">
        <f>BK104</f>
        <v>0</v>
      </c>
      <c r="K104" s="166"/>
      <c r="L104" s="171"/>
      <c r="M104" s="172"/>
      <c r="N104" s="173"/>
      <c r="O104" s="173"/>
      <c r="P104" s="174">
        <f>P105+P270+P287+P298+P334+P358+P396</f>
        <v>0</v>
      </c>
      <c r="Q104" s="173"/>
      <c r="R104" s="174">
        <f>R105+R270+R287+R298+R334+R358+R396</f>
        <v>12.9585024</v>
      </c>
      <c r="S104" s="173"/>
      <c r="T104" s="175">
        <f>T105+T270+T287+T298+T334+T358+T396</f>
        <v>5.5449999999999999</v>
      </c>
      <c r="AR104" s="176" t="s">
        <v>84</v>
      </c>
      <c r="AT104" s="177" t="s">
        <v>76</v>
      </c>
      <c r="AU104" s="177" t="s">
        <v>77</v>
      </c>
      <c r="AY104" s="176" t="s">
        <v>179</v>
      </c>
      <c r="BK104" s="178">
        <f>BK105+BK270+BK287+BK298+BK334+BK358+BK396</f>
        <v>0</v>
      </c>
    </row>
    <row r="105" spans="1:65" s="12" customFormat="1" ht="22.9" customHeight="1">
      <c r="B105" s="165"/>
      <c r="C105" s="166"/>
      <c r="D105" s="167" t="s">
        <v>76</v>
      </c>
      <c r="E105" s="179" t="s">
        <v>84</v>
      </c>
      <c r="F105" s="179" t="s">
        <v>180</v>
      </c>
      <c r="G105" s="166"/>
      <c r="H105" s="166"/>
      <c r="I105" s="169"/>
      <c r="J105" s="180">
        <f>BK105</f>
        <v>0</v>
      </c>
      <c r="K105" s="166"/>
      <c r="L105" s="171"/>
      <c r="M105" s="172"/>
      <c r="N105" s="173"/>
      <c r="O105" s="173"/>
      <c r="P105" s="174">
        <f>SUM(P106:P269)</f>
        <v>0</v>
      </c>
      <c r="Q105" s="173"/>
      <c r="R105" s="174">
        <f>SUM(R106:R269)</f>
        <v>1.61</v>
      </c>
      <c r="S105" s="173"/>
      <c r="T105" s="175">
        <f>SUM(T106:T269)</f>
        <v>5.5449999999999999</v>
      </c>
      <c r="AR105" s="176" t="s">
        <v>84</v>
      </c>
      <c r="AT105" s="177" t="s">
        <v>76</v>
      </c>
      <c r="AU105" s="177" t="s">
        <v>84</v>
      </c>
      <c r="AY105" s="176" t="s">
        <v>179</v>
      </c>
      <c r="BK105" s="178">
        <f>SUM(BK106:BK269)</f>
        <v>0</v>
      </c>
    </row>
    <row r="106" spans="1:65" s="2" customFormat="1" ht="24.2" customHeight="1">
      <c r="A106" s="37"/>
      <c r="B106" s="38"/>
      <c r="C106" s="181" t="s">
        <v>84</v>
      </c>
      <c r="D106" s="181" t="s">
        <v>181</v>
      </c>
      <c r="E106" s="182" t="s">
        <v>182</v>
      </c>
      <c r="F106" s="183" t="s">
        <v>183</v>
      </c>
      <c r="G106" s="184" t="s">
        <v>184</v>
      </c>
      <c r="H106" s="185">
        <v>1</v>
      </c>
      <c r="I106" s="186"/>
      <c r="J106" s="187">
        <f>ROUND(I106*H106,2)</f>
        <v>0</v>
      </c>
      <c r="K106" s="183" t="s">
        <v>185</v>
      </c>
      <c r="L106" s="42"/>
      <c r="M106" s="188" t="s">
        <v>19</v>
      </c>
      <c r="N106" s="189" t="s">
        <v>48</v>
      </c>
      <c r="O106" s="67"/>
      <c r="P106" s="190">
        <f>O106*H106</f>
        <v>0</v>
      </c>
      <c r="Q106" s="190">
        <v>0</v>
      </c>
      <c r="R106" s="190">
        <f>Q106*H106</f>
        <v>0</v>
      </c>
      <c r="S106" s="190">
        <v>0.255</v>
      </c>
      <c r="T106" s="191">
        <f>S106*H106</f>
        <v>0.255</v>
      </c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R106" s="192" t="s">
        <v>186</v>
      </c>
      <c r="AT106" s="192" t="s">
        <v>181</v>
      </c>
      <c r="AU106" s="192" t="s">
        <v>86</v>
      </c>
      <c r="AY106" s="20" t="s">
        <v>179</v>
      </c>
      <c r="BE106" s="193">
        <f>IF(N106="základní",J106,0)</f>
        <v>0</v>
      </c>
      <c r="BF106" s="193">
        <f>IF(N106="snížená",J106,0)</f>
        <v>0</v>
      </c>
      <c r="BG106" s="193">
        <f>IF(N106="zákl. přenesená",J106,0)</f>
        <v>0</v>
      </c>
      <c r="BH106" s="193">
        <f>IF(N106="sníž. přenesená",J106,0)</f>
        <v>0</v>
      </c>
      <c r="BI106" s="193">
        <f>IF(N106="nulová",J106,0)</f>
        <v>0</v>
      </c>
      <c r="BJ106" s="20" t="s">
        <v>84</v>
      </c>
      <c r="BK106" s="193">
        <f>ROUND(I106*H106,2)</f>
        <v>0</v>
      </c>
      <c r="BL106" s="20" t="s">
        <v>186</v>
      </c>
      <c r="BM106" s="192" t="s">
        <v>1212</v>
      </c>
    </row>
    <row r="107" spans="1:65" s="2" customFormat="1" ht="48.75">
      <c r="A107" s="37"/>
      <c r="B107" s="38"/>
      <c r="C107" s="39"/>
      <c r="D107" s="194" t="s">
        <v>188</v>
      </c>
      <c r="E107" s="39"/>
      <c r="F107" s="195" t="s">
        <v>189</v>
      </c>
      <c r="G107" s="39"/>
      <c r="H107" s="39"/>
      <c r="I107" s="196"/>
      <c r="J107" s="39"/>
      <c r="K107" s="39"/>
      <c r="L107" s="42"/>
      <c r="M107" s="197"/>
      <c r="N107" s="198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188</v>
      </c>
      <c r="AU107" s="20" t="s">
        <v>86</v>
      </c>
    </row>
    <row r="108" spans="1:65" s="2" customFormat="1" ht="11.25">
      <c r="A108" s="37"/>
      <c r="B108" s="38"/>
      <c r="C108" s="39"/>
      <c r="D108" s="199" t="s">
        <v>190</v>
      </c>
      <c r="E108" s="39"/>
      <c r="F108" s="200" t="s">
        <v>191</v>
      </c>
      <c r="G108" s="39"/>
      <c r="H108" s="39"/>
      <c r="I108" s="196"/>
      <c r="J108" s="39"/>
      <c r="K108" s="39"/>
      <c r="L108" s="42"/>
      <c r="M108" s="197"/>
      <c r="N108" s="198"/>
      <c r="O108" s="67"/>
      <c r="P108" s="67"/>
      <c r="Q108" s="67"/>
      <c r="R108" s="67"/>
      <c r="S108" s="67"/>
      <c r="T108" s="68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T108" s="20" t="s">
        <v>190</v>
      </c>
      <c r="AU108" s="20" t="s">
        <v>86</v>
      </c>
    </row>
    <row r="109" spans="1:65" s="13" customFormat="1" ht="11.25">
      <c r="B109" s="201"/>
      <c r="C109" s="202"/>
      <c r="D109" s="194" t="s">
        <v>192</v>
      </c>
      <c r="E109" s="203" t="s">
        <v>19</v>
      </c>
      <c r="F109" s="204" t="s">
        <v>1213</v>
      </c>
      <c r="G109" s="202"/>
      <c r="H109" s="203" t="s">
        <v>19</v>
      </c>
      <c r="I109" s="205"/>
      <c r="J109" s="202"/>
      <c r="K109" s="202"/>
      <c r="L109" s="206"/>
      <c r="M109" s="207"/>
      <c r="N109" s="208"/>
      <c r="O109" s="208"/>
      <c r="P109" s="208"/>
      <c r="Q109" s="208"/>
      <c r="R109" s="208"/>
      <c r="S109" s="208"/>
      <c r="T109" s="209"/>
      <c r="AT109" s="210" t="s">
        <v>192</v>
      </c>
      <c r="AU109" s="210" t="s">
        <v>86</v>
      </c>
      <c r="AV109" s="13" t="s">
        <v>84</v>
      </c>
      <c r="AW109" s="13" t="s">
        <v>37</v>
      </c>
      <c r="AX109" s="13" t="s">
        <v>77</v>
      </c>
      <c r="AY109" s="210" t="s">
        <v>179</v>
      </c>
    </row>
    <row r="110" spans="1:65" s="13" customFormat="1" ht="22.5">
      <c r="B110" s="201"/>
      <c r="C110" s="202"/>
      <c r="D110" s="194" t="s">
        <v>192</v>
      </c>
      <c r="E110" s="203" t="s">
        <v>19</v>
      </c>
      <c r="F110" s="204" t="s">
        <v>203</v>
      </c>
      <c r="G110" s="202"/>
      <c r="H110" s="203" t="s">
        <v>19</v>
      </c>
      <c r="I110" s="205"/>
      <c r="J110" s="202"/>
      <c r="K110" s="202"/>
      <c r="L110" s="206"/>
      <c r="M110" s="207"/>
      <c r="N110" s="208"/>
      <c r="O110" s="208"/>
      <c r="P110" s="208"/>
      <c r="Q110" s="208"/>
      <c r="R110" s="208"/>
      <c r="S110" s="208"/>
      <c r="T110" s="209"/>
      <c r="AT110" s="210" t="s">
        <v>192</v>
      </c>
      <c r="AU110" s="210" t="s">
        <v>86</v>
      </c>
      <c r="AV110" s="13" t="s">
        <v>84</v>
      </c>
      <c r="AW110" s="13" t="s">
        <v>37</v>
      </c>
      <c r="AX110" s="13" t="s">
        <v>77</v>
      </c>
      <c r="AY110" s="210" t="s">
        <v>179</v>
      </c>
    </row>
    <row r="111" spans="1:65" s="14" customFormat="1" ht="11.25">
      <c r="B111" s="211"/>
      <c r="C111" s="212"/>
      <c r="D111" s="194" t="s">
        <v>192</v>
      </c>
      <c r="E111" s="213" t="s">
        <v>19</v>
      </c>
      <c r="F111" s="214" t="s">
        <v>204</v>
      </c>
      <c r="G111" s="212"/>
      <c r="H111" s="215">
        <v>1</v>
      </c>
      <c r="I111" s="216"/>
      <c r="J111" s="212"/>
      <c r="K111" s="212"/>
      <c r="L111" s="217"/>
      <c r="M111" s="218"/>
      <c r="N111" s="219"/>
      <c r="O111" s="219"/>
      <c r="P111" s="219"/>
      <c r="Q111" s="219"/>
      <c r="R111" s="219"/>
      <c r="S111" s="219"/>
      <c r="T111" s="220"/>
      <c r="AT111" s="221" t="s">
        <v>192</v>
      </c>
      <c r="AU111" s="221" t="s">
        <v>86</v>
      </c>
      <c r="AV111" s="14" t="s">
        <v>86</v>
      </c>
      <c r="AW111" s="14" t="s">
        <v>37</v>
      </c>
      <c r="AX111" s="14" t="s">
        <v>84</v>
      </c>
      <c r="AY111" s="221" t="s">
        <v>179</v>
      </c>
    </row>
    <row r="112" spans="1:65" s="2" customFormat="1" ht="24.2" customHeight="1">
      <c r="A112" s="37"/>
      <c r="B112" s="38"/>
      <c r="C112" s="181" t="s">
        <v>86</v>
      </c>
      <c r="D112" s="181" t="s">
        <v>181</v>
      </c>
      <c r="E112" s="182" t="s">
        <v>206</v>
      </c>
      <c r="F112" s="183" t="s">
        <v>207</v>
      </c>
      <c r="G112" s="184" t="s">
        <v>184</v>
      </c>
      <c r="H112" s="185">
        <v>9</v>
      </c>
      <c r="I112" s="186"/>
      <c r="J112" s="187">
        <f>ROUND(I112*H112,2)</f>
        <v>0</v>
      </c>
      <c r="K112" s="183" t="s">
        <v>185</v>
      </c>
      <c r="L112" s="42"/>
      <c r="M112" s="188" t="s">
        <v>19</v>
      </c>
      <c r="N112" s="189" t="s">
        <v>48</v>
      </c>
      <c r="O112" s="67"/>
      <c r="P112" s="190">
        <f>O112*H112</f>
        <v>0</v>
      </c>
      <c r="Q112" s="190">
        <v>0</v>
      </c>
      <c r="R112" s="190">
        <f>Q112*H112</f>
        <v>0</v>
      </c>
      <c r="S112" s="190">
        <v>0.28999999999999998</v>
      </c>
      <c r="T112" s="191">
        <f>S112*H112</f>
        <v>2.61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92" t="s">
        <v>186</v>
      </c>
      <c r="AT112" s="192" t="s">
        <v>181</v>
      </c>
      <c r="AU112" s="192" t="s">
        <v>86</v>
      </c>
      <c r="AY112" s="20" t="s">
        <v>179</v>
      </c>
      <c r="BE112" s="193">
        <f>IF(N112="základní",J112,0)</f>
        <v>0</v>
      </c>
      <c r="BF112" s="193">
        <f>IF(N112="snížená",J112,0)</f>
        <v>0</v>
      </c>
      <c r="BG112" s="193">
        <f>IF(N112="zákl. přenesená",J112,0)</f>
        <v>0</v>
      </c>
      <c r="BH112" s="193">
        <f>IF(N112="sníž. přenesená",J112,0)</f>
        <v>0</v>
      </c>
      <c r="BI112" s="193">
        <f>IF(N112="nulová",J112,0)</f>
        <v>0</v>
      </c>
      <c r="BJ112" s="20" t="s">
        <v>84</v>
      </c>
      <c r="BK112" s="193">
        <f>ROUND(I112*H112,2)</f>
        <v>0</v>
      </c>
      <c r="BL112" s="20" t="s">
        <v>186</v>
      </c>
      <c r="BM112" s="192" t="s">
        <v>208</v>
      </c>
    </row>
    <row r="113" spans="1:65" s="2" customFormat="1" ht="39">
      <c r="A113" s="37"/>
      <c r="B113" s="38"/>
      <c r="C113" s="39"/>
      <c r="D113" s="194" t="s">
        <v>188</v>
      </c>
      <c r="E113" s="39"/>
      <c r="F113" s="195" t="s">
        <v>209</v>
      </c>
      <c r="G113" s="39"/>
      <c r="H113" s="39"/>
      <c r="I113" s="196"/>
      <c r="J113" s="39"/>
      <c r="K113" s="39"/>
      <c r="L113" s="42"/>
      <c r="M113" s="197"/>
      <c r="N113" s="198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188</v>
      </c>
      <c r="AU113" s="20" t="s">
        <v>86</v>
      </c>
    </row>
    <row r="114" spans="1:65" s="2" customFormat="1" ht="11.25">
      <c r="A114" s="37"/>
      <c r="B114" s="38"/>
      <c r="C114" s="39"/>
      <c r="D114" s="199" t="s">
        <v>190</v>
      </c>
      <c r="E114" s="39"/>
      <c r="F114" s="200" t="s">
        <v>210</v>
      </c>
      <c r="G114" s="39"/>
      <c r="H114" s="39"/>
      <c r="I114" s="196"/>
      <c r="J114" s="39"/>
      <c r="K114" s="39"/>
      <c r="L114" s="42"/>
      <c r="M114" s="197"/>
      <c r="N114" s="198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190</v>
      </c>
      <c r="AU114" s="20" t="s">
        <v>86</v>
      </c>
    </row>
    <row r="115" spans="1:65" s="13" customFormat="1" ht="11.25">
      <c r="B115" s="201"/>
      <c r="C115" s="202"/>
      <c r="D115" s="194" t="s">
        <v>192</v>
      </c>
      <c r="E115" s="203" t="s">
        <v>19</v>
      </c>
      <c r="F115" s="204" t="s">
        <v>1214</v>
      </c>
      <c r="G115" s="202"/>
      <c r="H115" s="203" t="s">
        <v>19</v>
      </c>
      <c r="I115" s="205"/>
      <c r="J115" s="202"/>
      <c r="K115" s="202"/>
      <c r="L115" s="206"/>
      <c r="M115" s="207"/>
      <c r="N115" s="208"/>
      <c r="O115" s="208"/>
      <c r="P115" s="208"/>
      <c r="Q115" s="208"/>
      <c r="R115" s="208"/>
      <c r="S115" s="208"/>
      <c r="T115" s="209"/>
      <c r="AT115" s="210" t="s">
        <v>192</v>
      </c>
      <c r="AU115" s="210" t="s">
        <v>86</v>
      </c>
      <c r="AV115" s="13" t="s">
        <v>84</v>
      </c>
      <c r="AW115" s="13" t="s">
        <v>37</v>
      </c>
      <c r="AX115" s="13" t="s">
        <v>77</v>
      </c>
      <c r="AY115" s="210" t="s">
        <v>179</v>
      </c>
    </row>
    <row r="116" spans="1:65" s="13" customFormat="1" ht="22.5">
      <c r="B116" s="201"/>
      <c r="C116" s="202"/>
      <c r="D116" s="194" t="s">
        <v>192</v>
      </c>
      <c r="E116" s="203" t="s">
        <v>19</v>
      </c>
      <c r="F116" s="204" t="s">
        <v>1215</v>
      </c>
      <c r="G116" s="202"/>
      <c r="H116" s="203" t="s">
        <v>19</v>
      </c>
      <c r="I116" s="205"/>
      <c r="J116" s="202"/>
      <c r="K116" s="202"/>
      <c r="L116" s="206"/>
      <c r="M116" s="207"/>
      <c r="N116" s="208"/>
      <c r="O116" s="208"/>
      <c r="P116" s="208"/>
      <c r="Q116" s="208"/>
      <c r="R116" s="208"/>
      <c r="S116" s="208"/>
      <c r="T116" s="209"/>
      <c r="AT116" s="210" t="s">
        <v>192</v>
      </c>
      <c r="AU116" s="210" t="s">
        <v>86</v>
      </c>
      <c r="AV116" s="13" t="s">
        <v>84</v>
      </c>
      <c r="AW116" s="13" t="s">
        <v>37</v>
      </c>
      <c r="AX116" s="13" t="s">
        <v>77</v>
      </c>
      <c r="AY116" s="210" t="s">
        <v>179</v>
      </c>
    </row>
    <row r="117" spans="1:65" s="14" customFormat="1" ht="11.25">
      <c r="B117" s="211"/>
      <c r="C117" s="212"/>
      <c r="D117" s="194" t="s">
        <v>192</v>
      </c>
      <c r="E117" s="213" t="s">
        <v>19</v>
      </c>
      <c r="F117" s="214" t="s">
        <v>1216</v>
      </c>
      <c r="G117" s="212"/>
      <c r="H117" s="215">
        <v>8</v>
      </c>
      <c r="I117" s="216"/>
      <c r="J117" s="212"/>
      <c r="K117" s="212"/>
      <c r="L117" s="217"/>
      <c r="M117" s="218"/>
      <c r="N117" s="219"/>
      <c r="O117" s="219"/>
      <c r="P117" s="219"/>
      <c r="Q117" s="219"/>
      <c r="R117" s="219"/>
      <c r="S117" s="219"/>
      <c r="T117" s="220"/>
      <c r="AT117" s="221" t="s">
        <v>192</v>
      </c>
      <c r="AU117" s="221" t="s">
        <v>86</v>
      </c>
      <c r="AV117" s="14" t="s">
        <v>86</v>
      </c>
      <c r="AW117" s="14" t="s">
        <v>37</v>
      </c>
      <c r="AX117" s="14" t="s">
        <v>77</v>
      </c>
      <c r="AY117" s="221" t="s">
        <v>179</v>
      </c>
    </row>
    <row r="118" spans="1:65" s="13" customFormat="1" ht="22.5">
      <c r="B118" s="201"/>
      <c r="C118" s="202"/>
      <c r="D118" s="194" t="s">
        <v>192</v>
      </c>
      <c r="E118" s="203" t="s">
        <v>19</v>
      </c>
      <c r="F118" s="204" t="s">
        <v>1217</v>
      </c>
      <c r="G118" s="202"/>
      <c r="H118" s="203" t="s">
        <v>19</v>
      </c>
      <c r="I118" s="205"/>
      <c r="J118" s="202"/>
      <c r="K118" s="202"/>
      <c r="L118" s="206"/>
      <c r="M118" s="207"/>
      <c r="N118" s="208"/>
      <c r="O118" s="208"/>
      <c r="P118" s="208"/>
      <c r="Q118" s="208"/>
      <c r="R118" s="208"/>
      <c r="S118" s="208"/>
      <c r="T118" s="209"/>
      <c r="AT118" s="210" t="s">
        <v>192</v>
      </c>
      <c r="AU118" s="210" t="s">
        <v>86</v>
      </c>
      <c r="AV118" s="13" t="s">
        <v>84</v>
      </c>
      <c r="AW118" s="13" t="s">
        <v>37</v>
      </c>
      <c r="AX118" s="13" t="s">
        <v>77</v>
      </c>
      <c r="AY118" s="210" t="s">
        <v>179</v>
      </c>
    </row>
    <row r="119" spans="1:65" s="14" customFormat="1" ht="11.25">
      <c r="B119" s="211"/>
      <c r="C119" s="212"/>
      <c r="D119" s="194" t="s">
        <v>192</v>
      </c>
      <c r="E119" s="213" t="s">
        <v>19</v>
      </c>
      <c r="F119" s="214" t="s">
        <v>204</v>
      </c>
      <c r="G119" s="212"/>
      <c r="H119" s="215">
        <v>1</v>
      </c>
      <c r="I119" s="216"/>
      <c r="J119" s="212"/>
      <c r="K119" s="212"/>
      <c r="L119" s="217"/>
      <c r="M119" s="218"/>
      <c r="N119" s="219"/>
      <c r="O119" s="219"/>
      <c r="P119" s="219"/>
      <c r="Q119" s="219"/>
      <c r="R119" s="219"/>
      <c r="S119" s="219"/>
      <c r="T119" s="220"/>
      <c r="AT119" s="221" t="s">
        <v>192</v>
      </c>
      <c r="AU119" s="221" t="s">
        <v>86</v>
      </c>
      <c r="AV119" s="14" t="s">
        <v>86</v>
      </c>
      <c r="AW119" s="14" t="s">
        <v>37</v>
      </c>
      <c r="AX119" s="14" t="s">
        <v>77</v>
      </c>
      <c r="AY119" s="221" t="s">
        <v>179</v>
      </c>
    </row>
    <row r="120" spans="1:65" s="15" customFormat="1" ht="11.25">
      <c r="B120" s="222"/>
      <c r="C120" s="223"/>
      <c r="D120" s="194" t="s">
        <v>192</v>
      </c>
      <c r="E120" s="224" t="s">
        <v>19</v>
      </c>
      <c r="F120" s="225" t="s">
        <v>205</v>
      </c>
      <c r="G120" s="223"/>
      <c r="H120" s="226">
        <v>9</v>
      </c>
      <c r="I120" s="227"/>
      <c r="J120" s="223"/>
      <c r="K120" s="223"/>
      <c r="L120" s="228"/>
      <c r="M120" s="229"/>
      <c r="N120" s="230"/>
      <c r="O120" s="230"/>
      <c r="P120" s="230"/>
      <c r="Q120" s="230"/>
      <c r="R120" s="230"/>
      <c r="S120" s="230"/>
      <c r="T120" s="231"/>
      <c r="AT120" s="232" t="s">
        <v>192</v>
      </c>
      <c r="AU120" s="232" t="s">
        <v>86</v>
      </c>
      <c r="AV120" s="15" t="s">
        <v>186</v>
      </c>
      <c r="AW120" s="15" t="s">
        <v>37</v>
      </c>
      <c r="AX120" s="15" t="s">
        <v>84</v>
      </c>
      <c r="AY120" s="232" t="s">
        <v>179</v>
      </c>
    </row>
    <row r="121" spans="1:65" s="2" customFormat="1" ht="24.2" customHeight="1">
      <c r="A121" s="37"/>
      <c r="B121" s="38"/>
      <c r="C121" s="181" t="s">
        <v>94</v>
      </c>
      <c r="D121" s="181" t="s">
        <v>181</v>
      </c>
      <c r="E121" s="182" t="s">
        <v>206</v>
      </c>
      <c r="F121" s="183" t="s">
        <v>207</v>
      </c>
      <c r="G121" s="184" t="s">
        <v>184</v>
      </c>
      <c r="H121" s="185">
        <v>1</v>
      </c>
      <c r="I121" s="186"/>
      <c r="J121" s="187">
        <f>ROUND(I121*H121,2)</f>
        <v>0</v>
      </c>
      <c r="K121" s="183" t="s">
        <v>185</v>
      </c>
      <c r="L121" s="42"/>
      <c r="M121" s="188" t="s">
        <v>19</v>
      </c>
      <c r="N121" s="189" t="s">
        <v>48</v>
      </c>
      <c r="O121" s="67"/>
      <c r="P121" s="190">
        <f>O121*H121</f>
        <v>0</v>
      </c>
      <c r="Q121" s="190">
        <v>0</v>
      </c>
      <c r="R121" s="190">
        <f>Q121*H121</f>
        <v>0</v>
      </c>
      <c r="S121" s="190">
        <v>0.28999999999999998</v>
      </c>
      <c r="T121" s="191">
        <f>S121*H121</f>
        <v>0.28999999999999998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192" t="s">
        <v>186</v>
      </c>
      <c r="AT121" s="192" t="s">
        <v>181</v>
      </c>
      <c r="AU121" s="192" t="s">
        <v>86</v>
      </c>
      <c r="AY121" s="20" t="s">
        <v>179</v>
      </c>
      <c r="BE121" s="193">
        <f>IF(N121="základní",J121,0)</f>
        <v>0</v>
      </c>
      <c r="BF121" s="193">
        <f>IF(N121="snížená",J121,0)</f>
        <v>0</v>
      </c>
      <c r="BG121" s="193">
        <f>IF(N121="zákl. přenesená",J121,0)</f>
        <v>0</v>
      </c>
      <c r="BH121" s="193">
        <f>IF(N121="sníž. přenesená",J121,0)</f>
        <v>0</v>
      </c>
      <c r="BI121" s="193">
        <f>IF(N121="nulová",J121,0)</f>
        <v>0</v>
      </c>
      <c r="BJ121" s="20" t="s">
        <v>84</v>
      </c>
      <c r="BK121" s="193">
        <f>ROUND(I121*H121,2)</f>
        <v>0</v>
      </c>
      <c r="BL121" s="20" t="s">
        <v>186</v>
      </c>
      <c r="BM121" s="192" t="s">
        <v>1218</v>
      </c>
    </row>
    <row r="122" spans="1:65" s="2" customFormat="1" ht="39">
      <c r="A122" s="37"/>
      <c r="B122" s="38"/>
      <c r="C122" s="39"/>
      <c r="D122" s="194" t="s">
        <v>188</v>
      </c>
      <c r="E122" s="39"/>
      <c r="F122" s="195" t="s">
        <v>209</v>
      </c>
      <c r="G122" s="39"/>
      <c r="H122" s="39"/>
      <c r="I122" s="196"/>
      <c r="J122" s="39"/>
      <c r="K122" s="39"/>
      <c r="L122" s="42"/>
      <c r="M122" s="197"/>
      <c r="N122" s="198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188</v>
      </c>
      <c r="AU122" s="20" t="s">
        <v>86</v>
      </c>
    </row>
    <row r="123" spans="1:65" s="2" customFormat="1" ht="11.25">
      <c r="A123" s="37"/>
      <c r="B123" s="38"/>
      <c r="C123" s="39"/>
      <c r="D123" s="199" t="s">
        <v>190</v>
      </c>
      <c r="E123" s="39"/>
      <c r="F123" s="200" t="s">
        <v>210</v>
      </c>
      <c r="G123" s="39"/>
      <c r="H123" s="39"/>
      <c r="I123" s="196"/>
      <c r="J123" s="39"/>
      <c r="K123" s="39"/>
      <c r="L123" s="42"/>
      <c r="M123" s="197"/>
      <c r="N123" s="198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190</v>
      </c>
      <c r="AU123" s="20" t="s">
        <v>86</v>
      </c>
    </row>
    <row r="124" spans="1:65" s="13" customFormat="1" ht="11.25">
      <c r="B124" s="201"/>
      <c r="C124" s="202"/>
      <c r="D124" s="194" t="s">
        <v>192</v>
      </c>
      <c r="E124" s="203" t="s">
        <v>19</v>
      </c>
      <c r="F124" s="204" t="s">
        <v>1213</v>
      </c>
      <c r="G124" s="202"/>
      <c r="H124" s="203" t="s">
        <v>19</v>
      </c>
      <c r="I124" s="205"/>
      <c r="J124" s="202"/>
      <c r="K124" s="202"/>
      <c r="L124" s="206"/>
      <c r="M124" s="207"/>
      <c r="N124" s="208"/>
      <c r="O124" s="208"/>
      <c r="P124" s="208"/>
      <c r="Q124" s="208"/>
      <c r="R124" s="208"/>
      <c r="S124" s="208"/>
      <c r="T124" s="209"/>
      <c r="AT124" s="210" t="s">
        <v>192</v>
      </c>
      <c r="AU124" s="210" t="s">
        <v>86</v>
      </c>
      <c r="AV124" s="13" t="s">
        <v>84</v>
      </c>
      <c r="AW124" s="13" t="s">
        <v>37</v>
      </c>
      <c r="AX124" s="13" t="s">
        <v>77</v>
      </c>
      <c r="AY124" s="210" t="s">
        <v>179</v>
      </c>
    </row>
    <row r="125" spans="1:65" s="13" customFormat="1" ht="22.5">
      <c r="B125" s="201"/>
      <c r="C125" s="202"/>
      <c r="D125" s="194" t="s">
        <v>192</v>
      </c>
      <c r="E125" s="203" t="s">
        <v>19</v>
      </c>
      <c r="F125" s="204" t="s">
        <v>203</v>
      </c>
      <c r="G125" s="202"/>
      <c r="H125" s="203" t="s">
        <v>19</v>
      </c>
      <c r="I125" s="205"/>
      <c r="J125" s="202"/>
      <c r="K125" s="202"/>
      <c r="L125" s="206"/>
      <c r="M125" s="207"/>
      <c r="N125" s="208"/>
      <c r="O125" s="208"/>
      <c r="P125" s="208"/>
      <c r="Q125" s="208"/>
      <c r="R125" s="208"/>
      <c r="S125" s="208"/>
      <c r="T125" s="209"/>
      <c r="AT125" s="210" t="s">
        <v>192</v>
      </c>
      <c r="AU125" s="210" t="s">
        <v>86</v>
      </c>
      <c r="AV125" s="13" t="s">
        <v>84</v>
      </c>
      <c r="AW125" s="13" t="s">
        <v>37</v>
      </c>
      <c r="AX125" s="13" t="s">
        <v>77</v>
      </c>
      <c r="AY125" s="210" t="s">
        <v>179</v>
      </c>
    </row>
    <row r="126" spans="1:65" s="13" customFormat="1" ht="11.25">
      <c r="B126" s="201"/>
      <c r="C126" s="202"/>
      <c r="D126" s="194" t="s">
        <v>192</v>
      </c>
      <c r="E126" s="203" t="s">
        <v>19</v>
      </c>
      <c r="F126" s="204" t="s">
        <v>929</v>
      </c>
      <c r="G126" s="202"/>
      <c r="H126" s="203" t="s">
        <v>19</v>
      </c>
      <c r="I126" s="205"/>
      <c r="J126" s="202"/>
      <c r="K126" s="202"/>
      <c r="L126" s="206"/>
      <c r="M126" s="207"/>
      <c r="N126" s="208"/>
      <c r="O126" s="208"/>
      <c r="P126" s="208"/>
      <c r="Q126" s="208"/>
      <c r="R126" s="208"/>
      <c r="S126" s="208"/>
      <c r="T126" s="209"/>
      <c r="AT126" s="210" t="s">
        <v>192</v>
      </c>
      <c r="AU126" s="210" t="s">
        <v>86</v>
      </c>
      <c r="AV126" s="13" t="s">
        <v>84</v>
      </c>
      <c r="AW126" s="13" t="s">
        <v>37</v>
      </c>
      <c r="AX126" s="13" t="s">
        <v>77</v>
      </c>
      <c r="AY126" s="210" t="s">
        <v>179</v>
      </c>
    </row>
    <row r="127" spans="1:65" s="14" customFormat="1" ht="11.25">
      <c r="B127" s="211"/>
      <c r="C127" s="212"/>
      <c r="D127" s="194" t="s">
        <v>192</v>
      </c>
      <c r="E127" s="213" t="s">
        <v>19</v>
      </c>
      <c r="F127" s="214" t="s">
        <v>204</v>
      </c>
      <c r="G127" s="212"/>
      <c r="H127" s="215">
        <v>1</v>
      </c>
      <c r="I127" s="216"/>
      <c r="J127" s="212"/>
      <c r="K127" s="212"/>
      <c r="L127" s="217"/>
      <c r="M127" s="218"/>
      <c r="N127" s="219"/>
      <c r="O127" s="219"/>
      <c r="P127" s="219"/>
      <c r="Q127" s="219"/>
      <c r="R127" s="219"/>
      <c r="S127" s="219"/>
      <c r="T127" s="220"/>
      <c r="AT127" s="221" t="s">
        <v>192</v>
      </c>
      <c r="AU127" s="221" t="s">
        <v>86</v>
      </c>
      <c r="AV127" s="14" t="s">
        <v>86</v>
      </c>
      <c r="AW127" s="14" t="s">
        <v>37</v>
      </c>
      <c r="AX127" s="14" t="s">
        <v>84</v>
      </c>
      <c r="AY127" s="221" t="s">
        <v>179</v>
      </c>
    </row>
    <row r="128" spans="1:65" s="2" customFormat="1" ht="24.2" customHeight="1">
      <c r="A128" s="37"/>
      <c r="B128" s="38"/>
      <c r="C128" s="181" t="s">
        <v>186</v>
      </c>
      <c r="D128" s="181" t="s">
        <v>181</v>
      </c>
      <c r="E128" s="182" t="s">
        <v>653</v>
      </c>
      <c r="F128" s="183" t="s">
        <v>654</v>
      </c>
      <c r="G128" s="184" t="s">
        <v>184</v>
      </c>
      <c r="H128" s="185">
        <v>9</v>
      </c>
      <c r="I128" s="186"/>
      <c r="J128" s="187">
        <f>ROUND(I128*H128,2)</f>
        <v>0</v>
      </c>
      <c r="K128" s="183" t="s">
        <v>185</v>
      </c>
      <c r="L128" s="42"/>
      <c r="M128" s="188" t="s">
        <v>19</v>
      </c>
      <c r="N128" s="189" t="s">
        <v>48</v>
      </c>
      <c r="O128" s="67"/>
      <c r="P128" s="190">
        <f>O128*H128</f>
        <v>0</v>
      </c>
      <c r="Q128" s="190">
        <v>0</v>
      </c>
      <c r="R128" s="190">
        <f>Q128*H128</f>
        <v>0</v>
      </c>
      <c r="S128" s="190">
        <v>0.22</v>
      </c>
      <c r="T128" s="191">
        <f>S128*H128</f>
        <v>1.98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192" t="s">
        <v>186</v>
      </c>
      <c r="AT128" s="192" t="s">
        <v>181</v>
      </c>
      <c r="AU128" s="192" t="s">
        <v>86</v>
      </c>
      <c r="AY128" s="20" t="s">
        <v>179</v>
      </c>
      <c r="BE128" s="193">
        <f>IF(N128="základní",J128,0)</f>
        <v>0</v>
      </c>
      <c r="BF128" s="193">
        <f>IF(N128="snížená",J128,0)</f>
        <v>0</v>
      </c>
      <c r="BG128" s="193">
        <f>IF(N128="zákl. přenesená",J128,0)</f>
        <v>0</v>
      </c>
      <c r="BH128" s="193">
        <f>IF(N128="sníž. přenesená",J128,0)</f>
        <v>0</v>
      </c>
      <c r="BI128" s="193">
        <f>IF(N128="nulová",J128,0)</f>
        <v>0</v>
      </c>
      <c r="BJ128" s="20" t="s">
        <v>84</v>
      </c>
      <c r="BK128" s="193">
        <f>ROUND(I128*H128,2)</f>
        <v>0</v>
      </c>
      <c r="BL128" s="20" t="s">
        <v>186</v>
      </c>
      <c r="BM128" s="192" t="s">
        <v>1219</v>
      </c>
    </row>
    <row r="129" spans="1:65" s="2" customFormat="1" ht="39">
      <c r="A129" s="37"/>
      <c r="B129" s="38"/>
      <c r="C129" s="39"/>
      <c r="D129" s="194" t="s">
        <v>188</v>
      </c>
      <c r="E129" s="39"/>
      <c r="F129" s="195" t="s">
        <v>656</v>
      </c>
      <c r="G129" s="39"/>
      <c r="H129" s="39"/>
      <c r="I129" s="196"/>
      <c r="J129" s="39"/>
      <c r="K129" s="39"/>
      <c r="L129" s="42"/>
      <c r="M129" s="197"/>
      <c r="N129" s="198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188</v>
      </c>
      <c r="AU129" s="20" t="s">
        <v>86</v>
      </c>
    </row>
    <row r="130" spans="1:65" s="2" customFormat="1" ht="11.25">
      <c r="A130" s="37"/>
      <c r="B130" s="38"/>
      <c r="C130" s="39"/>
      <c r="D130" s="199" t="s">
        <v>190</v>
      </c>
      <c r="E130" s="39"/>
      <c r="F130" s="200" t="s">
        <v>657</v>
      </c>
      <c r="G130" s="39"/>
      <c r="H130" s="39"/>
      <c r="I130" s="196"/>
      <c r="J130" s="39"/>
      <c r="K130" s="39"/>
      <c r="L130" s="42"/>
      <c r="M130" s="197"/>
      <c r="N130" s="198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190</v>
      </c>
      <c r="AU130" s="20" t="s">
        <v>86</v>
      </c>
    </row>
    <row r="131" spans="1:65" s="13" customFormat="1" ht="11.25">
      <c r="B131" s="201"/>
      <c r="C131" s="202"/>
      <c r="D131" s="194" t="s">
        <v>192</v>
      </c>
      <c r="E131" s="203" t="s">
        <v>19</v>
      </c>
      <c r="F131" s="204" t="s">
        <v>1214</v>
      </c>
      <c r="G131" s="202"/>
      <c r="H131" s="203" t="s">
        <v>19</v>
      </c>
      <c r="I131" s="205"/>
      <c r="J131" s="202"/>
      <c r="K131" s="202"/>
      <c r="L131" s="206"/>
      <c r="M131" s="207"/>
      <c r="N131" s="208"/>
      <c r="O131" s="208"/>
      <c r="P131" s="208"/>
      <c r="Q131" s="208"/>
      <c r="R131" s="208"/>
      <c r="S131" s="208"/>
      <c r="T131" s="209"/>
      <c r="AT131" s="210" t="s">
        <v>192</v>
      </c>
      <c r="AU131" s="210" t="s">
        <v>86</v>
      </c>
      <c r="AV131" s="13" t="s">
        <v>84</v>
      </c>
      <c r="AW131" s="13" t="s">
        <v>37</v>
      </c>
      <c r="AX131" s="13" t="s">
        <v>77</v>
      </c>
      <c r="AY131" s="210" t="s">
        <v>179</v>
      </c>
    </row>
    <row r="132" spans="1:65" s="13" customFormat="1" ht="22.5">
      <c r="B132" s="201"/>
      <c r="C132" s="202"/>
      <c r="D132" s="194" t="s">
        <v>192</v>
      </c>
      <c r="E132" s="203" t="s">
        <v>19</v>
      </c>
      <c r="F132" s="204" t="s">
        <v>1220</v>
      </c>
      <c r="G132" s="202"/>
      <c r="H132" s="203" t="s">
        <v>19</v>
      </c>
      <c r="I132" s="205"/>
      <c r="J132" s="202"/>
      <c r="K132" s="202"/>
      <c r="L132" s="206"/>
      <c r="M132" s="207"/>
      <c r="N132" s="208"/>
      <c r="O132" s="208"/>
      <c r="P132" s="208"/>
      <c r="Q132" s="208"/>
      <c r="R132" s="208"/>
      <c r="S132" s="208"/>
      <c r="T132" s="209"/>
      <c r="AT132" s="210" t="s">
        <v>192</v>
      </c>
      <c r="AU132" s="210" t="s">
        <v>86</v>
      </c>
      <c r="AV132" s="13" t="s">
        <v>84</v>
      </c>
      <c r="AW132" s="13" t="s">
        <v>37</v>
      </c>
      <c r="AX132" s="13" t="s">
        <v>77</v>
      </c>
      <c r="AY132" s="210" t="s">
        <v>179</v>
      </c>
    </row>
    <row r="133" spans="1:65" s="14" customFormat="1" ht="11.25">
      <c r="B133" s="211"/>
      <c r="C133" s="212"/>
      <c r="D133" s="194" t="s">
        <v>192</v>
      </c>
      <c r="E133" s="213" t="s">
        <v>19</v>
      </c>
      <c r="F133" s="214" t="s">
        <v>1216</v>
      </c>
      <c r="G133" s="212"/>
      <c r="H133" s="215">
        <v>8</v>
      </c>
      <c r="I133" s="216"/>
      <c r="J133" s="212"/>
      <c r="K133" s="212"/>
      <c r="L133" s="217"/>
      <c r="M133" s="218"/>
      <c r="N133" s="219"/>
      <c r="O133" s="219"/>
      <c r="P133" s="219"/>
      <c r="Q133" s="219"/>
      <c r="R133" s="219"/>
      <c r="S133" s="219"/>
      <c r="T133" s="220"/>
      <c r="AT133" s="221" t="s">
        <v>192</v>
      </c>
      <c r="AU133" s="221" t="s">
        <v>86</v>
      </c>
      <c r="AV133" s="14" t="s">
        <v>86</v>
      </c>
      <c r="AW133" s="14" t="s">
        <v>37</v>
      </c>
      <c r="AX133" s="14" t="s">
        <v>77</v>
      </c>
      <c r="AY133" s="221" t="s">
        <v>179</v>
      </c>
    </row>
    <row r="134" spans="1:65" s="13" customFormat="1" ht="22.5">
      <c r="B134" s="201"/>
      <c r="C134" s="202"/>
      <c r="D134" s="194" t="s">
        <v>192</v>
      </c>
      <c r="E134" s="203" t="s">
        <v>19</v>
      </c>
      <c r="F134" s="204" t="s">
        <v>1221</v>
      </c>
      <c r="G134" s="202"/>
      <c r="H134" s="203" t="s">
        <v>19</v>
      </c>
      <c r="I134" s="205"/>
      <c r="J134" s="202"/>
      <c r="K134" s="202"/>
      <c r="L134" s="206"/>
      <c r="M134" s="207"/>
      <c r="N134" s="208"/>
      <c r="O134" s="208"/>
      <c r="P134" s="208"/>
      <c r="Q134" s="208"/>
      <c r="R134" s="208"/>
      <c r="S134" s="208"/>
      <c r="T134" s="209"/>
      <c r="AT134" s="210" t="s">
        <v>192</v>
      </c>
      <c r="AU134" s="210" t="s">
        <v>86</v>
      </c>
      <c r="AV134" s="13" t="s">
        <v>84</v>
      </c>
      <c r="AW134" s="13" t="s">
        <v>37</v>
      </c>
      <c r="AX134" s="13" t="s">
        <v>77</v>
      </c>
      <c r="AY134" s="210" t="s">
        <v>179</v>
      </c>
    </row>
    <row r="135" spans="1:65" s="14" customFormat="1" ht="11.25">
      <c r="B135" s="211"/>
      <c r="C135" s="212"/>
      <c r="D135" s="194" t="s">
        <v>192</v>
      </c>
      <c r="E135" s="213" t="s">
        <v>19</v>
      </c>
      <c r="F135" s="214" t="s">
        <v>204</v>
      </c>
      <c r="G135" s="212"/>
      <c r="H135" s="215">
        <v>1</v>
      </c>
      <c r="I135" s="216"/>
      <c r="J135" s="212"/>
      <c r="K135" s="212"/>
      <c r="L135" s="217"/>
      <c r="M135" s="218"/>
      <c r="N135" s="219"/>
      <c r="O135" s="219"/>
      <c r="P135" s="219"/>
      <c r="Q135" s="219"/>
      <c r="R135" s="219"/>
      <c r="S135" s="219"/>
      <c r="T135" s="220"/>
      <c r="AT135" s="221" t="s">
        <v>192</v>
      </c>
      <c r="AU135" s="221" t="s">
        <v>86</v>
      </c>
      <c r="AV135" s="14" t="s">
        <v>86</v>
      </c>
      <c r="AW135" s="14" t="s">
        <v>37</v>
      </c>
      <c r="AX135" s="14" t="s">
        <v>77</v>
      </c>
      <c r="AY135" s="221" t="s">
        <v>179</v>
      </c>
    </row>
    <row r="136" spans="1:65" s="15" customFormat="1" ht="11.25">
      <c r="B136" s="222"/>
      <c r="C136" s="223"/>
      <c r="D136" s="194" t="s">
        <v>192</v>
      </c>
      <c r="E136" s="224" t="s">
        <v>19</v>
      </c>
      <c r="F136" s="225" t="s">
        <v>205</v>
      </c>
      <c r="G136" s="223"/>
      <c r="H136" s="226">
        <v>9</v>
      </c>
      <c r="I136" s="227"/>
      <c r="J136" s="223"/>
      <c r="K136" s="223"/>
      <c r="L136" s="228"/>
      <c r="M136" s="229"/>
      <c r="N136" s="230"/>
      <c r="O136" s="230"/>
      <c r="P136" s="230"/>
      <c r="Q136" s="230"/>
      <c r="R136" s="230"/>
      <c r="S136" s="230"/>
      <c r="T136" s="231"/>
      <c r="AT136" s="232" t="s">
        <v>192</v>
      </c>
      <c r="AU136" s="232" t="s">
        <v>86</v>
      </c>
      <c r="AV136" s="15" t="s">
        <v>186</v>
      </c>
      <c r="AW136" s="15" t="s">
        <v>37</v>
      </c>
      <c r="AX136" s="15" t="s">
        <v>84</v>
      </c>
      <c r="AY136" s="232" t="s">
        <v>179</v>
      </c>
    </row>
    <row r="137" spans="1:65" s="2" customFormat="1" ht="16.5" customHeight="1">
      <c r="A137" s="37"/>
      <c r="B137" s="38"/>
      <c r="C137" s="181" t="s">
        <v>225</v>
      </c>
      <c r="D137" s="181" t="s">
        <v>181</v>
      </c>
      <c r="E137" s="182" t="s">
        <v>214</v>
      </c>
      <c r="F137" s="183" t="s">
        <v>215</v>
      </c>
      <c r="G137" s="184" t="s">
        <v>216</v>
      </c>
      <c r="H137" s="185">
        <v>2</v>
      </c>
      <c r="I137" s="186"/>
      <c r="J137" s="187">
        <f>ROUND(I137*H137,2)</f>
        <v>0</v>
      </c>
      <c r="K137" s="183" t="s">
        <v>185</v>
      </c>
      <c r="L137" s="42"/>
      <c r="M137" s="188" t="s">
        <v>19</v>
      </c>
      <c r="N137" s="189" t="s">
        <v>48</v>
      </c>
      <c r="O137" s="67"/>
      <c r="P137" s="190">
        <f>O137*H137</f>
        <v>0</v>
      </c>
      <c r="Q137" s="190">
        <v>0</v>
      </c>
      <c r="R137" s="190">
        <f>Q137*H137</f>
        <v>0</v>
      </c>
      <c r="S137" s="190">
        <v>0.20499999999999999</v>
      </c>
      <c r="T137" s="191">
        <f>S137*H137</f>
        <v>0.41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192" t="s">
        <v>186</v>
      </c>
      <c r="AT137" s="192" t="s">
        <v>181</v>
      </c>
      <c r="AU137" s="192" t="s">
        <v>86</v>
      </c>
      <c r="AY137" s="20" t="s">
        <v>179</v>
      </c>
      <c r="BE137" s="193">
        <f>IF(N137="základní",J137,0)</f>
        <v>0</v>
      </c>
      <c r="BF137" s="193">
        <f>IF(N137="snížená",J137,0)</f>
        <v>0</v>
      </c>
      <c r="BG137" s="193">
        <f>IF(N137="zákl. přenesená",J137,0)</f>
        <v>0</v>
      </c>
      <c r="BH137" s="193">
        <f>IF(N137="sníž. přenesená",J137,0)</f>
        <v>0</v>
      </c>
      <c r="BI137" s="193">
        <f>IF(N137="nulová",J137,0)</f>
        <v>0</v>
      </c>
      <c r="BJ137" s="20" t="s">
        <v>84</v>
      </c>
      <c r="BK137" s="193">
        <f>ROUND(I137*H137,2)</f>
        <v>0</v>
      </c>
      <c r="BL137" s="20" t="s">
        <v>186</v>
      </c>
      <c r="BM137" s="192" t="s">
        <v>1222</v>
      </c>
    </row>
    <row r="138" spans="1:65" s="2" customFormat="1" ht="29.25">
      <c r="A138" s="37"/>
      <c r="B138" s="38"/>
      <c r="C138" s="39"/>
      <c r="D138" s="194" t="s">
        <v>188</v>
      </c>
      <c r="E138" s="39"/>
      <c r="F138" s="195" t="s">
        <v>218</v>
      </c>
      <c r="G138" s="39"/>
      <c r="H138" s="39"/>
      <c r="I138" s="196"/>
      <c r="J138" s="39"/>
      <c r="K138" s="39"/>
      <c r="L138" s="42"/>
      <c r="M138" s="197"/>
      <c r="N138" s="198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188</v>
      </c>
      <c r="AU138" s="20" t="s">
        <v>86</v>
      </c>
    </row>
    <row r="139" spans="1:65" s="2" customFormat="1" ht="11.25">
      <c r="A139" s="37"/>
      <c r="B139" s="38"/>
      <c r="C139" s="39"/>
      <c r="D139" s="199" t="s">
        <v>190</v>
      </c>
      <c r="E139" s="39"/>
      <c r="F139" s="200" t="s">
        <v>219</v>
      </c>
      <c r="G139" s="39"/>
      <c r="H139" s="39"/>
      <c r="I139" s="196"/>
      <c r="J139" s="39"/>
      <c r="K139" s="39"/>
      <c r="L139" s="42"/>
      <c r="M139" s="197"/>
      <c r="N139" s="198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190</v>
      </c>
      <c r="AU139" s="20" t="s">
        <v>86</v>
      </c>
    </row>
    <row r="140" spans="1:65" s="13" customFormat="1" ht="22.5">
      <c r="B140" s="201"/>
      <c r="C140" s="202"/>
      <c r="D140" s="194" t="s">
        <v>192</v>
      </c>
      <c r="E140" s="203" t="s">
        <v>19</v>
      </c>
      <c r="F140" s="204" t="s">
        <v>224</v>
      </c>
      <c r="G140" s="202"/>
      <c r="H140" s="203" t="s">
        <v>19</v>
      </c>
      <c r="I140" s="205"/>
      <c r="J140" s="202"/>
      <c r="K140" s="202"/>
      <c r="L140" s="206"/>
      <c r="M140" s="207"/>
      <c r="N140" s="208"/>
      <c r="O140" s="208"/>
      <c r="P140" s="208"/>
      <c r="Q140" s="208"/>
      <c r="R140" s="208"/>
      <c r="S140" s="208"/>
      <c r="T140" s="209"/>
      <c r="AT140" s="210" t="s">
        <v>192</v>
      </c>
      <c r="AU140" s="210" t="s">
        <v>86</v>
      </c>
      <c r="AV140" s="13" t="s">
        <v>84</v>
      </c>
      <c r="AW140" s="13" t="s">
        <v>37</v>
      </c>
      <c r="AX140" s="13" t="s">
        <v>77</v>
      </c>
      <c r="AY140" s="210" t="s">
        <v>179</v>
      </c>
    </row>
    <row r="141" spans="1:65" s="13" customFormat="1" ht="22.5">
      <c r="B141" s="201"/>
      <c r="C141" s="202"/>
      <c r="D141" s="194" t="s">
        <v>192</v>
      </c>
      <c r="E141" s="203" t="s">
        <v>19</v>
      </c>
      <c r="F141" s="204" t="s">
        <v>1223</v>
      </c>
      <c r="G141" s="202"/>
      <c r="H141" s="203" t="s">
        <v>19</v>
      </c>
      <c r="I141" s="205"/>
      <c r="J141" s="202"/>
      <c r="K141" s="202"/>
      <c r="L141" s="206"/>
      <c r="M141" s="207"/>
      <c r="N141" s="208"/>
      <c r="O141" s="208"/>
      <c r="P141" s="208"/>
      <c r="Q141" s="208"/>
      <c r="R141" s="208"/>
      <c r="S141" s="208"/>
      <c r="T141" s="209"/>
      <c r="AT141" s="210" t="s">
        <v>192</v>
      </c>
      <c r="AU141" s="210" t="s">
        <v>86</v>
      </c>
      <c r="AV141" s="13" t="s">
        <v>84</v>
      </c>
      <c r="AW141" s="13" t="s">
        <v>37</v>
      </c>
      <c r="AX141" s="13" t="s">
        <v>77</v>
      </c>
      <c r="AY141" s="210" t="s">
        <v>179</v>
      </c>
    </row>
    <row r="142" spans="1:65" s="14" customFormat="1" ht="11.25">
      <c r="B142" s="211"/>
      <c r="C142" s="212"/>
      <c r="D142" s="194" t="s">
        <v>192</v>
      </c>
      <c r="E142" s="213" t="s">
        <v>19</v>
      </c>
      <c r="F142" s="214" t="s">
        <v>222</v>
      </c>
      <c r="G142" s="212"/>
      <c r="H142" s="215">
        <v>2</v>
      </c>
      <c r="I142" s="216"/>
      <c r="J142" s="212"/>
      <c r="K142" s="212"/>
      <c r="L142" s="217"/>
      <c r="M142" s="218"/>
      <c r="N142" s="219"/>
      <c r="O142" s="219"/>
      <c r="P142" s="219"/>
      <c r="Q142" s="219"/>
      <c r="R142" s="219"/>
      <c r="S142" s="219"/>
      <c r="T142" s="220"/>
      <c r="AT142" s="221" t="s">
        <v>192</v>
      </c>
      <c r="AU142" s="221" t="s">
        <v>86</v>
      </c>
      <c r="AV142" s="14" t="s">
        <v>86</v>
      </c>
      <c r="AW142" s="14" t="s">
        <v>37</v>
      </c>
      <c r="AX142" s="14" t="s">
        <v>84</v>
      </c>
      <c r="AY142" s="221" t="s">
        <v>179</v>
      </c>
    </row>
    <row r="143" spans="1:65" s="2" customFormat="1" ht="33" customHeight="1">
      <c r="A143" s="37"/>
      <c r="B143" s="38"/>
      <c r="C143" s="181" t="s">
        <v>236</v>
      </c>
      <c r="D143" s="181" t="s">
        <v>181</v>
      </c>
      <c r="E143" s="182" t="s">
        <v>226</v>
      </c>
      <c r="F143" s="183" t="s">
        <v>227</v>
      </c>
      <c r="G143" s="184" t="s">
        <v>228</v>
      </c>
      <c r="H143" s="185">
        <v>3.28</v>
      </c>
      <c r="I143" s="186"/>
      <c r="J143" s="187">
        <f>ROUND(I143*H143,2)</f>
        <v>0</v>
      </c>
      <c r="K143" s="183" t="s">
        <v>185</v>
      </c>
      <c r="L143" s="42"/>
      <c r="M143" s="188" t="s">
        <v>19</v>
      </c>
      <c r="N143" s="189" t="s">
        <v>48</v>
      </c>
      <c r="O143" s="67"/>
      <c r="P143" s="190">
        <f>O143*H143</f>
        <v>0</v>
      </c>
      <c r="Q143" s="190">
        <v>0</v>
      </c>
      <c r="R143" s="190">
        <f>Q143*H143</f>
        <v>0</v>
      </c>
      <c r="S143" s="190">
        <v>0</v>
      </c>
      <c r="T143" s="191">
        <f>S143*H143</f>
        <v>0</v>
      </c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R143" s="192" t="s">
        <v>186</v>
      </c>
      <c r="AT143" s="192" t="s">
        <v>181</v>
      </c>
      <c r="AU143" s="192" t="s">
        <v>86</v>
      </c>
      <c r="AY143" s="20" t="s">
        <v>179</v>
      </c>
      <c r="BE143" s="193">
        <f>IF(N143="základní",J143,0)</f>
        <v>0</v>
      </c>
      <c r="BF143" s="193">
        <f>IF(N143="snížená",J143,0)</f>
        <v>0</v>
      </c>
      <c r="BG143" s="193">
        <f>IF(N143="zákl. přenesená",J143,0)</f>
        <v>0</v>
      </c>
      <c r="BH143" s="193">
        <f>IF(N143="sníž. přenesená",J143,0)</f>
        <v>0</v>
      </c>
      <c r="BI143" s="193">
        <f>IF(N143="nulová",J143,0)</f>
        <v>0</v>
      </c>
      <c r="BJ143" s="20" t="s">
        <v>84</v>
      </c>
      <c r="BK143" s="193">
        <f>ROUND(I143*H143,2)</f>
        <v>0</v>
      </c>
      <c r="BL143" s="20" t="s">
        <v>186</v>
      </c>
      <c r="BM143" s="192" t="s">
        <v>229</v>
      </c>
    </row>
    <row r="144" spans="1:65" s="2" customFormat="1" ht="29.25">
      <c r="A144" s="37"/>
      <c r="B144" s="38"/>
      <c r="C144" s="39"/>
      <c r="D144" s="194" t="s">
        <v>188</v>
      </c>
      <c r="E144" s="39"/>
      <c r="F144" s="195" t="s">
        <v>230</v>
      </c>
      <c r="G144" s="39"/>
      <c r="H144" s="39"/>
      <c r="I144" s="196"/>
      <c r="J144" s="39"/>
      <c r="K144" s="39"/>
      <c r="L144" s="42"/>
      <c r="M144" s="197"/>
      <c r="N144" s="198"/>
      <c r="O144" s="67"/>
      <c r="P144" s="67"/>
      <c r="Q144" s="67"/>
      <c r="R144" s="67"/>
      <c r="S144" s="67"/>
      <c r="T144" s="68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T144" s="20" t="s">
        <v>188</v>
      </c>
      <c r="AU144" s="20" t="s">
        <v>86</v>
      </c>
    </row>
    <row r="145" spans="1:65" s="2" customFormat="1" ht="11.25">
      <c r="A145" s="37"/>
      <c r="B145" s="38"/>
      <c r="C145" s="39"/>
      <c r="D145" s="199" t="s">
        <v>190</v>
      </c>
      <c r="E145" s="39"/>
      <c r="F145" s="200" t="s">
        <v>231</v>
      </c>
      <c r="G145" s="39"/>
      <c r="H145" s="39"/>
      <c r="I145" s="196"/>
      <c r="J145" s="39"/>
      <c r="K145" s="39"/>
      <c r="L145" s="42"/>
      <c r="M145" s="197"/>
      <c r="N145" s="198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190</v>
      </c>
      <c r="AU145" s="20" t="s">
        <v>86</v>
      </c>
    </row>
    <row r="146" spans="1:65" s="13" customFormat="1" ht="33.75">
      <c r="B146" s="201"/>
      <c r="C146" s="202"/>
      <c r="D146" s="194" t="s">
        <v>192</v>
      </c>
      <c r="E146" s="203" t="s">
        <v>19</v>
      </c>
      <c r="F146" s="204" t="s">
        <v>1224</v>
      </c>
      <c r="G146" s="202"/>
      <c r="H146" s="203" t="s">
        <v>19</v>
      </c>
      <c r="I146" s="205"/>
      <c r="J146" s="202"/>
      <c r="K146" s="202"/>
      <c r="L146" s="206"/>
      <c r="M146" s="207"/>
      <c r="N146" s="208"/>
      <c r="O146" s="208"/>
      <c r="P146" s="208"/>
      <c r="Q146" s="208"/>
      <c r="R146" s="208"/>
      <c r="S146" s="208"/>
      <c r="T146" s="209"/>
      <c r="AT146" s="210" t="s">
        <v>192</v>
      </c>
      <c r="AU146" s="210" t="s">
        <v>86</v>
      </c>
      <c r="AV146" s="13" t="s">
        <v>84</v>
      </c>
      <c r="AW146" s="13" t="s">
        <v>37</v>
      </c>
      <c r="AX146" s="13" t="s">
        <v>77</v>
      </c>
      <c r="AY146" s="210" t="s">
        <v>179</v>
      </c>
    </row>
    <row r="147" spans="1:65" s="14" customFormat="1" ht="11.25">
      <c r="B147" s="211"/>
      <c r="C147" s="212"/>
      <c r="D147" s="194" t="s">
        <v>192</v>
      </c>
      <c r="E147" s="213" t="s">
        <v>19</v>
      </c>
      <c r="F147" s="214" t="s">
        <v>1225</v>
      </c>
      <c r="G147" s="212"/>
      <c r="H147" s="215">
        <v>2.8</v>
      </c>
      <c r="I147" s="216"/>
      <c r="J147" s="212"/>
      <c r="K147" s="212"/>
      <c r="L147" s="217"/>
      <c r="M147" s="218"/>
      <c r="N147" s="219"/>
      <c r="O147" s="219"/>
      <c r="P147" s="219"/>
      <c r="Q147" s="219"/>
      <c r="R147" s="219"/>
      <c r="S147" s="219"/>
      <c r="T147" s="220"/>
      <c r="AT147" s="221" t="s">
        <v>192</v>
      </c>
      <c r="AU147" s="221" t="s">
        <v>86</v>
      </c>
      <c r="AV147" s="14" t="s">
        <v>86</v>
      </c>
      <c r="AW147" s="14" t="s">
        <v>37</v>
      </c>
      <c r="AX147" s="14" t="s">
        <v>77</v>
      </c>
      <c r="AY147" s="221" t="s">
        <v>179</v>
      </c>
    </row>
    <row r="148" spans="1:65" s="13" customFormat="1" ht="22.5">
      <c r="B148" s="201"/>
      <c r="C148" s="202"/>
      <c r="D148" s="194" t="s">
        <v>192</v>
      </c>
      <c r="E148" s="203" t="s">
        <v>19</v>
      </c>
      <c r="F148" s="204" t="s">
        <v>1226</v>
      </c>
      <c r="G148" s="202"/>
      <c r="H148" s="203" t="s">
        <v>19</v>
      </c>
      <c r="I148" s="205"/>
      <c r="J148" s="202"/>
      <c r="K148" s="202"/>
      <c r="L148" s="206"/>
      <c r="M148" s="207"/>
      <c r="N148" s="208"/>
      <c r="O148" s="208"/>
      <c r="P148" s="208"/>
      <c r="Q148" s="208"/>
      <c r="R148" s="208"/>
      <c r="S148" s="208"/>
      <c r="T148" s="209"/>
      <c r="AT148" s="210" t="s">
        <v>192</v>
      </c>
      <c r="AU148" s="210" t="s">
        <v>86</v>
      </c>
      <c r="AV148" s="13" t="s">
        <v>84</v>
      </c>
      <c r="AW148" s="13" t="s">
        <v>37</v>
      </c>
      <c r="AX148" s="13" t="s">
        <v>77</v>
      </c>
      <c r="AY148" s="210" t="s">
        <v>179</v>
      </c>
    </row>
    <row r="149" spans="1:65" s="14" customFormat="1" ht="11.25">
      <c r="B149" s="211"/>
      <c r="C149" s="212"/>
      <c r="D149" s="194" t="s">
        <v>192</v>
      </c>
      <c r="E149" s="213" t="s">
        <v>19</v>
      </c>
      <c r="F149" s="214" t="s">
        <v>1227</v>
      </c>
      <c r="G149" s="212"/>
      <c r="H149" s="215">
        <v>0.48</v>
      </c>
      <c r="I149" s="216"/>
      <c r="J149" s="212"/>
      <c r="K149" s="212"/>
      <c r="L149" s="217"/>
      <c r="M149" s="218"/>
      <c r="N149" s="219"/>
      <c r="O149" s="219"/>
      <c r="P149" s="219"/>
      <c r="Q149" s="219"/>
      <c r="R149" s="219"/>
      <c r="S149" s="219"/>
      <c r="T149" s="220"/>
      <c r="AT149" s="221" t="s">
        <v>192</v>
      </c>
      <c r="AU149" s="221" t="s">
        <v>86</v>
      </c>
      <c r="AV149" s="14" t="s">
        <v>86</v>
      </c>
      <c r="AW149" s="14" t="s">
        <v>37</v>
      </c>
      <c r="AX149" s="14" t="s">
        <v>77</v>
      </c>
      <c r="AY149" s="221" t="s">
        <v>179</v>
      </c>
    </row>
    <row r="150" spans="1:65" s="15" customFormat="1" ht="11.25">
      <c r="B150" s="222"/>
      <c r="C150" s="223"/>
      <c r="D150" s="194" t="s">
        <v>192</v>
      </c>
      <c r="E150" s="224" t="s">
        <v>19</v>
      </c>
      <c r="F150" s="225" t="s">
        <v>205</v>
      </c>
      <c r="G150" s="223"/>
      <c r="H150" s="226">
        <v>3.28</v>
      </c>
      <c r="I150" s="227"/>
      <c r="J150" s="223"/>
      <c r="K150" s="223"/>
      <c r="L150" s="228"/>
      <c r="M150" s="229"/>
      <c r="N150" s="230"/>
      <c r="O150" s="230"/>
      <c r="P150" s="230"/>
      <c r="Q150" s="230"/>
      <c r="R150" s="230"/>
      <c r="S150" s="230"/>
      <c r="T150" s="231"/>
      <c r="AT150" s="232" t="s">
        <v>192</v>
      </c>
      <c r="AU150" s="232" t="s">
        <v>86</v>
      </c>
      <c r="AV150" s="15" t="s">
        <v>186</v>
      </c>
      <c r="AW150" s="15" t="s">
        <v>37</v>
      </c>
      <c r="AX150" s="15" t="s">
        <v>84</v>
      </c>
      <c r="AY150" s="232" t="s">
        <v>179</v>
      </c>
    </row>
    <row r="151" spans="1:65" s="2" customFormat="1" ht="33" customHeight="1">
      <c r="A151" s="37"/>
      <c r="B151" s="38"/>
      <c r="C151" s="181" t="s">
        <v>245</v>
      </c>
      <c r="D151" s="181" t="s">
        <v>181</v>
      </c>
      <c r="E151" s="182" t="s">
        <v>237</v>
      </c>
      <c r="F151" s="183" t="s">
        <v>238</v>
      </c>
      <c r="G151" s="184" t="s">
        <v>228</v>
      </c>
      <c r="H151" s="185">
        <v>0.53800000000000003</v>
      </c>
      <c r="I151" s="186"/>
      <c r="J151" s="187">
        <f>ROUND(I151*H151,2)</f>
        <v>0</v>
      </c>
      <c r="K151" s="183" t="s">
        <v>185</v>
      </c>
      <c r="L151" s="42"/>
      <c r="M151" s="188" t="s">
        <v>19</v>
      </c>
      <c r="N151" s="189" t="s">
        <v>48</v>
      </c>
      <c r="O151" s="67"/>
      <c r="P151" s="190">
        <f>O151*H151</f>
        <v>0</v>
      </c>
      <c r="Q151" s="190">
        <v>0</v>
      </c>
      <c r="R151" s="190">
        <f>Q151*H151</f>
        <v>0</v>
      </c>
      <c r="S151" s="190">
        <v>0</v>
      </c>
      <c r="T151" s="191">
        <f>S151*H151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192" t="s">
        <v>186</v>
      </c>
      <c r="AT151" s="192" t="s">
        <v>181</v>
      </c>
      <c r="AU151" s="192" t="s">
        <v>86</v>
      </c>
      <c r="AY151" s="20" t="s">
        <v>179</v>
      </c>
      <c r="BE151" s="193">
        <f>IF(N151="základní",J151,0)</f>
        <v>0</v>
      </c>
      <c r="BF151" s="193">
        <f>IF(N151="snížená",J151,0)</f>
        <v>0</v>
      </c>
      <c r="BG151" s="193">
        <f>IF(N151="zákl. přenesená",J151,0)</f>
        <v>0</v>
      </c>
      <c r="BH151" s="193">
        <f>IF(N151="sníž. přenesená",J151,0)</f>
        <v>0</v>
      </c>
      <c r="BI151" s="193">
        <f>IF(N151="nulová",J151,0)</f>
        <v>0</v>
      </c>
      <c r="BJ151" s="20" t="s">
        <v>84</v>
      </c>
      <c r="BK151" s="193">
        <f>ROUND(I151*H151,2)</f>
        <v>0</v>
      </c>
      <c r="BL151" s="20" t="s">
        <v>186</v>
      </c>
      <c r="BM151" s="192" t="s">
        <v>239</v>
      </c>
    </row>
    <row r="152" spans="1:65" s="2" customFormat="1" ht="19.5">
      <c r="A152" s="37"/>
      <c r="B152" s="38"/>
      <c r="C152" s="39"/>
      <c r="D152" s="194" t="s">
        <v>188</v>
      </c>
      <c r="E152" s="39"/>
      <c r="F152" s="195" t="s">
        <v>240</v>
      </c>
      <c r="G152" s="39"/>
      <c r="H152" s="39"/>
      <c r="I152" s="196"/>
      <c r="J152" s="39"/>
      <c r="K152" s="39"/>
      <c r="L152" s="42"/>
      <c r="M152" s="197"/>
      <c r="N152" s="198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188</v>
      </c>
      <c r="AU152" s="20" t="s">
        <v>86</v>
      </c>
    </row>
    <row r="153" spans="1:65" s="2" customFormat="1" ht="11.25">
      <c r="A153" s="37"/>
      <c r="B153" s="38"/>
      <c r="C153" s="39"/>
      <c r="D153" s="199" t="s">
        <v>190</v>
      </c>
      <c r="E153" s="39"/>
      <c r="F153" s="200" t="s">
        <v>241</v>
      </c>
      <c r="G153" s="39"/>
      <c r="H153" s="39"/>
      <c r="I153" s="196"/>
      <c r="J153" s="39"/>
      <c r="K153" s="39"/>
      <c r="L153" s="42"/>
      <c r="M153" s="197"/>
      <c r="N153" s="198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190</v>
      </c>
      <c r="AU153" s="20" t="s">
        <v>86</v>
      </c>
    </row>
    <row r="154" spans="1:65" s="13" customFormat="1" ht="22.5">
      <c r="B154" s="201"/>
      <c r="C154" s="202"/>
      <c r="D154" s="194" t="s">
        <v>192</v>
      </c>
      <c r="E154" s="203" t="s">
        <v>19</v>
      </c>
      <c r="F154" s="204" t="s">
        <v>242</v>
      </c>
      <c r="G154" s="202"/>
      <c r="H154" s="203" t="s">
        <v>19</v>
      </c>
      <c r="I154" s="205"/>
      <c r="J154" s="202"/>
      <c r="K154" s="202"/>
      <c r="L154" s="206"/>
      <c r="M154" s="207"/>
      <c r="N154" s="208"/>
      <c r="O154" s="208"/>
      <c r="P154" s="208"/>
      <c r="Q154" s="208"/>
      <c r="R154" s="208"/>
      <c r="S154" s="208"/>
      <c r="T154" s="209"/>
      <c r="AT154" s="210" t="s">
        <v>192</v>
      </c>
      <c r="AU154" s="210" t="s">
        <v>86</v>
      </c>
      <c r="AV154" s="13" t="s">
        <v>84</v>
      </c>
      <c r="AW154" s="13" t="s">
        <v>37</v>
      </c>
      <c r="AX154" s="13" t="s">
        <v>77</v>
      </c>
      <c r="AY154" s="210" t="s">
        <v>179</v>
      </c>
    </row>
    <row r="155" spans="1:65" s="13" customFormat="1" ht="22.5">
      <c r="B155" s="201"/>
      <c r="C155" s="202"/>
      <c r="D155" s="194" t="s">
        <v>192</v>
      </c>
      <c r="E155" s="203" t="s">
        <v>19</v>
      </c>
      <c r="F155" s="204" t="s">
        <v>1228</v>
      </c>
      <c r="G155" s="202"/>
      <c r="H155" s="203" t="s">
        <v>19</v>
      </c>
      <c r="I155" s="205"/>
      <c r="J155" s="202"/>
      <c r="K155" s="202"/>
      <c r="L155" s="206"/>
      <c r="M155" s="207"/>
      <c r="N155" s="208"/>
      <c r="O155" s="208"/>
      <c r="P155" s="208"/>
      <c r="Q155" s="208"/>
      <c r="R155" s="208"/>
      <c r="S155" s="208"/>
      <c r="T155" s="209"/>
      <c r="AT155" s="210" t="s">
        <v>192</v>
      </c>
      <c r="AU155" s="210" t="s">
        <v>86</v>
      </c>
      <c r="AV155" s="13" t="s">
        <v>84</v>
      </c>
      <c r="AW155" s="13" t="s">
        <v>37</v>
      </c>
      <c r="AX155" s="13" t="s">
        <v>77</v>
      </c>
      <c r="AY155" s="210" t="s">
        <v>179</v>
      </c>
    </row>
    <row r="156" spans="1:65" s="14" customFormat="1" ht="11.25">
      <c r="B156" s="211"/>
      <c r="C156" s="212"/>
      <c r="D156" s="194" t="s">
        <v>192</v>
      </c>
      <c r="E156" s="213" t="s">
        <v>19</v>
      </c>
      <c r="F156" s="214" t="s">
        <v>869</v>
      </c>
      <c r="G156" s="212"/>
      <c r="H156" s="215">
        <v>0.53800000000000003</v>
      </c>
      <c r="I156" s="216"/>
      <c r="J156" s="212"/>
      <c r="K156" s="212"/>
      <c r="L156" s="217"/>
      <c r="M156" s="218"/>
      <c r="N156" s="219"/>
      <c r="O156" s="219"/>
      <c r="P156" s="219"/>
      <c r="Q156" s="219"/>
      <c r="R156" s="219"/>
      <c r="S156" s="219"/>
      <c r="T156" s="220"/>
      <c r="AT156" s="221" t="s">
        <v>192</v>
      </c>
      <c r="AU156" s="221" t="s">
        <v>86</v>
      </c>
      <c r="AV156" s="14" t="s">
        <v>86</v>
      </c>
      <c r="AW156" s="14" t="s">
        <v>37</v>
      </c>
      <c r="AX156" s="14" t="s">
        <v>84</v>
      </c>
      <c r="AY156" s="221" t="s">
        <v>179</v>
      </c>
    </row>
    <row r="157" spans="1:65" s="2" customFormat="1" ht="33" customHeight="1">
      <c r="A157" s="37"/>
      <c r="B157" s="38"/>
      <c r="C157" s="181" t="s">
        <v>253</v>
      </c>
      <c r="D157" s="181" t="s">
        <v>181</v>
      </c>
      <c r="E157" s="182" t="s">
        <v>246</v>
      </c>
      <c r="F157" s="183" t="s">
        <v>247</v>
      </c>
      <c r="G157" s="184" t="s">
        <v>228</v>
      </c>
      <c r="H157" s="185">
        <v>0.35799999999999998</v>
      </c>
      <c r="I157" s="186"/>
      <c r="J157" s="187">
        <f>ROUND(I157*H157,2)</f>
        <v>0</v>
      </c>
      <c r="K157" s="183" t="s">
        <v>185</v>
      </c>
      <c r="L157" s="42"/>
      <c r="M157" s="188" t="s">
        <v>19</v>
      </c>
      <c r="N157" s="189" t="s">
        <v>48</v>
      </c>
      <c r="O157" s="67"/>
      <c r="P157" s="190">
        <f>O157*H157</f>
        <v>0</v>
      </c>
      <c r="Q157" s="190">
        <v>0</v>
      </c>
      <c r="R157" s="190">
        <f>Q157*H157</f>
        <v>0</v>
      </c>
      <c r="S157" s="190">
        <v>0</v>
      </c>
      <c r="T157" s="191">
        <f>S157*H157</f>
        <v>0</v>
      </c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R157" s="192" t="s">
        <v>186</v>
      </c>
      <c r="AT157" s="192" t="s">
        <v>181</v>
      </c>
      <c r="AU157" s="192" t="s">
        <v>86</v>
      </c>
      <c r="AY157" s="20" t="s">
        <v>179</v>
      </c>
      <c r="BE157" s="193">
        <f>IF(N157="základní",J157,0)</f>
        <v>0</v>
      </c>
      <c r="BF157" s="193">
        <f>IF(N157="snížená",J157,0)</f>
        <v>0</v>
      </c>
      <c r="BG157" s="193">
        <f>IF(N157="zákl. přenesená",J157,0)</f>
        <v>0</v>
      </c>
      <c r="BH157" s="193">
        <f>IF(N157="sníž. přenesená",J157,0)</f>
        <v>0</v>
      </c>
      <c r="BI157" s="193">
        <f>IF(N157="nulová",J157,0)</f>
        <v>0</v>
      </c>
      <c r="BJ157" s="20" t="s">
        <v>84</v>
      </c>
      <c r="BK157" s="193">
        <f>ROUND(I157*H157,2)</f>
        <v>0</v>
      </c>
      <c r="BL157" s="20" t="s">
        <v>186</v>
      </c>
      <c r="BM157" s="192" t="s">
        <v>248</v>
      </c>
    </row>
    <row r="158" spans="1:65" s="2" customFormat="1" ht="19.5">
      <c r="A158" s="37"/>
      <c r="B158" s="38"/>
      <c r="C158" s="39"/>
      <c r="D158" s="194" t="s">
        <v>188</v>
      </c>
      <c r="E158" s="39"/>
      <c r="F158" s="195" t="s">
        <v>249</v>
      </c>
      <c r="G158" s="39"/>
      <c r="H158" s="39"/>
      <c r="I158" s="196"/>
      <c r="J158" s="39"/>
      <c r="K158" s="39"/>
      <c r="L158" s="42"/>
      <c r="M158" s="197"/>
      <c r="N158" s="198"/>
      <c r="O158" s="67"/>
      <c r="P158" s="67"/>
      <c r="Q158" s="67"/>
      <c r="R158" s="67"/>
      <c r="S158" s="67"/>
      <c r="T158" s="68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T158" s="20" t="s">
        <v>188</v>
      </c>
      <c r="AU158" s="20" t="s">
        <v>86</v>
      </c>
    </row>
    <row r="159" spans="1:65" s="2" customFormat="1" ht="11.25">
      <c r="A159" s="37"/>
      <c r="B159" s="38"/>
      <c r="C159" s="39"/>
      <c r="D159" s="199" t="s">
        <v>190</v>
      </c>
      <c r="E159" s="39"/>
      <c r="F159" s="200" t="s">
        <v>250</v>
      </c>
      <c r="G159" s="39"/>
      <c r="H159" s="39"/>
      <c r="I159" s="196"/>
      <c r="J159" s="39"/>
      <c r="K159" s="39"/>
      <c r="L159" s="42"/>
      <c r="M159" s="197"/>
      <c r="N159" s="198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190</v>
      </c>
      <c r="AU159" s="20" t="s">
        <v>86</v>
      </c>
    </row>
    <row r="160" spans="1:65" s="13" customFormat="1" ht="22.5">
      <c r="B160" s="201"/>
      <c r="C160" s="202"/>
      <c r="D160" s="194" t="s">
        <v>192</v>
      </c>
      <c r="E160" s="203" t="s">
        <v>19</v>
      </c>
      <c r="F160" s="204" t="s">
        <v>251</v>
      </c>
      <c r="G160" s="202"/>
      <c r="H160" s="203" t="s">
        <v>19</v>
      </c>
      <c r="I160" s="205"/>
      <c r="J160" s="202"/>
      <c r="K160" s="202"/>
      <c r="L160" s="206"/>
      <c r="M160" s="207"/>
      <c r="N160" s="208"/>
      <c r="O160" s="208"/>
      <c r="P160" s="208"/>
      <c r="Q160" s="208"/>
      <c r="R160" s="208"/>
      <c r="S160" s="208"/>
      <c r="T160" s="209"/>
      <c r="AT160" s="210" t="s">
        <v>192</v>
      </c>
      <c r="AU160" s="210" t="s">
        <v>86</v>
      </c>
      <c r="AV160" s="13" t="s">
        <v>84</v>
      </c>
      <c r="AW160" s="13" t="s">
        <v>37</v>
      </c>
      <c r="AX160" s="13" t="s">
        <v>77</v>
      </c>
      <c r="AY160" s="210" t="s">
        <v>179</v>
      </c>
    </row>
    <row r="161" spans="1:65" s="13" customFormat="1" ht="22.5">
      <c r="B161" s="201"/>
      <c r="C161" s="202"/>
      <c r="D161" s="194" t="s">
        <v>192</v>
      </c>
      <c r="E161" s="203" t="s">
        <v>19</v>
      </c>
      <c r="F161" s="204" t="s">
        <v>1228</v>
      </c>
      <c r="G161" s="202"/>
      <c r="H161" s="203" t="s">
        <v>19</v>
      </c>
      <c r="I161" s="205"/>
      <c r="J161" s="202"/>
      <c r="K161" s="202"/>
      <c r="L161" s="206"/>
      <c r="M161" s="207"/>
      <c r="N161" s="208"/>
      <c r="O161" s="208"/>
      <c r="P161" s="208"/>
      <c r="Q161" s="208"/>
      <c r="R161" s="208"/>
      <c r="S161" s="208"/>
      <c r="T161" s="209"/>
      <c r="AT161" s="210" t="s">
        <v>192</v>
      </c>
      <c r="AU161" s="210" t="s">
        <v>86</v>
      </c>
      <c r="AV161" s="13" t="s">
        <v>84</v>
      </c>
      <c r="AW161" s="13" t="s">
        <v>37</v>
      </c>
      <c r="AX161" s="13" t="s">
        <v>77</v>
      </c>
      <c r="AY161" s="210" t="s">
        <v>179</v>
      </c>
    </row>
    <row r="162" spans="1:65" s="14" customFormat="1" ht="11.25">
      <c r="B162" s="211"/>
      <c r="C162" s="212"/>
      <c r="D162" s="194" t="s">
        <v>192</v>
      </c>
      <c r="E162" s="213" t="s">
        <v>19</v>
      </c>
      <c r="F162" s="214" t="s">
        <v>870</v>
      </c>
      <c r="G162" s="212"/>
      <c r="H162" s="215">
        <v>0.35799999999999998</v>
      </c>
      <c r="I162" s="216"/>
      <c r="J162" s="212"/>
      <c r="K162" s="212"/>
      <c r="L162" s="217"/>
      <c r="M162" s="218"/>
      <c r="N162" s="219"/>
      <c r="O162" s="219"/>
      <c r="P162" s="219"/>
      <c r="Q162" s="219"/>
      <c r="R162" s="219"/>
      <c r="S162" s="219"/>
      <c r="T162" s="220"/>
      <c r="AT162" s="221" t="s">
        <v>192</v>
      </c>
      <c r="AU162" s="221" t="s">
        <v>86</v>
      </c>
      <c r="AV162" s="14" t="s">
        <v>86</v>
      </c>
      <c r="AW162" s="14" t="s">
        <v>37</v>
      </c>
      <c r="AX162" s="14" t="s">
        <v>84</v>
      </c>
      <c r="AY162" s="221" t="s">
        <v>179</v>
      </c>
    </row>
    <row r="163" spans="1:65" s="2" customFormat="1" ht="24.2" customHeight="1">
      <c r="A163" s="37"/>
      <c r="B163" s="38"/>
      <c r="C163" s="181" t="s">
        <v>263</v>
      </c>
      <c r="D163" s="181" t="s">
        <v>181</v>
      </c>
      <c r="E163" s="182" t="s">
        <v>254</v>
      </c>
      <c r="F163" s="183" t="s">
        <v>255</v>
      </c>
      <c r="G163" s="184" t="s">
        <v>228</v>
      </c>
      <c r="H163" s="185">
        <v>0.49199999999999999</v>
      </c>
      <c r="I163" s="186"/>
      <c r="J163" s="187">
        <f>ROUND(I163*H163,2)</f>
        <v>0</v>
      </c>
      <c r="K163" s="183" t="s">
        <v>185</v>
      </c>
      <c r="L163" s="42"/>
      <c r="M163" s="188" t="s">
        <v>19</v>
      </c>
      <c r="N163" s="189" t="s">
        <v>48</v>
      </c>
      <c r="O163" s="67"/>
      <c r="P163" s="190">
        <f>O163*H163</f>
        <v>0</v>
      </c>
      <c r="Q163" s="190">
        <v>0</v>
      </c>
      <c r="R163" s="190">
        <f>Q163*H163</f>
        <v>0</v>
      </c>
      <c r="S163" s="190">
        <v>0</v>
      </c>
      <c r="T163" s="191">
        <f>S163*H163</f>
        <v>0</v>
      </c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R163" s="192" t="s">
        <v>186</v>
      </c>
      <c r="AT163" s="192" t="s">
        <v>181</v>
      </c>
      <c r="AU163" s="192" t="s">
        <v>86</v>
      </c>
      <c r="AY163" s="20" t="s">
        <v>179</v>
      </c>
      <c r="BE163" s="193">
        <f>IF(N163="základní",J163,0)</f>
        <v>0</v>
      </c>
      <c r="BF163" s="193">
        <f>IF(N163="snížená",J163,0)</f>
        <v>0</v>
      </c>
      <c r="BG163" s="193">
        <f>IF(N163="zákl. přenesená",J163,0)</f>
        <v>0</v>
      </c>
      <c r="BH163" s="193">
        <f>IF(N163="sníž. přenesená",J163,0)</f>
        <v>0</v>
      </c>
      <c r="BI163" s="193">
        <f>IF(N163="nulová",J163,0)</f>
        <v>0</v>
      </c>
      <c r="BJ163" s="20" t="s">
        <v>84</v>
      </c>
      <c r="BK163" s="193">
        <f>ROUND(I163*H163,2)</f>
        <v>0</v>
      </c>
      <c r="BL163" s="20" t="s">
        <v>186</v>
      </c>
      <c r="BM163" s="192" t="s">
        <v>256</v>
      </c>
    </row>
    <row r="164" spans="1:65" s="2" customFormat="1" ht="29.25">
      <c r="A164" s="37"/>
      <c r="B164" s="38"/>
      <c r="C164" s="39"/>
      <c r="D164" s="194" t="s">
        <v>188</v>
      </c>
      <c r="E164" s="39"/>
      <c r="F164" s="195" t="s">
        <v>257</v>
      </c>
      <c r="G164" s="39"/>
      <c r="H164" s="39"/>
      <c r="I164" s="196"/>
      <c r="J164" s="39"/>
      <c r="K164" s="39"/>
      <c r="L164" s="42"/>
      <c r="M164" s="197"/>
      <c r="N164" s="198"/>
      <c r="O164" s="67"/>
      <c r="P164" s="67"/>
      <c r="Q164" s="67"/>
      <c r="R164" s="67"/>
      <c r="S164" s="67"/>
      <c r="T164" s="68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T164" s="20" t="s">
        <v>188</v>
      </c>
      <c r="AU164" s="20" t="s">
        <v>86</v>
      </c>
    </row>
    <row r="165" spans="1:65" s="2" customFormat="1" ht="11.25">
      <c r="A165" s="37"/>
      <c r="B165" s="38"/>
      <c r="C165" s="39"/>
      <c r="D165" s="199" t="s">
        <v>190</v>
      </c>
      <c r="E165" s="39"/>
      <c r="F165" s="200" t="s">
        <v>258</v>
      </c>
      <c r="G165" s="39"/>
      <c r="H165" s="39"/>
      <c r="I165" s="196"/>
      <c r="J165" s="39"/>
      <c r="K165" s="39"/>
      <c r="L165" s="42"/>
      <c r="M165" s="197"/>
      <c r="N165" s="198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190</v>
      </c>
      <c r="AU165" s="20" t="s">
        <v>86</v>
      </c>
    </row>
    <row r="166" spans="1:65" s="13" customFormat="1" ht="22.5">
      <c r="B166" s="201"/>
      <c r="C166" s="202"/>
      <c r="D166" s="194" t="s">
        <v>192</v>
      </c>
      <c r="E166" s="203" t="s">
        <v>19</v>
      </c>
      <c r="F166" s="204" t="s">
        <v>259</v>
      </c>
      <c r="G166" s="202"/>
      <c r="H166" s="203" t="s">
        <v>19</v>
      </c>
      <c r="I166" s="205"/>
      <c r="J166" s="202"/>
      <c r="K166" s="202"/>
      <c r="L166" s="206"/>
      <c r="M166" s="207"/>
      <c r="N166" s="208"/>
      <c r="O166" s="208"/>
      <c r="P166" s="208"/>
      <c r="Q166" s="208"/>
      <c r="R166" s="208"/>
      <c r="S166" s="208"/>
      <c r="T166" s="209"/>
      <c r="AT166" s="210" t="s">
        <v>192</v>
      </c>
      <c r="AU166" s="210" t="s">
        <v>86</v>
      </c>
      <c r="AV166" s="13" t="s">
        <v>84</v>
      </c>
      <c r="AW166" s="13" t="s">
        <v>37</v>
      </c>
      <c r="AX166" s="13" t="s">
        <v>77</v>
      </c>
      <c r="AY166" s="210" t="s">
        <v>179</v>
      </c>
    </row>
    <row r="167" spans="1:65" s="14" customFormat="1" ht="11.25">
      <c r="B167" s="211"/>
      <c r="C167" s="212"/>
      <c r="D167" s="194" t="s">
        <v>192</v>
      </c>
      <c r="E167" s="213" t="s">
        <v>19</v>
      </c>
      <c r="F167" s="214" t="s">
        <v>1229</v>
      </c>
      <c r="G167" s="212"/>
      <c r="H167" s="215">
        <v>0.49199999999999999</v>
      </c>
      <c r="I167" s="216"/>
      <c r="J167" s="212"/>
      <c r="K167" s="212"/>
      <c r="L167" s="217"/>
      <c r="M167" s="218"/>
      <c r="N167" s="219"/>
      <c r="O167" s="219"/>
      <c r="P167" s="219"/>
      <c r="Q167" s="219"/>
      <c r="R167" s="219"/>
      <c r="S167" s="219"/>
      <c r="T167" s="220"/>
      <c r="AT167" s="221" t="s">
        <v>192</v>
      </c>
      <c r="AU167" s="221" t="s">
        <v>86</v>
      </c>
      <c r="AV167" s="14" t="s">
        <v>86</v>
      </c>
      <c r="AW167" s="14" t="s">
        <v>37</v>
      </c>
      <c r="AX167" s="14" t="s">
        <v>84</v>
      </c>
      <c r="AY167" s="221" t="s">
        <v>179</v>
      </c>
    </row>
    <row r="168" spans="1:65" s="2" customFormat="1" ht="37.9" customHeight="1">
      <c r="A168" s="37"/>
      <c r="B168" s="38"/>
      <c r="C168" s="181" t="s">
        <v>276</v>
      </c>
      <c r="D168" s="181" t="s">
        <v>181</v>
      </c>
      <c r="E168" s="182" t="s">
        <v>264</v>
      </c>
      <c r="F168" s="183" t="s">
        <v>265</v>
      </c>
      <c r="G168" s="184" t="s">
        <v>228</v>
      </c>
      <c r="H168" s="185">
        <v>1.228</v>
      </c>
      <c r="I168" s="186"/>
      <c r="J168" s="187">
        <f>ROUND(I168*H168,2)</f>
        <v>0</v>
      </c>
      <c r="K168" s="183" t="s">
        <v>185</v>
      </c>
      <c r="L168" s="42"/>
      <c r="M168" s="188" t="s">
        <v>19</v>
      </c>
      <c r="N168" s="189" t="s">
        <v>48</v>
      </c>
      <c r="O168" s="67"/>
      <c r="P168" s="190">
        <f>O168*H168</f>
        <v>0</v>
      </c>
      <c r="Q168" s="190">
        <v>0</v>
      </c>
      <c r="R168" s="190">
        <f>Q168*H168</f>
        <v>0</v>
      </c>
      <c r="S168" s="190">
        <v>0</v>
      </c>
      <c r="T168" s="191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92" t="s">
        <v>186</v>
      </c>
      <c r="AT168" s="192" t="s">
        <v>181</v>
      </c>
      <c r="AU168" s="192" t="s">
        <v>86</v>
      </c>
      <c r="AY168" s="20" t="s">
        <v>179</v>
      </c>
      <c r="BE168" s="193">
        <f>IF(N168="základní",J168,0)</f>
        <v>0</v>
      </c>
      <c r="BF168" s="193">
        <f>IF(N168="snížená",J168,0)</f>
        <v>0</v>
      </c>
      <c r="BG168" s="193">
        <f>IF(N168="zákl. přenesená",J168,0)</f>
        <v>0</v>
      </c>
      <c r="BH168" s="193">
        <f>IF(N168="sníž. přenesená",J168,0)</f>
        <v>0</v>
      </c>
      <c r="BI168" s="193">
        <f>IF(N168="nulová",J168,0)</f>
        <v>0</v>
      </c>
      <c r="BJ168" s="20" t="s">
        <v>84</v>
      </c>
      <c r="BK168" s="193">
        <f>ROUND(I168*H168,2)</f>
        <v>0</v>
      </c>
      <c r="BL168" s="20" t="s">
        <v>186</v>
      </c>
      <c r="BM168" s="192" t="s">
        <v>266</v>
      </c>
    </row>
    <row r="169" spans="1:65" s="2" customFormat="1" ht="39">
      <c r="A169" s="37"/>
      <c r="B169" s="38"/>
      <c r="C169" s="39"/>
      <c r="D169" s="194" t="s">
        <v>188</v>
      </c>
      <c r="E169" s="39"/>
      <c r="F169" s="195" t="s">
        <v>267</v>
      </c>
      <c r="G169" s="39"/>
      <c r="H169" s="39"/>
      <c r="I169" s="196"/>
      <c r="J169" s="39"/>
      <c r="K169" s="39"/>
      <c r="L169" s="42"/>
      <c r="M169" s="197"/>
      <c r="N169" s="198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188</v>
      </c>
      <c r="AU169" s="20" t="s">
        <v>86</v>
      </c>
    </row>
    <row r="170" spans="1:65" s="2" customFormat="1" ht="11.25">
      <c r="A170" s="37"/>
      <c r="B170" s="38"/>
      <c r="C170" s="39"/>
      <c r="D170" s="199" t="s">
        <v>190</v>
      </c>
      <c r="E170" s="39"/>
      <c r="F170" s="200" t="s">
        <v>268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190</v>
      </c>
      <c r="AU170" s="20" t="s">
        <v>86</v>
      </c>
    </row>
    <row r="171" spans="1:65" s="13" customFormat="1" ht="22.5">
      <c r="B171" s="201"/>
      <c r="C171" s="202"/>
      <c r="D171" s="194" t="s">
        <v>192</v>
      </c>
      <c r="E171" s="203" t="s">
        <v>19</v>
      </c>
      <c r="F171" s="204" t="s">
        <v>269</v>
      </c>
      <c r="G171" s="202"/>
      <c r="H171" s="203" t="s">
        <v>19</v>
      </c>
      <c r="I171" s="205"/>
      <c r="J171" s="202"/>
      <c r="K171" s="202"/>
      <c r="L171" s="206"/>
      <c r="M171" s="207"/>
      <c r="N171" s="208"/>
      <c r="O171" s="208"/>
      <c r="P171" s="208"/>
      <c r="Q171" s="208"/>
      <c r="R171" s="208"/>
      <c r="S171" s="208"/>
      <c r="T171" s="209"/>
      <c r="AT171" s="210" t="s">
        <v>192</v>
      </c>
      <c r="AU171" s="210" t="s">
        <v>86</v>
      </c>
      <c r="AV171" s="13" t="s">
        <v>84</v>
      </c>
      <c r="AW171" s="13" t="s">
        <v>37</v>
      </c>
      <c r="AX171" s="13" t="s">
        <v>77</v>
      </c>
      <c r="AY171" s="210" t="s">
        <v>179</v>
      </c>
    </row>
    <row r="172" spans="1:65" s="14" customFormat="1" ht="11.25">
      <c r="B172" s="211"/>
      <c r="C172" s="212"/>
      <c r="D172" s="194" t="s">
        <v>192</v>
      </c>
      <c r="E172" s="213" t="s">
        <v>19</v>
      </c>
      <c r="F172" s="214" t="s">
        <v>1230</v>
      </c>
      <c r="G172" s="212"/>
      <c r="H172" s="215">
        <v>0.48</v>
      </c>
      <c r="I172" s="216"/>
      <c r="J172" s="212"/>
      <c r="K172" s="212"/>
      <c r="L172" s="217"/>
      <c r="M172" s="218"/>
      <c r="N172" s="219"/>
      <c r="O172" s="219"/>
      <c r="P172" s="219"/>
      <c r="Q172" s="219"/>
      <c r="R172" s="219"/>
      <c r="S172" s="219"/>
      <c r="T172" s="220"/>
      <c r="AT172" s="221" t="s">
        <v>192</v>
      </c>
      <c r="AU172" s="221" t="s">
        <v>86</v>
      </c>
      <c r="AV172" s="14" t="s">
        <v>86</v>
      </c>
      <c r="AW172" s="14" t="s">
        <v>37</v>
      </c>
      <c r="AX172" s="14" t="s">
        <v>77</v>
      </c>
      <c r="AY172" s="221" t="s">
        <v>179</v>
      </c>
    </row>
    <row r="173" spans="1:65" s="14" customFormat="1" ht="22.5">
      <c r="B173" s="211"/>
      <c r="C173" s="212"/>
      <c r="D173" s="194" t="s">
        <v>192</v>
      </c>
      <c r="E173" s="213" t="s">
        <v>19</v>
      </c>
      <c r="F173" s="214" t="s">
        <v>1231</v>
      </c>
      <c r="G173" s="212"/>
      <c r="H173" s="215">
        <v>2.8</v>
      </c>
      <c r="I173" s="216"/>
      <c r="J173" s="212"/>
      <c r="K173" s="212"/>
      <c r="L173" s="217"/>
      <c r="M173" s="218"/>
      <c r="N173" s="219"/>
      <c r="O173" s="219"/>
      <c r="P173" s="219"/>
      <c r="Q173" s="219"/>
      <c r="R173" s="219"/>
      <c r="S173" s="219"/>
      <c r="T173" s="220"/>
      <c r="AT173" s="221" t="s">
        <v>192</v>
      </c>
      <c r="AU173" s="221" t="s">
        <v>86</v>
      </c>
      <c r="AV173" s="14" t="s">
        <v>86</v>
      </c>
      <c r="AW173" s="14" t="s">
        <v>37</v>
      </c>
      <c r="AX173" s="14" t="s">
        <v>77</v>
      </c>
      <c r="AY173" s="221" t="s">
        <v>179</v>
      </c>
    </row>
    <row r="174" spans="1:65" s="14" customFormat="1" ht="22.5">
      <c r="B174" s="211"/>
      <c r="C174" s="212"/>
      <c r="D174" s="194" t="s">
        <v>192</v>
      </c>
      <c r="E174" s="213" t="s">
        <v>19</v>
      </c>
      <c r="F174" s="214" t="s">
        <v>873</v>
      </c>
      <c r="G174" s="212"/>
      <c r="H174" s="215">
        <v>0.53800000000000003</v>
      </c>
      <c r="I174" s="216"/>
      <c r="J174" s="212"/>
      <c r="K174" s="212"/>
      <c r="L174" s="217"/>
      <c r="M174" s="218"/>
      <c r="N174" s="219"/>
      <c r="O174" s="219"/>
      <c r="P174" s="219"/>
      <c r="Q174" s="219"/>
      <c r="R174" s="219"/>
      <c r="S174" s="219"/>
      <c r="T174" s="220"/>
      <c r="AT174" s="221" t="s">
        <v>192</v>
      </c>
      <c r="AU174" s="221" t="s">
        <v>86</v>
      </c>
      <c r="AV174" s="14" t="s">
        <v>86</v>
      </c>
      <c r="AW174" s="14" t="s">
        <v>37</v>
      </c>
      <c r="AX174" s="14" t="s">
        <v>77</v>
      </c>
      <c r="AY174" s="221" t="s">
        <v>179</v>
      </c>
    </row>
    <row r="175" spans="1:65" s="16" customFormat="1" ht="11.25">
      <c r="B175" s="233"/>
      <c r="C175" s="234"/>
      <c r="D175" s="194" t="s">
        <v>192</v>
      </c>
      <c r="E175" s="235" t="s">
        <v>19</v>
      </c>
      <c r="F175" s="236" t="s">
        <v>273</v>
      </c>
      <c r="G175" s="234"/>
      <c r="H175" s="237">
        <v>3.8180000000000001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AT175" s="243" t="s">
        <v>192</v>
      </c>
      <c r="AU175" s="243" t="s">
        <v>86</v>
      </c>
      <c r="AV175" s="16" t="s">
        <v>94</v>
      </c>
      <c r="AW175" s="16" t="s">
        <v>37</v>
      </c>
      <c r="AX175" s="16" t="s">
        <v>77</v>
      </c>
      <c r="AY175" s="243" t="s">
        <v>179</v>
      </c>
    </row>
    <row r="176" spans="1:65" s="14" customFormat="1" ht="22.5">
      <c r="B176" s="211"/>
      <c r="C176" s="212"/>
      <c r="D176" s="194" t="s">
        <v>192</v>
      </c>
      <c r="E176" s="213" t="s">
        <v>19</v>
      </c>
      <c r="F176" s="214" t="s">
        <v>1232</v>
      </c>
      <c r="G176" s="212"/>
      <c r="H176" s="215">
        <v>-0.39</v>
      </c>
      <c r="I176" s="216"/>
      <c r="J176" s="212"/>
      <c r="K176" s="212"/>
      <c r="L176" s="217"/>
      <c r="M176" s="218"/>
      <c r="N176" s="219"/>
      <c r="O176" s="219"/>
      <c r="P176" s="219"/>
      <c r="Q176" s="219"/>
      <c r="R176" s="219"/>
      <c r="S176" s="219"/>
      <c r="T176" s="220"/>
      <c r="AT176" s="221" t="s">
        <v>192</v>
      </c>
      <c r="AU176" s="221" t="s">
        <v>86</v>
      </c>
      <c r="AV176" s="14" t="s">
        <v>86</v>
      </c>
      <c r="AW176" s="14" t="s">
        <v>37</v>
      </c>
      <c r="AX176" s="14" t="s">
        <v>77</v>
      </c>
      <c r="AY176" s="221" t="s">
        <v>179</v>
      </c>
    </row>
    <row r="177" spans="1:65" s="14" customFormat="1" ht="22.5">
      <c r="B177" s="211"/>
      <c r="C177" s="212"/>
      <c r="D177" s="194" t="s">
        <v>192</v>
      </c>
      <c r="E177" s="213" t="s">
        <v>19</v>
      </c>
      <c r="F177" s="214" t="s">
        <v>1233</v>
      </c>
      <c r="G177" s="212"/>
      <c r="H177" s="215">
        <v>-2.2000000000000002</v>
      </c>
      <c r="I177" s="216"/>
      <c r="J177" s="212"/>
      <c r="K177" s="212"/>
      <c r="L177" s="217"/>
      <c r="M177" s="218"/>
      <c r="N177" s="219"/>
      <c r="O177" s="219"/>
      <c r="P177" s="219"/>
      <c r="Q177" s="219"/>
      <c r="R177" s="219"/>
      <c r="S177" s="219"/>
      <c r="T177" s="220"/>
      <c r="AT177" s="221" t="s">
        <v>192</v>
      </c>
      <c r="AU177" s="221" t="s">
        <v>86</v>
      </c>
      <c r="AV177" s="14" t="s">
        <v>86</v>
      </c>
      <c r="AW177" s="14" t="s">
        <v>37</v>
      </c>
      <c r="AX177" s="14" t="s">
        <v>77</v>
      </c>
      <c r="AY177" s="221" t="s">
        <v>179</v>
      </c>
    </row>
    <row r="178" spans="1:65" s="16" customFormat="1" ht="11.25">
      <c r="B178" s="233"/>
      <c r="C178" s="234"/>
      <c r="D178" s="194" t="s">
        <v>192</v>
      </c>
      <c r="E178" s="235" t="s">
        <v>19</v>
      </c>
      <c r="F178" s="236" t="s">
        <v>273</v>
      </c>
      <c r="G178" s="234"/>
      <c r="H178" s="237">
        <v>-2.59</v>
      </c>
      <c r="I178" s="238"/>
      <c r="J178" s="234"/>
      <c r="K178" s="234"/>
      <c r="L178" s="239"/>
      <c r="M178" s="240"/>
      <c r="N178" s="241"/>
      <c r="O178" s="241"/>
      <c r="P178" s="241"/>
      <c r="Q178" s="241"/>
      <c r="R178" s="241"/>
      <c r="S178" s="241"/>
      <c r="T178" s="242"/>
      <c r="AT178" s="243" t="s">
        <v>192</v>
      </c>
      <c r="AU178" s="243" t="s">
        <v>86</v>
      </c>
      <c r="AV178" s="16" t="s">
        <v>94</v>
      </c>
      <c r="AW178" s="16" t="s">
        <v>37</v>
      </c>
      <c r="AX178" s="16" t="s">
        <v>77</v>
      </c>
      <c r="AY178" s="243" t="s">
        <v>179</v>
      </c>
    </row>
    <row r="179" spans="1:65" s="15" customFormat="1" ht="11.25">
      <c r="B179" s="222"/>
      <c r="C179" s="223"/>
      <c r="D179" s="194" t="s">
        <v>192</v>
      </c>
      <c r="E179" s="224" t="s">
        <v>19</v>
      </c>
      <c r="F179" s="225" t="s">
        <v>205</v>
      </c>
      <c r="G179" s="223"/>
      <c r="H179" s="226">
        <v>1.228</v>
      </c>
      <c r="I179" s="227"/>
      <c r="J179" s="223"/>
      <c r="K179" s="223"/>
      <c r="L179" s="228"/>
      <c r="M179" s="229"/>
      <c r="N179" s="230"/>
      <c r="O179" s="230"/>
      <c r="P179" s="230"/>
      <c r="Q179" s="230"/>
      <c r="R179" s="230"/>
      <c r="S179" s="230"/>
      <c r="T179" s="231"/>
      <c r="AT179" s="232" t="s">
        <v>192</v>
      </c>
      <c r="AU179" s="232" t="s">
        <v>86</v>
      </c>
      <c r="AV179" s="15" t="s">
        <v>186</v>
      </c>
      <c r="AW179" s="15" t="s">
        <v>37</v>
      </c>
      <c r="AX179" s="15" t="s">
        <v>84</v>
      </c>
      <c r="AY179" s="232" t="s">
        <v>179</v>
      </c>
    </row>
    <row r="180" spans="1:65" s="2" customFormat="1" ht="37.9" customHeight="1">
      <c r="A180" s="37"/>
      <c r="B180" s="38"/>
      <c r="C180" s="181" t="s">
        <v>283</v>
      </c>
      <c r="D180" s="181" t="s">
        <v>181</v>
      </c>
      <c r="E180" s="182" t="s">
        <v>277</v>
      </c>
      <c r="F180" s="183" t="s">
        <v>278</v>
      </c>
      <c r="G180" s="184" t="s">
        <v>228</v>
      </c>
      <c r="H180" s="185">
        <v>0.35799999999999998</v>
      </c>
      <c r="I180" s="186"/>
      <c r="J180" s="187">
        <f>ROUND(I180*H180,2)</f>
        <v>0</v>
      </c>
      <c r="K180" s="183" t="s">
        <v>185</v>
      </c>
      <c r="L180" s="42"/>
      <c r="M180" s="188" t="s">
        <v>19</v>
      </c>
      <c r="N180" s="189" t="s">
        <v>48</v>
      </c>
      <c r="O180" s="67"/>
      <c r="P180" s="190">
        <f>O180*H180</f>
        <v>0</v>
      </c>
      <c r="Q180" s="190">
        <v>0</v>
      </c>
      <c r="R180" s="190">
        <f>Q180*H180</f>
        <v>0</v>
      </c>
      <c r="S180" s="190">
        <v>0</v>
      </c>
      <c r="T180" s="191">
        <f>S180*H180</f>
        <v>0</v>
      </c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R180" s="192" t="s">
        <v>186</v>
      </c>
      <c r="AT180" s="192" t="s">
        <v>181</v>
      </c>
      <c r="AU180" s="192" t="s">
        <v>86</v>
      </c>
      <c r="AY180" s="20" t="s">
        <v>179</v>
      </c>
      <c r="BE180" s="193">
        <f>IF(N180="základní",J180,0)</f>
        <v>0</v>
      </c>
      <c r="BF180" s="193">
        <f>IF(N180="snížená",J180,0)</f>
        <v>0</v>
      </c>
      <c r="BG180" s="193">
        <f>IF(N180="zákl. přenesená",J180,0)</f>
        <v>0</v>
      </c>
      <c r="BH180" s="193">
        <f>IF(N180="sníž. přenesená",J180,0)</f>
        <v>0</v>
      </c>
      <c r="BI180" s="193">
        <f>IF(N180="nulová",J180,0)</f>
        <v>0</v>
      </c>
      <c r="BJ180" s="20" t="s">
        <v>84</v>
      </c>
      <c r="BK180" s="193">
        <f>ROUND(I180*H180,2)</f>
        <v>0</v>
      </c>
      <c r="BL180" s="20" t="s">
        <v>186</v>
      </c>
      <c r="BM180" s="192" t="s">
        <v>678</v>
      </c>
    </row>
    <row r="181" spans="1:65" s="2" customFormat="1" ht="39">
      <c r="A181" s="37"/>
      <c r="B181" s="38"/>
      <c r="C181" s="39"/>
      <c r="D181" s="194" t="s">
        <v>188</v>
      </c>
      <c r="E181" s="39"/>
      <c r="F181" s="195" t="s">
        <v>280</v>
      </c>
      <c r="G181" s="39"/>
      <c r="H181" s="39"/>
      <c r="I181" s="196"/>
      <c r="J181" s="39"/>
      <c r="K181" s="39"/>
      <c r="L181" s="42"/>
      <c r="M181" s="197"/>
      <c r="N181" s="198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188</v>
      </c>
      <c r="AU181" s="20" t="s">
        <v>86</v>
      </c>
    </row>
    <row r="182" spans="1:65" s="2" customFormat="1" ht="11.25">
      <c r="A182" s="37"/>
      <c r="B182" s="38"/>
      <c r="C182" s="39"/>
      <c r="D182" s="199" t="s">
        <v>190</v>
      </c>
      <c r="E182" s="39"/>
      <c r="F182" s="200" t="s">
        <v>281</v>
      </c>
      <c r="G182" s="39"/>
      <c r="H182" s="39"/>
      <c r="I182" s="196"/>
      <c r="J182" s="39"/>
      <c r="K182" s="39"/>
      <c r="L182" s="42"/>
      <c r="M182" s="197"/>
      <c r="N182" s="198"/>
      <c r="O182" s="67"/>
      <c r="P182" s="67"/>
      <c r="Q182" s="67"/>
      <c r="R182" s="67"/>
      <c r="S182" s="67"/>
      <c r="T182" s="68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T182" s="20" t="s">
        <v>190</v>
      </c>
      <c r="AU182" s="20" t="s">
        <v>86</v>
      </c>
    </row>
    <row r="183" spans="1:65" s="13" customFormat="1" ht="22.5">
      <c r="B183" s="201"/>
      <c r="C183" s="202"/>
      <c r="D183" s="194" t="s">
        <v>192</v>
      </c>
      <c r="E183" s="203" t="s">
        <v>19</v>
      </c>
      <c r="F183" s="204" t="s">
        <v>269</v>
      </c>
      <c r="G183" s="202"/>
      <c r="H183" s="203" t="s">
        <v>19</v>
      </c>
      <c r="I183" s="205"/>
      <c r="J183" s="202"/>
      <c r="K183" s="202"/>
      <c r="L183" s="206"/>
      <c r="M183" s="207"/>
      <c r="N183" s="208"/>
      <c r="O183" s="208"/>
      <c r="P183" s="208"/>
      <c r="Q183" s="208"/>
      <c r="R183" s="208"/>
      <c r="S183" s="208"/>
      <c r="T183" s="209"/>
      <c r="AT183" s="210" t="s">
        <v>192</v>
      </c>
      <c r="AU183" s="210" t="s">
        <v>86</v>
      </c>
      <c r="AV183" s="13" t="s">
        <v>84</v>
      </c>
      <c r="AW183" s="13" t="s">
        <v>37</v>
      </c>
      <c r="AX183" s="13" t="s">
        <v>77</v>
      </c>
      <c r="AY183" s="210" t="s">
        <v>179</v>
      </c>
    </row>
    <row r="184" spans="1:65" s="14" customFormat="1" ht="22.5">
      <c r="B184" s="211"/>
      <c r="C184" s="212"/>
      <c r="D184" s="194" t="s">
        <v>192</v>
      </c>
      <c r="E184" s="213" t="s">
        <v>19</v>
      </c>
      <c r="F184" s="214" t="s">
        <v>875</v>
      </c>
      <c r="G184" s="212"/>
      <c r="H184" s="215">
        <v>0.35799999999999998</v>
      </c>
      <c r="I184" s="216"/>
      <c r="J184" s="212"/>
      <c r="K184" s="212"/>
      <c r="L184" s="217"/>
      <c r="M184" s="218"/>
      <c r="N184" s="219"/>
      <c r="O184" s="219"/>
      <c r="P184" s="219"/>
      <c r="Q184" s="219"/>
      <c r="R184" s="219"/>
      <c r="S184" s="219"/>
      <c r="T184" s="220"/>
      <c r="AT184" s="221" t="s">
        <v>192</v>
      </c>
      <c r="AU184" s="221" t="s">
        <v>86</v>
      </c>
      <c r="AV184" s="14" t="s">
        <v>86</v>
      </c>
      <c r="AW184" s="14" t="s">
        <v>37</v>
      </c>
      <c r="AX184" s="14" t="s">
        <v>84</v>
      </c>
      <c r="AY184" s="221" t="s">
        <v>179</v>
      </c>
    </row>
    <row r="185" spans="1:65" s="2" customFormat="1" ht="37.9" customHeight="1">
      <c r="A185" s="37"/>
      <c r="B185" s="38"/>
      <c r="C185" s="181" t="s">
        <v>8</v>
      </c>
      <c r="D185" s="181" t="s">
        <v>181</v>
      </c>
      <c r="E185" s="182" t="s">
        <v>284</v>
      </c>
      <c r="F185" s="183" t="s">
        <v>285</v>
      </c>
      <c r="G185" s="184" t="s">
        <v>228</v>
      </c>
      <c r="H185" s="185">
        <v>1.228</v>
      </c>
      <c r="I185" s="186"/>
      <c r="J185" s="187">
        <f>ROUND(I185*H185,2)</f>
        <v>0</v>
      </c>
      <c r="K185" s="183" t="s">
        <v>185</v>
      </c>
      <c r="L185" s="42"/>
      <c r="M185" s="188" t="s">
        <v>19</v>
      </c>
      <c r="N185" s="189" t="s">
        <v>48</v>
      </c>
      <c r="O185" s="67"/>
      <c r="P185" s="190">
        <f>O185*H185</f>
        <v>0</v>
      </c>
      <c r="Q185" s="190">
        <v>0</v>
      </c>
      <c r="R185" s="190">
        <f>Q185*H185</f>
        <v>0</v>
      </c>
      <c r="S185" s="190">
        <v>0</v>
      </c>
      <c r="T185" s="191">
        <f>S185*H185</f>
        <v>0</v>
      </c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R185" s="192" t="s">
        <v>186</v>
      </c>
      <c r="AT185" s="192" t="s">
        <v>181</v>
      </c>
      <c r="AU185" s="192" t="s">
        <v>86</v>
      </c>
      <c r="AY185" s="20" t="s">
        <v>179</v>
      </c>
      <c r="BE185" s="193">
        <f>IF(N185="základní",J185,0)</f>
        <v>0</v>
      </c>
      <c r="BF185" s="193">
        <f>IF(N185="snížená",J185,0)</f>
        <v>0</v>
      </c>
      <c r="BG185" s="193">
        <f>IF(N185="zákl. přenesená",J185,0)</f>
        <v>0</v>
      </c>
      <c r="BH185" s="193">
        <f>IF(N185="sníž. přenesená",J185,0)</f>
        <v>0</v>
      </c>
      <c r="BI185" s="193">
        <f>IF(N185="nulová",J185,0)</f>
        <v>0</v>
      </c>
      <c r="BJ185" s="20" t="s">
        <v>84</v>
      </c>
      <c r="BK185" s="193">
        <f>ROUND(I185*H185,2)</f>
        <v>0</v>
      </c>
      <c r="BL185" s="20" t="s">
        <v>186</v>
      </c>
      <c r="BM185" s="192" t="s">
        <v>286</v>
      </c>
    </row>
    <row r="186" spans="1:65" s="2" customFormat="1" ht="39">
      <c r="A186" s="37"/>
      <c r="B186" s="38"/>
      <c r="C186" s="39"/>
      <c r="D186" s="194" t="s">
        <v>188</v>
      </c>
      <c r="E186" s="39"/>
      <c r="F186" s="195" t="s">
        <v>287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188</v>
      </c>
      <c r="AU186" s="20" t="s">
        <v>86</v>
      </c>
    </row>
    <row r="187" spans="1:65" s="2" customFormat="1" ht="11.25">
      <c r="A187" s="37"/>
      <c r="B187" s="38"/>
      <c r="C187" s="39"/>
      <c r="D187" s="199" t="s">
        <v>190</v>
      </c>
      <c r="E187" s="39"/>
      <c r="F187" s="200" t="s">
        <v>288</v>
      </c>
      <c r="G187" s="39"/>
      <c r="H187" s="39"/>
      <c r="I187" s="196"/>
      <c r="J187" s="39"/>
      <c r="K187" s="39"/>
      <c r="L187" s="42"/>
      <c r="M187" s="197"/>
      <c r="N187" s="198"/>
      <c r="O187" s="67"/>
      <c r="P187" s="67"/>
      <c r="Q187" s="67"/>
      <c r="R187" s="67"/>
      <c r="S187" s="67"/>
      <c r="T187" s="68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T187" s="20" t="s">
        <v>190</v>
      </c>
      <c r="AU187" s="20" t="s">
        <v>86</v>
      </c>
    </row>
    <row r="188" spans="1:65" s="13" customFormat="1" ht="11.25">
      <c r="B188" s="201"/>
      <c r="C188" s="202"/>
      <c r="D188" s="194" t="s">
        <v>192</v>
      </c>
      <c r="E188" s="203" t="s">
        <v>19</v>
      </c>
      <c r="F188" s="204" t="s">
        <v>289</v>
      </c>
      <c r="G188" s="202"/>
      <c r="H188" s="203" t="s">
        <v>19</v>
      </c>
      <c r="I188" s="205"/>
      <c r="J188" s="202"/>
      <c r="K188" s="202"/>
      <c r="L188" s="206"/>
      <c r="M188" s="207"/>
      <c r="N188" s="208"/>
      <c r="O188" s="208"/>
      <c r="P188" s="208"/>
      <c r="Q188" s="208"/>
      <c r="R188" s="208"/>
      <c r="S188" s="208"/>
      <c r="T188" s="209"/>
      <c r="AT188" s="210" t="s">
        <v>192</v>
      </c>
      <c r="AU188" s="210" t="s">
        <v>86</v>
      </c>
      <c r="AV188" s="13" t="s">
        <v>84</v>
      </c>
      <c r="AW188" s="13" t="s">
        <v>37</v>
      </c>
      <c r="AX188" s="13" t="s">
        <v>77</v>
      </c>
      <c r="AY188" s="210" t="s">
        <v>179</v>
      </c>
    </row>
    <row r="189" spans="1:65" s="14" customFormat="1" ht="11.25">
      <c r="B189" s="211"/>
      <c r="C189" s="212"/>
      <c r="D189" s="194" t="s">
        <v>192</v>
      </c>
      <c r="E189" s="213" t="s">
        <v>19</v>
      </c>
      <c r="F189" s="214" t="s">
        <v>1234</v>
      </c>
      <c r="G189" s="212"/>
      <c r="H189" s="215">
        <v>1.228</v>
      </c>
      <c r="I189" s="216"/>
      <c r="J189" s="212"/>
      <c r="K189" s="212"/>
      <c r="L189" s="217"/>
      <c r="M189" s="218"/>
      <c r="N189" s="219"/>
      <c r="O189" s="219"/>
      <c r="P189" s="219"/>
      <c r="Q189" s="219"/>
      <c r="R189" s="219"/>
      <c r="S189" s="219"/>
      <c r="T189" s="220"/>
      <c r="AT189" s="221" t="s">
        <v>192</v>
      </c>
      <c r="AU189" s="221" t="s">
        <v>86</v>
      </c>
      <c r="AV189" s="14" t="s">
        <v>86</v>
      </c>
      <c r="AW189" s="14" t="s">
        <v>37</v>
      </c>
      <c r="AX189" s="14" t="s">
        <v>84</v>
      </c>
      <c r="AY189" s="221" t="s">
        <v>179</v>
      </c>
    </row>
    <row r="190" spans="1:65" s="2" customFormat="1" ht="37.9" customHeight="1">
      <c r="A190" s="37"/>
      <c r="B190" s="38"/>
      <c r="C190" s="181" t="s">
        <v>299</v>
      </c>
      <c r="D190" s="181" t="s">
        <v>181</v>
      </c>
      <c r="E190" s="182" t="s">
        <v>291</v>
      </c>
      <c r="F190" s="183" t="s">
        <v>292</v>
      </c>
      <c r="G190" s="184" t="s">
        <v>228</v>
      </c>
      <c r="H190" s="185">
        <v>8.5960000000000001</v>
      </c>
      <c r="I190" s="186"/>
      <c r="J190" s="187">
        <f>ROUND(I190*H190,2)</f>
        <v>0</v>
      </c>
      <c r="K190" s="183" t="s">
        <v>185</v>
      </c>
      <c r="L190" s="42"/>
      <c r="M190" s="188" t="s">
        <v>19</v>
      </c>
      <c r="N190" s="189" t="s">
        <v>48</v>
      </c>
      <c r="O190" s="67"/>
      <c r="P190" s="190">
        <f>O190*H190</f>
        <v>0</v>
      </c>
      <c r="Q190" s="190">
        <v>0</v>
      </c>
      <c r="R190" s="190">
        <f>Q190*H190</f>
        <v>0</v>
      </c>
      <c r="S190" s="190">
        <v>0</v>
      </c>
      <c r="T190" s="191">
        <f>S190*H190</f>
        <v>0</v>
      </c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R190" s="192" t="s">
        <v>186</v>
      </c>
      <c r="AT190" s="192" t="s">
        <v>181</v>
      </c>
      <c r="AU190" s="192" t="s">
        <v>86</v>
      </c>
      <c r="AY190" s="20" t="s">
        <v>179</v>
      </c>
      <c r="BE190" s="193">
        <f>IF(N190="základní",J190,0)</f>
        <v>0</v>
      </c>
      <c r="BF190" s="193">
        <f>IF(N190="snížená",J190,0)</f>
        <v>0</v>
      </c>
      <c r="BG190" s="193">
        <f>IF(N190="zákl. přenesená",J190,0)</f>
        <v>0</v>
      </c>
      <c r="BH190" s="193">
        <f>IF(N190="sníž. přenesená",J190,0)</f>
        <v>0</v>
      </c>
      <c r="BI190" s="193">
        <f>IF(N190="nulová",J190,0)</f>
        <v>0</v>
      </c>
      <c r="BJ190" s="20" t="s">
        <v>84</v>
      </c>
      <c r="BK190" s="193">
        <f>ROUND(I190*H190,2)</f>
        <v>0</v>
      </c>
      <c r="BL190" s="20" t="s">
        <v>186</v>
      </c>
      <c r="BM190" s="192" t="s">
        <v>293</v>
      </c>
    </row>
    <row r="191" spans="1:65" s="2" customFormat="1" ht="48.75">
      <c r="A191" s="37"/>
      <c r="B191" s="38"/>
      <c r="C191" s="39"/>
      <c r="D191" s="194" t="s">
        <v>188</v>
      </c>
      <c r="E191" s="39"/>
      <c r="F191" s="195" t="s">
        <v>294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188</v>
      </c>
      <c r="AU191" s="20" t="s">
        <v>86</v>
      </c>
    </row>
    <row r="192" spans="1:65" s="2" customFormat="1" ht="11.25">
      <c r="A192" s="37"/>
      <c r="B192" s="38"/>
      <c r="C192" s="39"/>
      <c r="D192" s="199" t="s">
        <v>190</v>
      </c>
      <c r="E192" s="39"/>
      <c r="F192" s="200" t="s">
        <v>295</v>
      </c>
      <c r="G192" s="39"/>
      <c r="H192" s="39"/>
      <c r="I192" s="196"/>
      <c r="J192" s="39"/>
      <c r="K192" s="39"/>
      <c r="L192" s="42"/>
      <c r="M192" s="197"/>
      <c r="N192" s="198"/>
      <c r="O192" s="67"/>
      <c r="P192" s="67"/>
      <c r="Q192" s="67"/>
      <c r="R192" s="67"/>
      <c r="S192" s="67"/>
      <c r="T192" s="68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20" t="s">
        <v>190</v>
      </c>
      <c r="AU192" s="20" t="s">
        <v>86</v>
      </c>
    </row>
    <row r="193" spans="1:65" s="13" customFormat="1" ht="22.5">
      <c r="B193" s="201"/>
      <c r="C193" s="202"/>
      <c r="D193" s="194" t="s">
        <v>192</v>
      </c>
      <c r="E193" s="203" t="s">
        <v>19</v>
      </c>
      <c r="F193" s="204" t="s">
        <v>1235</v>
      </c>
      <c r="G193" s="202"/>
      <c r="H193" s="203" t="s">
        <v>19</v>
      </c>
      <c r="I193" s="205"/>
      <c r="J193" s="202"/>
      <c r="K193" s="202"/>
      <c r="L193" s="206"/>
      <c r="M193" s="207"/>
      <c r="N193" s="208"/>
      <c r="O193" s="208"/>
      <c r="P193" s="208"/>
      <c r="Q193" s="208"/>
      <c r="R193" s="208"/>
      <c r="S193" s="208"/>
      <c r="T193" s="209"/>
      <c r="AT193" s="210" t="s">
        <v>192</v>
      </c>
      <c r="AU193" s="210" t="s">
        <v>86</v>
      </c>
      <c r="AV193" s="13" t="s">
        <v>84</v>
      </c>
      <c r="AW193" s="13" t="s">
        <v>37</v>
      </c>
      <c r="AX193" s="13" t="s">
        <v>77</v>
      </c>
      <c r="AY193" s="210" t="s">
        <v>179</v>
      </c>
    </row>
    <row r="194" spans="1:65" s="13" customFormat="1" ht="11.25">
      <c r="B194" s="201"/>
      <c r="C194" s="202"/>
      <c r="D194" s="194" t="s">
        <v>192</v>
      </c>
      <c r="E194" s="203" t="s">
        <v>19</v>
      </c>
      <c r="F194" s="204" t="s">
        <v>1236</v>
      </c>
      <c r="G194" s="202"/>
      <c r="H194" s="203" t="s">
        <v>19</v>
      </c>
      <c r="I194" s="205"/>
      <c r="J194" s="202"/>
      <c r="K194" s="202"/>
      <c r="L194" s="206"/>
      <c r="M194" s="207"/>
      <c r="N194" s="208"/>
      <c r="O194" s="208"/>
      <c r="P194" s="208"/>
      <c r="Q194" s="208"/>
      <c r="R194" s="208"/>
      <c r="S194" s="208"/>
      <c r="T194" s="209"/>
      <c r="AT194" s="210" t="s">
        <v>192</v>
      </c>
      <c r="AU194" s="210" t="s">
        <v>86</v>
      </c>
      <c r="AV194" s="13" t="s">
        <v>84</v>
      </c>
      <c r="AW194" s="13" t="s">
        <v>37</v>
      </c>
      <c r="AX194" s="13" t="s">
        <v>77</v>
      </c>
      <c r="AY194" s="210" t="s">
        <v>179</v>
      </c>
    </row>
    <row r="195" spans="1:65" s="14" customFormat="1" ht="11.25">
      <c r="B195" s="211"/>
      <c r="C195" s="212"/>
      <c r="D195" s="194" t="s">
        <v>192</v>
      </c>
      <c r="E195" s="213" t="s">
        <v>19</v>
      </c>
      <c r="F195" s="214" t="s">
        <v>1237</v>
      </c>
      <c r="G195" s="212"/>
      <c r="H195" s="215">
        <v>8.5960000000000001</v>
      </c>
      <c r="I195" s="216"/>
      <c r="J195" s="212"/>
      <c r="K195" s="212"/>
      <c r="L195" s="217"/>
      <c r="M195" s="218"/>
      <c r="N195" s="219"/>
      <c r="O195" s="219"/>
      <c r="P195" s="219"/>
      <c r="Q195" s="219"/>
      <c r="R195" s="219"/>
      <c r="S195" s="219"/>
      <c r="T195" s="220"/>
      <c r="AT195" s="221" t="s">
        <v>192</v>
      </c>
      <c r="AU195" s="221" t="s">
        <v>86</v>
      </c>
      <c r="AV195" s="14" t="s">
        <v>86</v>
      </c>
      <c r="AW195" s="14" t="s">
        <v>37</v>
      </c>
      <c r="AX195" s="14" t="s">
        <v>84</v>
      </c>
      <c r="AY195" s="221" t="s">
        <v>179</v>
      </c>
    </row>
    <row r="196" spans="1:65" s="2" customFormat="1" ht="37.9" customHeight="1">
      <c r="A196" s="37"/>
      <c r="B196" s="38"/>
      <c r="C196" s="181" t="s">
        <v>307</v>
      </c>
      <c r="D196" s="181" t="s">
        <v>181</v>
      </c>
      <c r="E196" s="182" t="s">
        <v>300</v>
      </c>
      <c r="F196" s="183" t="s">
        <v>301</v>
      </c>
      <c r="G196" s="184" t="s">
        <v>228</v>
      </c>
      <c r="H196" s="185">
        <v>0.35799999999999998</v>
      </c>
      <c r="I196" s="186"/>
      <c r="J196" s="187">
        <f>ROUND(I196*H196,2)</f>
        <v>0</v>
      </c>
      <c r="K196" s="183" t="s">
        <v>185</v>
      </c>
      <c r="L196" s="42"/>
      <c r="M196" s="188" t="s">
        <v>19</v>
      </c>
      <c r="N196" s="189" t="s">
        <v>48</v>
      </c>
      <c r="O196" s="67"/>
      <c r="P196" s="190">
        <f>O196*H196</f>
        <v>0</v>
      </c>
      <c r="Q196" s="190">
        <v>0</v>
      </c>
      <c r="R196" s="190">
        <f>Q196*H196</f>
        <v>0</v>
      </c>
      <c r="S196" s="190">
        <v>0</v>
      </c>
      <c r="T196" s="191">
        <f>S196*H196</f>
        <v>0</v>
      </c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R196" s="192" t="s">
        <v>186</v>
      </c>
      <c r="AT196" s="192" t="s">
        <v>181</v>
      </c>
      <c r="AU196" s="192" t="s">
        <v>86</v>
      </c>
      <c r="AY196" s="20" t="s">
        <v>179</v>
      </c>
      <c r="BE196" s="193">
        <f>IF(N196="základní",J196,0)</f>
        <v>0</v>
      </c>
      <c r="BF196" s="193">
        <f>IF(N196="snížená",J196,0)</f>
        <v>0</v>
      </c>
      <c r="BG196" s="193">
        <f>IF(N196="zákl. přenesená",J196,0)</f>
        <v>0</v>
      </c>
      <c r="BH196" s="193">
        <f>IF(N196="sníž. přenesená",J196,0)</f>
        <v>0</v>
      </c>
      <c r="BI196" s="193">
        <f>IF(N196="nulová",J196,0)</f>
        <v>0</v>
      </c>
      <c r="BJ196" s="20" t="s">
        <v>84</v>
      </c>
      <c r="BK196" s="193">
        <f>ROUND(I196*H196,2)</f>
        <v>0</v>
      </c>
      <c r="BL196" s="20" t="s">
        <v>186</v>
      </c>
      <c r="BM196" s="192" t="s">
        <v>302</v>
      </c>
    </row>
    <row r="197" spans="1:65" s="2" customFormat="1" ht="39">
      <c r="A197" s="37"/>
      <c r="B197" s="38"/>
      <c r="C197" s="39"/>
      <c r="D197" s="194" t="s">
        <v>188</v>
      </c>
      <c r="E197" s="39"/>
      <c r="F197" s="195" t="s">
        <v>303</v>
      </c>
      <c r="G197" s="39"/>
      <c r="H197" s="39"/>
      <c r="I197" s="196"/>
      <c r="J197" s="39"/>
      <c r="K197" s="39"/>
      <c r="L197" s="42"/>
      <c r="M197" s="197"/>
      <c r="N197" s="198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188</v>
      </c>
      <c r="AU197" s="20" t="s">
        <v>86</v>
      </c>
    </row>
    <row r="198" spans="1:65" s="2" customFormat="1" ht="11.25">
      <c r="A198" s="37"/>
      <c r="B198" s="38"/>
      <c r="C198" s="39"/>
      <c r="D198" s="199" t="s">
        <v>190</v>
      </c>
      <c r="E198" s="39"/>
      <c r="F198" s="200" t="s">
        <v>304</v>
      </c>
      <c r="G198" s="39"/>
      <c r="H198" s="39"/>
      <c r="I198" s="196"/>
      <c r="J198" s="39"/>
      <c r="K198" s="39"/>
      <c r="L198" s="42"/>
      <c r="M198" s="197"/>
      <c r="N198" s="198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190</v>
      </c>
      <c r="AU198" s="20" t="s">
        <v>86</v>
      </c>
    </row>
    <row r="199" spans="1:65" s="13" customFormat="1" ht="22.5">
      <c r="B199" s="201"/>
      <c r="C199" s="202"/>
      <c r="D199" s="194" t="s">
        <v>192</v>
      </c>
      <c r="E199" s="203" t="s">
        <v>19</v>
      </c>
      <c r="F199" s="204" t="s">
        <v>305</v>
      </c>
      <c r="G199" s="202"/>
      <c r="H199" s="203" t="s">
        <v>19</v>
      </c>
      <c r="I199" s="205"/>
      <c r="J199" s="202"/>
      <c r="K199" s="202"/>
      <c r="L199" s="206"/>
      <c r="M199" s="207"/>
      <c r="N199" s="208"/>
      <c r="O199" s="208"/>
      <c r="P199" s="208"/>
      <c r="Q199" s="208"/>
      <c r="R199" s="208"/>
      <c r="S199" s="208"/>
      <c r="T199" s="209"/>
      <c r="AT199" s="210" t="s">
        <v>192</v>
      </c>
      <c r="AU199" s="210" t="s">
        <v>86</v>
      </c>
      <c r="AV199" s="13" t="s">
        <v>84</v>
      </c>
      <c r="AW199" s="13" t="s">
        <v>37</v>
      </c>
      <c r="AX199" s="13" t="s">
        <v>77</v>
      </c>
      <c r="AY199" s="210" t="s">
        <v>179</v>
      </c>
    </row>
    <row r="200" spans="1:65" s="14" customFormat="1" ht="11.25">
      <c r="B200" s="211"/>
      <c r="C200" s="212"/>
      <c r="D200" s="194" t="s">
        <v>192</v>
      </c>
      <c r="E200" s="213" t="s">
        <v>19</v>
      </c>
      <c r="F200" s="214" t="s">
        <v>878</v>
      </c>
      <c r="G200" s="212"/>
      <c r="H200" s="215">
        <v>0.35799999999999998</v>
      </c>
      <c r="I200" s="216"/>
      <c r="J200" s="212"/>
      <c r="K200" s="212"/>
      <c r="L200" s="217"/>
      <c r="M200" s="218"/>
      <c r="N200" s="219"/>
      <c r="O200" s="219"/>
      <c r="P200" s="219"/>
      <c r="Q200" s="219"/>
      <c r="R200" s="219"/>
      <c r="S200" s="219"/>
      <c r="T200" s="220"/>
      <c r="AT200" s="221" t="s">
        <v>192</v>
      </c>
      <c r="AU200" s="221" t="s">
        <v>86</v>
      </c>
      <c r="AV200" s="14" t="s">
        <v>86</v>
      </c>
      <c r="AW200" s="14" t="s">
        <v>37</v>
      </c>
      <c r="AX200" s="14" t="s">
        <v>84</v>
      </c>
      <c r="AY200" s="221" t="s">
        <v>179</v>
      </c>
    </row>
    <row r="201" spans="1:65" s="2" customFormat="1" ht="37.9" customHeight="1">
      <c r="A201" s="37"/>
      <c r="B201" s="38"/>
      <c r="C201" s="181" t="s">
        <v>315</v>
      </c>
      <c r="D201" s="181" t="s">
        <v>181</v>
      </c>
      <c r="E201" s="182" t="s">
        <v>308</v>
      </c>
      <c r="F201" s="183" t="s">
        <v>309</v>
      </c>
      <c r="G201" s="184" t="s">
        <v>228</v>
      </c>
      <c r="H201" s="185">
        <v>2.5059999999999998</v>
      </c>
      <c r="I201" s="186"/>
      <c r="J201" s="187">
        <f>ROUND(I201*H201,2)</f>
        <v>0</v>
      </c>
      <c r="K201" s="183" t="s">
        <v>185</v>
      </c>
      <c r="L201" s="42"/>
      <c r="M201" s="188" t="s">
        <v>19</v>
      </c>
      <c r="N201" s="189" t="s">
        <v>48</v>
      </c>
      <c r="O201" s="67"/>
      <c r="P201" s="190">
        <f>O201*H201</f>
        <v>0</v>
      </c>
      <c r="Q201" s="190">
        <v>0</v>
      </c>
      <c r="R201" s="190">
        <f>Q201*H201</f>
        <v>0</v>
      </c>
      <c r="S201" s="190">
        <v>0</v>
      </c>
      <c r="T201" s="191">
        <f>S201*H201</f>
        <v>0</v>
      </c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R201" s="192" t="s">
        <v>186</v>
      </c>
      <c r="AT201" s="192" t="s">
        <v>181</v>
      </c>
      <c r="AU201" s="192" t="s">
        <v>86</v>
      </c>
      <c r="AY201" s="20" t="s">
        <v>179</v>
      </c>
      <c r="BE201" s="193">
        <f>IF(N201="základní",J201,0)</f>
        <v>0</v>
      </c>
      <c r="BF201" s="193">
        <f>IF(N201="snížená",J201,0)</f>
        <v>0</v>
      </c>
      <c r="BG201" s="193">
        <f>IF(N201="zákl. přenesená",J201,0)</f>
        <v>0</v>
      </c>
      <c r="BH201" s="193">
        <f>IF(N201="sníž. přenesená",J201,0)</f>
        <v>0</v>
      </c>
      <c r="BI201" s="193">
        <f>IF(N201="nulová",J201,0)</f>
        <v>0</v>
      </c>
      <c r="BJ201" s="20" t="s">
        <v>84</v>
      </c>
      <c r="BK201" s="193">
        <f>ROUND(I201*H201,2)</f>
        <v>0</v>
      </c>
      <c r="BL201" s="20" t="s">
        <v>186</v>
      </c>
      <c r="BM201" s="192" t="s">
        <v>310</v>
      </c>
    </row>
    <row r="202" spans="1:65" s="2" customFormat="1" ht="48.75">
      <c r="A202" s="37"/>
      <c r="B202" s="38"/>
      <c r="C202" s="39"/>
      <c r="D202" s="194" t="s">
        <v>188</v>
      </c>
      <c r="E202" s="39"/>
      <c r="F202" s="195" t="s">
        <v>311</v>
      </c>
      <c r="G202" s="39"/>
      <c r="H202" s="39"/>
      <c r="I202" s="196"/>
      <c r="J202" s="39"/>
      <c r="K202" s="39"/>
      <c r="L202" s="42"/>
      <c r="M202" s="197"/>
      <c r="N202" s="198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188</v>
      </c>
      <c r="AU202" s="20" t="s">
        <v>86</v>
      </c>
    </row>
    <row r="203" spans="1:65" s="2" customFormat="1" ht="11.25">
      <c r="A203" s="37"/>
      <c r="B203" s="38"/>
      <c r="C203" s="39"/>
      <c r="D203" s="199" t="s">
        <v>190</v>
      </c>
      <c r="E203" s="39"/>
      <c r="F203" s="200" t="s">
        <v>312</v>
      </c>
      <c r="G203" s="39"/>
      <c r="H203" s="39"/>
      <c r="I203" s="196"/>
      <c r="J203" s="39"/>
      <c r="K203" s="39"/>
      <c r="L203" s="42"/>
      <c r="M203" s="197"/>
      <c r="N203" s="198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190</v>
      </c>
      <c r="AU203" s="20" t="s">
        <v>86</v>
      </c>
    </row>
    <row r="204" spans="1:65" s="13" customFormat="1" ht="22.5">
      <c r="B204" s="201"/>
      <c r="C204" s="202"/>
      <c r="D204" s="194" t="s">
        <v>192</v>
      </c>
      <c r="E204" s="203" t="s">
        <v>19</v>
      </c>
      <c r="F204" s="204" t="s">
        <v>1238</v>
      </c>
      <c r="G204" s="202"/>
      <c r="H204" s="203" t="s">
        <v>19</v>
      </c>
      <c r="I204" s="205"/>
      <c r="J204" s="202"/>
      <c r="K204" s="202"/>
      <c r="L204" s="206"/>
      <c r="M204" s="207"/>
      <c r="N204" s="208"/>
      <c r="O204" s="208"/>
      <c r="P204" s="208"/>
      <c r="Q204" s="208"/>
      <c r="R204" s="208"/>
      <c r="S204" s="208"/>
      <c r="T204" s="209"/>
      <c r="AT204" s="210" t="s">
        <v>192</v>
      </c>
      <c r="AU204" s="210" t="s">
        <v>86</v>
      </c>
      <c r="AV204" s="13" t="s">
        <v>84</v>
      </c>
      <c r="AW204" s="13" t="s">
        <v>37</v>
      </c>
      <c r="AX204" s="13" t="s">
        <v>77</v>
      </c>
      <c r="AY204" s="210" t="s">
        <v>179</v>
      </c>
    </row>
    <row r="205" spans="1:65" s="13" customFormat="1" ht="11.25">
      <c r="B205" s="201"/>
      <c r="C205" s="202"/>
      <c r="D205" s="194" t="s">
        <v>192</v>
      </c>
      <c r="E205" s="203" t="s">
        <v>19</v>
      </c>
      <c r="F205" s="204" t="s">
        <v>1236</v>
      </c>
      <c r="G205" s="202"/>
      <c r="H205" s="203" t="s">
        <v>19</v>
      </c>
      <c r="I205" s="205"/>
      <c r="J205" s="202"/>
      <c r="K205" s="202"/>
      <c r="L205" s="206"/>
      <c r="M205" s="207"/>
      <c r="N205" s="208"/>
      <c r="O205" s="208"/>
      <c r="P205" s="208"/>
      <c r="Q205" s="208"/>
      <c r="R205" s="208"/>
      <c r="S205" s="208"/>
      <c r="T205" s="209"/>
      <c r="AT205" s="210" t="s">
        <v>192</v>
      </c>
      <c r="AU205" s="210" t="s">
        <v>86</v>
      </c>
      <c r="AV205" s="13" t="s">
        <v>84</v>
      </c>
      <c r="AW205" s="13" t="s">
        <v>37</v>
      </c>
      <c r="AX205" s="13" t="s">
        <v>77</v>
      </c>
      <c r="AY205" s="210" t="s">
        <v>179</v>
      </c>
    </row>
    <row r="206" spans="1:65" s="14" customFormat="1" ht="11.25">
      <c r="B206" s="211"/>
      <c r="C206" s="212"/>
      <c r="D206" s="194" t="s">
        <v>192</v>
      </c>
      <c r="E206" s="213" t="s">
        <v>19</v>
      </c>
      <c r="F206" s="214" t="s">
        <v>1239</v>
      </c>
      <c r="G206" s="212"/>
      <c r="H206" s="215">
        <v>2.5059999999999998</v>
      </c>
      <c r="I206" s="216"/>
      <c r="J206" s="212"/>
      <c r="K206" s="212"/>
      <c r="L206" s="217"/>
      <c r="M206" s="218"/>
      <c r="N206" s="219"/>
      <c r="O206" s="219"/>
      <c r="P206" s="219"/>
      <c r="Q206" s="219"/>
      <c r="R206" s="219"/>
      <c r="S206" s="219"/>
      <c r="T206" s="220"/>
      <c r="AT206" s="221" t="s">
        <v>192</v>
      </c>
      <c r="AU206" s="221" t="s">
        <v>86</v>
      </c>
      <c r="AV206" s="14" t="s">
        <v>86</v>
      </c>
      <c r="AW206" s="14" t="s">
        <v>37</v>
      </c>
      <c r="AX206" s="14" t="s">
        <v>84</v>
      </c>
      <c r="AY206" s="221" t="s">
        <v>179</v>
      </c>
    </row>
    <row r="207" spans="1:65" s="2" customFormat="1" ht="24.2" customHeight="1">
      <c r="A207" s="37"/>
      <c r="B207" s="38"/>
      <c r="C207" s="181" t="s">
        <v>322</v>
      </c>
      <c r="D207" s="181" t="s">
        <v>181</v>
      </c>
      <c r="E207" s="182" t="s">
        <v>316</v>
      </c>
      <c r="F207" s="183" t="s">
        <v>317</v>
      </c>
      <c r="G207" s="184" t="s">
        <v>228</v>
      </c>
      <c r="H207" s="185">
        <v>1.228</v>
      </c>
      <c r="I207" s="186"/>
      <c r="J207" s="187">
        <f>ROUND(I207*H207,2)</f>
        <v>0</v>
      </c>
      <c r="K207" s="183" t="s">
        <v>185</v>
      </c>
      <c r="L207" s="42"/>
      <c r="M207" s="188" t="s">
        <v>19</v>
      </c>
      <c r="N207" s="189" t="s">
        <v>48</v>
      </c>
      <c r="O207" s="67"/>
      <c r="P207" s="190">
        <f>O207*H207</f>
        <v>0</v>
      </c>
      <c r="Q207" s="190">
        <v>0</v>
      </c>
      <c r="R207" s="190">
        <f>Q207*H207</f>
        <v>0</v>
      </c>
      <c r="S207" s="190">
        <v>0</v>
      </c>
      <c r="T207" s="191">
        <f>S207*H207</f>
        <v>0</v>
      </c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R207" s="192" t="s">
        <v>186</v>
      </c>
      <c r="AT207" s="192" t="s">
        <v>181</v>
      </c>
      <c r="AU207" s="192" t="s">
        <v>86</v>
      </c>
      <c r="AY207" s="20" t="s">
        <v>179</v>
      </c>
      <c r="BE207" s="193">
        <f>IF(N207="základní",J207,0)</f>
        <v>0</v>
      </c>
      <c r="BF207" s="193">
        <f>IF(N207="snížená",J207,0)</f>
        <v>0</v>
      </c>
      <c r="BG207" s="193">
        <f>IF(N207="zákl. přenesená",J207,0)</f>
        <v>0</v>
      </c>
      <c r="BH207" s="193">
        <f>IF(N207="sníž. přenesená",J207,0)</f>
        <v>0</v>
      </c>
      <c r="BI207" s="193">
        <f>IF(N207="nulová",J207,0)</f>
        <v>0</v>
      </c>
      <c r="BJ207" s="20" t="s">
        <v>84</v>
      </c>
      <c r="BK207" s="193">
        <f>ROUND(I207*H207,2)</f>
        <v>0</v>
      </c>
      <c r="BL207" s="20" t="s">
        <v>186</v>
      </c>
      <c r="BM207" s="192" t="s">
        <v>318</v>
      </c>
    </row>
    <row r="208" spans="1:65" s="2" customFormat="1" ht="29.25">
      <c r="A208" s="37"/>
      <c r="B208" s="38"/>
      <c r="C208" s="39"/>
      <c r="D208" s="194" t="s">
        <v>188</v>
      </c>
      <c r="E208" s="39"/>
      <c r="F208" s="195" t="s">
        <v>319</v>
      </c>
      <c r="G208" s="39"/>
      <c r="H208" s="39"/>
      <c r="I208" s="196"/>
      <c r="J208" s="39"/>
      <c r="K208" s="39"/>
      <c r="L208" s="42"/>
      <c r="M208" s="197"/>
      <c r="N208" s="198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188</v>
      </c>
      <c r="AU208" s="20" t="s">
        <v>86</v>
      </c>
    </row>
    <row r="209" spans="1:65" s="2" customFormat="1" ht="11.25">
      <c r="A209" s="37"/>
      <c r="B209" s="38"/>
      <c r="C209" s="39"/>
      <c r="D209" s="199" t="s">
        <v>190</v>
      </c>
      <c r="E209" s="39"/>
      <c r="F209" s="200" t="s">
        <v>320</v>
      </c>
      <c r="G209" s="39"/>
      <c r="H209" s="39"/>
      <c r="I209" s="196"/>
      <c r="J209" s="39"/>
      <c r="K209" s="39"/>
      <c r="L209" s="42"/>
      <c r="M209" s="197"/>
      <c r="N209" s="198"/>
      <c r="O209" s="67"/>
      <c r="P209" s="67"/>
      <c r="Q209" s="67"/>
      <c r="R209" s="67"/>
      <c r="S209" s="67"/>
      <c r="T209" s="68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T209" s="20" t="s">
        <v>190</v>
      </c>
      <c r="AU209" s="20" t="s">
        <v>86</v>
      </c>
    </row>
    <row r="210" spans="1:65" s="13" customFormat="1" ht="11.25">
      <c r="B210" s="201"/>
      <c r="C210" s="202"/>
      <c r="D210" s="194" t="s">
        <v>192</v>
      </c>
      <c r="E210" s="203" t="s">
        <v>19</v>
      </c>
      <c r="F210" s="204" t="s">
        <v>321</v>
      </c>
      <c r="G210" s="202"/>
      <c r="H210" s="203" t="s">
        <v>19</v>
      </c>
      <c r="I210" s="205"/>
      <c r="J210" s="202"/>
      <c r="K210" s="202"/>
      <c r="L210" s="206"/>
      <c r="M210" s="207"/>
      <c r="N210" s="208"/>
      <c r="O210" s="208"/>
      <c r="P210" s="208"/>
      <c r="Q210" s="208"/>
      <c r="R210" s="208"/>
      <c r="S210" s="208"/>
      <c r="T210" s="209"/>
      <c r="AT210" s="210" t="s">
        <v>192</v>
      </c>
      <c r="AU210" s="210" t="s">
        <v>86</v>
      </c>
      <c r="AV210" s="13" t="s">
        <v>84</v>
      </c>
      <c r="AW210" s="13" t="s">
        <v>37</v>
      </c>
      <c r="AX210" s="13" t="s">
        <v>77</v>
      </c>
      <c r="AY210" s="210" t="s">
        <v>179</v>
      </c>
    </row>
    <row r="211" spans="1:65" s="14" customFormat="1" ht="11.25">
      <c r="B211" s="211"/>
      <c r="C211" s="212"/>
      <c r="D211" s="194" t="s">
        <v>192</v>
      </c>
      <c r="E211" s="213" t="s">
        <v>19</v>
      </c>
      <c r="F211" s="214" t="s">
        <v>1234</v>
      </c>
      <c r="G211" s="212"/>
      <c r="H211" s="215">
        <v>1.228</v>
      </c>
      <c r="I211" s="216"/>
      <c r="J211" s="212"/>
      <c r="K211" s="212"/>
      <c r="L211" s="217"/>
      <c r="M211" s="218"/>
      <c r="N211" s="219"/>
      <c r="O211" s="219"/>
      <c r="P211" s="219"/>
      <c r="Q211" s="219"/>
      <c r="R211" s="219"/>
      <c r="S211" s="219"/>
      <c r="T211" s="220"/>
      <c r="AT211" s="221" t="s">
        <v>192</v>
      </c>
      <c r="AU211" s="221" t="s">
        <v>86</v>
      </c>
      <c r="AV211" s="14" t="s">
        <v>86</v>
      </c>
      <c r="AW211" s="14" t="s">
        <v>37</v>
      </c>
      <c r="AX211" s="14" t="s">
        <v>84</v>
      </c>
      <c r="AY211" s="221" t="s">
        <v>179</v>
      </c>
    </row>
    <row r="212" spans="1:65" s="2" customFormat="1" ht="24.2" customHeight="1">
      <c r="A212" s="37"/>
      <c r="B212" s="38"/>
      <c r="C212" s="181" t="s">
        <v>329</v>
      </c>
      <c r="D212" s="181" t="s">
        <v>181</v>
      </c>
      <c r="E212" s="182" t="s">
        <v>323</v>
      </c>
      <c r="F212" s="183" t="s">
        <v>324</v>
      </c>
      <c r="G212" s="184" t="s">
        <v>228</v>
      </c>
      <c r="H212" s="185">
        <v>0.35799999999999998</v>
      </c>
      <c r="I212" s="186"/>
      <c r="J212" s="187">
        <f>ROUND(I212*H212,2)</f>
        <v>0</v>
      </c>
      <c r="K212" s="183" t="s">
        <v>185</v>
      </c>
      <c r="L212" s="42"/>
      <c r="M212" s="188" t="s">
        <v>19</v>
      </c>
      <c r="N212" s="189" t="s">
        <v>48</v>
      </c>
      <c r="O212" s="67"/>
      <c r="P212" s="190">
        <f>O212*H212</f>
        <v>0</v>
      </c>
      <c r="Q212" s="190">
        <v>0</v>
      </c>
      <c r="R212" s="190">
        <f>Q212*H212</f>
        <v>0</v>
      </c>
      <c r="S212" s="190">
        <v>0</v>
      </c>
      <c r="T212" s="191">
        <f>S212*H212</f>
        <v>0</v>
      </c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R212" s="192" t="s">
        <v>186</v>
      </c>
      <c r="AT212" s="192" t="s">
        <v>181</v>
      </c>
      <c r="AU212" s="192" t="s">
        <v>86</v>
      </c>
      <c r="AY212" s="20" t="s">
        <v>179</v>
      </c>
      <c r="BE212" s="193">
        <f>IF(N212="základní",J212,0)</f>
        <v>0</v>
      </c>
      <c r="BF212" s="193">
        <f>IF(N212="snížená",J212,0)</f>
        <v>0</v>
      </c>
      <c r="BG212" s="193">
        <f>IF(N212="zákl. přenesená",J212,0)</f>
        <v>0</v>
      </c>
      <c r="BH212" s="193">
        <f>IF(N212="sníž. přenesená",J212,0)</f>
        <v>0</v>
      </c>
      <c r="BI212" s="193">
        <f>IF(N212="nulová",J212,0)</f>
        <v>0</v>
      </c>
      <c r="BJ212" s="20" t="s">
        <v>84</v>
      </c>
      <c r="BK212" s="193">
        <f>ROUND(I212*H212,2)</f>
        <v>0</v>
      </c>
      <c r="BL212" s="20" t="s">
        <v>186</v>
      </c>
      <c r="BM212" s="192" t="s">
        <v>325</v>
      </c>
    </row>
    <row r="213" spans="1:65" s="2" customFormat="1" ht="29.25">
      <c r="A213" s="37"/>
      <c r="B213" s="38"/>
      <c r="C213" s="39"/>
      <c r="D213" s="194" t="s">
        <v>188</v>
      </c>
      <c r="E213" s="39"/>
      <c r="F213" s="195" t="s">
        <v>326</v>
      </c>
      <c r="G213" s="39"/>
      <c r="H213" s="39"/>
      <c r="I213" s="196"/>
      <c r="J213" s="39"/>
      <c r="K213" s="39"/>
      <c r="L213" s="42"/>
      <c r="M213" s="197"/>
      <c r="N213" s="198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188</v>
      </c>
      <c r="AU213" s="20" t="s">
        <v>86</v>
      </c>
    </row>
    <row r="214" spans="1:65" s="2" customFormat="1" ht="11.25">
      <c r="A214" s="37"/>
      <c r="B214" s="38"/>
      <c r="C214" s="39"/>
      <c r="D214" s="199" t="s">
        <v>190</v>
      </c>
      <c r="E214" s="39"/>
      <c r="F214" s="200" t="s">
        <v>327</v>
      </c>
      <c r="G214" s="39"/>
      <c r="H214" s="39"/>
      <c r="I214" s="196"/>
      <c r="J214" s="39"/>
      <c r="K214" s="39"/>
      <c r="L214" s="42"/>
      <c r="M214" s="197"/>
      <c r="N214" s="198"/>
      <c r="O214" s="67"/>
      <c r="P214" s="67"/>
      <c r="Q214" s="67"/>
      <c r="R214" s="67"/>
      <c r="S214" s="67"/>
      <c r="T214" s="68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20" t="s">
        <v>190</v>
      </c>
      <c r="AU214" s="20" t="s">
        <v>86</v>
      </c>
    </row>
    <row r="215" spans="1:65" s="13" customFormat="1" ht="22.5">
      <c r="B215" s="201"/>
      <c r="C215" s="202"/>
      <c r="D215" s="194" t="s">
        <v>192</v>
      </c>
      <c r="E215" s="203" t="s">
        <v>19</v>
      </c>
      <c r="F215" s="204" t="s">
        <v>328</v>
      </c>
      <c r="G215" s="202"/>
      <c r="H215" s="203" t="s">
        <v>19</v>
      </c>
      <c r="I215" s="205"/>
      <c r="J215" s="202"/>
      <c r="K215" s="202"/>
      <c r="L215" s="206"/>
      <c r="M215" s="207"/>
      <c r="N215" s="208"/>
      <c r="O215" s="208"/>
      <c r="P215" s="208"/>
      <c r="Q215" s="208"/>
      <c r="R215" s="208"/>
      <c r="S215" s="208"/>
      <c r="T215" s="209"/>
      <c r="AT215" s="210" t="s">
        <v>192</v>
      </c>
      <c r="AU215" s="210" t="s">
        <v>86</v>
      </c>
      <c r="AV215" s="13" t="s">
        <v>84</v>
      </c>
      <c r="AW215" s="13" t="s">
        <v>37</v>
      </c>
      <c r="AX215" s="13" t="s">
        <v>77</v>
      </c>
      <c r="AY215" s="210" t="s">
        <v>179</v>
      </c>
    </row>
    <row r="216" spans="1:65" s="14" customFormat="1" ht="11.25">
      <c r="B216" s="211"/>
      <c r="C216" s="212"/>
      <c r="D216" s="194" t="s">
        <v>192</v>
      </c>
      <c r="E216" s="213" t="s">
        <v>19</v>
      </c>
      <c r="F216" s="214" t="s">
        <v>878</v>
      </c>
      <c r="G216" s="212"/>
      <c r="H216" s="215">
        <v>0.35799999999999998</v>
      </c>
      <c r="I216" s="216"/>
      <c r="J216" s="212"/>
      <c r="K216" s="212"/>
      <c r="L216" s="217"/>
      <c r="M216" s="218"/>
      <c r="N216" s="219"/>
      <c r="O216" s="219"/>
      <c r="P216" s="219"/>
      <c r="Q216" s="219"/>
      <c r="R216" s="219"/>
      <c r="S216" s="219"/>
      <c r="T216" s="220"/>
      <c r="AT216" s="221" t="s">
        <v>192</v>
      </c>
      <c r="AU216" s="221" t="s">
        <v>86</v>
      </c>
      <c r="AV216" s="14" t="s">
        <v>86</v>
      </c>
      <c r="AW216" s="14" t="s">
        <v>37</v>
      </c>
      <c r="AX216" s="14" t="s">
        <v>84</v>
      </c>
      <c r="AY216" s="221" t="s">
        <v>179</v>
      </c>
    </row>
    <row r="217" spans="1:65" s="2" customFormat="1" ht="33" customHeight="1">
      <c r="A217" s="37"/>
      <c r="B217" s="38"/>
      <c r="C217" s="181" t="s">
        <v>339</v>
      </c>
      <c r="D217" s="181" t="s">
        <v>181</v>
      </c>
      <c r="E217" s="182" t="s">
        <v>330</v>
      </c>
      <c r="F217" s="183" t="s">
        <v>331</v>
      </c>
      <c r="G217" s="184" t="s">
        <v>332</v>
      </c>
      <c r="H217" s="185">
        <v>2.6970000000000001</v>
      </c>
      <c r="I217" s="186"/>
      <c r="J217" s="187">
        <f>ROUND(I217*H217,2)</f>
        <v>0</v>
      </c>
      <c r="K217" s="183" t="s">
        <v>185</v>
      </c>
      <c r="L217" s="42"/>
      <c r="M217" s="188" t="s">
        <v>19</v>
      </c>
      <c r="N217" s="189" t="s">
        <v>48</v>
      </c>
      <c r="O217" s="67"/>
      <c r="P217" s="190">
        <f>O217*H217</f>
        <v>0</v>
      </c>
      <c r="Q217" s="190">
        <v>0</v>
      </c>
      <c r="R217" s="190">
        <f>Q217*H217</f>
        <v>0</v>
      </c>
      <c r="S217" s="190">
        <v>0</v>
      </c>
      <c r="T217" s="191">
        <f>S217*H217</f>
        <v>0</v>
      </c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R217" s="192" t="s">
        <v>186</v>
      </c>
      <c r="AT217" s="192" t="s">
        <v>181</v>
      </c>
      <c r="AU217" s="192" t="s">
        <v>86</v>
      </c>
      <c r="AY217" s="20" t="s">
        <v>179</v>
      </c>
      <c r="BE217" s="193">
        <f>IF(N217="základní",J217,0)</f>
        <v>0</v>
      </c>
      <c r="BF217" s="193">
        <f>IF(N217="snížená",J217,0)</f>
        <v>0</v>
      </c>
      <c r="BG217" s="193">
        <f>IF(N217="zákl. přenesená",J217,0)</f>
        <v>0</v>
      </c>
      <c r="BH217" s="193">
        <f>IF(N217="sníž. přenesená",J217,0)</f>
        <v>0</v>
      </c>
      <c r="BI217" s="193">
        <f>IF(N217="nulová",J217,0)</f>
        <v>0</v>
      </c>
      <c r="BJ217" s="20" t="s">
        <v>84</v>
      </c>
      <c r="BK217" s="193">
        <f>ROUND(I217*H217,2)</f>
        <v>0</v>
      </c>
      <c r="BL217" s="20" t="s">
        <v>186</v>
      </c>
      <c r="BM217" s="192" t="s">
        <v>333</v>
      </c>
    </row>
    <row r="218" spans="1:65" s="2" customFormat="1" ht="29.25">
      <c r="A218" s="37"/>
      <c r="B218" s="38"/>
      <c r="C218" s="39"/>
      <c r="D218" s="194" t="s">
        <v>188</v>
      </c>
      <c r="E218" s="39"/>
      <c r="F218" s="195" t="s">
        <v>334</v>
      </c>
      <c r="G218" s="39"/>
      <c r="H218" s="39"/>
      <c r="I218" s="196"/>
      <c r="J218" s="39"/>
      <c r="K218" s="39"/>
      <c r="L218" s="42"/>
      <c r="M218" s="197"/>
      <c r="N218" s="198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188</v>
      </c>
      <c r="AU218" s="20" t="s">
        <v>86</v>
      </c>
    </row>
    <row r="219" spans="1:65" s="2" customFormat="1" ht="11.25">
      <c r="A219" s="37"/>
      <c r="B219" s="38"/>
      <c r="C219" s="39"/>
      <c r="D219" s="199" t="s">
        <v>190</v>
      </c>
      <c r="E219" s="39"/>
      <c r="F219" s="200" t="s">
        <v>335</v>
      </c>
      <c r="G219" s="39"/>
      <c r="H219" s="39"/>
      <c r="I219" s="196"/>
      <c r="J219" s="39"/>
      <c r="K219" s="39"/>
      <c r="L219" s="42"/>
      <c r="M219" s="197"/>
      <c r="N219" s="198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190</v>
      </c>
      <c r="AU219" s="20" t="s">
        <v>86</v>
      </c>
    </row>
    <row r="220" spans="1:65" s="13" customFormat="1" ht="11.25">
      <c r="B220" s="201"/>
      <c r="C220" s="202"/>
      <c r="D220" s="194" t="s">
        <v>192</v>
      </c>
      <c r="E220" s="203" t="s">
        <v>19</v>
      </c>
      <c r="F220" s="204" t="s">
        <v>336</v>
      </c>
      <c r="G220" s="202"/>
      <c r="H220" s="203" t="s">
        <v>19</v>
      </c>
      <c r="I220" s="205"/>
      <c r="J220" s="202"/>
      <c r="K220" s="202"/>
      <c r="L220" s="206"/>
      <c r="M220" s="207"/>
      <c r="N220" s="208"/>
      <c r="O220" s="208"/>
      <c r="P220" s="208"/>
      <c r="Q220" s="208"/>
      <c r="R220" s="208"/>
      <c r="S220" s="208"/>
      <c r="T220" s="209"/>
      <c r="AT220" s="210" t="s">
        <v>192</v>
      </c>
      <c r="AU220" s="210" t="s">
        <v>86</v>
      </c>
      <c r="AV220" s="13" t="s">
        <v>84</v>
      </c>
      <c r="AW220" s="13" t="s">
        <v>37</v>
      </c>
      <c r="AX220" s="13" t="s">
        <v>77</v>
      </c>
      <c r="AY220" s="210" t="s">
        <v>179</v>
      </c>
    </row>
    <row r="221" spans="1:65" s="14" customFormat="1" ht="11.25">
      <c r="B221" s="211"/>
      <c r="C221" s="212"/>
      <c r="D221" s="194" t="s">
        <v>192</v>
      </c>
      <c r="E221" s="213" t="s">
        <v>19</v>
      </c>
      <c r="F221" s="214" t="s">
        <v>1240</v>
      </c>
      <c r="G221" s="212"/>
      <c r="H221" s="215">
        <v>2.0880000000000001</v>
      </c>
      <c r="I221" s="216"/>
      <c r="J221" s="212"/>
      <c r="K221" s="212"/>
      <c r="L221" s="217"/>
      <c r="M221" s="218"/>
      <c r="N221" s="219"/>
      <c r="O221" s="219"/>
      <c r="P221" s="219"/>
      <c r="Q221" s="219"/>
      <c r="R221" s="219"/>
      <c r="S221" s="219"/>
      <c r="T221" s="220"/>
      <c r="AT221" s="221" t="s">
        <v>192</v>
      </c>
      <c r="AU221" s="221" t="s">
        <v>86</v>
      </c>
      <c r="AV221" s="14" t="s">
        <v>86</v>
      </c>
      <c r="AW221" s="14" t="s">
        <v>37</v>
      </c>
      <c r="AX221" s="14" t="s">
        <v>77</v>
      </c>
      <c r="AY221" s="221" t="s">
        <v>179</v>
      </c>
    </row>
    <row r="222" spans="1:65" s="14" customFormat="1" ht="11.25">
      <c r="B222" s="211"/>
      <c r="C222" s="212"/>
      <c r="D222" s="194" t="s">
        <v>192</v>
      </c>
      <c r="E222" s="213" t="s">
        <v>19</v>
      </c>
      <c r="F222" s="214" t="s">
        <v>881</v>
      </c>
      <c r="G222" s="212"/>
      <c r="H222" s="215">
        <v>0.60899999999999999</v>
      </c>
      <c r="I222" s="216"/>
      <c r="J222" s="212"/>
      <c r="K222" s="212"/>
      <c r="L222" s="217"/>
      <c r="M222" s="218"/>
      <c r="N222" s="219"/>
      <c r="O222" s="219"/>
      <c r="P222" s="219"/>
      <c r="Q222" s="219"/>
      <c r="R222" s="219"/>
      <c r="S222" s="219"/>
      <c r="T222" s="220"/>
      <c r="AT222" s="221" t="s">
        <v>192</v>
      </c>
      <c r="AU222" s="221" t="s">
        <v>86</v>
      </c>
      <c r="AV222" s="14" t="s">
        <v>86</v>
      </c>
      <c r="AW222" s="14" t="s">
        <v>37</v>
      </c>
      <c r="AX222" s="14" t="s">
        <v>77</v>
      </c>
      <c r="AY222" s="221" t="s">
        <v>179</v>
      </c>
    </row>
    <row r="223" spans="1:65" s="15" customFormat="1" ht="11.25">
      <c r="B223" s="222"/>
      <c r="C223" s="223"/>
      <c r="D223" s="194" t="s">
        <v>192</v>
      </c>
      <c r="E223" s="224" t="s">
        <v>19</v>
      </c>
      <c r="F223" s="225" t="s">
        <v>205</v>
      </c>
      <c r="G223" s="223"/>
      <c r="H223" s="226">
        <v>2.6970000000000001</v>
      </c>
      <c r="I223" s="227"/>
      <c r="J223" s="223"/>
      <c r="K223" s="223"/>
      <c r="L223" s="228"/>
      <c r="M223" s="229"/>
      <c r="N223" s="230"/>
      <c r="O223" s="230"/>
      <c r="P223" s="230"/>
      <c r="Q223" s="230"/>
      <c r="R223" s="230"/>
      <c r="S223" s="230"/>
      <c r="T223" s="231"/>
      <c r="AT223" s="232" t="s">
        <v>192</v>
      </c>
      <c r="AU223" s="232" t="s">
        <v>86</v>
      </c>
      <c r="AV223" s="15" t="s">
        <v>186</v>
      </c>
      <c r="AW223" s="15" t="s">
        <v>37</v>
      </c>
      <c r="AX223" s="15" t="s">
        <v>84</v>
      </c>
      <c r="AY223" s="232" t="s">
        <v>179</v>
      </c>
    </row>
    <row r="224" spans="1:65" s="2" customFormat="1" ht="16.5" customHeight="1">
      <c r="A224" s="37"/>
      <c r="B224" s="38"/>
      <c r="C224" s="181" t="s">
        <v>346</v>
      </c>
      <c r="D224" s="181" t="s">
        <v>181</v>
      </c>
      <c r="E224" s="182" t="s">
        <v>340</v>
      </c>
      <c r="F224" s="183" t="s">
        <v>341</v>
      </c>
      <c r="G224" s="184" t="s">
        <v>228</v>
      </c>
      <c r="H224" s="185">
        <v>1.5860000000000001</v>
      </c>
      <c r="I224" s="186"/>
      <c r="J224" s="187">
        <f>ROUND(I224*H224,2)</f>
        <v>0</v>
      </c>
      <c r="K224" s="183" t="s">
        <v>185</v>
      </c>
      <c r="L224" s="42"/>
      <c r="M224" s="188" t="s">
        <v>19</v>
      </c>
      <c r="N224" s="189" t="s">
        <v>48</v>
      </c>
      <c r="O224" s="67"/>
      <c r="P224" s="190">
        <f>O224*H224</f>
        <v>0</v>
      </c>
      <c r="Q224" s="190">
        <v>0</v>
      </c>
      <c r="R224" s="190">
        <f>Q224*H224</f>
        <v>0</v>
      </c>
      <c r="S224" s="190">
        <v>0</v>
      </c>
      <c r="T224" s="191">
        <f>S224*H224</f>
        <v>0</v>
      </c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R224" s="192" t="s">
        <v>186</v>
      </c>
      <c r="AT224" s="192" t="s">
        <v>181</v>
      </c>
      <c r="AU224" s="192" t="s">
        <v>86</v>
      </c>
      <c r="AY224" s="20" t="s">
        <v>179</v>
      </c>
      <c r="BE224" s="193">
        <f>IF(N224="základní",J224,0)</f>
        <v>0</v>
      </c>
      <c r="BF224" s="193">
        <f>IF(N224="snížená",J224,0)</f>
        <v>0</v>
      </c>
      <c r="BG224" s="193">
        <f>IF(N224="zákl. přenesená",J224,0)</f>
        <v>0</v>
      </c>
      <c r="BH224" s="193">
        <f>IF(N224="sníž. přenesená",J224,0)</f>
        <v>0</v>
      </c>
      <c r="BI224" s="193">
        <f>IF(N224="nulová",J224,0)</f>
        <v>0</v>
      </c>
      <c r="BJ224" s="20" t="s">
        <v>84</v>
      </c>
      <c r="BK224" s="193">
        <f>ROUND(I224*H224,2)</f>
        <v>0</v>
      </c>
      <c r="BL224" s="20" t="s">
        <v>186</v>
      </c>
      <c r="BM224" s="192" t="s">
        <v>342</v>
      </c>
    </row>
    <row r="225" spans="1:65" s="2" customFormat="1" ht="19.5">
      <c r="A225" s="37"/>
      <c r="B225" s="38"/>
      <c r="C225" s="39"/>
      <c r="D225" s="194" t="s">
        <v>188</v>
      </c>
      <c r="E225" s="39"/>
      <c r="F225" s="195" t="s">
        <v>343</v>
      </c>
      <c r="G225" s="39"/>
      <c r="H225" s="39"/>
      <c r="I225" s="196"/>
      <c r="J225" s="39"/>
      <c r="K225" s="39"/>
      <c r="L225" s="42"/>
      <c r="M225" s="197"/>
      <c r="N225" s="198"/>
      <c r="O225" s="67"/>
      <c r="P225" s="67"/>
      <c r="Q225" s="67"/>
      <c r="R225" s="67"/>
      <c r="S225" s="67"/>
      <c r="T225" s="68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20" t="s">
        <v>188</v>
      </c>
      <c r="AU225" s="20" t="s">
        <v>86</v>
      </c>
    </row>
    <row r="226" spans="1:65" s="2" customFormat="1" ht="11.25">
      <c r="A226" s="37"/>
      <c r="B226" s="38"/>
      <c r="C226" s="39"/>
      <c r="D226" s="199" t="s">
        <v>190</v>
      </c>
      <c r="E226" s="39"/>
      <c r="F226" s="200" t="s">
        <v>344</v>
      </c>
      <c r="G226" s="39"/>
      <c r="H226" s="39"/>
      <c r="I226" s="196"/>
      <c r="J226" s="39"/>
      <c r="K226" s="39"/>
      <c r="L226" s="42"/>
      <c r="M226" s="197"/>
      <c r="N226" s="198"/>
      <c r="O226" s="67"/>
      <c r="P226" s="67"/>
      <c r="Q226" s="67"/>
      <c r="R226" s="67"/>
      <c r="S226" s="67"/>
      <c r="T226" s="68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T226" s="20" t="s">
        <v>190</v>
      </c>
      <c r="AU226" s="20" t="s">
        <v>86</v>
      </c>
    </row>
    <row r="227" spans="1:65" s="14" customFormat="1" ht="11.25">
      <c r="B227" s="211"/>
      <c r="C227" s="212"/>
      <c r="D227" s="194" t="s">
        <v>192</v>
      </c>
      <c r="E227" s="213" t="s">
        <v>19</v>
      </c>
      <c r="F227" s="214" t="s">
        <v>1234</v>
      </c>
      <c r="G227" s="212"/>
      <c r="H227" s="215">
        <v>1.228</v>
      </c>
      <c r="I227" s="216"/>
      <c r="J227" s="212"/>
      <c r="K227" s="212"/>
      <c r="L227" s="217"/>
      <c r="M227" s="218"/>
      <c r="N227" s="219"/>
      <c r="O227" s="219"/>
      <c r="P227" s="219"/>
      <c r="Q227" s="219"/>
      <c r="R227" s="219"/>
      <c r="S227" s="219"/>
      <c r="T227" s="220"/>
      <c r="AT227" s="221" t="s">
        <v>192</v>
      </c>
      <c r="AU227" s="221" t="s">
        <v>86</v>
      </c>
      <c r="AV227" s="14" t="s">
        <v>86</v>
      </c>
      <c r="AW227" s="14" t="s">
        <v>37</v>
      </c>
      <c r="AX227" s="14" t="s">
        <v>77</v>
      </c>
      <c r="AY227" s="221" t="s">
        <v>179</v>
      </c>
    </row>
    <row r="228" spans="1:65" s="14" customFormat="1" ht="11.25">
      <c r="B228" s="211"/>
      <c r="C228" s="212"/>
      <c r="D228" s="194" t="s">
        <v>192</v>
      </c>
      <c r="E228" s="213" t="s">
        <v>19</v>
      </c>
      <c r="F228" s="214" t="s">
        <v>882</v>
      </c>
      <c r="G228" s="212"/>
      <c r="H228" s="215">
        <v>0.35799999999999998</v>
      </c>
      <c r="I228" s="216"/>
      <c r="J228" s="212"/>
      <c r="K228" s="212"/>
      <c r="L228" s="217"/>
      <c r="M228" s="218"/>
      <c r="N228" s="219"/>
      <c r="O228" s="219"/>
      <c r="P228" s="219"/>
      <c r="Q228" s="219"/>
      <c r="R228" s="219"/>
      <c r="S228" s="219"/>
      <c r="T228" s="220"/>
      <c r="AT228" s="221" t="s">
        <v>192</v>
      </c>
      <c r="AU228" s="221" t="s">
        <v>86</v>
      </c>
      <c r="AV228" s="14" t="s">
        <v>86</v>
      </c>
      <c r="AW228" s="14" t="s">
        <v>37</v>
      </c>
      <c r="AX228" s="14" t="s">
        <v>77</v>
      </c>
      <c r="AY228" s="221" t="s">
        <v>179</v>
      </c>
    </row>
    <row r="229" spans="1:65" s="15" customFormat="1" ht="11.25">
      <c r="B229" s="222"/>
      <c r="C229" s="223"/>
      <c r="D229" s="194" t="s">
        <v>192</v>
      </c>
      <c r="E229" s="224" t="s">
        <v>19</v>
      </c>
      <c r="F229" s="225" t="s">
        <v>205</v>
      </c>
      <c r="G229" s="223"/>
      <c r="H229" s="226">
        <v>1.5860000000000001</v>
      </c>
      <c r="I229" s="227"/>
      <c r="J229" s="223"/>
      <c r="K229" s="223"/>
      <c r="L229" s="228"/>
      <c r="M229" s="229"/>
      <c r="N229" s="230"/>
      <c r="O229" s="230"/>
      <c r="P229" s="230"/>
      <c r="Q229" s="230"/>
      <c r="R229" s="230"/>
      <c r="S229" s="230"/>
      <c r="T229" s="231"/>
      <c r="AT229" s="232" t="s">
        <v>192</v>
      </c>
      <c r="AU229" s="232" t="s">
        <v>86</v>
      </c>
      <c r="AV229" s="15" t="s">
        <v>186</v>
      </c>
      <c r="AW229" s="15" t="s">
        <v>37</v>
      </c>
      <c r="AX229" s="15" t="s">
        <v>84</v>
      </c>
      <c r="AY229" s="232" t="s">
        <v>179</v>
      </c>
    </row>
    <row r="230" spans="1:65" s="2" customFormat="1" ht="24.2" customHeight="1">
      <c r="A230" s="37"/>
      <c r="B230" s="38"/>
      <c r="C230" s="181" t="s">
        <v>358</v>
      </c>
      <c r="D230" s="181" t="s">
        <v>181</v>
      </c>
      <c r="E230" s="182" t="s">
        <v>347</v>
      </c>
      <c r="F230" s="183" t="s">
        <v>348</v>
      </c>
      <c r="G230" s="184" t="s">
        <v>228</v>
      </c>
      <c r="H230" s="185">
        <v>2.59</v>
      </c>
      <c r="I230" s="186"/>
      <c r="J230" s="187">
        <f>ROUND(I230*H230,2)</f>
        <v>0</v>
      </c>
      <c r="K230" s="183" t="s">
        <v>185</v>
      </c>
      <c r="L230" s="42"/>
      <c r="M230" s="188" t="s">
        <v>19</v>
      </c>
      <c r="N230" s="189" t="s">
        <v>48</v>
      </c>
      <c r="O230" s="67"/>
      <c r="P230" s="190">
        <f>O230*H230</f>
        <v>0</v>
      </c>
      <c r="Q230" s="190">
        <v>0</v>
      </c>
      <c r="R230" s="190">
        <f>Q230*H230</f>
        <v>0</v>
      </c>
      <c r="S230" s="190">
        <v>0</v>
      </c>
      <c r="T230" s="191">
        <f>S230*H230</f>
        <v>0</v>
      </c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R230" s="192" t="s">
        <v>186</v>
      </c>
      <c r="AT230" s="192" t="s">
        <v>181</v>
      </c>
      <c r="AU230" s="192" t="s">
        <v>86</v>
      </c>
      <c r="AY230" s="20" t="s">
        <v>179</v>
      </c>
      <c r="BE230" s="193">
        <f>IF(N230="základní",J230,0)</f>
        <v>0</v>
      </c>
      <c r="BF230" s="193">
        <f>IF(N230="snížená",J230,0)</f>
        <v>0</v>
      </c>
      <c r="BG230" s="193">
        <f>IF(N230="zákl. přenesená",J230,0)</f>
        <v>0</v>
      </c>
      <c r="BH230" s="193">
        <f>IF(N230="sníž. přenesená",J230,0)</f>
        <v>0</v>
      </c>
      <c r="BI230" s="193">
        <f>IF(N230="nulová",J230,0)</f>
        <v>0</v>
      </c>
      <c r="BJ230" s="20" t="s">
        <v>84</v>
      </c>
      <c r="BK230" s="193">
        <f>ROUND(I230*H230,2)</f>
        <v>0</v>
      </c>
      <c r="BL230" s="20" t="s">
        <v>186</v>
      </c>
      <c r="BM230" s="192" t="s">
        <v>349</v>
      </c>
    </row>
    <row r="231" spans="1:65" s="2" customFormat="1" ht="29.25">
      <c r="A231" s="37"/>
      <c r="B231" s="38"/>
      <c r="C231" s="39"/>
      <c r="D231" s="194" t="s">
        <v>188</v>
      </c>
      <c r="E231" s="39"/>
      <c r="F231" s="195" t="s">
        <v>350</v>
      </c>
      <c r="G231" s="39"/>
      <c r="H231" s="39"/>
      <c r="I231" s="196"/>
      <c r="J231" s="39"/>
      <c r="K231" s="39"/>
      <c r="L231" s="42"/>
      <c r="M231" s="197"/>
      <c r="N231" s="198"/>
      <c r="O231" s="67"/>
      <c r="P231" s="67"/>
      <c r="Q231" s="67"/>
      <c r="R231" s="67"/>
      <c r="S231" s="67"/>
      <c r="T231" s="68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T231" s="20" t="s">
        <v>188</v>
      </c>
      <c r="AU231" s="20" t="s">
        <v>86</v>
      </c>
    </row>
    <row r="232" spans="1:65" s="2" customFormat="1" ht="11.25">
      <c r="A232" s="37"/>
      <c r="B232" s="38"/>
      <c r="C232" s="39"/>
      <c r="D232" s="199" t="s">
        <v>190</v>
      </c>
      <c r="E232" s="39"/>
      <c r="F232" s="200" t="s">
        <v>351</v>
      </c>
      <c r="G232" s="39"/>
      <c r="H232" s="39"/>
      <c r="I232" s="196"/>
      <c r="J232" s="39"/>
      <c r="K232" s="39"/>
      <c r="L232" s="42"/>
      <c r="M232" s="197"/>
      <c r="N232" s="198"/>
      <c r="O232" s="67"/>
      <c r="P232" s="67"/>
      <c r="Q232" s="67"/>
      <c r="R232" s="67"/>
      <c r="S232" s="67"/>
      <c r="T232" s="68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T232" s="20" t="s">
        <v>190</v>
      </c>
      <c r="AU232" s="20" t="s">
        <v>86</v>
      </c>
    </row>
    <row r="233" spans="1:65" s="13" customFormat="1" ht="22.5">
      <c r="B233" s="201"/>
      <c r="C233" s="202"/>
      <c r="D233" s="194" t="s">
        <v>192</v>
      </c>
      <c r="E233" s="203" t="s">
        <v>19</v>
      </c>
      <c r="F233" s="204" t="s">
        <v>1241</v>
      </c>
      <c r="G233" s="202"/>
      <c r="H233" s="203" t="s">
        <v>19</v>
      </c>
      <c r="I233" s="205"/>
      <c r="J233" s="202"/>
      <c r="K233" s="202"/>
      <c r="L233" s="206"/>
      <c r="M233" s="207"/>
      <c r="N233" s="208"/>
      <c r="O233" s="208"/>
      <c r="P233" s="208"/>
      <c r="Q233" s="208"/>
      <c r="R233" s="208"/>
      <c r="S233" s="208"/>
      <c r="T233" s="209"/>
      <c r="AT233" s="210" t="s">
        <v>192</v>
      </c>
      <c r="AU233" s="210" t="s">
        <v>86</v>
      </c>
      <c r="AV233" s="13" t="s">
        <v>84</v>
      </c>
      <c r="AW233" s="13" t="s">
        <v>37</v>
      </c>
      <c r="AX233" s="13" t="s">
        <v>77</v>
      </c>
      <c r="AY233" s="210" t="s">
        <v>179</v>
      </c>
    </row>
    <row r="234" spans="1:65" s="13" customFormat="1" ht="22.5">
      <c r="B234" s="201"/>
      <c r="C234" s="202"/>
      <c r="D234" s="194" t="s">
        <v>192</v>
      </c>
      <c r="E234" s="203" t="s">
        <v>19</v>
      </c>
      <c r="F234" s="204" t="s">
        <v>1242</v>
      </c>
      <c r="G234" s="202"/>
      <c r="H234" s="203" t="s">
        <v>19</v>
      </c>
      <c r="I234" s="205"/>
      <c r="J234" s="202"/>
      <c r="K234" s="202"/>
      <c r="L234" s="206"/>
      <c r="M234" s="207"/>
      <c r="N234" s="208"/>
      <c r="O234" s="208"/>
      <c r="P234" s="208"/>
      <c r="Q234" s="208"/>
      <c r="R234" s="208"/>
      <c r="S234" s="208"/>
      <c r="T234" s="209"/>
      <c r="AT234" s="210" t="s">
        <v>192</v>
      </c>
      <c r="AU234" s="210" t="s">
        <v>86</v>
      </c>
      <c r="AV234" s="13" t="s">
        <v>84</v>
      </c>
      <c r="AW234" s="13" t="s">
        <v>37</v>
      </c>
      <c r="AX234" s="13" t="s">
        <v>77</v>
      </c>
      <c r="AY234" s="210" t="s">
        <v>179</v>
      </c>
    </row>
    <row r="235" spans="1:65" s="14" customFormat="1" ht="11.25">
      <c r="B235" s="211"/>
      <c r="C235" s="212"/>
      <c r="D235" s="194" t="s">
        <v>192</v>
      </c>
      <c r="E235" s="213" t="s">
        <v>19</v>
      </c>
      <c r="F235" s="214" t="s">
        <v>1243</v>
      </c>
      <c r="G235" s="212"/>
      <c r="H235" s="215">
        <v>2.2000000000000002</v>
      </c>
      <c r="I235" s="216"/>
      <c r="J235" s="212"/>
      <c r="K235" s="212"/>
      <c r="L235" s="217"/>
      <c r="M235" s="218"/>
      <c r="N235" s="219"/>
      <c r="O235" s="219"/>
      <c r="P235" s="219"/>
      <c r="Q235" s="219"/>
      <c r="R235" s="219"/>
      <c r="S235" s="219"/>
      <c r="T235" s="220"/>
      <c r="AT235" s="221" t="s">
        <v>192</v>
      </c>
      <c r="AU235" s="221" t="s">
        <v>86</v>
      </c>
      <c r="AV235" s="14" t="s">
        <v>86</v>
      </c>
      <c r="AW235" s="14" t="s">
        <v>37</v>
      </c>
      <c r="AX235" s="14" t="s">
        <v>77</v>
      </c>
      <c r="AY235" s="221" t="s">
        <v>179</v>
      </c>
    </row>
    <row r="236" spans="1:65" s="13" customFormat="1" ht="22.5">
      <c r="B236" s="201"/>
      <c r="C236" s="202"/>
      <c r="D236" s="194" t="s">
        <v>192</v>
      </c>
      <c r="E236" s="203" t="s">
        <v>19</v>
      </c>
      <c r="F236" s="204" t="s">
        <v>1244</v>
      </c>
      <c r="G236" s="202"/>
      <c r="H236" s="203" t="s">
        <v>19</v>
      </c>
      <c r="I236" s="205"/>
      <c r="J236" s="202"/>
      <c r="K236" s="202"/>
      <c r="L236" s="206"/>
      <c r="M236" s="207"/>
      <c r="N236" s="208"/>
      <c r="O236" s="208"/>
      <c r="P236" s="208"/>
      <c r="Q236" s="208"/>
      <c r="R236" s="208"/>
      <c r="S236" s="208"/>
      <c r="T236" s="209"/>
      <c r="AT236" s="210" t="s">
        <v>192</v>
      </c>
      <c r="AU236" s="210" t="s">
        <v>86</v>
      </c>
      <c r="AV236" s="13" t="s">
        <v>84</v>
      </c>
      <c r="AW236" s="13" t="s">
        <v>37</v>
      </c>
      <c r="AX236" s="13" t="s">
        <v>77</v>
      </c>
      <c r="AY236" s="210" t="s">
        <v>179</v>
      </c>
    </row>
    <row r="237" spans="1:65" s="13" customFormat="1" ht="22.5">
      <c r="B237" s="201"/>
      <c r="C237" s="202"/>
      <c r="D237" s="194" t="s">
        <v>192</v>
      </c>
      <c r="E237" s="203" t="s">
        <v>19</v>
      </c>
      <c r="F237" s="204" t="s">
        <v>356</v>
      </c>
      <c r="G237" s="202"/>
      <c r="H237" s="203" t="s">
        <v>19</v>
      </c>
      <c r="I237" s="205"/>
      <c r="J237" s="202"/>
      <c r="K237" s="202"/>
      <c r="L237" s="206"/>
      <c r="M237" s="207"/>
      <c r="N237" s="208"/>
      <c r="O237" s="208"/>
      <c r="P237" s="208"/>
      <c r="Q237" s="208"/>
      <c r="R237" s="208"/>
      <c r="S237" s="208"/>
      <c r="T237" s="209"/>
      <c r="AT237" s="210" t="s">
        <v>192</v>
      </c>
      <c r="AU237" s="210" t="s">
        <v>86</v>
      </c>
      <c r="AV237" s="13" t="s">
        <v>84</v>
      </c>
      <c r="AW237" s="13" t="s">
        <v>37</v>
      </c>
      <c r="AX237" s="13" t="s">
        <v>77</v>
      </c>
      <c r="AY237" s="210" t="s">
        <v>179</v>
      </c>
    </row>
    <row r="238" spans="1:65" s="14" customFormat="1" ht="11.25">
      <c r="B238" s="211"/>
      <c r="C238" s="212"/>
      <c r="D238" s="194" t="s">
        <v>192</v>
      </c>
      <c r="E238" s="213" t="s">
        <v>19</v>
      </c>
      <c r="F238" s="214" t="s">
        <v>1245</v>
      </c>
      <c r="G238" s="212"/>
      <c r="H238" s="215">
        <v>0.39</v>
      </c>
      <c r="I238" s="216"/>
      <c r="J238" s="212"/>
      <c r="K238" s="212"/>
      <c r="L238" s="217"/>
      <c r="M238" s="218"/>
      <c r="N238" s="219"/>
      <c r="O238" s="219"/>
      <c r="P238" s="219"/>
      <c r="Q238" s="219"/>
      <c r="R238" s="219"/>
      <c r="S238" s="219"/>
      <c r="T238" s="220"/>
      <c r="AT238" s="221" t="s">
        <v>192</v>
      </c>
      <c r="AU238" s="221" t="s">
        <v>86</v>
      </c>
      <c r="AV238" s="14" t="s">
        <v>86</v>
      </c>
      <c r="AW238" s="14" t="s">
        <v>37</v>
      </c>
      <c r="AX238" s="14" t="s">
        <v>77</v>
      </c>
      <c r="AY238" s="221" t="s">
        <v>179</v>
      </c>
    </row>
    <row r="239" spans="1:65" s="15" customFormat="1" ht="11.25">
      <c r="B239" s="222"/>
      <c r="C239" s="223"/>
      <c r="D239" s="194" t="s">
        <v>192</v>
      </c>
      <c r="E239" s="224" t="s">
        <v>19</v>
      </c>
      <c r="F239" s="225" t="s">
        <v>205</v>
      </c>
      <c r="G239" s="223"/>
      <c r="H239" s="226">
        <v>2.59</v>
      </c>
      <c r="I239" s="227"/>
      <c r="J239" s="223"/>
      <c r="K239" s="223"/>
      <c r="L239" s="228"/>
      <c r="M239" s="229"/>
      <c r="N239" s="230"/>
      <c r="O239" s="230"/>
      <c r="P239" s="230"/>
      <c r="Q239" s="230"/>
      <c r="R239" s="230"/>
      <c r="S239" s="230"/>
      <c r="T239" s="231"/>
      <c r="AT239" s="232" t="s">
        <v>192</v>
      </c>
      <c r="AU239" s="232" t="s">
        <v>86</v>
      </c>
      <c r="AV239" s="15" t="s">
        <v>186</v>
      </c>
      <c r="AW239" s="15" t="s">
        <v>37</v>
      </c>
      <c r="AX239" s="15" t="s">
        <v>84</v>
      </c>
      <c r="AY239" s="232" t="s">
        <v>179</v>
      </c>
    </row>
    <row r="240" spans="1:65" s="2" customFormat="1" ht="21.75" customHeight="1">
      <c r="A240" s="37"/>
      <c r="B240" s="38"/>
      <c r="C240" s="181" t="s">
        <v>7</v>
      </c>
      <c r="D240" s="181" t="s">
        <v>181</v>
      </c>
      <c r="E240" s="182" t="s">
        <v>359</v>
      </c>
      <c r="F240" s="183" t="s">
        <v>360</v>
      </c>
      <c r="G240" s="184" t="s">
        <v>228</v>
      </c>
      <c r="H240" s="185">
        <v>1.38</v>
      </c>
      <c r="I240" s="186"/>
      <c r="J240" s="187">
        <f>ROUND(I240*H240,2)</f>
        <v>0</v>
      </c>
      <c r="K240" s="183" t="s">
        <v>185</v>
      </c>
      <c r="L240" s="42"/>
      <c r="M240" s="188" t="s">
        <v>19</v>
      </c>
      <c r="N240" s="189" t="s">
        <v>48</v>
      </c>
      <c r="O240" s="67"/>
      <c r="P240" s="190">
        <f>O240*H240</f>
        <v>0</v>
      </c>
      <c r="Q240" s="190">
        <v>0</v>
      </c>
      <c r="R240" s="190">
        <f>Q240*H240</f>
        <v>0</v>
      </c>
      <c r="S240" s="190">
        <v>0</v>
      </c>
      <c r="T240" s="191">
        <f>S240*H240</f>
        <v>0</v>
      </c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R240" s="192" t="s">
        <v>186</v>
      </c>
      <c r="AT240" s="192" t="s">
        <v>181</v>
      </c>
      <c r="AU240" s="192" t="s">
        <v>86</v>
      </c>
      <c r="AY240" s="20" t="s">
        <v>179</v>
      </c>
      <c r="BE240" s="193">
        <f>IF(N240="základní",J240,0)</f>
        <v>0</v>
      </c>
      <c r="BF240" s="193">
        <f>IF(N240="snížená",J240,0)</f>
        <v>0</v>
      </c>
      <c r="BG240" s="193">
        <f>IF(N240="zákl. přenesená",J240,0)</f>
        <v>0</v>
      </c>
      <c r="BH240" s="193">
        <f>IF(N240="sníž. přenesená",J240,0)</f>
        <v>0</v>
      </c>
      <c r="BI240" s="193">
        <f>IF(N240="nulová",J240,0)</f>
        <v>0</v>
      </c>
      <c r="BJ240" s="20" t="s">
        <v>84</v>
      </c>
      <c r="BK240" s="193">
        <f>ROUND(I240*H240,2)</f>
        <v>0</v>
      </c>
      <c r="BL240" s="20" t="s">
        <v>186</v>
      </c>
      <c r="BM240" s="192" t="s">
        <v>361</v>
      </c>
    </row>
    <row r="241" spans="1:65" s="2" customFormat="1" ht="19.5">
      <c r="A241" s="37"/>
      <c r="B241" s="38"/>
      <c r="C241" s="39"/>
      <c r="D241" s="194" t="s">
        <v>188</v>
      </c>
      <c r="E241" s="39"/>
      <c r="F241" s="195" t="s">
        <v>362</v>
      </c>
      <c r="G241" s="39"/>
      <c r="H241" s="39"/>
      <c r="I241" s="196"/>
      <c r="J241" s="39"/>
      <c r="K241" s="39"/>
      <c r="L241" s="42"/>
      <c r="M241" s="197"/>
      <c r="N241" s="198"/>
      <c r="O241" s="67"/>
      <c r="P241" s="67"/>
      <c r="Q241" s="67"/>
      <c r="R241" s="67"/>
      <c r="S241" s="67"/>
      <c r="T241" s="68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T241" s="20" t="s">
        <v>188</v>
      </c>
      <c r="AU241" s="20" t="s">
        <v>86</v>
      </c>
    </row>
    <row r="242" spans="1:65" s="2" customFormat="1" ht="11.25">
      <c r="A242" s="37"/>
      <c r="B242" s="38"/>
      <c r="C242" s="39"/>
      <c r="D242" s="199" t="s">
        <v>190</v>
      </c>
      <c r="E242" s="39"/>
      <c r="F242" s="200" t="s">
        <v>363</v>
      </c>
      <c r="G242" s="39"/>
      <c r="H242" s="39"/>
      <c r="I242" s="196"/>
      <c r="J242" s="39"/>
      <c r="K242" s="39"/>
      <c r="L242" s="42"/>
      <c r="M242" s="197"/>
      <c r="N242" s="198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190</v>
      </c>
      <c r="AU242" s="20" t="s">
        <v>86</v>
      </c>
    </row>
    <row r="243" spans="1:65" s="13" customFormat="1" ht="22.5">
      <c r="B243" s="201"/>
      <c r="C243" s="202"/>
      <c r="D243" s="194" t="s">
        <v>192</v>
      </c>
      <c r="E243" s="203" t="s">
        <v>19</v>
      </c>
      <c r="F243" s="204" t="s">
        <v>364</v>
      </c>
      <c r="G243" s="202"/>
      <c r="H243" s="203" t="s">
        <v>19</v>
      </c>
      <c r="I243" s="205"/>
      <c r="J243" s="202"/>
      <c r="K243" s="202"/>
      <c r="L243" s="206"/>
      <c r="M243" s="207"/>
      <c r="N243" s="208"/>
      <c r="O243" s="208"/>
      <c r="P243" s="208"/>
      <c r="Q243" s="208"/>
      <c r="R243" s="208"/>
      <c r="S243" s="208"/>
      <c r="T243" s="209"/>
      <c r="AT243" s="210" t="s">
        <v>192</v>
      </c>
      <c r="AU243" s="210" t="s">
        <v>86</v>
      </c>
      <c r="AV243" s="13" t="s">
        <v>84</v>
      </c>
      <c r="AW243" s="13" t="s">
        <v>37</v>
      </c>
      <c r="AX243" s="13" t="s">
        <v>77</v>
      </c>
      <c r="AY243" s="210" t="s">
        <v>179</v>
      </c>
    </row>
    <row r="244" spans="1:65" s="14" customFormat="1" ht="11.25">
      <c r="B244" s="211"/>
      <c r="C244" s="212"/>
      <c r="D244" s="194" t="s">
        <v>192</v>
      </c>
      <c r="E244" s="213" t="s">
        <v>19</v>
      </c>
      <c r="F244" s="214" t="s">
        <v>1246</v>
      </c>
      <c r="G244" s="212"/>
      <c r="H244" s="215">
        <v>1.38</v>
      </c>
      <c r="I244" s="216"/>
      <c r="J244" s="212"/>
      <c r="K244" s="212"/>
      <c r="L244" s="217"/>
      <c r="M244" s="218"/>
      <c r="N244" s="219"/>
      <c r="O244" s="219"/>
      <c r="P244" s="219"/>
      <c r="Q244" s="219"/>
      <c r="R244" s="219"/>
      <c r="S244" s="219"/>
      <c r="T244" s="220"/>
      <c r="AT244" s="221" t="s">
        <v>192</v>
      </c>
      <c r="AU244" s="221" t="s">
        <v>86</v>
      </c>
      <c r="AV244" s="14" t="s">
        <v>86</v>
      </c>
      <c r="AW244" s="14" t="s">
        <v>37</v>
      </c>
      <c r="AX244" s="14" t="s">
        <v>84</v>
      </c>
      <c r="AY244" s="221" t="s">
        <v>179</v>
      </c>
    </row>
    <row r="245" spans="1:65" s="2" customFormat="1" ht="24.2" customHeight="1">
      <c r="A245" s="37"/>
      <c r="B245" s="38"/>
      <c r="C245" s="181" t="s">
        <v>373</v>
      </c>
      <c r="D245" s="181" t="s">
        <v>181</v>
      </c>
      <c r="E245" s="182" t="s">
        <v>366</v>
      </c>
      <c r="F245" s="183" t="s">
        <v>367</v>
      </c>
      <c r="G245" s="184" t="s">
        <v>228</v>
      </c>
      <c r="H245" s="185">
        <v>0.80500000000000005</v>
      </c>
      <c r="I245" s="186"/>
      <c r="J245" s="187">
        <f>ROUND(I245*H245,2)</f>
        <v>0</v>
      </c>
      <c r="K245" s="183" t="s">
        <v>185</v>
      </c>
      <c r="L245" s="42"/>
      <c r="M245" s="188" t="s">
        <v>19</v>
      </c>
      <c r="N245" s="189" t="s">
        <v>48</v>
      </c>
      <c r="O245" s="67"/>
      <c r="P245" s="190">
        <f>O245*H245</f>
        <v>0</v>
      </c>
      <c r="Q245" s="190">
        <v>0</v>
      </c>
      <c r="R245" s="190">
        <f>Q245*H245</f>
        <v>0</v>
      </c>
      <c r="S245" s="190">
        <v>0</v>
      </c>
      <c r="T245" s="191">
        <f>S245*H245</f>
        <v>0</v>
      </c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R245" s="192" t="s">
        <v>186</v>
      </c>
      <c r="AT245" s="192" t="s">
        <v>181</v>
      </c>
      <c r="AU245" s="192" t="s">
        <v>86</v>
      </c>
      <c r="AY245" s="20" t="s">
        <v>179</v>
      </c>
      <c r="BE245" s="193">
        <f>IF(N245="základní",J245,0)</f>
        <v>0</v>
      </c>
      <c r="BF245" s="193">
        <f>IF(N245="snížená",J245,0)</f>
        <v>0</v>
      </c>
      <c r="BG245" s="193">
        <f>IF(N245="zákl. přenesená",J245,0)</f>
        <v>0</v>
      </c>
      <c r="BH245" s="193">
        <f>IF(N245="sníž. přenesená",J245,0)</f>
        <v>0</v>
      </c>
      <c r="BI245" s="193">
        <f>IF(N245="nulová",J245,0)</f>
        <v>0</v>
      </c>
      <c r="BJ245" s="20" t="s">
        <v>84</v>
      </c>
      <c r="BK245" s="193">
        <f>ROUND(I245*H245,2)</f>
        <v>0</v>
      </c>
      <c r="BL245" s="20" t="s">
        <v>186</v>
      </c>
      <c r="BM245" s="192" t="s">
        <v>368</v>
      </c>
    </row>
    <row r="246" spans="1:65" s="2" customFormat="1" ht="39">
      <c r="A246" s="37"/>
      <c r="B246" s="38"/>
      <c r="C246" s="39"/>
      <c r="D246" s="194" t="s">
        <v>188</v>
      </c>
      <c r="E246" s="39"/>
      <c r="F246" s="195" t="s">
        <v>369</v>
      </c>
      <c r="G246" s="39"/>
      <c r="H246" s="39"/>
      <c r="I246" s="196"/>
      <c r="J246" s="39"/>
      <c r="K246" s="39"/>
      <c r="L246" s="42"/>
      <c r="M246" s="197"/>
      <c r="N246" s="198"/>
      <c r="O246" s="67"/>
      <c r="P246" s="67"/>
      <c r="Q246" s="67"/>
      <c r="R246" s="67"/>
      <c r="S246" s="67"/>
      <c r="T246" s="68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T246" s="20" t="s">
        <v>188</v>
      </c>
      <c r="AU246" s="20" t="s">
        <v>86</v>
      </c>
    </row>
    <row r="247" spans="1:65" s="2" customFormat="1" ht="11.25">
      <c r="A247" s="37"/>
      <c r="B247" s="38"/>
      <c r="C247" s="39"/>
      <c r="D247" s="199" t="s">
        <v>190</v>
      </c>
      <c r="E247" s="39"/>
      <c r="F247" s="200" t="s">
        <v>370</v>
      </c>
      <c r="G247" s="39"/>
      <c r="H247" s="39"/>
      <c r="I247" s="196"/>
      <c r="J247" s="39"/>
      <c r="K247" s="39"/>
      <c r="L247" s="42"/>
      <c r="M247" s="197"/>
      <c r="N247" s="198"/>
      <c r="O247" s="67"/>
      <c r="P247" s="67"/>
      <c r="Q247" s="67"/>
      <c r="R247" s="67"/>
      <c r="S247" s="67"/>
      <c r="T247" s="68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T247" s="20" t="s">
        <v>190</v>
      </c>
      <c r="AU247" s="20" t="s">
        <v>86</v>
      </c>
    </row>
    <row r="248" spans="1:65" s="13" customFormat="1" ht="22.5">
      <c r="B248" s="201"/>
      <c r="C248" s="202"/>
      <c r="D248" s="194" t="s">
        <v>192</v>
      </c>
      <c r="E248" s="203" t="s">
        <v>19</v>
      </c>
      <c r="F248" s="204" t="s">
        <v>1247</v>
      </c>
      <c r="G248" s="202"/>
      <c r="H248" s="203" t="s">
        <v>19</v>
      </c>
      <c r="I248" s="205"/>
      <c r="J248" s="202"/>
      <c r="K248" s="202"/>
      <c r="L248" s="206"/>
      <c r="M248" s="207"/>
      <c r="N248" s="208"/>
      <c r="O248" s="208"/>
      <c r="P248" s="208"/>
      <c r="Q248" s="208"/>
      <c r="R248" s="208"/>
      <c r="S248" s="208"/>
      <c r="T248" s="209"/>
      <c r="AT248" s="210" t="s">
        <v>192</v>
      </c>
      <c r="AU248" s="210" t="s">
        <v>86</v>
      </c>
      <c r="AV248" s="13" t="s">
        <v>84</v>
      </c>
      <c r="AW248" s="13" t="s">
        <v>37</v>
      </c>
      <c r="AX248" s="13" t="s">
        <v>77</v>
      </c>
      <c r="AY248" s="210" t="s">
        <v>179</v>
      </c>
    </row>
    <row r="249" spans="1:65" s="14" customFormat="1" ht="11.25">
      <c r="B249" s="211"/>
      <c r="C249" s="212"/>
      <c r="D249" s="194" t="s">
        <v>192</v>
      </c>
      <c r="E249" s="213" t="s">
        <v>19</v>
      </c>
      <c r="F249" s="214" t="s">
        <v>1248</v>
      </c>
      <c r="G249" s="212"/>
      <c r="H249" s="215">
        <v>0.80500000000000005</v>
      </c>
      <c r="I249" s="216"/>
      <c r="J249" s="212"/>
      <c r="K249" s="212"/>
      <c r="L249" s="217"/>
      <c r="M249" s="218"/>
      <c r="N249" s="219"/>
      <c r="O249" s="219"/>
      <c r="P249" s="219"/>
      <c r="Q249" s="219"/>
      <c r="R249" s="219"/>
      <c r="S249" s="219"/>
      <c r="T249" s="220"/>
      <c r="AT249" s="221" t="s">
        <v>192</v>
      </c>
      <c r="AU249" s="221" t="s">
        <v>86</v>
      </c>
      <c r="AV249" s="14" t="s">
        <v>86</v>
      </c>
      <c r="AW249" s="14" t="s">
        <v>37</v>
      </c>
      <c r="AX249" s="14" t="s">
        <v>84</v>
      </c>
      <c r="AY249" s="221" t="s">
        <v>179</v>
      </c>
    </row>
    <row r="250" spans="1:65" s="2" customFormat="1" ht="16.5" customHeight="1">
      <c r="A250" s="37"/>
      <c r="B250" s="38"/>
      <c r="C250" s="244" t="s">
        <v>379</v>
      </c>
      <c r="D250" s="244" t="s">
        <v>374</v>
      </c>
      <c r="E250" s="245" t="s">
        <v>375</v>
      </c>
      <c r="F250" s="246" t="s">
        <v>376</v>
      </c>
      <c r="G250" s="247" t="s">
        <v>332</v>
      </c>
      <c r="H250" s="248">
        <v>1.61</v>
      </c>
      <c r="I250" s="249"/>
      <c r="J250" s="250">
        <f>ROUND(I250*H250,2)</f>
        <v>0</v>
      </c>
      <c r="K250" s="246" t="s">
        <v>185</v>
      </c>
      <c r="L250" s="251"/>
      <c r="M250" s="252" t="s">
        <v>19</v>
      </c>
      <c r="N250" s="253" t="s">
        <v>48</v>
      </c>
      <c r="O250" s="67"/>
      <c r="P250" s="190">
        <f>O250*H250</f>
        <v>0</v>
      </c>
      <c r="Q250" s="190">
        <v>1</v>
      </c>
      <c r="R250" s="190">
        <f>Q250*H250</f>
        <v>1.61</v>
      </c>
      <c r="S250" s="190">
        <v>0</v>
      </c>
      <c r="T250" s="191">
        <f>S250*H250</f>
        <v>0</v>
      </c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R250" s="192" t="s">
        <v>253</v>
      </c>
      <c r="AT250" s="192" t="s">
        <v>374</v>
      </c>
      <c r="AU250" s="192" t="s">
        <v>86</v>
      </c>
      <c r="AY250" s="20" t="s">
        <v>179</v>
      </c>
      <c r="BE250" s="193">
        <f>IF(N250="základní",J250,0)</f>
        <v>0</v>
      </c>
      <c r="BF250" s="193">
        <f>IF(N250="snížená",J250,0)</f>
        <v>0</v>
      </c>
      <c r="BG250" s="193">
        <f>IF(N250="zákl. přenesená",J250,0)</f>
        <v>0</v>
      </c>
      <c r="BH250" s="193">
        <f>IF(N250="sníž. přenesená",J250,0)</f>
        <v>0</v>
      </c>
      <c r="BI250" s="193">
        <f>IF(N250="nulová",J250,0)</f>
        <v>0</v>
      </c>
      <c r="BJ250" s="20" t="s">
        <v>84</v>
      </c>
      <c r="BK250" s="193">
        <f>ROUND(I250*H250,2)</f>
        <v>0</v>
      </c>
      <c r="BL250" s="20" t="s">
        <v>186</v>
      </c>
      <c r="BM250" s="192" t="s">
        <v>377</v>
      </c>
    </row>
    <row r="251" spans="1:65" s="2" customFormat="1" ht="11.25">
      <c r="A251" s="37"/>
      <c r="B251" s="38"/>
      <c r="C251" s="39"/>
      <c r="D251" s="194" t="s">
        <v>188</v>
      </c>
      <c r="E251" s="39"/>
      <c r="F251" s="195" t="s">
        <v>376</v>
      </c>
      <c r="G251" s="39"/>
      <c r="H251" s="39"/>
      <c r="I251" s="196"/>
      <c r="J251" s="39"/>
      <c r="K251" s="39"/>
      <c r="L251" s="42"/>
      <c r="M251" s="197"/>
      <c r="N251" s="198"/>
      <c r="O251" s="67"/>
      <c r="P251" s="67"/>
      <c r="Q251" s="67"/>
      <c r="R251" s="67"/>
      <c r="S251" s="67"/>
      <c r="T251" s="68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T251" s="20" t="s">
        <v>188</v>
      </c>
      <c r="AU251" s="20" t="s">
        <v>86</v>
      </c>
    </row>
    <row r="252" spans="1:65" s="14" customFormat="1" ht="11.25">
      <c r="B252" s="211"/>
      <c r="C252" s="212"/>
      <c r="D252" s="194" t="s">
        <v>192</v>
      </c>
      <c r="E252" s="212"/>
      <c r="F252" s="214" t="s">
        <v>1249</v>
      </c>
      <c r="G252" s="212"/>
      <c r="H252" s="215">
        <v>1.61</v>
      </c>
      <c r="I252" s="216"/>
      <c r="J252" s="212"/>
      <c r="K252" s="212"/>
      <c r="L252" s="217"/>
      <c r="M252" s="218"/>
      <c r="N252" s="219"/>
      <c r="O252" s="219"/>
      <c r="P252" s="219"/>
      <c r="Q252" s="219"/>
      <c r="R252" s="219"/>
      <c r="S252" s="219"/>
      <c r="T252" s="220"/>
      <c r="AT252" s="221" t="s">
        <v>192</v>
      </c>
      <c r="AU252" s="221" t="s">
        <v>86</v>
      </c>
      <c r="AV252" s="14" t="s">
        <v>86</v>
      </c>
      <c r="AW252" s="14" t="s">
        <v>4</v>
      </c>
      <c r="AX252" s="14" t="s">
        <v>84</v>
      </c>
      <c r="AY252" s="221" t="s">
        <v>179</v>
      </c>
    </row>
    <row r="253" spans="1:65" s="2" customFormat="1" ht="24.2" customHeight="1">
      <c r="A253" s="37"/>
      <c r="B253" s="38"/>
      <c r="C253" s="181" t="s">
        <v>388</v>
      </c>
      <c r="D253" s="181" t="s">
        <v>181</v>
      </c>
      <c r="E253" s="182" t="s">
        <v>380</v>
      </c>
      <c r="F253" s="183" t="s">
        <v>381</v>
      </c>
      <c r="G253" s="184" t="s">
        <v>184</v>
      </c>
      <c r="H253" s="185">
        <v>9.84</v>
      </c>
      <c r="I253" s="186"/>
      <c r="J253" s="187">
        <f>ROUND(I253*H253,2)</f>
        <v>0</v>
      </c>
      <c r="K253" s="183" t="s">
        <v>185</v>
      </c>
      <c r="L253" s="42"/>
      <c r="M253" s="188" t="s">
        <v>19</v>
      </c>
      <c r="N253" s="189" t="s">
        <v>48</v>
      </c>
      <c r="O253" s="67"/>
      <c r="P253" s="190">
        <f>O253*H253</f>
        <v>0</v>
      </c>
      <c r="Q253" s="190">
        <v>0</v>
      </c>
      <c r="R253" s="190">
        <f>Q253*H253</f>
        <v>0</v>
      </c>
      <c r="S253" s="190">
        <v>0</v>
      </c>
      <c r="T253" s="191">
        <f>S253*H253</f>
        <v>0</v>
      </c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R253" s="192" t="s">
        <v>186</v>
      </c>
      <c r="AT253" s="192" t="s">
        <v>181</v>
      </c>
      <c r="AU253" s="192" t="s">
        <v>86</v>
      </c>
      <c r="AY253" s="20" t="s">
        <v>179</v>
      </c>
      <c r="BE253" s="193">
        <f>IF(N253="základní",J253,0)</f>
        <v>0</v>
      </c>
      <c r="BF253" s="193">
        <f>IF(N253="snížená",J253,0)</f>
        <v>0</v>
      </c>
      <c r="BG253" s="193">
        <f>IF(N253="zákl. přenesená",J253,0)</f>
        <v>0</v>
      </c>
      <c r="BH253" s="193">
        <f>IF(N253="sníž. přenesená",J253,0)</f>
        <v>0</v>
      </c>
      <c r="BI253" s="193">
        <f>IF(N253="nulová",J253,0)</f>
        <v>0</v>
      </c>
      <c r="BJ253" s="20" t="s">
        <v>84</v>
      </c>
      <c r="BK253" s="193">
        <f>ROUND(I253*H253,2)</f>
        <v>0</v>
      </c>
      <c r="BL253" s="20" t="s">
        <v>186</v>
      </c>
      <c r="BM253" s="192" t="s">
        <v>382</v>
      </c>
    </row>
    <row r="254" spans="1:65" s="2" customFormat="1" ht="19.5">
      <c r="A254" s="37"/>
      <c r="B254" s="38"/>
      <c r="C254" s="39"/>
      <c r="D254" s="194" t="s">
        <v>188</v>
      </c>
      <c r="E254" s="39"/>
      <c r="F254" s="195" t="s">
        <v>383</v>
      </c>
      <c r="G254" s="39"/>
      <c r="H254" s="39"/>
      <c r="I254" s="196"/>
      <c r="J254" s="39"/>
      <c r="K254" s="39"/>
      <c r="L254" s="42"/>
      <c r="M254" s="197"/>
      <c r="N254" s="198"/>
      <c r="O254" s="67"/>
      <c r="P254" s="67"/>
      <c r="Q254" s="67"/>
      <c r="R254" s="67"/>
      <c r="S254" s="67"/>
      <c r="T254" s="68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T254" s="20" t="s">
        <v>188</v>
      </c>
      <c r="AU254" s="20" t="s">
        <v>86</v>
      </c>
    </row>
    <row r="255" spans="1:65" s="2" customFormat="1" ht="11.25">
      <c r="A255" s="37"/>
      <c r="B255" s="38"/>
      <c r="C255" s="39"/>
      <c r="D255" s="199" t="s">
        <v>190</v>
      </c>
      <c r="E255" s="39"/>
      <c r="F255" s="200" t="s">
        <v>384</v>
      </c>
      <c r="G255" s="39"/>
      <c r="H255" s="39"/>
      <c r="I255" s="196"/>
      <c r="J255" s="39"/>
      <c r="K255" s="39"/>
      <c r="L255" s="42"/>
      <c r="M255" s="197"/>
      <c r="N255" s="198"/>
      <c r="O255" s="67"/>
      <c r="P255" s="67"/>
      <c r="Q255" s="67"/>
      <c r="R255" s="67"/>
      <c r="S255" s="67"/>
      <c r="T255" s="68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T255" s="20" t="s">
        <v>190</v>
      </c>
      <c r="AU255" s="20" t="s">
        <v>86</v>
      </c>
    </row>
    <row r="256" spans="1:65" s="13" customFormat="1" ht="22.5">
      <c r="B256" s="201"/>
      <c r="C256" s="202"/>
      <c r="D256" s="194" t="s">
        <v>192</v>
      </c>
      <c r="E256" s="203" t="s">
        <v>19</v>
      </c>
      <c r="F256" s="204" t="s">
        <v>1250</v>
      </c>
      <c r="G256" s="202"/>
      <c r="H256" s="203" t="s">
        <v>19</v>
      </c>
      <c r="I256" s="205"/>
      <c r="J256" s="202"/>
      <c r="K256" s="202"/>
      <c r="L256" s="206"/>
      <c r="M256" s="207"/>
      <c r="N256" s="208"/>
      <c r="O256" s="208"/>
      <c r="P256" s="208"/>
      <c r="Q256" s="208"/>
      <c r="R256" s="208"/>
      <c r="S256" s="208"/>
      <c r="T256" s="209"/>
      <c r="AT256" s="210" t="s">
        <v>192</v>
      </c>
      <c r="AU256" s="210" t="s">
        <v>86</v>
      </c>
      <c r="AV256" s="13" t="s">
        <v>84</v>
      </c>
      <c r="AW256" s="13" t="s">
        <v>37</v>
      </c>
      <c r="AX256" s="13" t="s">
        <v>77</v>
      </c>
      <c r="AY256" s="210" t="s">
        <v>179</v>
      </c>
    </row>
    <row r="257" spans="1:65" s="13" customFormat="1" ht="22.5">
      <c r="B257" s="201"/>
      <c r="C257" s="202"/>
      <c r="D257" s="194" t="s">
        <v>192</v>
      </c>
      <c r="E257" s="203" t="s">
        <v>19</v>
      </c>
      <c r="F257" s="204" t="s">
        <v>1251</v>
      </c>
      <c r="G257" s="202"/>
      <c r="H257" s="203" t="s">
        <v>19</v>
      </c>
      <c r="I257" s="205"/>
      <c r="J257" s="202"/>
      <c r="K257" s="202"/>
      <c r="L257" s="206"/>
      <c r="M257" s="207"/>
      <c r="N257" s="208"/>
      <c r="O257" s="208"/>
      <c r="P257" s="208"/>
      <c r="Q257" s="208"/>
      <c r="R257" s="208"/>
      <c r="S257" s="208"/>
      <c r="T257" s="209"/>
      <c r="AT257" s="210" t="s">
        <v>192</v>
      </c>
      <c r="AU257" s="210" t="s">
        <v>86</v>
      </c>
      <c r="AV257" s="13" t="s">
        <v>84</v>
      </c>
      <c r="AW257" s="13" t="s">
        <v>37</v>
      </c>
      <c r="AX257" s="13" t="s">
        <v>77</v>
      </c>
      <c r="AY257" s="210" t="s">
        <v>179</v>
      </c>
    </row>
    <row r="258" spans="1:65" s="14" customFormat="1" ht="11.25">
      <c r="B258" s="211"/>
      <c r="C258" s="212"/>
      <c r="D258" s="194" t="s">
        <v>192</v>
      </c>
      <c r="E258" s="213" t="s">
        <v>19</v>
      </c>
      <c r="F258" s="214" t="s">
        <v>1216</v>
      </c>
      <c r="G258" s="212"/>
      <c r="H258" s="215">
        <v>8</v>
      </c>
      <c r="I258" s="216"/>
      <c r="J258" s="212"/>
      <c r="K258" s="212"/>
      <c r="L258" s="217"/>
      <c r="M258" s="218"/>
      <c r="N258" s="219"/>
      <c r="O258" s="219"/>
      <c r="P258" s="219"/>
      <c r="Q258" s="219"/>
      <c r="R258" s="219"/>
      <c r="S258" s="219"/>
      <c r="T258" s="220"/>
      <c r="AT258" s="221" t="s">
        <v>192</v>
      </c>
      <c r="AU258" s="221" t="s">
        <v>86</v>
      </c>
      <c r="AV258" s="14" t="s">
        <v>86</v>
      </c>
      <c r="AW258" s="14" t="s">
        <v>37</v>
      </c>
      <c r="AX258" s="14" t="s">
        <v>77</v>
      </c>
      <c r="AY258" s="221" t="s">
        <v>179</v>
      </c>
    </row>
    <row r="259" spans="1:65" s="14" customFormat="1" ht="11.25">
      <c r="B259" s="211"/>
      <c r="C259" s="212"/>
      <c r="D259" s="194" t="s">
        <v>192</v>
      </c>
      <c r="E259" s="213" t="s">
        <v>19</v>
      </c>
      <c r="F259" s="214" t="s">
        <v>1252</v>
      </c>
      <c r="G259" s="212"/>
      <c r="H259" s="215">
        <v>0.84</v>
      </c>
      <c r="I259" s="216"/>
      <c r="J259" s="212"/>
      <c r="K259" s="212"/>
      <c r="L259" s="217"/>
      <c r="M259" s="218"/>
      <c r="N259" s="219"/>
      <c r="O259" s="219"/>
      <c r="P259" s="219"/>
      <c r="Q259" s="219"/>
      <c r="R259" s="219"/>
      <c r="S259" s="219"/>
      <c r="T259" s="220"/>
      <c r="AT259" s="221" t="s">
        <v>192</v>
      </c>
      <c r="AU259" s="221" t="s">
        <v>86</v>
      </c>
      <c r="AV259" s="14" t="s">
        <v>86</v>
      </c>
      <c r="AW259" s="14" t="s">
        <v>37</v>
      </c>
      <c r="AX259" s="14" t="s">
        <v>77</v>
      </c>
      <c r="AY259" s="221" t="s">
        <v>179</v>
      </c>
    </row>
    <row r="260" spans="1:65" s="13" customFormat="1" ht="22.5">
      <c r="B260" s="201"/>
      <c r="C260" s="202"/>
      <c r="D260" s="194" t="s">
        <v>192</v>
      </c>
      <c r="E260" s="203" t="s">
        <v>19</v>
      </c>
      <c r="F260" s="204" t="s">
        <v>1253</v>
      </c>
      <c r="G260" s="202"/>
      <c r="H260" s="203" t="s">
        <v>19</v>
      </c>
      <c r="I260" s="205"/>
      <c r="J260" s="202"/>
      <c r="K260" s="202"/>
      <c r="L260" s="206"/>
      <c r="M260" s="207"/>
      <c r="N260" s="208"/>
      <c r="O260" s="208"/>
      <c r="P260" s="208"/>
      <c r="Q260" s="208"/>
      <c r="R260" s="208"/>
      <c r="S260" s="208"/>
      <c r="T260" s="209"/>
      <c r="AT260" s="210" t="s">
        <v>192</v>
      </c>
      <c r="AU260" s="210" t="s">
        <v>86</v>
      </c>
      <c r="AV260" s="13" t="s">
        <v>84</v>
      </c>
      <c r="AW260" s="13" t="s">
        <v>37</v>
      </c>
      <c r="AX260" s="13" t="s">
        <v>77</v>
      </c>
      <c r="AY260" s="210" t="s">
        <v>179</v>
      </c>
    </row>
    <row r="261" spans="1:65" s="13" customFormat="1" ht="22.5">
      <c r="B261" s="201"/>
      <c r="C261" s="202"/>
      <c r="D261" s="194" t="s">
        <v>192</v>
      </c>
      <c r="E261" s="203" t="s">
        <v>19</v>
      </c>
      <c r="F261" s="204" t="s">
        <v>224</v>
      </c>
      <c r="G261" s="202"/>
      <c r="H261" s="203" t="s">
        <v>19</v>
      </c>
      <c r="I261" s="205"/>
      <c r="J261" s="202"/>
      <c r="K261" s="202"/>
      <c r="L261" s="206"/>
      <c r="M261" s="207"/>
      <c r="N261" s="208"/>
      <c r="O261" s="208"/>
      <c r="P261" s="208"/>
      <c r="Q261" s="208"/>
      <c r="R261" s="208"/>
      <c r="S261" s="208"/>
      <c r="T261" s="209"/>
      <c r="AT261" s="210" t="s">
        <v>192</v>
      </c>
      <c r="AU261" s="210" t="s">
        <v>86</v>
      </c>
      <c r="AV261" s="13" t="s">
        <v>84</v>
      </c>
      <c r="AW261" s="13" t="s">
        <v>37</v>
      </c>
      <c r="AX261" s="13" t="s">
        <v>77</v>
      </c>
      <c r="AY261" s="210" t="s">
        <v>179</v>
      </c>
    </row>
    <row r="262" spans="1:65" s="13" customFormat="1" ht="11.25">
      <c r="B262" s="201"/>
      <c r="C262" s="202"/>
      <c r="D262" s="194" t="s">
        <v>192</v>
      </c>
      <c r="E262" s="203" t="s">
        <v>19</v>
      </c>
      <c r="F262" s="204" t="s">
        <v>1254</v>
      </c>
      <c r="G262" s="202"/>
      <c r="H262" s="203" t="s">
        <v>19</v>
      </c>
      <c r="I262" s="205"/>
      <c r="J262" s="202"/>
      <c r="K262" s="202"/>
      <c r="L262" s="206"/>
      <c r="M262" s="207"/>
      <c r="N262" s="208"/>
      <c r="O262" s="208"/>
      <c r="P262" s="208"/>
      <c r="Q262" s="208"/>
      <c r="R262" s="208"/>
      <c r="S262" s="208"/>
      <c r="T262" s="209"/>
      <c r="AT262" s="210" t="s">
        <v>192</v>
      </c>
      <c r="AU262" s="210" t="s">
        <v>86</v>
      </c>
      <c r="AV262" s="13" t="s">
        <v>84</v>
      </c>
      <c r="AW262" s="13" t="s">
        <v>37</v>
      </c>
      <c r="AX262" s="13" t="s">
        <v>77</v>
      </c>
      <c r="AY262" s="210" t="s">
        <v>179</v>
      </c>
    </row>
    <row r="263" spans="1:65" s="14" customFormat="1" ht="11.25">
      <c r="B263" s="211"/>
      <c r="C263" s="212"/>
      <c r="D263" s="194" t="s">
        <v>192</v>
      </c>
      <c r="E263" s="213" t="s">
        <v>19</v>
      </c>
      <c r="F263" s="214" t="s">
        <v>204</v>
      </c>
      <c r="G263" s="212"/>
      <c r="H263" s="215">
        <v>1</v>
      </c>
      <c r="I263" s="216"/>
      <c r="J263" s="212"/>
      <c r="K263" s="212"/>
      <c r="L263" s="217"/>
      <c r="M263" s="218"/>
      <c r="N263" s="219"/>
      <c r="O263" s="219"/>
      <c r="P263" s="219"/>
      <c r="Q263" s="219"/>
      <c r="R263" s="219"/>
      <c r="S263" s="219"/>
      <c r="T263" s="220"/>
      <c r="AT263" s="221" t="s">
        <v>192</v>
      </c>
      <c r="AU263" s="221" t="s">
        <v>86</v>
      </c>
      <c r="AV263" s="14" t="s">
        <v>86</v>
      </c>
      <c r="AW263" s="14" t="s">
        <v>37</v>
      </c>
      <c r="AX263" s="14" t="s">
        <v>77</v>
      </c>
      <c r="AY263" s="221" t="s">
        <v>179</v>
      </c>
    </row>
    <row r="264" spans="1:65" s="15" customFormat="1" ht="11.25">
      <c r="B264" s="222"/>
      <c r="C264" s="223"/>
      <c r="D264" s="194" t="s">
        <v>192</v>
      </c>
      <c r="E264" s="224" t="s">
        <v>19</v>
      </c>
      <c r="F264" s="225" t="s">
        <v>205</v>
      </c>
      <c r="G264" s="223"/>
      <c r="H264" s="226">
        <v>9.84</v>
      </c>
      <c r="I264" s="227"/>
      <c r="J264" s="223"/>
      <c r="K264" s="223"/>
      <c r="L264" s="228"/>
      <c r="M264" s="229"/>
      <c r="N264" s="230"/>
      <c r="O264" s="230"/>
      <c r="P264" s="230"/>
      <c r="Q264" s="230"/>
      <c r="R264" s="230"/>
      <c r="S264" s="230"/>
      <c r="T264" s="231"/>
      <c r="AT264" s="232" t="s">
        <v>192</v>
      </c>
      <c r="AU264" s="232" t="s">
        <v>86</v>
      </c>
      <c r="AV264" s="15" t="s">
        <v>186</v>
      </c>
      <c r="AW264" s="15" t="s">
        <v>37</v>
      </c>
      <c r="AX264" s="15" t="s">
        <v>84</v>
      </c>
      <c r="AY264" s="232" t="s">
        <v>179</v>
      </c>
    </row>
    <row r="265" spans="1:65" s="2" customFormat="1" ht="24.2" customHeight="1">
      <c r="A265" s="37"/>
      <c r="B265" s="38"/>
      <c r="C265" s="181" t="s">
        <v>393</v>
      </c>
      <c r="D265" s="181" t="s">
        <v>181</v>
      </c>
      <c r="E265" s="182" t="s">
        <v>380</v>
      </c>
      <c r="F265" s="183" t="s">
        <v>381</v>
      </c>
      <c r="G265" s="184" t="s">
        <v>184</v>
      </c>
      <c r="H265" s="185">
        <v>0.6</v>
      </c>
      <c r="I265" s="186"/>
      <c r="J265" s="187">
        <f>ROUND(I265*H265,2)</f>
        <v>0</v>
      </c>
      <c r="K265" s="183" t="s">
        <v>185</v>
      </c>
      <c r="L265" s="42"/>
      <c r="M265" s="188" t="s">
        <v>19</v>
      </c>
      <c r="N265" s="189" t="s">
        <v>48</v>
      </c>
      <c r="O265" s="67"/>
      <c r="P265" s="190">
        <f>O265*H265</f>
        <v>0</v>
      </c>
      <c r="Q265" s="190">
        <v>0</v>
      </c>
      <c r="R265" s="190">
        <f>Q265*H265</f>
        <v>0</v>
      </c>
      <c r="S265" s="190">
        <v>0</v>
      </c>
      <c r="T265" s="191">
        <f>S265*H265</f>
        <v>0</v>
      </c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R265" s="192" t="s">
        <v>186</v>
      </c>
      <c r="AT265" s="192" t="s">
        <v>181</v>
      </c>
      <c r="AU265" s="192" t="s">
        <v>86</v>
      </c>
      <c r="AY265" s="20" t="s">
        <v>179</v>
      </c>
      <c r="BE265" s="193">
        <f>IF(N265="základní",J265,0)</f>
        <v>0</v>
      </c>
      <c r="BF265" s="193">
        <f>IF(N265="snížená",J265,0)</f>
        <v>0</v>
      </c>
      <c r="BG265" s="193">
        <f>IF(N265="zákl. přenesená",J265,0)</f>
        <v>0</v>
      </c>
      <c r="BH265" s="193">
        <f>IF(N265="sníž. přenesená",J265,0)</f>
        <v>0</v>
      </c>
      <c r="BI265" s="193">
        <f>IF(N265="nulová",J265,0)</f>
        <v>0</v>
      </c>
      <c r="BJ265" s="20" t="s">
        <v>84</v>
      </c>
      <c r="BK265" s="193">
        <f>ROUND(I265*H265,2)</f>
        <v>0</v>
      </c>
      <c r="BL265" s="20" t="s">
        <v>186</v>
      </c>
      <c r="BM265" s="192" t="s">
        <v>1255</v>
      </c>
    </row>
    <row r="266" spans="1:65" s="2" customFormat="1" ht="19.5">
      <c r="A266" s="37"/>
      <c r="B266" s="38"/>
      <c r="C266" s="39"/>
      <c r="D266" s="194" t="s">
        <v>188</v>
      </c>
      <c r="E266" s="39"/>
      <c r="F266" s="195" t="s">
        <v>383</v>
      </c>
      <c r="G266" s="39"/>
      <c r="H266" s="39"/>
      <c r="I266" s="196"/>
      <c r="J266" s="39"/>
      <c r="K266" s="39"/>
      <c r="L266" s="42"/>
      <c r="M266" s="197"/>
      <c r="N266" s="198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188</v>
      </c>
      <c r="AU266" s="20" t="s">
        <v>86</v>
      </c>
    </row>
    <row r="267" spans="1:65" s="2" customFormat="1" ht="11.25">
      <c r="A267" s="37"/>
      <c r="B267" s="38"/>
      <c r="C267" s="39"/>
      <c r="D267" s="199" t="s">
        <v>190</v>
      </c>
      <c r="E267" s="39"/>
      <c r="F267" s="200" t="s">
        <v>384</v>
      </c>
      <c r="G267" s="39"/>
      <c r="H267" s="39"/>
      <c r="I267" s="196"/>
      <c r="J267" s="39"/>
      <c r="K267" s="39"/>
      <c r="L267" s="42"/>
      <c r="M267" s="197"/>
      <c r="N267" s="198"/>
      <c r="O267" s="67"/>
      <c r="P267" s="67"/>
      <c r="Q267" s="67"/>
      <c r="R267" s="67"/>
      <c r="S267" s="67"/>
      <c r="T267" s="68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T267" s="20" t="s">
        <v>190</v>
      </c>
      <c r="AU267" s="20" t="s">
        <v>86</v>
      </c>
    </row>
    <row r="268" spans="1:65" s="13" customFormat="1" ht="22.5">
      <c r="B268" s="201"/>
      <c r="C268" s="202"/>
      <c r="D268" s="194" t="s">
        <v>192</v>
      </c>
      <c r="E268" s="203" t="s">
        <v>19</v>
      </c>
      <c r="F268" s="204" t="s">
        <v>1256</v>
      </c>
      <c r="G268" s="202"/>
      <c r="H268" s="203" t="s">
        <v>19</v>
      </c>
      <c r="I268" s="205"/>
      <c r="J268" s="202"/>
      <c r="K268" s="202"/>
      <c r="L268" s="206"/>
      <c r="M268" s="207"/>
      <c r="N268" s="208"/>
      <c r="O268" s="208"/>
      <c r="P268" s="208"/>
      <c r="Q268" s="208"/>
      <c r="R268" s="208"/>
      <c r="S268" s="208"/>
      <c r="T268" s="209"/>
      <c r="AT268" s="210" t="s">
        <v>192</v>
      </c>
      <c r="AU268" s="210" t="s">
        <v>86</v>
      </c>
      <c r="AV268" s="13" t="s">
        <v>84</v>
      </c>
      <c r="AW268" s="13" t="s">
        <v>37</v>
      </c>
      <c r="AX268" s="13" t="s">
        <v>77</v>
      </c>
      <c r="AY268" s="210" t="s">
        <v>179</v>
      </c>
    </row>
    <row r="269" spans="1:65" s="14" customFormat="1" ht="11.25">
      <c r="B269" s="211"/>
      <c r="C269" s="212"/>
      <c r="D269" s="194" t="s">
        <v>192</v>
      </c>
      <c r="E269" s="213" t="s">
        <v>19</v>
      </c>
      <c r="F269" s="214" t="s">
        <v>1257</v>
      </c>
      <c r="G269" s="212"/>
      <c r="H269" s="215">
        <v>0.6</v>
      </c>
      <c r="I269" s="216"/>
      <c r="J269" s="212"/>
      <c r="K269" s="212"/>
      <c r="L269" s="217"/>
      <c r="M269" s="218"/>
      <c r="N269" s="219"/>
      <c r="O269" s="219"/>
      <c r="P269" s="219"/>
      <c r="Q269" s="219"/>
      <c r="R269" s="219"/>
      <c r="S269" s="219"/>
      <c r="T269" s="220"/>
      <c r="AT269" s="221" t="s">
        <v>192</v>
      </c>
      <c r="AU269" s="221" t="s">
        <v>86</v>
      </c>
      <c r="AV269" s="14" t="s">
        <v>86</v>
      </c>
      <c r="AW269" s="14" t="s">
        <v>37</v>
      </c>
      <c r="AX269" s="14" t="s">
        <v>84</v>
      </c>
      <c r="AY269" s="221" t="s">
        <v>179</v>
      </c>
    </row>
    <row r="270" spans="1:65" s="12" customFormat="1" ht="22.9" customHeight="1">
      <c r="B270" s="165"/>
      <c r="C270" s="166"/>
      <c r="D270" s="167" t="s">
        <v>76</v>
      </c>
      <c r="E270" s="179" t="s">
        <v>86</v>
      </c>
      <c r="F270" s="179" t="s">
        <v>392</v>
      </c>
      <c r="G270" s="166"/>
      <c r="H270" s="166"/>
      <c r="I270" s="169"/>
      <c r="J270" s="180">
        <f>BK270</f>
        <v>0</v>
      </c>
      <c r="K270" s="166"/>
      <c r="L270" s="171"/>
      <c r="M270" s="172"/>
      <c r="N270" s="173"/>
      <c r="O270" s="173"/>
      <c r="P270" s="174">
        <f>SUM(P271:P286)</f>
        <v>0</v>
      </c>
      <c r="Q270" s="173"/>
      <c r="R270" s="174">
        <f>SUM(R271:R286)</f>
        <v>2.6299300000000003</v>
      </c>
      <c r="S270" s="173"/>
      <c r="T270" s="175">
        <f>SUM(T271:T286)</f>
        <v>0</v>
      </c>
      <c r="AR270" s="176" t="s">
        <v>84</v>
      </c>
      <c r="AT270" s="177" t="s">
        <v>76</v>
      </c>
      <c r="AU270" s="177" t="s">
        <v>84</v>
      </c>
      <c r="AY270" s="176" t="s">
        <v>179</v>
      </c>
      <c r="BK270" s="178">
        <f>SUM(BK271:BK286)</f>
        <v>0</v>
      </c>
    </row>
    <row r="271" spans="1:65" s="2" customFormat="1" ht="24.2" customHeight="1">
      <c r="A271" s="37"/>
      <c r="B271" s="38"/>
      <c r="C271" s="181" t="s">
        <v>402</v>
      </c>
      <c r="D271" s="181" t="s">
        <v>181</v>
      </c>
      <c r="E271" s="182" t="s">
        <v>394</v>
      </c>
      <c r="F271" s="183" t="s">
        <v>395</v>
      </c>
      <c r="G271" s="184" t="s">
        <v>228</v>
      </c>
      <c r="H271" s="185">
        <v>0.8</v>
      </c>
      <c r="I271" s="186"/>
      <c r="J271" s="187">
        <f>ROUND(I271*H271,2)</f>
        <v>0</v>
      </c>
      <c r="K271" s="183" t="s">
        <v>185</v>
      </c>
      <c r="L271" s="42"/>
      <c r="M271" s="188" t="s">
        <v>19</v>
      </c>
      <c r="N271" s="189" t="s">
        <v>48</v>
      </c>
      <c r="O271" s="67"/>
      <c r="P271" s="190">
        <f>O271*H271</f>
        <v>0</v>
      </c>
      <c r="Q271" s="190">
        <v>2.16</v>
      </c>
      <c r="R271" s="190">
        <f>Q271*H271</f>
        <v>1.7280000000000002</v>
      </c>
      <c r="S271" s="190">
        <v>0</v>
      </c>
      <c r="T271" s="191">
        <f>S271*H271</f>
        <v>0</v>
      </c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R271" s="192" t="s">
        <v>186</v>
      </c>
      <c r="AT271" s="192" t="s">
        <v>181</v>
      </c>
      <c r="AU271" s="192" t="s">
        <v>86</v>
      </c>
      <c r="AY271" s="20" t="s">
        <v>179</v>
      </c>
      <c r="BE271" s="193">
        <f>IF(N271="základní",J271,0)</f>
        <v>0</v>
      </c>
      <c r="BF271" s="193">
        <f>IF(N271="snížená",J271,0)</f>
        <v>0</v>
      </c>
      <c r="BG271" s="193">
        <f>IF(N271="zákl. přenesená",J271,0)</f>
        <v>0</v>
      </c>
      <c r="BH271" s="193">
        <f>IF(N271="sníž. přenesená",J271,0)</f>
        <v>0</v>
      </c>
      <c r="BI271" s="193">
        <f>IF(N271="nulová",J271,0)</f>
        <v>0</v>
      </c>
      <c r="BJ271" s="20" t="s">
        <v>84</v>
      </c>
      <c r="BK271" s="193">
        <f>ROUND(I271*H271,2)</f>
        <v>0</v>
      </c>
      <c r="BL271" s="20" t="s">
        <v>186</v>
      </c>
      <c r="BM271" s="192" t="s">
        <v>1258</v>
      </c>
    </row>
    <row r="272" spans="1:65" s="2" customFormat="1" ht="19.5">
      <c r="A272" s="37"/>
      <c r="B272" s="38"/>
      <c r="C272" s="39"/>
      <c r="D272" s="194" t="s">
        <v>188</v>
      </c>
      <c r="E272" s="39"/>
      <c r="F272" s="195" t="s">
        <v>397</v>
      </c>
      <c r="G272" s="39"/>
      <c r="H272" s="39"/>
      <c r="I272" s="196"/>
      <c r="J272" s="39"/>
      <c r="K272" s="39"/>
      <c r="L272" s="42"/>
      <c r="M272" s="197"/>
      <c r="N272" s="198"/>
      <c r="O272" s="67"/>
      <c r="P272" s="67"/>
      <c r="Q272" s="67"/>
      <c r="R272" s="67"/>
      <c r="S272" s="67"/>
      <c r="T272" s="68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T272" s="20" t="s">
        <v>188</v>
      </c>
      <c r="AU272" s="20" t="s">
        <v>86</v>
      </c>
    </row>
    <row r="273" spans="1:65" s="2" customFormat="1" ht="11.25">
      <c r="A273" s="37"/>
      <c r="B273" s="38"/>
      <c r="C273" s="39"/>
      <c r="D273" s="199" t="s">
        <v>190</v>
      </c>
      <c r="E273" s="39"/>
      <c r="F273" s="200" t="s">
        <v>398</v>
      </c>
      <c r="G273" s="39"/>
      <c r="H273" s="39"/>
      <c r="I273" s="196"/>
      <c r="J273" s="39"/>
      <c r="K273" s="39"/>
      <c r="L273" s="42"/>
      <c r="M273" s="197"/>
      <c r="N273" s="198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190</v>
      </c>
      <c r="AU273" s="20" t="s">
        <v>86</v>
      </c>
    </row>
    <row r="274" spans="1:65" s="13" customFormat="1" ht="22.5">
      <c r="B274" s="201"/>
      <c r="C274" s="202"/>
      <c r="D274" s="194" t="s">
        <v>192</v>
      </c>
      <c r="E274" s="203" t="s">
        <v>19</v>
      </c>
      <c r="F274" s="204" t="s">
        <v>399</v>
      </c>
      <c r="G274" s="202"/>
      <c r="H274" s="203" t="s">
        <v>19</v>
      </c>
      <c r="I274" s="205"/>
      <c r="J274" s="202"/>
      <c r="K274" s="202"/>
      <c r="L274" s="206"/>
      <c r="M274" s="207"/>
      <c r="N274" s="208"/>
      <c r="O274" s="208"/>
      <c r="P274" s="208"/>
      <c r="Q274" s="208"/>
      <c r="R274" s="208"/>
      <c r="S274" s="208"/>
      <c r="T274" s="209"/>
      <c r="AT274" s="210" t="s">
        <v>192</v>
      </c>
      <c r="AU274" s="210" t="s">
        <v>86</v>
      </c>
      <c r="AV274" s="13" t="s">
        <v>84</v>
      </c>
      <c r="AW274" s="13" t="s">
        <v>37</v>
      </c>
      <c r="AX274" s="13" t="s">
        <v>77</v>
      </c>
      <c r="AY274" s="210" t="s">
        <v>179</v>
      </c>
    </row>
    <row r="275" spans="1:65" s="13" customFormat="1" ht="22.5">
      <c r="B275" s="201"/>
      <c r="C275" s="202"/>
      <c r="D275" s="194" t="s">
        <v>192</v>
      </c>
      <c r="E275" s="203" t="s">
        <v>19</v>
      </c>
      <c r="F275" s="204" t="s">
        <v>356</v>
      </c>
      <c r="G275" s="202"/>
      <c r="H275" s="203" t="s">
        <v>19</v>
      </c>
      <c r="I275" s="205"/>
      <c r="J275" s="202"/>
      <c r="K275" s="202"/>
      <c r="L275" s="206"/>
      <c r="M275" s="207"/>
      <c r="N275" s="208"/>
      <c r="O275" s="208"/>
      <c r="P275" s="208"/>
      <c r="Q275" s="208"/>
      <c r="R275" s="208"/>
      <c r="S275" s="208"/>
      <c r="T275" s="209"/>
      <c r="AT275" s="210" t="s">
        <v>192</v>
      </c>
      <c r="AU275" s="210" t="s">
        <v>86</v>
      </c>
      <c r="AV275" s="13" t="s">
        <v>84</v>
      </c>
      <c r="AW275" s="13" t="s">
        <v>37</v>
      </c>
      <c r="AX275" s="13" t="s">
        <v>77</v>
      </c>
      <c r="AY275" s="210" t="s">
        <v>179</v>
      </c>
    </row>
    <row r="276" spans="1:65" s="13" customFormat="1" ht="11.25">
      <c r="B276" s="201"/>
      <c r="C276" s="202"/>
      <c r="D276" s="194" t="s">
        <v>192</v>
      </c>
      <c r="E276" s="203" t="s">
        <v>19</v>
      </c>
      <c r="F276" s="204" t="s">
        <v>400</v>
      </c>
      <c r="G276" s="202"/>
      <c r="H276" s="203" t="s">
        <v>19</v>
      </c>
      <c r="I276" s="205"/>
      <c r="J276" s="202"/>
      <c r="K276" s="202"/>
      <c r="L276" s="206"/>
      <c r="M276" s="207"/>
      <c r="N276" s="208"/>
      <c r="O276" s="208"/>
      <c r="P276" s="208"/>
      <c r="Q276" s="208"/>
      <c r="R276" s="208"/>
      <c r="S276" s="208"/>
      <c r="T276" s="209"/>
      <c r="AT276" s="210" t="s">
        <v>192</v>
      </c>
      <c r="AU276" s="210" t="s">
        <v>86</v>
      </c>
      <c r="AV276" s="13" t="s">
        <v>84</v>
      </c>
      <c r="AW276" s="13" t="s">
        <v>37</v>
      </c>
      <c r="AX276" s="13" t="s">
        <v>77</v>
      </c>
      <c r="AY276" s="210" t="s">
        <v>179</v>
      </c>
    </row>
    <row r="277" spans="1:65" s="14" customFormat="1" ht="11.25">
      <c r="B277" s="211"/>
      <c r="C277" s="212"/>
      <c r="D277" s="194" t="s">
        <v>192</v>
      </c>
      <c r="E277" s="213" t="s">
        <v>19</v>
      </c>
      <c r="F277" s="214" t="s">
        <v>401</v>
      </c>
      <c r="G277" s="212"/>
      <c r="H277" s="215">
        <v>0.8</v>
      </c>
      <c r="I277" s="216"/>
      <c r="J277" s="212"/>
      <c r="K277" s="212"/>
      <c r="L277" s="217"/>
      <c r="M277" s="218"/>
      <c r="N277" s="219"/>
      <c r="O277" s="219"/>
      <c r="P277" s="219"/>
      <c r="Q277" s="219"/>
      <c r="R277" s="219"/>
      <c r="S277" s="219"/>
      <c r="T277" s="220"/>
      <c r="AT277" s="221" t="s">
        <v>192</v>
      </c>
      <c r="AU277" s="221" t="s">
        <v>86</v>
      </c>
      <c r="AV277" s="14" t="s">
        <v>86</v>
      </c>
      <c r="AW277" s="14" t="s">
        <v>37</v>
      </c>
      <c r="AX277" s="14" t="s">
        <v>84</v>
      </c>
      <c r="AY277" s="221" t="s">
        <v>179</v>
      </c>
    </row>
    <row r="278" spans="1:65" s="2" customFormat="1" ht="16.5" customHeight="1">
      <c r="A278" s="37"/>
      <c r="B278" s="38"/>
      <c r="C278" s="181" t="s">
        <v>410</v>
      </c>
      <c r="D278" s="181" t="s">
        <v>181</v>
      </c>
      <c r="E278" s="182" t="s">
        <v>403</v>
      </c>
      <c r="F278" s="183" t="s">
        <v>404</v>
      </c>
      <c r="G278" s="184" t="s">
        <v>405</v>
      </c>
      <c r="H278" s="185">
        <v>1</v>
      </c>
      <c r="I278" s="186"/>
      <c r="J278" s="187">
        <f>ROUND(I278*H278,2)</f>
        <v>0</v>
      </c>
      <c r="K278" s="183" t="s">
        <v>185</v>
      </c>
      <c r="L278" s="42"/>
      <c r="M278" s="188" t="s">
        <v>19</v>
      </c>
      <c r="N278" s="189" t="s">
        <v>48</v>
      </c>
      <c r="O278" s="67"/>
      <c r="P278" s="190">
        <f>O278*H278</f>
        <v>0</v>
      </c>
      <c r="Q278" s="190">
        <v>0.22353000000000001</v>
      </c>
      <c r="R278" s="190">
        <f>Q278*H278</f>
        <v>0.22353000000000001</v>
      </c>
      <c r="S278" s="190">
        <v>0</v>
      </c>
      <c r="T278" s="191">
        <f>S278*H278</f>
        <v>0</v>
      </c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R278" s="192" t="s">
        <v>186</v>
      </c>
      <c r="AT278" s="192" t="s">
        <v>181</v>
      </c>
      <c r="AU278" s="192" t="s">
        <v>86</v>
      </c>
      <c r="AY278" s="20" t="s">
        <v>179</v>
      </c>
      <c r="BE278" s="193">
        <f>IF(N278="základní",J278,0)</f>
        <v>0</v>
      </c>
      <c r="BF278" s="193">
        <f>IF(N278="snížená",J278,0)</f>
        <v>0</v>
      </c>
      <c r="BG278" s="193">
        <f>IF(N278="zákl. přenesená",J278,0)</f>
        <v>0</v>
      </c>
      <c r="BH278" s="193">
        <f>IF(N278="sníž. přenesená",J278,0)</f>
        <v>0</v>
      </c>
      <c r="BI278" s="193">
        <f>IF(N278="nulová",J278,0)</f>
        <v>0</v>
      </c>
      <c r="BJ278" s="20" t="s">
        <v>84</v>
      </c>
      <c r="BK278" s="193">
        <f>ROUND(I278*H278,2)</f>
        <v>0</v>
      </c>
      <c r="BL278" s="20" t="s">
        <v>186</v>
      </c>
      <c r="BM278" s="192" t="s">
        <v>1259</v>
      </c>
    </row>
    <row r="279" spans="1:65" s="2" customFormat="1" ht="11.25">
      <c r="A279" s="37"/>
      <c r="B279" s="38"/>
      <c r="C279" s="39"/>
      <c r="D279" s="194" t="s">
        <v>188</v>
      </c>
      <c r="E279" s="39"/>
      <c r="F279" s="195" t="s">
        <v>407</v>
      </c>
      <c r="G279" s="39"/>
      <c r="H279" s="39"/>
      <c r="I279" s="196"/>
      <c r="J279" s="39"/>
      <c r="K279" s="39"/>
      <c r="L279" s="42"/>
      <c r="M279" s="197"/>
      <c r="N279" s="198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188</v>
      </c>
      <c r="AU279" s="20" t="s">
        <v>86</v>
      </c>
    </row>
    <row r="280" spans="1:65" s="2" customFormat="1" ht="11.25">
      <c r="A280" s="37"/>
      <c r="B280" s="38"/>
      <c r="C280" s="39"/>
      <c r="D280" s="199" t="s">
        <v>190</v>
      </c>
      <c r="E280" s="39"/>
      <c r="F280" s="200" t="s">
        <v>408</v>
      </c>
      <c r="G280" s="39"/>
      <c r="H280" s="39"/>
      <c r="I280" s="196"/>
      <c r="J280" s="39"/>
      <c r="K280" s="39"/>
      <c r="L280" s="42"/>
      <c r="M280" s="197"/>
      <c r="N280" s="198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190</v>
      </c>
      <c r="AU280" s="20" t="s">
        <v>86</v>
      </c>
    </row>
    <row r="281" spans="1:65" s="13" customFormat="1" ht="11.25">
      <c r="B281" s="201"/>
      <c r="C281" s="202"/>
      <c r="D281" s="194" t="s">
        <v>192</v>
      </c>
      <c r="E281" s="203" t="s">
        <v>19</v>
      </c>
      <c r="F281" s="204" t="s">
        <v>409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4" customFormat="1" ht="11.25">
      <c r="B282" s="211"/>
      <c r="C282" s="212"/>
      <c r="D282" s="194" t="s">
        <v>192</v>
      </c>
      <c r="E282" s="213" t="s">
        <v>19</v>
      </c>
      <c r="F282" s="214" t="s">
        <v>84</v>
      </c>
      <c r="G282" s="212"/>
      <c r="H282" s="215">
        <v>1</v>
      </c>
      <c r="I282" s="216"/>
      <c r="J282" s="212"/>
      <c r="K282" s="212"/>
      <c r="L282" s="217"/>
      <c r="M282" s="218"/>
      <c r="N282" s="219"/>
      <c r="O282" s="219"/>
      <c r="P282" s="219"/>
      <c r="Q282" s="219"/>
      <c r="R282" s="219"/>
      <c r="S282" s="219"/>
      <c r="T282" s="220"/>
      <c r="AT282" s="221" t="s">
        <v>192</v>
      </c>
      <c r="AU282" s="221" t="s">
        <v>86</v>
      </c>
      <c r="AV282" s="14" t="s">
        <v>86</v>
      </c>
      <c r="AW282" s="14" t="s">
        <v>37</v>
      </c>
      <c r="AX282" s="14" t="s">
        <v>84</v>
      </c>
      <c r="AY282" s="221" t="s">
        <v>179</v>
      </c>
    </row>
    <row r="283" spans="1:65" s="2" customFormat="1" ht="33" customHeight="1">
      <c r="A283" s="37"/>
      <c r="B283" s="38"/>
      <c r="C283" s="244" t="s">
        <v>418</v>
      </c>
      <c r="D283" s="244" t="s">
        <v>374</v>
      </c>
      <c r="E283" s="245" t="s">
        <v>411</v>
      </c>
      <c r="F283" s="246" t="s">
        <v>412</v>
      </c>
      <c r="G283" s="247" t="s">
        <v>228</v>
      </c>
      <c r="H283" s="248">
        <v>0.25600000000000001</v>
      </c>
      <c r="I283" s="249"/>
      <c r="J283" s="250">
        <f>ROUND(I283*H283,2)</f>
        <v>0</v>
      </c>
      <c r="K283" s="246" t="s">
        <v>413</v>
      </c>
      <c r="L283" s="251"/>
      <c r="M283" s="252" t="s">
        <v>19</v>
      </c>
      <c r="N283" s="253" t="s">
        <v>48</v>
      </c>
      <c r="O283" s="67"/>
      <c r="P283" s="190">
        <f>O283*H283</f>
        <v>0</v>
      </c>
      <c r="Q283" s="190">
        <v>2.65</v>
      </c>
      <c r="R283" s="190">
        <f>Q283*H283</f>
        <v>0.6784</v>
      </c>
      <c r="S283" s="190">
        <v>0</v>
      </c>
      <c r="T283" s="191">
        <f>S283*H283</f>
        <v>0</v>
      </c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R283" s="192" t="s">
        <v>253</v>
      </c>
      <c r="AT283" s="192" t="s">
        <v>374</v>
      </c>
      <c r="AU283" s="192" t="s">
        <v>86</v>
      </c>
      <c r="AY283" s="20" t="s">
        <v>179</v>
      </c>
      <c r="BE283" s="193">
        <f>IF(N283="základní",J283,0)</f>
        <v>0</v>
      </c>
      <c r="BF283" s="193">
        <f>IF(N283="snížená",J283,0)</f>
        <v>0</v>
      </c>
      <c r="BG283" s="193">
        <f>IF(N283="zákl. přenesená",J283,0)</f>
        <v>0</v>
      </c>
      <c r="BH283" s="193">
        <f>IF(N283="sníž. přenesená",J283,0)</f>
        <v>0</v>
      </c>
      <c r="BI283" s="193">
        <f>IF(N283="nulová",J283,0)</f>
        <v>0</v>
      </c>
      <c r="BJ283" s="20" t="s">
        <v>84</v>
      </c>
      <c r="BK283" s="193">
        <f>ROUND(I283*H283,2)</f>
        <v>0</v>
      </c>
      <c r="BL283" s="20" t="s">
        <v>186</v>
      </c>
      <c r="BM283" s="192" t="s">
        <v>1260</v>
      </c>
    </row>
    <row r="284" spans="1:65" s="2" customFormat="1" ht="19.5">
      <c r="A284" s="37"/>
      <c r="B284" s="38"/>
      <c r="C284" s="39"/>
      <c r="D284" s="194" t="s">
        <v>188</v>
      </c>
      <c r="E284" s="39"/>
      <c r="F284" s="195" t="s">
        <v>412</v>
      </c>
      <c r="G284" s="39"/>
      <c r="H284" s="39"/>
      <c r="I284" s="196"/>
      <c r="J284" s="39"/>
      <c r="K284" s="39"/>
      <c r="L284" s="42"/>
      <c r="M284" s="197"/>
      <c r="N284" s="198"/>
      <c r="O284" s="67"/>
      <c r="P284" s="67"/>
      <c r="Q284" s="67"/>
      <c r="R284" s="67"/>
      <c r="S284" s="67"/>
      <c r="T284" s="68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T284" s="20" t="s">
        <v>188</v>
      </c>
      <c r="AU284" s="20" t="s">
        <v>86</v>
      </c>
    </row>
    <row r="285" spans="1:65" s="13" customFormat="1" ht="22.5">
      <c r="B285" s="201"/>
      <c r="C285" s="202"/>
      <c r="D285" s="194" t="s">
        <v>192</v>
      </c>
      <c r="E285" s="203" t="s">
        <v>19</v>
      </c>
      <c r="F285" s="204" t="s">
        <v>415</v>
      </c>
      <c r="G285" s="202"/>
      <c r="H285" s="203" t="s">
        <v>19</v>
      </c>
      <c r="I285" s="205"/>
      <c r="J285" s="202"/>
      <c r="K285" s="202"/>
      <c r="L285" s="206"/>
      <c r="M285" s="207"/>
      <c r="N285" s="208"/>
      <c r="O285" s="208"/>
      <c r="P285" s="208"/>
      <c r="Q285" s="208"/>
      <c r="R285" s="208"/>
      <c r="S285" s="208"/>
      <c r="T285" s="209"/>
      <c r="AT285" s="210" t="s">
        <v>192</v>
      </c>
      <c r="AU285" s="210" t="s">
        <v>86</v>
      </c>
      <c r="AV285" s="13" t="s">
        <v>84</v>
      </c>
      <c r="AW285" s="13" t="s">
        <v>37</v>
      </c>
      <c r="AX285" s="13" t="s">
        <v>77</v>
      </c>
      <c r="AY285" s="210" t="s">
        <v>179</v>
      </c>
    </row>
    <row r="286" spans="1:65" s="14" customFormat="1" ht="11.25">
      <c r="B286" s="211"/>
      <c r="C286" s="212"/>
      <c r="D286" s="194" t="s">
        <v>192</v>
      </c>
      <c r="E286" s="213" t="s">
        <v>19</v>
      </c>
      <c r="F286" s="214" t="s">
        <v>416</v>
      </c>
      <c r="G286" s="212"/>
      <c r="H286" s="215">
        <v>0.25600000000000001</v>
      </c>
      <c r="I286" s="216"/>
      <c r="J286" s="212"/>
      <c r="K286" s="212"/>
      <c r="L286" s="217"/>
      <c r="M286" s="218"/>
      <c r="N286" s="219"/>
      <c r="O286" s="219"/>
      <c r="P286" s="219"/>
      <c r="Q286" s="219"/>
      <c r="R286" s="219"/>
      <c r="S286" s="219"/>
      <c r="T286" s="220"/>
      <c r="AT286" s="221" t="s">
        <v>192</v>
      </c>
      <c r="AU286" s="221" t="s">
        <v>86</v>
      </c>
      <c r="AV286" s="14" t="s">
        <v>86</v>
      </c>
      <c r="AW286" s="14" t="s">
        <v>37</v>
      </c>
      <c r="AX286" s="14" t="s">
        <v>84</v>
      </c>
      <c r="AY286" s="221" t="s">
        <v>179</v>
      </c>
    </row>
    <row r="287" spans="1:65" s="12" customFormat="1" ht="22.9" customHeight="1">
      <c r="B287" s="165"/>
      <c r="C287" s="166"/>
      <c r="D287" s="167" t="s">
        <v>76</v>
      </c>
      <c r="E287" s="179" t="s">
        <v>186</v>
      </c>
      <c r="F287" s="179" t="s">
        <v>996</v>
      </c>
      <c r="G287" s="166"/>
      <c r="H287" s="166"/>
      <c r="I287" s="169"/>
      <c r="J287" s="180">
        <f>BK287</f>
        <v>0</v>
      </c>
      <c r="K287" s="166"/>
      <c r="L287" s="171"/>
      <c r="M287" s="172"/>
      <c r="N287" s="173"/>
      <c r="O287" s="173"/>
      <c r="P287" s="174">
        <f>SUM(P288:P297)</f>
        <v>0</v>
      </c>
      <c r="Q287" s="173"/>
      <c r="R287" s="174">
        <f>SUM(R288:R297)</f>
        <v>3.6000000000000004E-2</v>
      </c>
      <c r="S287" s="173"/>
      <c r="T287" s="175">
        <f>SUM(T288:T297)</f>
        <v>0</v>
      </c>
      <c r="AR287" s="176" t="s">
        <v>84</v>
      </c>
      <c r="AT287" s="177" t="s">
        <v>76</v>
      </c>
      <c r="AU287" s="177" t="s">
        <v>84</v>
      </c>
      <c r="AY287" s="176" t="s">
        <v>179</v>
      </c>
      <c r="BK287" s="178">
        <f>SUM(BK288:BK297)</f>
        <v>0</v>
      </c>
    </row>
    <row r="288" spans="1:65" s="2" customFormat="1" ht="24.2" customHeight="1">
      <c r="A288" s="37"/>
      <c r="B288" s="38"/>
      <c r="C288" s="181" t="s">
        <v>427</v>
      </c>
      <c r="D288" s="181" t="s">
        <v>181</v>
      </c>
      <c r="E288" s="182" t="s">
        <v>1261</v>
      </c>
      <c r="F288" s="183" t="s">
        <v>1262</v>
      </c>
      <c r="G288" s="184" t="s">
        <v>216</v>
      </c>
      <c r="H288" s="185">
        <v>24</v>
      </c>
      <c r="I288" s="186"/>
      <c r="J288" s="187">
        <f>ROUND(I288*H288,2)</f>
        <v>0</v>
      </c>
      <c r="K288" s="183" t="s">
        <v>185</v>
      </c>
      <c r="L288" s="42"/>
      <c r="M288" s="188" t="s">
        <v>19</v>
      </c>
      <c r="N288" s="189" t="s">
        <v>48</v>
      </c>
      <c r="O288" s="67"/>
      <c r="P288" s="190">
        <f>O288*H288</f>
        <v>0</v>
      </c>
      <c r="Q288" s="190">
        <v>1.5E-3</v>
      </c>
      <c r="R288" s="190">
        <f>Q288*H288</f>
        <v>3.6000000000000004E-2</v>
      </c>
      <c r="S288" s="190">
        <v>0</v>
      </c>
      <c r="T288" s="191">
        <f>S288*H288</f>
        <v>0</v>
      </c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R288" s="192" t="s">
        <v>186</v>
      </c>
      <c r="AT288" s="192" t="s">
        <v>181</v>
      </c>
      <c r="AU288" s="192" t="s">
        <v>86</v>
      </c>
      <c r="AY288" s="20" t="s">
        <v>179</v>
      </c>
      <c r="BE288" s="193">
        <f>IF(N288="základní",J288,0)</f>
        <v>0</v>
      </c>
      <c r="BF288" s="193">
        <f>IF(N288="snížená",J288,0)</f>
        <v>0</v>
      </c>
      <c r="BG288" s="193">
        <f>IF(N288="zákl. přenesená",J288,0)</f>
        <v>0</v>
      </c>
      <c r="BH288" s="193">
        <f>IF(N288="sníž. přenesená",J288,0)</f>
        <v>0</v>
      </c>
      <c r="BI288" s="193">
        <f>IF(N288="nulová",J288,0)</f>
        <v>0</v>
      </c>
      <c r="BJ288" s="20" t="s">
        <v>84</v>
      </c>
      <c r="BK288" s="193">
        <f>ROUND(I288*H288,2)</f>
        <v>0</v>
      </c>
      <c r="BL288" s="20" t="s">
        <v>186</v>
      </c>
      <c r="BM288" s="192" t="s">
        <v>1263</v>
      </c>
    </row>
    <row r="289" spans="1:65" s="2" customFormat="1" ht="29.25">
      <c r="A289" s="37"/>
      <c r="B289" s="38"/>
      <c r="C289" s="39"/>
      <c r="D289" s="194" t="s">
        <v>188</v>
      </c>
      <c r="E289" s="39"/>
      <c r="F289" s="195" t="s">
        <v>1264</v>
      </c>
      <c r="G289" s="39"/>
      <c r="H289" s="39"/>
      <c r="I289" s="196"/>
      <c r="J289" s="39"/>
      <c r="K289" s="39"/>
      <c r="L289" s="42"/>
      <c r="M289" s="197"/>
      <c r="N289" s="198"/>
      <c r="O289" s="67"/>
      <c r="P289" s="67"/>
      <c r="Q289" s="67"/>
      <c r="R289" s="67"/>
      <c r="S289" s="67"/>
      <c r="T289" s="68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T289" s="20" t="s">
        <v>188</v>
      </c>
      <c r="AU289" s="20" t="s">
        <v>86</v>
      </c>
    </row>
    <row r="290" spans="1:65" s="2" customFormat="1" ht="11.25">
      <c r="A290" s="37"/>
      <c r="B290" s="38"/>
      <c r="C290" s="39"/>
      <c r="D290" s="199" t="s">
        <v>190</v>
      </c>
      <c r="E290" s="39"/>
      <c r="F290" s="200" t="s">
        <v>1265</v>
      </c>
      <c r="G290" s="39"/>
      <c r="H290" s="39"/>
      <c r="I290" s="196"/>
      <c r="J290" s="39"/>
      <c r="K290" s="39"/>
      <c r="L290" s="42"/>
      <c r="M290" s="197"/>
      <c r="N290" s="198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190</v>
      </c>
      <c r="AU290" s="20" t="s">
        <v>86</v>
      </c>
    </row>
    <row r="291" spans="1:65" s="13" customFormat="1" ht="22.5">
      <c r="B291" s="201"/>
      <c r="C291" s="202"/>
      <c r="D291" s="194" t="s">
        <v>192</v>
      </c>
      <c r="E291" s="203" t="s">
        <v>19</v>
      </c>
      <c r="F291" s="204" t="s">
        <v>1266</v>
      </c>
      <c r="G291" s="202"/>
      <c r="H291" s="203" t="s">
        <v>19</v>
      </c>
      <c r="I291" s="205"/>
      <c r="J291" s="202"/>
      <c r="K291" s="202"/>
      <c r="L291" s="206"/>
      <c r="M291" s="207"/>
      <c r="N291" s="208"/>
      <c r="O291" s="208"/>
      <c r="P291" s="208"/>
      <c r="Q291" s="208"/>
      <c r="R291" s="208"/>
      <c r="S291" s="208"/>
      <c r="T291" s="209"/>
      <c r="AT291" s="210" t="s">
        <v>192</v>
      </c>
      <c r="AU291" s="210" t="s">
        <v>86</v>
      </c>
      <c r="AV291" s="13" t="s">
        <v>84</v>
      </c>
      <c r="AW291" s="13" t="s">
        <v>37</v>
      </c>
      <c r="AX291" s="13" t="s">
        <v>77</v>
      </c>
      <c r="AY291" s="210" t="s">
        <v>179</v>
      </c>
    </row>
    <row r="292" spans="1:65" s="13" customFormat="1" ht="11.25">
      <c r="B292" s="201"/>
      <c r="C292" s="202"/>
      <c r="D292" s="194" t="s">
        <v>192</v>
      </c>
      <c r="E292" s="203" t="s">
        <v>19</v>
      </c>
      <c r="F292" s="204" t="s">
        <v>1267</v>
      </c>
      <c r="G292" s="202"/>
      <c r="H292" s="203" t="s">
        <v>19</v>
      </c>
      <c r="I292" s="205"/>
      <c r="J292" s="202"/>
      <c r="K292" s="202"/>
      <c r="L292" s="206"/>
      <c r="M292" s="207"/>
      <c r="N292" s="208"/>
      <c r="O292" s="208"/>
      <c r="P292" s="208"/>
      <c r="Q292" s="208"/>
      <c r="R292" s="208"/>
      <c r="S292" s="208"/>
      <c r="T292" s="209"/>
      <c r="AT292" s="210" t="s">
        <v>192</v>
      </c>
      <c r="AU292" s="210" t="s">
        <v>86</v>
      </c>
      <c r="AV292" s="13" t="s">
        <v>84</v>
      </c>
      <c r="AW292" s="13" t="s">
        <v>37</v>
      </c>
      <c r="AX292" s="13" t="s">
        <v>77</v>
      </c>
      <c r="AY292" s="210" t="s">
        <v>179</v>
      </c>
    </row>
    <row r="293" spans="1:65" s="13" customFormat="1" ht="11.25">
      <c r="B293" s="201"/>
      <c r="C293" s="202"/>
      <c r="D293" s="194" t="s">
        <v>192</v>
      </c>
      <c r="E293" s="203" t="s">
        <v>19</v>
      </c>
      <c r="F293" s="204" t="s">
        <v>1268</v>
      </c>
      <c r="G293" s="202"/>
      <c r="H293" s="203" t="s">
        <v>19</v>
      </c>
      <c r="I293" s="205"/>
      <c r="J293" s="202"/>
      <c r="K293" s="202"/>
      <c r="L293" s="206"/>
      <c r="M293" s="207"/>
      <c r="N293" s="208"/>
      <c r="O293" s="208"/>
      <c r="P293" s="208"/>
      <c r="Q293" s="208"/>
      <c r="R293" s="208"/>
      <c r="S293" s="208"/>
      <c r="T293" s="209"/>
      <c r="AT293" s="210" t="s">
        <v>192</v>
      </c>
      <c r="AU293" s="210" t="s">
        <v>86</v>
      </c>
      <c r="AV293" s="13" t="s">
        <v>84</v>
      </c>
      <c r="AW293" s="13" t="s">
        <v>37</v>
      </c>
      <c r="AX293" s="13" t="s">
        <v>77</v>
      </c>
      <c r="AY293" s="210" t="s">
        <v>179</v>
      </c>
    </row>
    <row r="294" spans="1:65" s="14" customFormat="1" ht="11.25">
      <c r="B294" s="211"/>
      <c r="C294" s="212"/>
      <c r="D294" s="194" t="s">
        <v>192</v>
      </c>
      <c r="E294" s="213" t="s">
        <v>19</v>
      </c>
      <c r="F294" s="214" t="s">
        <v>1269</v>
      </c>
      <c r="G294" s="212"/>
      <c r="H294" s="215">
        <v>20</v>
      </c>
      <c r="I294" s="216"/>
      <c r="J294" s="212"/>
      <c r="K294" s="212"/>
      <c r="L294" s="217"/>
      <c r="M294" s="218"/>
      <c r="N294" s="219"/>
      <c r="O294" s="219"/>
      <c r="P294" s="219"/>
      <c r="Q294" s="219"/>
      <c r="R294" s="219"/>
      <c r="S294" s="219"/>
      <c r="T294" s="220"/>
      <c r="AT294" s="221" t="s">
        <v>192</v>
      </c>
      <c r="AU294" s="221" t="s">
        <v>86</v>
      </c>
      <c r="AV294" s="14" t="s">
        <v>86</v>
      </c>
      <c r="AW294" s="14" t="s">
        <v>37</v>
      </c>
      <c r="AX294" s="14" t="s">
        <v>77</v>
      </c>
      <c r="AY294" s="221" t="s">
        <v>179</v>
      </c>
    </row>
    <row r="295" spans="1:65" s="13" customFormat="1" ht="22.5">
      <c r="B295" s="201"/>
      <c r="C295" s="202"/>
      <c r="D295" s="194" t="s">
        <v>192</v>
      </c>
      <c r="E295" s="203" t="s">
        <v>19</v>
      </c>
      <c r="F295" s="204" t="s">
        <v>1270</v>
      </c>
      <c r="G295" s="202"/>
      <c r="H295" s="203" t="s">
        <v>19</v>
      </c>
      <c r="I295" s="205"/>
      <c r="J295" s="202"/>
      <c r="K295" s="202"/>
      <c r="L295" s="206"/>
      <c r="M295" s="207"/>
      <c r="N295" s="208"/>
      <c r="O295" s="208"/>
      <c r="P295" s="208"/>
      <c r="Q295" s="208"/>
      <c r="R295" s="208"/>
      <c r="S295" s="208"/>
      <c r="T295" s="209"/>
      <c r="AT295" s="210" t="s">
        <v>192</v>
      </c>
      <c r="AU295" s="210" t="s">
        <v>86</v>
      </c>
      <c r="AV295" s="13" t="s">
        <v>84</v>
      </c>
      <c r="AW295" s="13" t="s">
        <v>37</v>
      </c>
      <c r="AX295" s="13" t="s">
        <v>77</v>
      </c>
      <c r="AY295" s="210" t="s">
        <v>179</v>
      </c>
    </row>
    <row r="296" spans="1:65" s="14" customFormat="1" ht="11.25">
      <c r="B296" s="211"/>
      <c r="C296" s="212"/>
      <c r="D296" s="194" t="s">
        <v>192</v>
      </c>
      <c r="E296" s="213" t="s">
        <v>19</v>
      </c>
      <c r="F296" s="214" t="s">
        <v>1271</v>
      </c>
      <c r="G296" s="212"/>
      <c r="H296" s="215">
        <v>4</v>
      </c>
      <c r="I296" s="216"/>
      <c r="J296" s="212"/>
      <c r="K296" s="212"/>
      <c r="L296" s="217"/>
      <c r="M296" s="218"/>
      <c r="N296" s="219"/>
      <c r="O296" s="219"/>
      <c r="P296" s="219"/>
      <c r="Q296" s="219"/>
      <c r="R296" s="219"/>
      <c r="S296" s="219"/>
      <c r="T296" s="220"/>
      <c r="AT296" s="221" t="s">
        <v>192</v>
      </c>
      <c r="AU296" s="221" t="s">
        <v>86</v>
      </c>
      <c r="AV296" s="14" t="s">
        <v>86</v>
      </c>
      <c r="AW296" s="14" t="s">
        <v>37</v>
      </c>
      <c r="AX296" s="14" t="s">
        <v>77</v>
      </c>
      <c r="AY296" s="221" t="s">
        <v>179</v>
      </c>
    </row>
    <row r="297" spans="1:65" s="15" customFormat="1" ht="11.25">
      <c r="B297" s="222"/>
      <c r="C297" s="223"/>
      <c r="D297" s="194" t="s">
        <v>192</v>
      </c>
      <c r="E297" s="224" t="s">
        <v>19</v>
      </c>
      <c r="F297" s="225" t="s">
        <v>205</v>
      </c>
      <c r="G297" s="223"/>
      <c r="H297" s="226">
        <v>24</v>
      </c>
      <c r="I297" s="227"/>
      <c r="J297" s="223"/>
      <c r="K297" s="223"/>
      <c r="L297" s="228"/>
      <c r="M297" s="229"/>
      <c r="N297" s="230"/>
      <c r="O297" s="230"/>
      <c r="P297" s="230"/>
      <c r="Q297" s="230"/>
      <c r="R297" s="230"/>
      <c r="S297" s="230"/>
      <c r="T297" s="231"/>
      <c r="AT297" s="232" t="s">
        <v>192</v>
      </c>
      <c r="AU297" s="232" t="s">
        <v>86</v>
      </c>
      <c r="AV297" s="15" t="s">
        <v>186</v>
      </c>
      <c r="AW297" s="15" t="s">
        <v>37</v>
      </c>
      <c r="AX297" s="15" t="s">
        <v>84</v>
      </c>
      <c r="AY297" s="232" t="s">
        <v>179</v>
      </c>
    </row>
    <row r="298" spans="1:65" s="12" customFormat="1" ht="22.9" customHeight="1">
      <c r="B298" s="165"/>
      <c r="C298" s="166"/>
      <c r="D298" s="167" t="s">
        <v>76</v>
      </c>
      <c r="E298" s="179" t="s">
        <v>225</v>
      </c>
      <c r="F298" s="179" t="s">
        <v>417</v>
      </c>
      <c r="G298" s="166"/>
      <c r="H298" s="166"/>
      <c r="I298" s="169"/>
      <c r="J298" s="180">
        <f>BK298</f>
        <v>0</v>
      </c>
      <c r="K298" s="166"/>
      <c r="L298" s="171"/>
      <c r="M298" s="172"/>
      <c r="N298" s="173"/>
      <c r="O298" s="173"/>
      <c r="P298" s="174">
        <f>SUM(P299:P333)</f>
        <v>0</v>
      </c>
      <c r="Q298" s="173"/>
      <c r="R298" s="174">
        <f>SUM(R299:R333)</f>
        <v>8.251092400000001</v>
      </c>
      <c r="S298" s="173"/>
      <c r="T298" s="175">
        <f>SUM(T299:T333)</f>
        <v>0</v>
      </c>
      <c r="AR298" s="176" t="s">
        <v>84</v>
      </c>
      <c r="AT298" s="177" t="s">
        <v>76</v>
      </c>
      <c r="AU298" s="177" t="s">
        <v>84</v>
      </c>
      <c r="AY298" s="176" t="s">
        <v>179</v>
      </c>
      <c r="BK298" s="178">
        <f>SUM(BK299:BK333)</f>
        <v>0</v>
      </c>
    </row>
    <row r="299" spans="1:65" s="2" customFormat="1" ht="24.2" customHeight="1">
      <c r="A299" s="37"/>
      <c r="B299" s="38"/>
      <c r="C299" s="181" t="s">
        <v>438</v>
      </c>
      <c r="D299" s="181" t="s">
        <v>181</v>
      </c>
      <c r="E299" s="182" t="s">
        <v>419</v>
      </c>
      <c r="F299" s="183" t="s">
        <v>420</v>
      </c>
      <c r="G299" s="184" t="s">
        <v>184</v>
      </c>
      <c r="H299" s="185">
        <v>8.84</v>
      </c>
      <c r="I299" s="186"/>
      <c r="J299" s="187">
        <f>ROUND(I299*H299,2)</f>
        <v>0</v>
      </c>
      <c r="K299" s="183" t="s">
        <v>185</v>
      </c>
      <c r="L299" s="42"/>
      <c r="M299" s="188" t="s">
        <v>19</v>
      </c>
      <c r="N299" s="189" t="s">
        <v>48</v>
      </c>
      <c r="O299" s="67"/>
      <c r="P299" s="190">
        <f>O299*H299</f>
        <v>0</v>
      </c>
      <c r="Q299" s="190">
        <v>0.46</v>
      </c>
      <c r="R299" s="190">
        <f>Q299*H299</f>
        <v>4.0663999999999998</v>
      </c>
      <c r="S299" s="190">
        <v>0</v>
      </c>
      <c r="T299" s="191">
        <f>S299*H299</f>
        <v>0</v>
      </c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R299" s="192" t="s">
        <v>186</v>
      </c>
      <c r="AT299" s="192" t="s">
        <v>181</v>
      </c>
      <c r="AU299" s="192" t="s">
        <v>86</v>
      </c>
      <c r="AY299" s="20" t="s">
        <v>179</v>
      </c>
      <c r="BE299" s="193">
        <f>IF(N299="základní",J299,0)</f>
        <v>0</v>
      </c>
      <c r="BF299" s="193">
        <f>IF(N299="snížená",J299,0)</f>
        <v>0</v>
      </c>
      <c r="BG299" s="193">
        <f>IF(N299="zákl. přenesená",J299,0)</f>
        <v>0</v>
      </c>
      <c r="BH299" s="193">
        <f>IF(N299="sníž. přenesená",J299,0)</f>
        <v>0</v>
      </c>
      <c r="BI299" s="193">
        <f>IF(N299="nulová",J299,0)</f>
        <v>0</v>
      </c>
      <c r="BJ299" s="20" t="s">
        <v>84</v>
      </c>
      <c r="BK299" s="193">
        <f>ROUND(I299*H299,2)</f>
        <v>0</v>
      </c>
      <c r="BL299" s="20" t="s">
        <v>186</v>
      </c>
      <c r="BM299" s="192" t="s">
        <v>421</v>
      </c>
    </row>
    <row r="300" spans="1:65" s="2" customFormat="1" ht="19.5">
      <c r="A300" s="37"/>
      <c r="B300" s="38"/>
      <c r="C300" s="39"/>
      <c r="D300" s="194" t="s">
        <v>188</v>
      </c>
      <c r="E300" s="39"/>
      <c r="F300" s="195" t="s">
        <v>422</v>
      </c>
      <c r="G300" s="39"/>
      <c r="H300" s="39"/>
      <c r="I300" s="196"/>
      <c r="J300" s="39"/>
      <c r="K300" s="39"/>
      <c r="L300" s="42"/>
      <c r="M300" s="197"/>
      <c r="N300" s="198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188</v>
      </c>
      <c r="AU300" s="20" t="s">
        <v>86</v>
      </c>
    </row>
    <row r="301" spans="1:65" s="2" customFormat="1" ht="11.25">
      <c r="A301" s="37"/>
      <c r="B301" s="38"/>
      <c r="C301" s="39"/>
      <c r="D301" s="199" t="s">
        <v>190</v>
      </c>
      <c r="E301" s="39"/>
      <c r="F301" s="200" t="s">
        <v>423</v>
      </c>
      <c r="G301" s="39"/>
      <c r="H301" s="39"/>
      <c r="I301" s="196"/>
      <c r="J301" s="39"/>
      <c r="K301" s="39"/>
      <c r="L301" s="42"/>
      <c r="M301" s="197"/>
      <c r="N301" s="198"/>
      <c r="O301" s="67"/>
      <c r="P301" s="67"/>
      <c r="Q301" s="67"/>
      <c r="R301" s="67"/>
      <c r="S301" s="67"/>
      <c r="T301" s="68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T301" s="20" t="s">
        <v>190</v>
      </c>
      <c r="AU301" s="20" t="s">
        <v>86</v>
      </c>
    </row>
    <row r="302" spans="1:65" s="13" customFormat="1" ht="22.5">
      <c r="B302" s="201"/>
      <c r="C302" s="202"/>
      <c r="D302" s="194" t="s">
        <v>192</v>
      </c>
      <c r="E302" s="203" t="s">
        <v>19</v>
      </c>
      <c r="F302" s="204" t="s">
        <v>1272</v>
      </c>
      <c r="G302" s="202"/>
      <c r="H302" s="203" t="s">
        <v>19</v>
      </c>
      <c r="I302" s="205"/>
      <c r="J302" s="202"/>
      <c r="K302" s="202"/>
      <c r="L302" s="206"/>
      <c r="M302" s="207"/>
      <c r="N302" s="208"/>
      <c r="O302" s="208"/>
      <c r="P302" s="208"/>
      <c r="Q302" s="208"/>
      <c r="R302" s="208"/>
      <c r="S302" s="208"/>
      <c r="T302" s="209"/>
      <c r="AT302" s="210" t="s">
        <v>192</v>
      </c>
      <c r="AU302" s="210" t="s">
        <v>86</v>
      </c>
      <c r="AV302" s="13" t="s">
        <v>84</v>
      </c>
      <c r="AW302" s="13" t="s">
        <v>37</v>
      </c>
      <c r="AX302" s="13" t="s">
        <v>77</v>
      </c>
      <c r="AY302" s="210" t="s">
        <v>179</v>
      </c>
    </row>
    <row r="303" spans="1:65" s="13" customFormat="1" ht="22.5">
      <c r="B303" s="201"/>
      <c r="C303" s="202"/>
      <c r="D303" s="194" t="s">
        <v>192</v>
      </c>
      <c r="E303" s="203" t="s">
        <v>19</v>
      </c>
      <c r="F303" s="204" t="s">
        <v>1273</v>
      </c>
      <c r="G303" s="202"/>
      <c r="H303" s="203" t="s">
        <v>19</v>
      </c>
      <c r="I303" s="205"/>
      <c r="J303" s="202"/>
      <c r="K303" s="202"/>
      <c r="L303" s="206"/>
      <c r="M303" s="207"/>
      <c r="N303" s="208"/>
      <c r="O303" s="208"/>
      <c r="P303" s="208"/>
      <c r="Q303" s="208"/>
      <c r="R303" s="208"/>
      <c r="S303" s="208"/>
      <c r="T303" s="209"/>
      <c r="AT303" s="210" t="s">
        <v>192</v>
      </c>
      <c r="AU303" s="210" t="s">
        <v>86</v>
      </c>
      <c r="AV303" s="13" t="s">
        <v>84</v>
      </c>
      <c r="AW303" s="13" t="s">
        <v>37</v>
      </c>
      <c r="AX303" s="13" t="s">
        <v>77</v>
      </c>
      <c r="AY303" s="210" t="s">
        <v>179</v>
      </c>
    </row>
    <row r="304" spans="1:65" s="13" customFormat="1" ht="22.5">
      <c r="B304" s="201"/>
      <c r="C304" s="202"/>
      <c r="D304" s="194" t="s">
        <v>192</v>
      </c>
      <c r="E304" s="203" t="s">
        <v>19</v>
      </c>
      <c r="F304" s="204" t="s">
        <v>1274</v>
      </c>
      <c r="G304" s="202"/>
      <c r="H304" s="203" t="s">
        <v>19</v>
      </c>
      <c r="I304" s="205"/>
      <c r="J304" s="202"/>
      <c r="K304" s="202"/>
      <c r="L304" s="206"/>
      <c r="M304" s="207"/>
      <c r="N304" s="208"/>
      <c r="O304" s="208"/>
      <c r="P304" s="208"/>
      <c r="Q304" s="208"/>
      <c r="R304" s="208"/>
      <c r="S304" s="208"/>
      <c r="T304" s="209"/>
      <c r="AT304" s="210" t="s">
        <v>192</v>
      </c>
      <c r="AU304" s="210" t="s">
        <v>86</v>
      </c>
      <c r="AV304" s="13" t="s">
        <v>84</v>
      </c>
      <c r="AW304" s="13" t="s">
        <v>37</v>
      </c>
      <c r="AX304" s="13" t="s">
        <v>77</v>
      </c>
      <c r="AY304" s="210" t="s">
        <v>179</v>
      </c>
    </row>
    <row r="305" spans="1:65" s="14" customFormat="1" ht="11.25">
      <c r="B305" s="211"/>
      <c r="C305" s="212"/>
      <c r="D305" s="194" t="s">
        <v>192</v>
      </c>
      <c r="E305" s="213" t="s">
        <v>19</v>
      </c>
      <c r="F305" s="214" t="s">
        <v>1216</v>
      </c>
      <c r="G305" s="212"/>
      <c r="H305" s="215">
        <v>8</v>
      </c>
      <c r="I305" s="216"/>
      <c r="J305" s="212"/>
      <c r="K305" s="212"/>
      <c r="L305" s="217"/>
      <c r="M305" s="218"/>
      <c r="N305" s="219"/>
      <c r="O305" s="219"/>
      <c r="P305" s="219"/>
      <c r="Q305" s="219"/>
      <c r="R305" s="219"/>
      <c r="S305" s="219"/>
      <c r="T305" s="220"/>
      <c r="AT305" s="221" t="s">
        <v>192</v>
      </c>
      <c r="AU305" s="221" t="s">
        <v>86</v>
      </c>
      <c r="AV305" s="14" t="s">
        <v>86</v>
      </c>
      <c r="AW305" s="14" t="s">
        <v>37</v>
      </c>
      <c r="AX305" s="14" t="s">
        <v>77</v>
      </c>
      <c r="AY305" s="221" t="s">
        <v>179</v>
      </c>
    </row>
    <row r="306" spans="1:65" s="14" customFormat="1" ht="11.25">
      <c r="B306" s="211"/>
      <c r="C306" s="212"/>
      <c r="D306" s="194" t="s">
        <v>192</v>
      </c>
      <c r="E306" s="213" t="s">
        <v>19</v>
      </c>
      <c r="F306" s="214" t="s">
        <v>1252</v>
      </c>
      <c r="G306" s="212"/>
      <c r="H306" s="215">
        <v>0.84</v>
      </c>
      <c r="I306" s="216"/>
      <c r="J306" s="212"/>
      <c r="K306" s="212"/>
      <c r="L306" s="217"/>
      <c r="M306" s="218"/>
      <c r="N306" s="219"/>
      <c r="O306" s="219"/>
      <c r="P306" s="219"/>
      <c r="Q306" s="219"/>
      <c r="R306" s="219"/>
      <c r="S306" s="219"/>
      <c r="T306" s="220"/>
      <c r="AT306" s="221" t="s">
        <v>192</v>
      </c>
      <c r="AU306" s="221" t="s">
        <v>86</v>
      </c>
      <c r="AV306" s="14" t="s">
        <v>86</v>
      </c>
      <c r="AW306" s="14" t="s">
        <v>37</v>
      </c>
      <c r="AX306" s="14" t="s">
        <v>77</v>
      </c>
      <c r="AY306" s="221" t="s">
        <v>179</v>
      </c>
    </row>
    <row r="307" spans="1:65" s="15" customFormat="1" ht="11.25">
      <c r="B307" s="222"/>
      <c r="C307" s="223"/>
      <c r="D307" s="194" t="s">
        <v>192</v>
      </c>
      <c r="E307" s="224" t="s">
        <v>19</v>
      </c>
      <c r="F307" s="225" t="s">
        <v>205</v>
      </c>
      <c r="G307" s="223"/>
      <c r="H307" s="226">
        <v>8.84</v>
      </c>
      <c r="I307" s="227"/>
      <c r="J307" s="223"/>
      <c r="K307" s="223"/>
      <c r="L307" s="228"/>
      <c r="M307" s="229"/>
      <c r="N307" s="230"/>
      <c r="O307" s="230"/>
      <c r="P307" s="230"/>
      <c r="Q307" s="230"/>
      <c r="R307" s="230"/>
      <c r="S307" s="230"/>
      <c r="T307" s="231"/>
      <c r="AT307" s="232" t="s">
        <v>192</v>
      </c>
      <c r="AU307" s="232" t="s">
        <v>86</v>
      </c>
      <c r="AV307" s="15" t="s">
        <v>186</v>
      </c>
      <c r="AW307" s="15" t="s">
        <v>37</v>
      </c>
      <c r="AX307" s="15" t="s">
        <v>84</v>
      </c>
      <c r="AY307" s="232" t="s">
        <v>179</v>
      </c>
    </row>
    <row r="308" spans="1:65" s="2" customFormat="1" ht="24.2" customHeight="1">
      <c r="A308" s="37"/>
      <c r="B308" s="38"/>
      <c r="C308" s="181" t="s">
        <v>446</v>
      </c>
      <c r="D308" s="181" t="s">
        <v>181</v>
      </c>
      <c r="E308" s="182" t="s">
        <v>419</v>
      </c>
      <c r="F308" s="183" t="s">
        <v>420</v>
      </c>
      <c r="G308" s="184" t="s">
        <v>184</v>
      </c>
      <c r="H308" s="185">
        <v>1</v>
      </c>
      <c r="I308" s="186"/>
      <c r="J308" s="187">
        <f>ROUND(I308*H308,2)</f>
        <v>0</v>
      </c>
      <c r="K308" s="183" t="s">
        <v>185</v>
      </c>
      <c r="L308" s="42"/>
      <c r="M308" s="188" t="s">
        <v>19</v>
      </c>
      <c r="N308" s="189" t="s">
        <v>48</v>
      </c>
      <c r="O308" s="67"/>
      <c r="P308" s="190">
        <f>O308*H308</f>
        <v>0</v>
      </c>
      <c r="Q308" s="190">
        <v>0.46</v>
      </c>
      <c r="R308" s="190">
        <f>Q308*H308</f>
        <v>0.46</v>
      </c>
      <c r="S308" s="190">
        <v>0</v>
      </c>
      <c r="T308" s="191">
        <f>S308*H308</f>
        <v>0</v>
      </c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R308" s="192" t="s">
        <v>186</v>
      </c>
      <c r="AT308" s="192" t="s">
        <v>181</v>
      </c>
      <c r="AU308" s="192" t="s">
        <v>86</v>
      </c>
      <c r="AY308" s="20" t="s">
        <v>179</v>
      </c>
      <c r="BE308" s="193">
        <f>IF(N308="základní",J308,0)</f>
        <v>0</v>
      </c>
      <c r="BF308" s="193">
        <f>IF(N308="snížená",J308,0)</f>
        <v>0</v>
      </c>
      <c r="BG308" s="193">
        <f>IF(N308="zákl. přenesená",J308,0)</f>
        <v>0</v>
      </c>
      <c r="BH308" s="193">
        <f>IF(N308="sníž. přenesená",J308,0)</f>
        <v>0</v>
      </c>
      <c r="BI308" s="193">
        <f>IF(N308="nulová",J308,0)</f>
        <v>0</v>
      </c>
      <c r="BJ308" s="20" t="s">
        <v>84</v>
      </c>
      <c r="BK308" s="193">
        <f>ROUND(I308*H308,2)</f>
        <v>0</v>
      </c>
      <c r="BL308" s="20" t="s">
        <v>186</v>
      </c>
      <c r="BM308" s="192" t="s">
        <v>1275</v>
      </c>
    </row>
    <row r="309" spans="1:65" s="2" customFormat="1" ht="19.5">
      <c r="A309" s="37"/>
      <c r="B309" s="38"/>
      <c r="C309" s="39"/>
      <c r="D309" s="194" t="s">
        <v>188</v>
      </c>
      <c r="E309" s="39"/>
      <c r="F309" s="195" t="s">
        <v>422</v>
      </c>
      <c r="G309" s="39"/>
      <c r="H309" s="39"/>
      <c r="I309" s="196"/>
      <c r="J309" s="39"/>
      <c r="K309" s="39"/>
      <c r="L309" s="42"/>
      <c r="M309" s="197"/>
      <c r="N309" s="198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188</v>
      </c>
      <c r="AU309" s="20" t="s">
        <v>86</v>
      </c>
    </row>
    <row r="310" spans="1:65" s="2" customFormat="1" ht="11.25">
      <c r="A310" s="37"/>
      <c r="B310" s="38"/>
      <c r="C310" s="39"/>
      <c r="D310" s="199" t="s">
        <v>190</v>
      </c>
      <c r="E310" s="39"/>
      <c r="F310" s="200" t="s">
        <v>423</v>
      </c>
      <c r="G310" s="39"/>
      <c r="H310" s="39"/>
      <c r="I310" s="196"/>
      <c r="J310" s="39"/>
      <c r="K310" s="39"/>
      <c r="L310" s="42"/>
      <c r="M310" s="197"/>
      <c r="N310" s="198"/>
      <c r="O310" s="67"/>
      <c r="P310" s="67"/>
      <c r="Q310" s="67"/>
      <c r="R310" s="67"/>
      <c r="S310" s="67"/>
      <c r="T310" s="68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T310" s="20" t="s">
        <v>190</v>
      </c>
      <c r="AU310" s="20" t="s">
        <v>86</v>
      </c>
    </row>
    <row r="311" spans="1:65" s="13" customFormat="1" ht="22.5">
      <c r="B311" s="201"/>
      <c r="C311" s="202"/>
      <c r="D311" s="194" t="s">
        <v>192</v>
      </c>
      <c r="E311" s="203" t="s">
        <v>19</v>
      </c>
      <c r="F311" s="204" t="s">
        <v>1253</v>
      </c>
      <c r="G311" s="202"/>
      <c r="H311" s="203" t="s">
        <v>19</v>
      </c>
      <c r="I311" s="205"/>
      <c r="J311" s="202"/>
      <c r="K311" s="202"/>
      <c r="L311" s="206"/>
      <c r="M311" s="207"/>
      <c r="N311" s="208"/>
      <c r="O311" s="208"/>
      <c r="P311" s="208"/>
      <c r="Q311" s="208"/>
      <c r="R311" s="208"/>
      <c r="S311" s="208"/>
      <c r="T311" s="209"/>
      <c r="AT311" s="210" t="s">
        <v>192</v>
      </c>
      <c r="AU311" s="210" t="s">
        <v>86</v>
      </c>
      <c r="AV311" s="13" t="s">
        <v>84</v>
      </c>
      <c r="AW311" s="13" t="s">
        <v>37</v>
      </c>
      <c r="AX311" s="13" t="s">
        <v>77</v>
      </c>
      <c r="AY311" s="210" t="s">
        <v>179</v>
      </c>
    </row>
    <row r="312" spans="1:65" s="13" customFormat="1" ht="22.5">
      <c r="B312" s="201"/>
      <c r="C312" s="202"/>
      <c r="D312" s="194" t="s">
        <v>192</v>
      </c>
      <c r="E312" s="203" t="s">
        <v>19</v>
      </c>
      <c r="F312" s="204" t="s">
        <v>224</v>
      </c>
      <c r="G312" s="202"/>
      <c r="H312" s="203" t="s">
        <v>19</v>
      </c>
      <c r="I312" s="205"/>
      <c r="J312" s="202"/>
      <c r="K312" s="202"/>
      <c r="L312" s="206"/>
      <c r="M312" s="207"/>
      <c r="N312" s="208"/>
      <c r="O312" s="208"/>
      <c r="P312" s="208"/>
      <c r="Q312" s="208"/>
      <c r="R312" s="208"/>
      <c r="S312" s="208"/>
      <c r="T312" s="209"/>
      <c r="AT312" s="210" t="s">
        <v>192</v>
      </c>
      <c r="AU312" s="210" t="s">
        <v>86</v>
      </c>
      <c r="AV312" s="13" t="s">
        <v>84</v>
      </c>
      <c r="AW312" s="13" t="s">
        <v>37</v>
      </c>
      <c r="AX312" s="13" t="s">
        <v>77</v>
      </c>
      <c r="AY312" s="210" t="s">
        <v>179</v>
      </c>
    </row>
    <row r="313" spans="1:65" s="13" customFormat="1" ht="11.25">
      <c r="B313" s="201"/>
      <c r="C313" s="202"/>
      <c r="D313" s="194" t="s">
        <v>192</v>
      </c>
      <c r="E313" s="203" t="s">
        <v>19</v>
      </c>
      <c r="F313" s="204" t="s">
        <v>426</v>
      </c>
      <c r="G313" s="202"/>
      <c r="H313" s="203" t="s">
        <v>19</v>
      </c>
      <c r="I313" s="205"/>
      <c r="J313" s="202"/>
      <c r="K313" s="202"/>
      <c r="L313" s="206"/>
      <c r="M313" s="207"/>
      <c r="N313" s="208"/>
      <c r="O313" s="208"/>
      <c r="P313" s="208"/>
      <c r="Q313" s="208"/>
      <c r="R313" s="208"/>
      <c r="S313" s="208"/>
      <c r="T313" s="209"/>
      <c r="AT313" s="210" t="s">
        <v>192</v>
      </c>
      <c r="AU313" s="210" t="s">
        <v>86</v>
      </c>
      <c r="AV313" s="13" t="s">
        <v>84</v>
      </c>
      <c r="AW313" s="13" t="s">
        <v>37</v>
      </c>
      <c r="AX313" s="13" t="s">
        <v>77</v>
      </c>
      <c r="AY313" s="210" t="s">
        <v>179</v>
      </c>
    </row>
    <row r="314" spans="1:65" s="14" customFormat="1" ht="11.25">
      <c r="B314" s="211"/>
      <c r="C314" s="212"/>
      <c r="D314" s="194" t="s">
        <v>192</v>
      </c>
      <c r="E314" s="213" t="s">
        <v>19</v>
      </c>
      <c r="F314" s="214" t="s">
        <v>204</v>
      </c>
      <c r="G314" s="212"/>
      <c r="H314" s="215">
        <v>1</v>
      </c>
      <c r="I314" s="216"/>
      <c r="J314" s="212"/>
      <c r="K314" s="212"/>
      <c r="L314" s="217"/>
      <c r="M314" s="218"/>
      <c r="N314" s="219"/>
      <c r="O314" s="219"/>
      <c r="P314" s="219"/>
      <c r="Q314" s="219"/>
      <c r="R314" s="219"/>
      <c r="S314" s="219"/>
      <c r="T314" s="220"/>
      <c r="AT314" s="221" t="s">
        <v>192</v>
      </c>
      <c r="AU314" s="221" t="s">
        <v>86</v>
      </c>
      <c r="AV314" s="14" t="s">
        <v>86</v>
      </c>
      <c r="AW314" s="14" t="s">
        <v>37</v>
      </c>
      <c r="AX314" s="14" t="s">
        <v>84</v>
      </c>
      <c r="AY314" s="221" t="s">
        <v>179</v>
      </c>
    </row>
    <row r="315" spans="1:65" s="2" customFormat="1" ht="37.9" customHeight="1">
      <c r="A315" s="37"/>
      <c r="B315" s="38"/>
      <c r="C315" s="181" t="s">
        <v>451</v>
      </c>
      <c r="D315" s="181" t="s">
        <v>181</v>
      </c>
      <c r="E315" s="182" t="s">
        <v>1276</v>
      </c>
      <c r="F315" s="183" t="s">
        <v>1277</v>
      </c>
      <c r="G315" s="184" t="s">
        <v>184</v>
      </c>
      <c r="H315" s="185">
        <v>8.84</v>
      </c>
      <c r="I315" s="186"/>
      <c r="J315" s="187">
        <f>ROUND(I315*H315,2)</f>
        <v>0</v>
      </c>
      <c r="K315" s="183" t="s">
        <v>185</v>
      </c>
      <c r="L315" s="42"/>
      <c r="M315" s="188" t="s">
        <v>19</v>
      </c>
      <c r="N315" s="189" t="s">
        <v>48</v>
      </c>
      <c r="O315" s="67"/>
      <c r="P315" s="190">
        <f>O315*H315</f>
        <v>0</v>
      </c>
      <c r="Q315" s="190">
        <v>0.39561000000000002</v>
      </c>
      <c r="R315" s="190">
        <f>Q315*H315</f>
        <v>3.4971924000000003</v>
      </c>
      <c r="S315" s="190">
        <v>0</v>
      </c>
      <c r="T315" s="191">
        <f>S315*H315</f>
        <v>0</v>
      </c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R315" s="192" t="s">
        <v>186</v>
      </c>
      <c r="AT315" s="192" t="s">
        <v>181</v>
      </c>
      <c r="AU315" s="192" t="s">
        <v>86</v>
      </c>
      <c r="AY315" s="20" t="s">
        <v>179</v>
      </c>
      <c r="BE315" s="193">
        <f>IF(N315="základní",J315,0)</f>
        <v>0</v>
      </c>
      <c r="BF315" s="193">
        <f>IF(N315="snížená",J315,0)</f>
        <v>0</v>
      </c>
      <c r="BG315" s="193">
        <f>IF(N315="zákl. přenesená",J315,0)</f>
        <v>0</v>
      </c>
      <c r="BH315" s="193">
        <f>IF(N315="sníž. přenesená",J315,0)</f>
        <v>0</v>
      </c>
      <c r="BI315" s="193">
        <f>IF(N315="nulová",J315,0)</f>
        <v>0</v>
      </c>
      <c r="BJ315" s="20" t="s">
        <v>84</v>
      </c>
      <c r="BK315" s="193">
        <f>ROUND(I315*H315,2)</f>
        <v>0</v>
      </c>
      <c r="BL315" s="20" t="s">
        <v>186</v>
      </c>
      <c r="BM315" s="192" t="s">
        <v>1278</v>
      </c>
    </row>
    <row r="316" spans="1:65" s="2" customFormat="1" ht="29.25">
      <c r="A316" s="37"/>
      <c r="B316" s="38"/>
      <c r="C316" s="39"/>
      <c r="D316" s="194" t="s">
        <v>188</v>
      </c>
      <c r="E316" s="39"/>
      <c r="F316" s="195" t="s">
        <v>1279</v>
      </c>
      <c r="G316" s="39"/>
      <c r="H316" s="39"/>
      <c r="I316" s="196"/>
      <c r="J316" s="39"/>
      <c r="K316" s="39"/>
      <c r="L316" s="42"/>
      <c r="M316" s="197"/>
      <c r="N316" s="198"/>
      <c r="O316" s="67"/>
      <c r="P316" s="67"/>
      <c r="Q316" s="67"/>
      <c r="R316" s="67"/>
      <c r="S316" s="67"/>
      <c r="T316" s="68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T316" s="20" t="s">
        <v>188</v>
      </c>
      <c r="AU316" s="20" t="s">
        <v>86</v>
      </c>
    </row>
    <row r="317" spans="1:65" s="2" customFormat="1" ht="11.25">
      <c r="A317" s="37"/>
      <c r="B317" s="38"/>
      <c r="C317" s="39"/>
      <c r="D317" s="199" t="s">
        <v>190</v>
      </c>
      <c r="E317" s="39"/>
      <c r="F317" s="200" t="s">
        <v>1280</v>
      </c>
      <c r="G317" s="39"/>
      <c r="H317" s="39"/>
      <c r="I317" s="196"/>
      <c r="J317" s="39"/>
      <c r="K317" s="39"/>
      <c r="L317" s="42"/>
      <c r="M317" s="197"/>
      <c r="N317" s="198"/>
      <c r="O317" s="67"/>
      <c r="P317" s="67"/>
      <c r="Q317" s="67"/>
      <c r="R317" s="67"/>
      <c r="S317" s="67"/>
      <c r="T317" s="68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T317" s="20" t="s">
        <v>190</v>
      </c>
      <c r="AU317" s="20" t="s">
        <v>86</v>
      </c>
    </row>
    <row r="318" spans="1:65" s="13" customFormat="1" ht="22.5">
      <c r="B318" s="201"/>
      <c r="C318" s="202"/>
      <c r="D318" s="194" t="s">
        <v>192</v>
      </c>
      <c r="E318" s="203" t="s">
        <v>19</v>
      </c>
      <c r="F318" s="204" t="s">
        <v>1272</v>
      </c>
      <c r="G318" s="202"/>
      <c r="H318" s="203" t="s">
        <v>19</v>
      </c>
      <c r="I318" s="205"/>
      <c r="J318" s="202"/>
      <c r="K318" s="202"/>
      <c r="L318" s="206"/>
      <c r="M318" s="207"/>
      <c r="N318" s="208"/>
      <c r="O318" s="208"/>
      <c r="P318" s="208"/>
      <c r="Q318" s="208"/>
      <c r="R318" s="208"/>
      <c r="S318" s="208"/>
      <c r="T318" s="209"/>
      <c r="AT318" s="210" t="s">
        <v>192</v>
      </c>
      <c r="AU318" s="210" t="s">
        <v>86</v>
      </c>
      <c r="AV318" s="13" t="s">
        <v>84</v>
      </c>
      <c r="AW318" s="13" t="s">
        <v>37</v>
      </c>
      <c r="AX318" s="13" t="s">
        <v>77</v>
      </c>
      <c r="AY318" s="210" t="s">
        <v>179</v>
      </c>
    </row>
    <row r="319" spans="1:65" s="13" customFormat="1" ht="22.5">
      <c r="B319" s="201"/>
      <c r="C319" s="202"/>
      <c r="D319" s="194" t="s">
        <v>192</v>
      </c>
      <c r="E319" s="203" t="s">
        <v>19</v>
      </c>
      <c r="F319" s="204" t="s">
        <v>1281</v>
      </c>
      <c r="G319" s="202"/>
      <c r="H319" s="203" t="s">
        <v>19</v>
      </c>
      <c r="I319" s="205"/>
      <c r="J319" s="202"/>
      <c r="K319" s="202"/>
      <c r="L319" s="206"/>
      <c r="M319" s="207"/>
      <c r="N319" s="208"/>
      <c r="O319" s="208"/>
      <c r="P319" s="208"/>
      <c r="Q319" s="208"/>
      <c r="R319" s="208"/>
      <c r="S319" s="208"/>
      <c r="T319" s="209"/>
      <c r="AT319" s="210" t="s">
        <v>192</v>
      </c>
      <c r="AU319" s="210" t="s">
        <v>86</v>
      </c>
      <c r="AV319" s="13" t="s">
        <v>84</v>
      </c>
      <c r="AW319" s="13" t="s">
        <v>37</v>
      </c>
      <c r="AX319" s="13" t="s">
        <v>77</v>
      </c>
      <c r="AY319" s="210" t="s">
        <v>179</v>
      </c>
    </row>
    <row r="320" spans="1:65" s="13" customFormat="1" ht="22.5">
      <c r="B320" s="201"/>
      <c r="C320" s="202"/>
      <c r="D320" s="194" t="s">
        <v>192</v>
      </c>
      <c r="E320" s="203" t="s">
        <v>19</v>
      </c>
      <c r="F320" s="204" t="s">
        <v>1274</v>
      </c>
      <c r="G320" s="202"/>
      <c r="H320" s="203" t="s">
        <v>19</v>
      </c>
      <c r="I320" s="205"/>
      <c r="J320" s="202"/>
      <c r="K320" s="202"/>
      <c r="L320" s="206"/>
      <c r="M320" s="207"/>
      <c r="N320" s="208"/>
      <c r="O320" s="208"/>
      <c r="P320" s="208"/>
      <c r="Q320" s="208"/>
      <c r="R320" s="208"/>
      <c r="S320" s="208"/>
      <c r="T320" s="209"/>
      <c r="AT320" s="210" t="s">
        <v>192</v>
      </c>
      <c r="AU320" s="210" t="s">
        <v>86</v>
      </c>
      <c r="AV320" s="13" t="s">
        <v>84</v>
      </c>
      <c r="AW320" s="13" t="s">
        <v>37</v>
      </c>
      <c r="AX320" s="13" t="s">
        <v>77</v>
      </c>
      <c r="AY320" s="210" t="s">
        <v>179</v>
      </c>
    </row>
    <row r="321" spans="1:65" s="14" customFormat="1" ht="11.25">
      <c r="B321" s="211"/>
      <c r="C321" s="212"/>
      <c r="D321" s="194" t="s">
        <v>192</v>
      </c>
      <c r="E321" s="213" t="s">
        <v>19</v>
      </c>
      <c r="F321" s="214" t="s">
        <v>1216</v>
      </c>
      <c r="G321" s="212"/>
      <c r="H321" s="215">
        <v>8</v>
      </c>
      <c r="I321" s="216"/>
      <c r="J321" s="212"/>
      <c r="K321" s="212"/>
      <c r="L321" s="217"/>
      <c r="M321" s="218"/>
      <c r="N321" s="219"/>
      <c r="O321" s="219"/>
      <c r="P321" s="219"/>
      <c r="Q321" s="219"/>
      <c r="R321" s="219"/>
      <c r="S321" s="219"/>
      <c r="T321" s="220"/>
      <c r="AT321" s="221" t="s">
        <v>192</v>
      </c>
      <c r="AU321" s="221" t="s">
        <v>86</v>
      </c>
      <c r="AV321" s="14" t="s">
        <v>86</v>
      </c>
      <c r="AW321" s="14" t="s">
        <v>37</v>
      </c>
      <c r="AX321" s="14" t="s">
        <v>77</v>
      </c>
      <c r="AY321" s="221" t="s">
        <v>179</v>
      </c>
    </row>
    <row r="322" spans="1:65" s="14" customFormat="1" ht="11.25">
      <c r="B322" s="211"/>
      <c r="C322" s="212"/>
      <c r="D322" s="194" t="s">
        <v>192</v>
      </c>
      <c r="E322" s="213" t="s">
        <v>19</v>
      </c>
      <c r="F322" s="214" t="s">
        <v>1252</v>
      </c>
      <c r="G322" s="212"/>
      <c r="H322" s="215">
        <v>0.84</v>
      </c>
      <c r="I322" s="216"/>
      <c r="J322" s="212"/>
      <c r="K322" s="212"/>
      <c r="L322" s="217"/>
      <c r="M322" s="218"/>
      <c r="N322" s="219"/>
      <c r="O322" s="219"/>
      <c r="P322" s="219"/>
      <c r="Q322" s="219"/>
      <c r="R322" s="219"/>
      <c r="S322" s="219"/>
      <c r="T322" s="220"/>
      <c r="AT322" s="221" t="s">
        <v>192</v>
      </c>
      <c r="AU322" s="221" t="s">
        <v>86</v>
      </c>
      <c r="AV322" s="14" t="s">
        <v>86</v>
      </c>
      <c r="AW322" s="14" t="s">
        <v>37</v>
      </c>
      <c r="AX322" s="14" t="s">
        <v>77</v>
      </c>
      <c r="AY322" s="221" t="s">
        <v>179</v>
      </c>
    </row>
    <row r="323" spans="1:65" s="15" customFormat="1" ht="11.25">
      <c r="B323" s="222"/>
      <c r="C323" s="223"/>
      <c r="D323" s="194" t="s">
        <v>192</v>
      </c>
      <c r="E323" s="224" t="s">
        <v>19</v>
      </c>
      <c r="F323" s="225" t="s">
        <v>205</v>
      </c>
      <c r="G323" s="223"/>
      <c r="H323" s="226">
        <v>8.84</v>
      </c>
      <c r="I323" s="227"/>
      <c r="J323" s="223"/>
      <c r="K323" s="223"/>
      <c r="L323" s="228"/>
      <c r="M323" s="229"/>
      <c r="N323" s="230"/>
      <c r="O323" s="230"/>
      <c r="P323" s="230"/>
      <c r="Q323" s="230"/>
      <c r="R323" s="230"/>
      <c r="S323" s="230"/>
      <c r="T323" s="231"/>
      <c r="AT323" s="232" t="s">
        <v>192</v>
      </c>
      <c r="AU323" s="232" t="s">
        <v>86</v>
      </c>
      <c r="AV323" s="15" t="s">
        <v>186</v>
      </c>
      <c r="AW323" s="15" t="s">
        <v>37</v>
      </c>
      <c r="AX323" s="15" t="s">
        <v>84</v>
      </c>
      <c r="AY323" s="232" t="s">
        <v>179</v>
      </c>
    </row>
    <row r="324" spans="1:65" s="2" customFormat="1" ht="33" customHeight="1">
      <c r="A324" s="37"/>
      <c r="B324" s="38"/>
      <c r="C324" s="181" t="s">
        <v>459</v>
      </c>
      <c r="D324" s="181" t="s">
        <v>181</v>
      </c>
      <c r="E324" s="182" t="s">
        <v>1282</v>
      </c>
      <c r="F324" s="183" t="s">
        <v>1283</v>
      </c>
      <c r="G324" s="184" t="s">
        <v>184</v>
      </c>
      <c r="H324" s="185">
        <v>1</v>
      </c>
      <c r="I324" s="186"/>
      <c r="J324" s="187">
        <f>ROUND(I324*H324,2)</f>
        <v>0</v>
      </c>
      <c r="K324" s="183" t="s">
        <v>185</v>
      </c>
      <c r="L324" s="42"/>
      <c r="M324" s="188" t="s">
        <v>19</v>
      </c>
      <c r="N324" s="189" t="s">
        <v>48</v>
      </c>
      <c r="O324" s="67"/>
      <c r="P324" s="190">
        <f>O324*H324</f>
        <v>0</v>
      </c>
      <c r="Q324" s="190">
        <v>0.10100000000000001</v>
      </c>
      <c r="R324" s="190">
        <f>Q324*H324</f>
        <v>0.10100000000000001</v>
      </c>
      <c r="S324" s="190">
        <v>0</v>
      </c>
      <c r="T324" s="191">
        <f>S324*H324</f>
        <v>0</v>
      </c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R324" s="192" t="s">
        <v>186</v>
      </c>
      <c r="AT324" s="192" t="s">
        <v>181</v>
      </c>
      <c r="AU324" s="192" t="s">
        <v>86</v>
      </c>
      <c r="AY324" s="20" t="s">
        <v>179</v>
      </c>
      <c r="BE324" s="193">
        <f>IF(N324="základní",J324,0)</f>
        <v>0</v>
      </c>
      <c r="BF324" s="193">
        <f>IF(N324="snížená",J324,0)</f>
        <v>0</v>
      </c>
      <c r="BG324" s="193">
        <f>IF(N324="zákl. přenesená",J324,0)</f>
        <v>0</v>
      </c>
      <c r="BH324" s="193">
        <f>IF(N324="sníž. přenesená",J324,0)</f>
        <v>0</v>
      </c>
      <c r="BI324" s="193">
        <f>IF(N324="nulová",J324,0)</f>
        <v>0</v>
      </c>
      <c r="BJ324" s="20" t="s">
        <v>84</v>
      </c>
      <c r="BK324" s="193">
        <f>ROUND(I324*H324,2)</f>
        <v>0</v>
      </c>
      <c r="BL324" s="20" t="s">
        <v>186</v>
      </c>
      <c r="BM324" s="192" t="s">
        <v>1284</v>
      </c>
    </row>
    <row r="325" spans="1:65" s="2" customFormat="1" ht="48.75">
      <c r="A325" s="37"/>
      <c r="B325" s="38"/>
      <c r="C325" s="39"/>
      <c r="D325" s="194" t="s">
        <v>188</v>
      </c>
      <c r="E325" s="39"/>
      <c r="F325" s="195" t="s">
        <v>1285</v>
      </c>
      <c r="G325" s="39"/>
      <c r="H325" s="39"/>
      <c r="I325" s="196"/>
      <c r="J325" s="39"/>
      <c r="K325" s="39"/>
      <c r="L325" s="42"/>
      <c r="M325" s="197"/>
      <c r="N325" s="198"/>
      <c r="O325" s="67"/>
      <c r="P325" s="67"/>
      <c r="Q325" s="67"/>
      <c r="R325" s="67"/>
      <c r="S325" s="67"/>
      <c r="T325" s="68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T325" s="20" t="s">
        <v>188</v>
      </c>
      <c r="AU325" s="20" t="s">
        <v>86</v>
      </c>
    </row>
    <row r="326" spans="1:65" s="2" customFormat="1" ht="11.25">
      <c r="A326" s="37"/>
      <c r="B326" s="38"/>
      <c r="C326" s="39"/>
      <c r="D326" s="199" t="s">
        <v>190</v>
      </c>
      <c r="E326" s="39"/>
      <c r="F326" s="200" t="s">
        <v>1286</v>
      </c>
      <c r="G326" s="39"/>
      <c r="H326" s="39"/>
      <c r="I326" s="196"/>
      <c r="J326" s="39"/>
      <c r="K326" s="39"/>
      <c r="L326" s="42"/>
      <c r="M326" s="197"/>
      <c r="N326" s="198"/>
      <c r="O326" s="67"/>
      <c r="P326" s="67"/>
      <c r="Q326" s="67"/>
      <c r="R326" s="67"/>
      <c r="S326" s="67"/>
      <c r="T326" s="68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T326" s="20" t="s">
        <v>190</v>
      </c>
      <c r="AU326" s="20" t="s">
        <v>86</v>
      </c>
    </row>
    <row r="327" spans="1:65" s="13" customFormat="1" ht="22.5">
      <c r="B327" s="201"/>
      <c r="C327" s="202"/>
      <c r="D327" s="194" t="s">
        <v>192</v>
      </c>
      <c r="E327" s="203" t="s">
        <v>19</v>
      </c>
      <c r="F327" s="204" t="s">
        <v>1253</v>
      </c>
      <c r="G327" s="202"/>
      <c r="H327" s="203" t="s">
        <v>19</v>
      </c>
      <c r="I327" s="205"/>
      <c r="J327" s="202"/>
      <c r="K327" s="202"/>
      <c r="L327" s="206"/>
      <c r="M327" s="207"/>
      <c r="N327" s="208"/>
      <c r="O327" s="208"/>
      <c r="P327" s="208"/>
      <c r="Q327" s="208"/>
      <c r="R327" s="208"/>
      <c r="S327" s="208"/>
      <c r="T327" s="209"/>
      <c r="AT327" s="210" t="s">
        <v>192</v>
      </c>
      <c r="AU327" s="210" t="s">
        <v>86</v>
      </c>
      <c r="AV327" s="13" t="s">
        <v>84</v>
      </c>
      <c r="AW327" s="13" t="s">
        <v>37</v>
      </c>
      <c r="AX327" s="13" t="s">
        <v>77</v>
      </c>
      <c r="AY327" s="210" t="s">
        <v>179</v>
      </c>
    </row>
    <row r="328" spans="1:65" s="13" customFormat="1" ht="22.5">
      <c r="B328" s="201"/>
      <c r="C328" s="202"/>
      <c r="D328" s="194" t="s">
        <v>192</v>
      </c>
      <c r="E328" s="203" t="s">
        <v>19</v>
      </c>
      <c r="F328" s="204" t="s">
        <v>224</v>
      </c>
      <c r="G328" s="202"/>
      <c r="H328" s="203" t="s">
        <v>19</v>
      </c>
      <c r="I328" s="205"/>
      <c r="J328" s="202"/>
      <c r="K328" s="202"/>
      <c r="L328" s="206"/>
      <c r="M328" s="207"/>
      <c r="N328" s="208"/>
      <c r="O328" s="208"/>
      <c r="P328" s="208"/>
      <c r="Q328" s="208"/>
      <c r="R328" s="208"/>
      <c r="S328" s="208"/>
      <c r="T328" s="209"/>
      <c r="AT328" s="210" t="s">
        <v>192</v>
      </c>
      <c r="AU328" s="210" t="s">
        <v>86</v>
      </c>
      <c r="AV328" s="13" t="s">
        <v>84</v>
      </c>
      <c r="AW328" s="13" t="s">
        <v>37</v>
      </c>
      <c r="AX328" s="13" t="s">
        <v>77</v>
      </c>
      <c r="AY328" s="210" t="s">
        <v>179</v>
      </c>
    </row>
    <row r="329" spans="1:65" s="13" customFormat="1" ht="22.5">
      <c r="B329" s="201"/>
      <c r="C329" s="202"/>
      <c r="D329" s="194" t="s">
        <v>192</v>
      </c>
      <c r="E329" s="203" t="s">
        <v>19</v>
      </c>
      <c r="F329" s="204" t="s">
        <v>1287</v>
      </c>
      <c r="G329" s="202"/>
      <c r="H329" s="203" t="s">
        <v>19</v>
      </c>
      <c r="I329" s="205"/>
      <c r="J329" s="202"/>
      <c r="K329" s="202"/>
      <c r="L329" s="206"/>
      <c r="M329" s="207"/>
      <c r="N329" s="208"/>
      <c r="O329" s="208"/>
      <c r="P329" s="208"/>
      <c r="Q329" s="208"/>
      <c r="R329" s="208"/>
      <c r="S329" s="208"/>
      <c r="T329" s="209"/>
      <c r="AT329" s="210" t="s">
        <v>192</v>
      </c>
      <c r="AU329" s="210" t="s">
        <v>86</v>
      </c>
      <c r="AV329" s="13" t="s">
        <v>84</v>
      </c>
      <c r="AW329" s="13" t="s">
        <v>37</v>
      </c>
      <c r="AX329" s="13" t="s">
        <v>77</v>
      </c>
      <c r="AY329" s="210" t="s">
        <v>179</v>
      </c>
    </row>
    <row r="330" spans="1:65" s="14" customFormat="1" ht="11.25">
      <c r="B330" s="211"/>
      <c r="C330" s="212"/>
      <c r="D330" s="194" t="s">
        <v>192</v>
      </c>
      <c r="E330" s="213" t="s">
        <v>19</v>
      </c>
      <c r="F330" s="214" t="s">
        <v>204</v>
      </c>
      <c r="G330" s="212"/>
      <c r="H330" s="215">
        <v>1</v>
      </c>
      <c r="I330" s="216"/>
      <c r="J330" s="212"/>
      <c r="K330" s="212"/>
      <c r="L330" s="217"/>
      <c r="M330" s="218"/>
      <c r="N330" s="219"/>
      <c r="O330" s="219"/>
      <c r="P330" s="219"/>
      <c r="Q330" s="219"/>
      <c r="R330" s="219"/>
      <c r="S330" s="219"/>
      <c r="T330" s="220"/>
      <c r="AT330" s="221" t="s">
        <v>192</v>
      </c>
      <c r="AU330" s="221" t="s">
        <v>86</v>
      </c>
      <c r="AV330" s="14" t="s">
        <v>86</v>
      </c>
      <c r="AW330" s="14" t="s">
        <v>37</v>
      </c>
      <c r="AX330" s="14" t="s">
        <v>84</v>
      </c>
      <c r="AY330" s="221" t="s">
        <v>179</v>
      </c>
    </row>
    <row r="331" spans="1:65" s="2" customFormat="1" ht="24.2" customHeight="1">
      <c r="A331" s="37"/>
      <c r="B331" s="38"/>
      <c r="C331" s="244" t="s">
        <v>464</v>
      </c>
      <c r="D331" s="244" t="s">
        <v>374</v>
      </c>
      <c r="E331" s="245" t="s">
        <v>1288</v>
      </c>
      <c r="F331" s="246" t="s">
        <v>1289</v>
      </c>
      <c r="G331" s="247" t="s">
        <v>184</v>
      </c>
      <c r="H331" s="248">
        <v>1.1000000000000001</v>
      </c>
      <c r="I331" s="249"/>
      <c r="J331" s="250">
        <f>ROUND(I331*H331,2)</f>
        <v>0</v>
      </c>
      <c r="K331" s="246" t="s">
        <v>185</v>
      </c>
      <c r="L331" s="251"/>
      <c r="M331" s="252" t="s">
        <v>19</v>
      </c>
      <c r="N331" s="253" t="s">
        <v>48</v>
      </c>
      <c r="O331" s="67"/>
      <c r="P331" s="190">
        <f>O331*H331</f>
        <v>0</v>
      </c>
      <c r="Q331" s="190">
        <v>0.115</v>
      </c>
      <c r="R331" s="190">
        <f>Q331*H331</f>
        <v>0.12650000000000003</v>
      </c>
      <c r="S331" s="190">
        <v>0</v>
      </c>
      <c r="T331" s="191">
        <f>S331*H331</f>
        <v>0</v>
      </c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R331" s="192" t="s">
        <v>253</v>
      </c>
      <c r="AT331" s="192" t="s">
        <v>374</v>
      </c>
      <c r="AU331" s="192" t="s">
        <v>86</v>
      </c>
      <c r="AY331" s="20" t="s">
        <v>179</v>
      </c>
      <c r="BE331" s="193">
        <f>IF(N331="základní",J331,0)</f>
        <v>0</v>
      </c>
      <c r="BF331" s="193">
        <f>IF(N331="snížená",J331,0)</f>
        <v>0</v>
      </c>
      <c r="BG331" s="193">
        <f>IF(N331="zákl. přenesená",J331,0)</f>
        <v>0</v>
      </c>
      <c r="BH331" s="193">
        <f>IF(N331="sníž. přenesená",J331,0)</f>
        <v>0</v>
      </c>
      <c r="BI331" s="193">
        <f>IF(N331="nulová",J331,0)</f>
        <v>0</v>
      </c>
      <c r="BJ331" s="20" t="s">
        <v>84</v>
      </c>
      <c r="BK331" s="193">
        <f>ROUND(I331*H331,2)</f>
        <v>0</v>
      </c>
      <c r="BL331" s="20" t="s">
        <v>186</v>
      </c>
      <c r="BM331" s="192" t="s">
        <v>1290</v>
      </c>
    </row>
    <row r="332" spans="1:65" s="2" customFormat="1" ht="11.25">
      <c r="A332" s="37"/>
      <c r="B332" s="38"/>
      <c r="C332" s="39"/>
      <c r="D332" s="194" t="s">
        <v>188</v>
      </c>
      <c r="E332" s="39"/>
      <c r="F332" s="195" t="s">
        <v>1289</v>
      </c>
      <c r="G332" s="39"/>
      <c r="H332" s="39"/>
      <c r="I332" s="196"/>
      <c r="J332" s="39"/>
      <c r="K332" s="39"/>
      <c r="L332" s="42"/>
      <c r="M332" s="197"/>
      <c r="N332" s="198"/>
      <c r="O332" s="67"/>
      <c r="P332" s="67"/>
      <c r="Q332" s="67"/>
      <c r="R332" s="67"/>
      <c r="S332" s="67"/>
      <c r="T332" s="68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T332" s="20" t="s">
        <v>188</v>
      </c>
      <c r="AU332" s="20" t="s">
        <v>86</v>
      </c>
    </row>
    <row r="333" spans="1:65" s="14" customFormat="1" ht="11.25">
      <c r="B333" s="211"/>
      <c r="C333" s="212"/>
      <c r="D333" s="194" t="s">
        <v>192</v>
      </c>
      <c r="E333" s="212"/>
      <c r="F333" s="214" t="s">
        <v>1291</v>
      </c>
      <c r="G333" s="212"/>
      <c r="H333" s="215">
        <v>1.1000000000000001</v>
      </c>
      <c r="I333" s="216"/>
      <c r="J333" s="212"/>
      <c r="K333" s="212"/>
      <c r="L333" s="217"/>
      <c r="M333" s="218"/>
      <c r="N333" s="219"/>
      <c r="O333" s="219"/>
      <c r="P333" s="219"/>
      <c r="Q333" s="219"/>
      <c r="R333" s="219"/>
      <c r="S333" s="219"/>
      <c r="T333" s="220"/>
      <c r="AT333" s="221" t="s">
        <v>192</v>
      </c>
      <c r="AU333" s="221" t="s">
        <v>86</v>
      </c>
      <c r="AV333" s="14" t="s">
        <v>86</v>
      </c>
      <c r="AW333" s="14" t="s">
        <v>4</v>
      </c>
      <c r="AX333" s="14" t="s">
        <v>84</v>
      </c>
      <c r="AY333" s="221" t="s">
        <v>179</v>
      </c>
    </row>
    <row r="334" spans="1:65" s="12" customFormat="1" ht="22.9" customHeight="1">
      <c r="B334" s="165"/>
      <c r="C334" s="166"/>
      <c r="D334" s="167" t="s">
        <v>76</v>
      </c>
      <c r="E334" s="179" t="s">
        <v>263</v>
      </c>
      <c r="F334" s="179" t="s">
        <v>470</v>
      </c>
      <c r="G334" s="166"/>
      <c r="H334" s="166"/>
      <c r="I334" s="169"/>
      <c r="J334" s="180">
        <f>BK334</f>
        <v>0</v>
      </c>
      <c r="K334" s="166"/>
      <c r="L334" s="171"/>
      <c r="M334" s="172"/>
      <c r="N334" s="173"/>
      <c r="O334" s="173"/>
      <c r="P334" s="174">
        <f>SUM(P335:P357)</f>
        <v>0</v>
      </c>
      <c r="Q334" s="173"/>
      <c r="R334" s="174">
        <f>SUM(R335:R357)</f>
        <v>0.43147999999999997</v>
      </c>
      <c r="S334" s="173"/>
      <c r="T334" s="175">
        <f>SUM(T335:T357)</f>
        <v>0</v>
      </c>
      <c r="AR334" s="176" t="s">
        <v>84</v>
      </c>
      <c r="AT334" s="177" t="s">
        <v>76</v>
      </c>
      <c r="AU334" s="177" t="s">
        <v>84</v>
      </c>
      <c r="AY334" s="176" t="s">
        <v>179</v>
      </c>
      <c r="BK334" s="178">
        <f>SUM(BK335:BK357)</f>
        <v>0</v>
      </c>
    </row>
    <row r="335" spans="1:65" s="2" customFormat="1" ht="24.2" customHeight="1">
      <c r="A335" s="37"/>
      <c r="B335" s="38"/>
      <c r="C335" s="181" t="s">
        <v>471</v>
      </c>
      <c r="D335" s="181" t="s">
        <v>181</v>
      </c>
      <c r="E335" s="182" t="s">
        <v>472</v>
      </c>
      <c r="F335" s="183" t="s">
        <v>473</v>
      </c>
      <c r="G335" s="184" t="s">
        <v>184</v>
      </c>
      <c r="H335" s="185">
        <v>30</v>
      </c>
      <c r="I335" s="186"/>
      <c r="J335" s="187">
        <f>ROUND(I335*H335,2)</f>
        <v>0</v>
      </c>
      <c r="K335" s="183" t="s">
        <v>474</v>
      </c>
      <c r="L335" s="42"/>
      <c r="M335" s="188" t="s">
        <v>19</v>
      </c>
      <c r="N335" s="189" t="s">
        <v>48</v>
      </c>
      <c r="O335" s="67"/>
      <c r="P335" s="190">
        <f>O335*H335</f>
        <v>0</v>
      </c>
      <c r="Q335" s="190">
        <v>0</v>
      </c>
      <c r="R335" s="190">
        <f>Q335*H335</f>
        <v>0</v>
      </c>
      <c r="S335" s="190">
        <v>0</v>
      </c>
      <c r="T335" s="191">
        <f>S335*H335</f>
        <v>0</v>
      </c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R335" s="192" t="s">
        <v>186</v>
      </c>
      <c r="AT335" s="192" t="s">
        <v>181</v>
      </c>
      <c r="AU335" s="192" t="s">
        <v>86</v>
      </c>
      <c r="AY335" s="20" t="s">
        <v>179</v>
      </c>
      <c r="BE335" s="193">
        <f>IF(N335="základní",J335,0)</f>
        <v>0</v>
      </c>
      <c r="BF335" s="193">
        <f>IF(N335="snížená",J335,0)</f>
        <v>0</v>
      </c>
      <c r="BG335" s="193">
        <f>IF(N335="zákl. přenesená",J335,0)</f>
        <v>0</v>
      </c>
      <c r="BH335" s="193">
        <f>IF(N335="sníž. přenesená",J335,0)</f>
        <v>0</v>
      </c>
      <c r="BI335" s="193">
        <f>IF(N335="nulová",J335,0)</f>
        <v>0</v>
      </c>
      <c r="BJ335" s="20" t="s">
        <v>84</v>
      </c>
      <c r="BK335" s="193">
        <f>ROUND(I335*H335,2)</f>
        <v>0</v>
      </c>
      <c r="BL335" s="20" t="s">
        <v>186</v>
      </c>
      <c r="BM335" s="192" t="s">
        <v>475</v>
      </c>
    </row>
    <row r="336" spans="1:65" s="2" customFormat="1" ht="11.25">
      <c r="A336" s="37"/>
      <c r="B336" s="38"/>
      <c r="C336" s="39"/>
      <c r="D336" s="194" t="s">
        <v>188</v>
      </c>
      <c r="E336" s="39"/>
      <c r="F336" s="195" t="s">
        <v>473</v>
      </c>
      <c r="G336" s="39"/>
      <c r="H336" s="39"/>
      <c r="I336" s="196"/>
      <c r="J336" s="39"/>
      <c r="K336" s="39"/>
      <c r="L336" s="42"/>
      <c r="M336" s="197"/>
      <c r="N336" s="198"/>
      <c r="O336" s="67"/>
      <c r="P336" s="67"/>
      <c r="Q336" s="67"/>
      <c r="R336" s="67"/>
      <c r="S336" s="67"/>
      <c r="T336" s="68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T336" s="20" t="s">
        <v>188</v>
      </c>
      <c r="AU336" s="20" t="s">
        <v>86</v>
      </c>
    </row>
    <row r="337" spans="1:65" s="13" customFormat="1" ht="11.25">
      <c r="B337" s="201"/>
      <c r="C337" s="202"/>
      <c r="D337" s="194" t="s">
        <v>192</v>
      </c>
      <c r="E337" s="203" t="s">
        <v>19</v>
      </c>
      <c r="F337" s="204" t="s">
        <v>476</v>
      </c>
      <c r="G337" s="202"/>
      <c r="H337" s="203" t="s">
        <v>19</v>
      </c>
      <c r="I337" s="205"/>
      <c r="J337" s="202"/>
      <c r="K337" s="202"/>
      <c r="L337" s="206"/>
      <c r="M337" s="207"/>
      <c r="N337" s="208"/>
      <c r="O337" s="208"/>
      <c r="P337" s="208"/>
      <c r="Q337" s="208"/>
      <c r="R337" s="208"/>
      <c r="S337" s="208"/>
      <c r="T337" s="209"/>
      <c r="AT337" s="210" t="s">
        <v>192</v>
      </c>
      <c r="AU337" s="210" t="s">
        <v>86</v>
      </c>
      <c r="AV337" s="13" t="s">
        <v>84</v>
      </c>
      <c r="AW337" s="13" t="s">
        <v>37</v>
      </c>
      <c r="AX337" s="13" t="s">
        <v>77</v>
      </c>
      <c r="AY337" s="210" t="s">
        <v>179</v>
      </c>
    </row>
    <row r="338" spans="1:65" s="14" customFormat="1" ht="11.25">
      <c r="B338" s="211"/>
      <c r="C338" s="212"/>
      <c r="D338" s="194" t="s">
        <v>192</v>
      </c>
      <c r="E338" s="213" t="s">
        <v>19</v>
      </c>
      <c r="F338" s="214" t="s">
        <v>438</v>
      </c>
      <c r="G338" s="212"/>
      <c r="H338" s="215">
        <v>30</v>
      </c>
      <c r="I338" s="216"/>
      <c r="J338" s="212"/>
      <c r="K338" s="212"/>
      <c r="L338" s="217"/>
      <c r="M338" s="218"/>
      <c r="N338" s="219"/>
      <c r="O338" s="219"/>
      <c r="P338" s="219"/>
      <c r="Q338" s="219"/>
      <c r="R338" s="219"/>
      <c r="S338" s="219"/>
      <c r="T338" s="220"/>
      <c r="AT338" s="221" t="s">
        <v>192</v>
      </c>
      <c r="AU338" s="221" t="s">
        <v>86</v>
      </c>
      <c r="AV338" s="14" t="s">
        <v>86</v>
      </c>
      <c r="AW338" s="14" t="s">
        <v>37</v>
      </c>
      <c r="AX338" s="14" t="s">
        <v>84</v>
      </c>
      <c r="AY338" s="221" t="s">
        <v>179</v>
      </c>
    </row>
    <row r="339" spans="1:65" s="2" customFormat="1" ht="33" customHeight="1">
      <c r="A339" s="37"/>
      <c r="B339" s="38"/>
      <c r="C339" s="181" t="s">
        <v>478</v>
      </c>
      <c r="D339" s="181" t="s">
        <v>181</v>
      </c>
      <c r="E339" s="182" t="s">
        <v>479</v>
      </c>
      <c r="F339" s="183" t="s">
        <v>480</v>
      </c>
      <c r="G339" s="184" t="s">
        <v>216</v>
      </c>
      <c r="H339" s="185">
        <v>2</v>
      </c>
      <c r="I339" s="186"/>
      <c r="J339" s="187">
        <f>ROUND(I339*H339,2)</f>
        <v>0</v>
      </c>
      <c r="K339" s="183" t="s">
        <v>185</v>
      </c>
      <c r="L339" s="42"/>
      <c r="M339" s="188" t="s">
        <v>19</v>
      </c>
      <c r="N339" s="189" t="s">
        <v>48</v>
      </c>
      <c r="O339" s="67"/>
      <c r="P339" s="190">
        <f>O339*H339</f>
        <v>0</v>
      </c>
      <c r="Q339" s="190">
        <v>0.16849</v>
      </c>
      <c r="R339" s="190">
        <f>Q339*H339</f>
        <v>0.33698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186</v>
      </c>
      <c r="AT339" s="192" t="s">
        <v>181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186</v>
      </c>
      <c r="BM339" s="192" t="s">
        <v>1292</v>
      </c>
    </row>
    <row r="340" spans="1:65" s="2" customFormat="1" ht="29.25">
      <c r="A340" s="37"/>
      <c r="B340" s="38"/>
      <c r="C340" s="39"/>
      <c r="D340" s="194" t="s">
        <v>188</v>
      </c>
      <c r="E340" s="39"/>
      <c r="F340" s="195" t="s">
        <v>482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2" customFormat="1" ht="11.25">
      <c r="A341" s="37"/>
      <c r="B341" s="38"/>
      <c r="C341" s="39"/>
      <c r="D341" s="199" t="s">
        <v>190</v>
      </c>
      <c r="E341" s="39"/>
      <c r="F341" s="200" t="s">
        <v>483</v>
      </c>
      <c r="G341" s="39"/>
      <c r="H341" s="39"/>
      <c r="I341" s="196"/>
      <c r="J341" s="39"/>
      <c r="K341" s="39"/>
      <c r="L341" s="42"/>
      <c r="M341" s="197"/>
      <c r="N341" s="198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190</v>
      </c>
      <c r="AU341" s="20" t="s">
        <v>86</v>
      </c>
    </row>
    <row r="342" spans="1:65" s="13" customFormat="1" ht="11.25">
      <c r="B342" s="201"/>
      <c r="C342" s="202"/>
      <c r="D342" s="194" t="s">
        <v>192</v>
      </c>
      <c r="E342" s="203" t="s">
        <v>19</v>
      </c>
      <c r="F342" s="204" t="s">
        <v>1013</v>
      </c>
      <c r="G342" s="202"/>
      <c r="H342" s="203" t="s">
        <v>19</v>
      </c>
      <c r="I342" s="205"/>
      <c r="J342" s="202"/>
      <c r="K342" s="202"/>
      <c r="L342" s="206"/>
      <c r="M342" s="207"/>
      <c r="N342" s="208"/>
      <c r="O342" s="208"/>
      <c r="P342" s="208"/>
      <c r="Q342" s="208"/>
      <c r="R342" s="208"/>
      <c r="S342" s="208"/>
      <c r="T342" s="209"/>
      <c r="AT342" s="210" t="s">
        <v>192</v>
      </c>
      <c r="AU342" s="210" t="s">
        <v>86</v>
      </c>
      <c r="AV342" s="13" t="s">
        <v>84</v>
      </c>
      <c r="AW342" s="13" t="s">
        <v>37</v>
      </c>
      <c r="AX342" s="13" t="s">
        <v>77</v>
      </c>
      <c r="AY342" s="210" t="s">
        <v>179</v>
      </c>
    </row>
    <row r="343" spans="1:65" s="13" customFormat="1" ht="22.5">
      <c r="B343" s="201"/>
      <c r="C343" s="202"/>
      <c r="D343" s="194" t="s">
        <v>192</v>
      </c>
      <c r="E343" s="203" t="s">
        <v>19</v>
      </c>
      <c r="F343" s="204" t="s">
        <v>224</v>
      </c>
      <c r="G343" s="202"/>
      <c r="H343" s="203" t="s">
        <v>19</v>
      </c>
      <c r="I343" s="205"/>
      <c r="J343" s="202"/>
      <c r="K343" s="202"/>
      <c r="L343" s="206"/>
      <c r="M343" s="207"/>
      <c r="N343" s="208"/>
      <c r="O343" s="208"/>
      <c r="P343" s="208"/>
      <c r="Q343" s="208"/>
      <c r="R343" s="208"/>
      <c r="S343" s="208"/>
      <c r="T343" s="209"/>
      <c r="AT343" s="210" t="s">
        <v>192</v>
      </c>
      <c r="AU343" s="210" t="s">
        <v>86</v>
      </c>
      <c r="AV343" s="13" t="s">
        <v>84</v>
      </c>
      <c r="AW343" s="13" t="s">
        <v>37</v>
      </c>
      <c r="AX343" s="13" t="s">
        <v>77</v>
      </c>
      <c r="AY343" s="210" t="s">
        <v>179</v>
      </c>
    </row>
    <row r="344" spans="1:65" s="13" customFormat="1" ht="22.5">
      <c r="B344" s="201"/>
      <c r="C344" s="202"/>
      <c r="D344" s="194" t="s">
        <v>192</v>
      </c>
      <c r="E344" s="203" t="s">
        <v>19</v>
      </c>
      <c r="F344" s="204" t="s">
        <v>485</v>
      </c>
      <c r="G344" s="202"/>
      <c r="H344" s="203" t="s">
        <v>19</v>
      </c>
      <c r="I344" s="205"/>
      <c r="J344" s="202"/>
      <c r="K344" s="202"/>
      <c r="L344" s="206"/>
      <c r="M344" s="207"/>
      <c r="N344" s="208"/>
      <c r="O344" s="208"/>
      <c r="P344" s="208"/>
      <c r="Q344" s="208"/>
      <c r="R344" s="208"/>
      <c r="S344" s="208"/>
      <c r="T344" s="209"/>
      <c r="AT344" s="210" t="s">
        <v>192</v>
      </c>
      <c r="AU344" s="210" t="s">
        <v>86</v>
      </c>
      <c r="AV344" s="13" t="s">
        <v>84</v>
      </c>
      <c r="AW344" s="13" t="s">
        <v>37</v>
      </c>
      <c r="AX344" s="13" t="s">
        <v>77</v>
      </c>
      <c r="AY344" s="210" t="s">
        <v>179</v>
      </c>
    </row>
    <row r="345" spans="1:65" s="14" customFormat="1" ht="11.25">
      <c r="B345" s="211"/>
      <c r="C345" s="212"/>
      <c r="D345" s="194" t="s">
        <v>192</v>
      </c>
      <c r="E345" s="213" t="s">
        <v>19</v>
      </c>
      <c r="F345" s="214" t="s">
        <v>222</v>
      </c>
      <c r="G345" s="212"/>
      <c r="H345" s="215">
        <v>2</v>
      </c>
      <c r="I345" s="216"/>
      <c r="J345" s="212"/>
      <c r="K345" s="212"/>
      <c r="L345" s="217"/>
      <c r="M345" s="218"/>
      <c r="N345" s="219"/>
      <c r="O345" s="219"/>
      <c r="P345" s="219"/>
      <c r="Q345" s="219"/>
      <c r="R345" s="219"/>
      <c r="S345" s="219"/>
      <c r="T345" s="220"/>
      <c r="AT345" s="221" t="s">
        <v>192</v>
      </c>
      <c r="AU345" s="221" t="s">
        <v>86</v>
      </c>
      <c r="AV345" s="14" t="s">
        <v>86</v>
      </c>
      <c r="AW345" s="14" t="s">
        <v>37</v>
      </c>
      <c r="AX345" s="14" t="s">
        <v>84</v>
      </c>
      <c r="AY345" s="221" t="s">
        <v>179</v>
      </c>
    </row>
    <row r="346" spans="1:65" s="2" customFormat="1" ht="16.5" customHeight="1">
      <c r="A346" s="37"/>
      <c r="B346" s="38"/>
      <c r="C346" s="244" t="s">
        <v>486</v>
      </c>
      <c r="D346" s="244" t="s">
        <v>374</v>
      </c>
      <c r="E346" s="245" t="s">
        <v>487</v>
      </c>
      <c r="F346" s="246" t="s">
        <v>488</v>
      </c>
      <c r="G346" s="247" t="s">
        <v>216</v>
      </c>
      <c r="H346" s="248">
        <v>2.1</v>
      </c>
      <c r="I346" s="249"/>
      <c r="J346" s="250">
        <f>ROUND(I346*H346,2)</f>
        <v>0</v>
      </c>
      <c r="K346" s="246" t="s">
        <v>185</v>
      </c>
      <c r="L346" s="251"/>
      <c r="M346" s="252" t="s">
        <v>19</v>
      </c>
      <c r="N346" s="253" t="s">
        <v>48</v>
      </c>
      <c r="O346" s="67"/>
      <c r="P346" s="190">
        <f>O346*H346</f>
        <v>0</v>
      </c>
      <c r="Q346" s="190">
        <v>4.4999999999999998E-2</v>
      </c>
      <c r="R346" s="190">
        <f>Q346*H346</f>
        <v>9.4500000000000001E-2</v>
      </c>
      <c r="S346" s="190">
        <v>0</v>
      </c>
      <c r="T346" s="191">
        <f>S346*H346</f>
        <v>0</v>
      </c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R346" s="192" t="s">
        <v>253</v>
      </c>
      <c r="AT346" s="192" t="s">
        <v>374</v>
      </c>
      <c r="AU346" s="192" t="s">
        <v>86</v>
      </c>
      <c r="AY346" s="20" t="s">
        <v>179</v>
      </c>
      <c r="BE346" s="193">
        <f>IF(N346="základní",J346,0)</f>
        <v>0</v>
      </c>
      <c r="BF346" s="193">
        <f>IF(N346="snížená",J346,0)</f>
        <v>0</v>
      </c>
      <c r="BG346" s="193">
        <f>IF(N346="zákl. přenesená",J346,0)</f>
        <v>0</v>
      </c>
      <c r="BH346" s="193">
        <f>IF(N346="sníž. přenesená",J346,0)</f>
        <v>0</v>
      </c>
      <c r="BI346" s="193">
        <f>IF(N346="nulová",J346,0)</f>
        <v>0</v>
      </c>
      <c r="BJ346" s="20" t="s">
        <v>84</v>
      </c>
      <c r="BK346" s="193">
        <f>ROUND(I346*H346,2)</f>
        <v>0</v>
      </c>
      <c r="BL346" s="20" t="s">
        <v>186</v>
      </c>
      <c r="BM346" s="192" t="s">
        <v>1293</v>
      </c>
    </row>
    <row r="347" spans="1:65" s="2" customFormat="1" ht="11.25">
      <c r="A347" s="37"/>
      <c r="B347" s="38"/>
      <c r="C347" s="39"/>
      <c r="D347" s="194" t="s">
        <v>188</v>
      </c>
      <c r="E347" s="39"/>
      <c r="F347" s="195" t="s">
        <v>488</v>
      </c>
      <c r="G347" s="39"/>
      <c r="H347" s="39"/>
      <c r="I347" s="196"/>
      <c r="J347" s="39"/>
      <c r="K347" s="39"/>
      <c r="L347" s="42"/>
      <c r="M347" s="197"/>
      <c r="N347" s="198"/>
      <c r="O347" s="67"/>
      <c r="P347" s="67"/>
      <c r="Q347" s="67"/>
      <c r="R347" s="67"/>
      <c r="S347" s="67"/>
      <c r="T347" s="68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T347" s="20" t="s">
        <v>188</v>
      </c>
      <c r="AU347" s="20" t="s">
        <v>86</v>
      </c>
    </row>
    <row r="348" spans="1:65" s="14" customFormat="1" ht="11.25">
      <c r="B348" s="211"/>
      <c r="C348" s="212"/>
      <c r="D348" s="194" t="s">
        <v>192</v>
      </c>
      <c r="E348" s="212"/>
      <c r="F348" s="214" t="s">
        <v>826</v>
      </c>
      <c r="G348" s="212"/>
      <c r="H348" s="215">
        <v>2.1</v>
      </c>
      <c r="I348" s="216"/>
      <c r="J348" s="212"/>
      <c r="K348" s="212"/>
      <c r="L348" s="217"/>
      <c r="M348" s="218"/>
      <c r="N348" s="219"/>
      <c r="O348" s="219"/>
      <c r="P348" s="219"/>
      <c r="Q348" s="219"/>
      <c r="R348" s="219"/>
      <c r="S348" s="219"/>
      <c r="T348" s="220"/>
      <c r="AT348" s="221" t="s">
        <v>192</v>
      </c>
      <c r="AU348" s="221" t="s">
        <v>86</v>
      </c>
      <c r="AV348" s="14" t="s">
        <v>86</v>
      </c>
      <c r="AW348" s="14" t="s">
        <v>4</v>
      </c>
      <c r="AX348" s="14" t="s">
        <v>84</v>
      </c>
      <c r="AY348" s="221" t="s">
        <v>179</v>
      </c>
    </row>
    <row r="349" spans="1:65" s="2" customFormat="1" ht="24.2" customHeight="1">
      <c r="A349" s="37"/>
      <c r="B349" s="38"/>
      <c r="C349" s="181" t="s">
        <v>491</v>
      </c>
      <c r="D349" s="181" t="s">
        <v>181</v>
      </c>
      <c r="E349" s="182" t="s">
        <v>716</v>
      </c>
      <c r="F349" s="183" t="s">
        <v>717</v>
      </c>
      <c r="G349" s="184" t="s">
        <v>216</v>
      </c>
      <c r="H349" s="185">
        <v>24</v>
      </c>
      <c r="I349" s="186"/>
      <c r="J349" s="187">
        <f>ROUND(I349*H349,2)</f>
        <v>0</v>
      </c>
      <c r="K349" s="183" t="s">
        <v>185</v>
      </c>
      <c r="L349" s="42"/>
      <c r="M349" s="188" t="s">
        <v>19</v>
      </c>
      <c r="N349" s="189" t="s">
        <v>48</v>
      </c>
      <c r="O349" s="67"/>
      <c r="P349" s="190">
        <f>O349*H349</f>
        <v>0</v>
      </c>
      <c r="Q349" s="190">
        <v>0</v>
      </c>
      <c r="R349" s="190">
        <f>Q349*H349</f>
        <v>0</v>
      </c>
      <c r="S349" s="190">
        <v>0</v>
      </c>
      <c r="T349" s="191">
        <f>S349*H349</f>
        <v>0</v>
      </c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R349" s="192" t="s">
        <v>186</v>
      </c>
      <c r="AT349" s="192" t="s">
        <v>181</v>
      </c>
      <c r="AU349" s="192" t="s">
        <v>86</v>
      </c>
      <c r="AY349" s="20" t="s">
        <v>179</v>
      </c>
      <c r="BE349" s="193">
        <f>IF(N349="základní",J349,0)</f>
        <v>0</v>
      </c>
      <c r="BF349" s="193">
        <f>IF(N349="snížená",J349,0)</f>
        <v>0</v>
      </c>
      <c r="BG349" s="193">
        <f>IF(N349="zákl. přenesená",J349,0)</f>
        <v>0</v>
      </c>
      <c r="BH349" s="193">
        <f>IF(N349="sníž. přenesená",J349,0)</f>
        <v>0</v>
      </c>
      <c r="BI349" s="193">
        <f>IF(N349="nulová",J349,0)</f>
        <v>0</v>
      </c>
      <c r="BJ349" s="20" t="s">
        <v>84</v>
      </c>
      <c r="BK349" s="193">
        <f>ROUND(I349*H349,2)</f>
        <v>0</v>
      </c>
      <c r="BL349" s="20" t="s">
        <v>186</v>
      </c>
      <c r="BM349" s="192" t="s">
        <v>1294</v>
      </c>
    </row>
    <row r="350" spans="1:65" s="2" customFormat="1" ht="19.5">
      <c r="A350" s="37"/>
      <c r="B350" s="38"/>
      <c r="C350" s="39"/>
      <c r="D350" s="194" t="s">
        <v>188</v>
      </c>
      <c r="E350" s="39"/>
      <c r="F350" s="195" t="s">
        <v>719</v>
      </c>
      <c r="G350" s="39"/>
      <c r="H350" s="39"/>
      <c r="I350" s="196"/>
      <c r="J350" s="39"/>
      <c r="K350" s="39"/>
      <c r="L350" s="42"/>
      <c r="M350" s="197"/>
      <c r="N350" s="198"/>
      <c r="O350" s="67"/>
      <c r="P350" s="67"/>
      <c r="Q350" s="67"/>
      <c r="R350" s="67"/>
      <c r="S350" s="67"/>
      <c r="T350" s="68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T350" s="20" t="s">
        <v>188</v>
      </c>
      <c r="AU350" s="20" t="s">
        <v>86</v>
      </c>
    </row>
    <row r="351" spans="1:65" s="2" customFormat="1" ht="11.25">
      <c r="A351" s="37"/>
      <c r="B351" s="38"/>
      <c r="C351" s="39"/>
      <c r="D351" s="199" t="s">
        <v>190</v>
      </c>
      <c r="E351" s="39"/>
      <c r="F351" s="200" t="s">
        <v>720</v>
      </c>
      <c r="G351" s="39"/>
      <c r="H351" s="39"/>
      <c r="I351" s="196"/>
      <c r="J351" s="39"/>
      <c r="K351" s="39"/>
      <c r="L351" s="42"/>
      <c r="M351" s="197"/>
      <c r="N351" s="198"/>
      <c r="O351" s="67"/>
      <c r="P351" s="67"/>
      <c r="Q351" s="67"/>
      <c r="R351" s="67"/>
      <c r="S351" s="67"/>
      <c r="T351" s="68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T351" s="20" t="s">
        <v>190</v>
      </c>
      <c r="AU351" s="20" t="s">
        <v>86</v>
      </c>
    </row>
    <row r="352" spans="1:65" s="13" customFormat="1" ht="11.25">
      <c r="B352" s="201"/>
      <c r="C352" s="202"/>
      <c r="D352" s="194" t="s">
        <v>192</v>
      </c>
      <c r="E352" s="203" t="s">
        <v>19</v>
      </c>
      <c r="F352" s="204" t="s">
        <v>1295</v>
      </c>
      <c r="G352" s="202"/>
      <c r="H352" s="203" t="s">
        <v>19</v>
      </c>
      <c r="I352" s="205"/>
      <c r="J352" s="202"/>
      <c r="K352" s="202"/>
      <c r="L352" s="206"/>
      <c r="M352" s="207"/>
      <c r="N352" s="208"/>
      <c r="O352" s="208"/>
      <c r="P352" s="208"/>
      <c r="Q352" s="208"/>
      <c r="R352" s="208"/>
      <c r="S352" s="208"/>
      <c r="T352" s="209"/>
      <c r="AT352" s="210" t="s">
        <v>192</v>
      </c>
      <c r="AU352" s="210" t="s">
        <v>86</v>
      </c>
      <c r="AV352" s="13" t="s">
        <v>84</v>
      </c>
      <c r="AW352" s="13" t="s">
        <v>37</v>
      </c>
      <c r="AX352" s="13" t="s">
        <v>77</v>
      </c>
      <c r="AY352" s="210" t="s">
        <v>179</v>
      </c>
    </row>
    <row r="353" spans="1:65" s="13" customFormat="1" ht="22.5">
      <c r="B353" s="201"/>
      <c r="C353" s="202"/>
      <c r="D353" s="194" t="s">
        <v>192</v>
      </c>
      <c r="E353" s="203" t="s">
        <v>19</v>
      </c>
      <c r="F353" s="204" t="s">
        <v>1296</v>
      </c>
      <c r="G353" s="202"/>
      <c r="H353" s="203" t="s">
        <v>19</v>
      </c>
      <c r="I353" s="205"/>
      <c r="J353" s="202"/>
      <c r="K353" s="202"/>
      <c r="L353" s="206"/>
      <c r="M353" s="207"/>
      <c r="N353" s="208"/>
      <c r="O353" s="208"/>
      <c r="P353" s="208"/>
      <c r="Q353" s="208"/>
      <c r="R353" s="208"/>
      <c r="S353" s="208"/>
      <c r="T353" s="209"/>
      <c r="AT353" s="210" t="s">
        <v>192</v>
      </c>
      <c r="AU353" s="210" t="s">
        <v>86</v>
      </c>
      <c r="AV353" s="13" t="s">
        <v>84</v>
      </c>
      <c r="AW353" s="13" t="s">
        <v>37</v>
      </c>
      <c r="AX353" s="13" t="s">
        <v>77</v>
      </c>
      <c r="AY353" s="210" t="s">
        <v>179</v>
      </c>
    </row>
    <row r="354" spans="1:65" s="14" customFormat="1" ht="11.25">
      <c r="B354" s="211"/>
      <c r="C354" s="212"/>
      <c r="D354" s="194" t="s">
        <v>192</v>
      </c>
      <c r="E354" s="213" t="s">
        <v>19</v>
      </c>
      <c r="F354" s="214" t="s">
        <v>1269</v>
      </c>
      <c r="G354" s="212"/>
      <c r="H354" s="215">
        <v>20</v>
      </c>
      <c r="I354" s="216"/>
      <c r="J354" s="212"/>
      <c r="K354" s="212"/>
      <c r="L354" s="217"/>
      <c r="M354" s="218"/>
      <c r="N354" s="219"/>
      <c r="O354" s="219"/>
      <c r="P354" s="219"/>
      <c r="Q354" s="219"/>
      <c r="R354" s="219"/>
      <c r="S354" s="219"/>
      <c r="T354" s="220"/>
      <c r="AT354" s="221" t="s">
        <v>192</v>
      </c>
      <c r="AU354" s="221" t="s">
        <v>86</v>
      </c>
      <c r="AV354" s="14" t="s">
        <v>86</v>
      </c>
      <c r="AW354" s="14" t="s">
        <v>37</v>
      </c>
      <c r="AX354" s="14" t="s">
        <v>77</v>
      </c>
      <c r="AY354" s="221" t="s">
        <v>179</v>
      </c>
    </row>
    <row r="355" spans="1:65" s="13" customFormat="1" ht="22.5">
      <c r="B355" s="201"/>
      <c r="C355" s="202"/>
      <c r="D355" s="194" t="s">
        <v>192</v>
      </c>
      <c r="E355" s="203" t="s">
        <v>19</v>
      </c>
      <c r="F355" s="204" t="s">
        <v>1297</v>
      </c>
      <c r="G355" s="202"/>
      <c r="H355" s="203" t="s">
        <v>19</v>
      </c>
      <c r="I355" s="205"/>
      <c r="J355" s="202"/>
      <c r="K355" s="202"/>
      <c r="L355" s="206"/>
      <c r="M355" s="207"/>
      <c r="N355" s="208"/>
      <c r="O355" s="208"/>
      <c r="P355" s="208"/>
      <c r="Q355" s="208"/>
      <c r="R355" s="208"/>
      <c r="S355" s="208"/>
      <c r="T355" s="209"/>
      <c r="AT355" s="210" t="s">
        <v>192</v>
      </c>
      <c r="AU355" s="210" t="s">
        <v>86</v>
      </c>
      <c r="AV355" s="13" t="s">
        <v>84</v>
      </c>
      <c r="AW355" s="13" t="s">
        <v>37</v>
      </c>
      <c r="AX355" s="13" t="s">
        <v>77</v>
      </c>
      <c r="AY355" s="210" t="s">
        <v>179</v>
      </c>
    </row>
    <row r="356" spans="1:65" s="14" customFormat="1" ht="11.25">
      <c r="B356" s="211"/>
      <c r="C356" s="212"/>
      <c r="D356" s="194" t="s">
        <v>192</v>
      </c>
      <c r="E356" s="213" t="s">
        <v>19</v>
      </c>
      <c r="F356" s="214" t="s">
        <v>1271</v>
      </c>
      <c r="G356" s="212"/>
      <c r="H356" s="215">
        <v>4</v>
      </c>
      <c r="I356" s="216"/>
      <c r="J356" s="212"/>
      <c r="K356" s="212"/>
      <c r="L356" s="217"/>
      <c r="M356" s="218"/>
      <c r="N356" s="219"/>
      <c r="O356" s="219"/>
      <c r="P356" s="219"/>
      <c r="Q356" s="219"/>
      <c r="R356" s="219"/>
      <c r="S356" s="219"/>
      <c r="T356" s="220"/>
      <c r="AT356" s="221" t="s">
        <v>192</v>
      </c>
      <c r="AU356" s="221" t="s">
        <v>86</v>
      </c>
      <c r="AV356" s="14" t="s">
        <v>86</v>
      </c>
      <c r="AW356" s="14" t="s">
        <v>37</v>
      </c>
      <c r="AX356" s="14" t="s">
        <v>77</v>
      </c>
      <c r="AY356" s="221" t="s">
        <v>179</v>
      </c>
    </row>
    <row r="357" spans="1:65" s="15" customFormat="1" ht="11.25">
      <c r="B357" s="222"/>
      <c r="C357" s="223"/>
      <c r="D357" s="194" t="s">
        <v>192</v>
      </c>
      <c r="E357" s="224" t="s">
        <v>19</v>
      </c>
      <c r="F357" s="225" t="s">
        <v>205</v>
      </c>
      <c r="G357" s="223"/>
      <c r="H357" s="226">
        <v>24</v>
      </c>
      <c r="I357" s="227"/>
      <c r="J357" s="223"/>
      <c r="K357" s="223"/>
      <c r="L357" s="228"/>
      <c r="M357" s="229"/>
      <c r="N357" s="230"/>
      <c r="O357" s="230"/>
      <c r="P357" s="230"/>
      <c r="Q357" s="230"/>
      <c r="R357" s="230"/>
      <c r="S357" s="230"/>
      <c r="T357" s="231"/>
      <c r="AT357" s="232" t="s">
        <v>192</v>
      </c>
      <c r="AU357" s="232" t="s">
        <v>86</v>
      </c>
      <c r="AV357" s="15" t="s">
        <v>186</v>
      </c>
      <c r="AW357" s="15" t="s">
        <v>37</v>
      </c>
      <c r="AX357" s="15" t="s">
        <v>84</v>
      </c>
      <c r="AY357" s="232" t="s">
        <v>179</v>
      </c>
    </row>
    <row r="358" spans="1:65" s="12" customFormat="1" ht="22.9" customHeight="1">
      <c r="B358" s="165"/>
      <c r="C358" s="166"/>
      <c r="D358" s="167" t="s">
        <v>76</v>
      </c>
      <c r="E358" s="179" t="s">
        <v>507</v>
      </c>
      <c r="F358" s="179" t="s">
        <v>508</v>
      </c>
      <c r="G358" s="166"/>
      <c r="H358" s="166"/>
      <c r="I358" s="169"/>
      <c r="J358" s="180">
        <f>BK358</f>
        <v>0</v>
      </c>
      <c r="K358" s="166"/>
      <c r="L358" s="171"/>
      <c r="M358" s="172"/>
      <c r="N358" s="173"/>
      <c r="O358" s="173"/>
      <c r="P358" s="174">
        <f>SUM(P359:P395)</f>
        <v>0</v>
      </c>
      <c r="Q358" s="173"/>
      <c r="R358" s="174">
        <f>SUM(R359:R395)</f>
        <v>0</v>
      </c>
      <c r="S358" s="173"/>
      <c r="T358" s="175">
        <f>SUM(T359:T395)</f>
        <v>0</v>
      </c>
      <c r="AR358" s="176" t="s">
        <v>84</v>
      </c>
      <c r="AT358" s="177" t="s">
        <v>76</v>
      </c>
      <c r="AU358" s="177" t="s">
        <v>84</v>
      </c>
      <c r="AY358" s="176" t="s">
        <v>179</v>
      </c>
      <c r="BK358" s="178">
        <f>SUM(BK359:BK395)</f>
        <v>0</v>
      </c>
    </row>
    <row r="359" spans="1:65" s="2" customFormat="1" ht="21.75" customHeight="1">
      <c r="A359" s="37"/>
      <c r="B359" s="38"/>
      <c r="C359" s="181" t="s">
        <v>499</v>
      </c>
      <c r="D359" s="181" t="s">
        <v>181</v>
      </c>
      <c r="E359" s="182" t="s">
        <v>510</v>
      </c>
      <c r="F359" s="183" t="s">
        <v>511</v>
      </c>
      <c r="G359" s="184" t="s">
        <v>332</v>
      </c>
      <c r="H359" s="185">
        <v>3.04</v>
      </c>
      <c r="I359" s="186"/>
      <c r="J359" s="187">
        <f>ROUND(I359*H359,2)</f>
        <v>0</v>
      </c>
      <c r="K359" s="183" t="s">
        <v>185</v>
      </c>
      <c r="L359" s="42"/>
      <c r="M359" s="188" t="s">
        <v>19</v>
      </c>
      <c r="N359" s="189" t="s">
        <v>48</v>
      </c>
      <c r="O359" s="67"/>
      <c r="P359" s="190">
        <f>O359*H359</f>
        <v>0</v>
      </c>
      <c r="Q359" s="190">
        <v>0</v>
      </c>
      <c r="R359" s="190">
        <f>Q359*H359</f>
        <v>0</v>
      </c>
      <c r="S359" s="190">
        <v>0</v>
      </c>
      <c r="T359" s="191">
        <f>S359*H359</f>
        <v>0</v>
      </c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R359" s="192" t="s">
        <v>186</v>
      </c>
      <c r="AT359" s="192" t="s">
        <v>181</v>
      </c>
      <c r="AU359" s="192" t="s">
        <v>86</v>
      </c>
      <c r="AY359" s="20" t="s">
        <v>179</v>
      </c>
      <c r="BE359" s="193">
        <f>IF(N359="základní",J359,0)</f>
        <v>0</v>
      </c>
      <c r="BF359" s="193">
        <f>IF(N359="snížená",J359,0)</f>
        <v>0</v>
      </c>
      <c r="BG359" s="193">
        <f>IF(N359="zákl. přenesená",J359,0)</f>
        <v>0</v>
      </c>
      <c r="BH359" s="193">
        <f>IF(N359="sníž. přenesená",J359,0)</f>
        <v>0</v>
      </c>
      <c r="BI359" s="193">
        <f>IF(N359="nulová",J359,0)</f>
        <v>0</v>
      </c>
      <c r="BJ359" s="20" t="s">
        <v>84</v>
      </c>
      <c r="BK359" s="193">
        <f>ROUND(I359*H359,2)</f>
        <v>0</v>
      </c>
      <c r="BL359" s="20" t="s">
        <v>186</v>
      </c>
      <c r="BM359" s="192" t="s">
        <v>512</v>
      </c>
    </row>
    <row r="360" spans="1:65" s="2" customFormat="1" ht="19.5">
      <c r="A360" s="37"/>
      <c r="B360" s="38"/>
      <c r="C360" s="39"/>
      <c r="D360" s="194" t="s">
        <v>188</v>
      </c>
      <c r="E360" s="39"/>
      <c r="F360" s="195" t="s">
        <v>513</v>
      </c>
      <c r="G360" s="39"/>
      <c r="H360" s="39"/>
      <c r="I360" s="196"/>
      <c r="J360" s="39"/>
      <c r="K360" s="39"/>
      <c r="L360" s="42"/>
      <c r="M360" s="197"/>
      <c r="N360" s="198"/>
      <c r="O360" s="67"/>
      <c r="P360" s="67"/>
      <c r="Q360" s="67"/>
      <c r="R360" s="67"/>
      <c r="S360" s="67"/>
      <c r="T360" s="68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T360" s="20" t="s">
        <v>188</v>
      </c>
      <c r="AU360" s="20" t="s">
        <v>86</v>
      </c>
    </row>
    <row r="361" spans="1:65" s="2" customFormat="1" ht="11.25">
      <c r="A361" s="37"/>
      <c r="B361" s="38"/>
      <c r="C361" s="39"/>
      <c r="D361" s="199" t="s">
        <v>190</v>
      </c>
      <c r="E361" s="39"/>
      <c r="F361" s="200" t="s">
        <v>514</v>
      </c>
      <c r="G361" s="39"/>
      <c r="H361" s="39"/>
      <c r="I361" s="196"/>
      <c r="J361" s="39"/>
      <c r="K361" s="39"/>
      <c r="L361" s="42"/>
      <c r="M361" s="197"/>
      <c r="N361" s="198"/>
      <c r="O361" s="67"/>
      <c r="P361" s="67"/>
      <c r="Q361" s="67"/>
      <c r="R361" s="67"/>
      <c r="S361" s="67"/>
      <c r="T361" s="68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T361" s="20" t="s">
        <v>190</v>
      </c>
      <c r="AU361" s="20" t="s">
        <v>86</v>
      </c>
    </row>
    <row r="362" spans="1:65" s="14" customFormat="1" ht="11.25">
      <c r="B362" s="211"/>
      <c r="C362" s="212"/>
      <c r="D362" s="194" t="s">
        <v>192</v>
      </c>
      <c r="E362" s="213" t="s">
        <v>19</v>
      </c>
      <c r="F362" s="214" t="s">
        <v>1298</v>
      </c>
      <c r="G362" s="212"/>
      <c r="H362" s="215">
        <v>3.04</v>
      </c>
      <c r="I362" s="216"/>
      <c r="J362" s="212"/>
      <c r="K362" s="212"/>
      <c r="L362" s="217"/>
      <c r="M362" s="218"/>
      <c r="N362" s="219"/>
      <c r="O362" s="219"/>
      <c r="P362" s="219"/>
      <c r="Q362" s="219"/>
      <c r="R362" s="219"/>
      <c r="S362" s="219"/>
      <c r="T362" s="220"/>
      <c r="AT362" s="221" t="s">
        <v>192</v>
      </c>
      <c r="AU362" s="221" t="s">
        <v>86</v>
      </c>
      <c r="AV362" s="14" t="s">
        <v>86</v>
      </c>
      <c r="AW362" s="14" t="s">
        <v>37</v>
      </c>
      <c r="AX362" s="14" t="s">
        <v>84</v>
      </c>
      <c r="AY362" s="221" t="s">
        <v>179</v>
      </c>
    </row>
    <row r="363" spans="1:65" s="2" customFormat="1" ht="24.2" customHeight="1">
      <c r="A363" s="37"/>
      <c r="B363" s="38"/>
      <c r="C363" s="181" t="s">
        <v>509</v>
      </c>
      <c r="D363" s="181" t="s">
        <v>181</v>
      </c>
      <c r="E363" s="182" t="s">
        <v>517</v>
      </c>
      <c r="F363" s="183" t="s">
        <v>518</v>
      </c>
      <c r="G363" s="184" t="s">
        <v>332</v>
      </c>
      <c r="H363" s="185">
        <v>48.64</v>
      </c>
      <c r="I363" s="186"/>
      <c r="J363" s="187">
        <f>ROUND(I363*H363,2)</f>
        <v>0</v>
      </c>
      <c r="K363" s="183" t="s">
        <v>185</v>
      </c>
      <c r="L363" s="42"/>
      <c r="M363" s="188" t="s">
        <v>19</v>
      </c>
      <c r="N363" s="189" t="s">
        <v>48</v>
      </c>
      <c r="O363" s="67"/>
      <c r="P363" s="190">
        <f>O363*H363</f>
        <v>0</v>
      </c>
      <c r="Q363" s="190">
        <v>0</v>
      </c>
      <c r="R363" s="190">
        <f>Q363*H363</f>
        <v>0</v>
      </c>
      <c r="S363" s="190">
        <v>0</v>
      </c>
      <c r="T363" s="191">
        <f>S363*H363</f>
        <v>0</v>
      </c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R363" s="192" t="s">
        <v>186</v>
      </c>
      <c r="AT363" s="192" t="s">
        <v>181</v>
      </c>
      <c r="AU363" s="192" t="s">
        <v>86</v>
      </c>
      <c r="AY363" s="20" t="s">
        <v>179</v>
      </c>
      <c r="BE363" s="193">
        <f>IF(N363="základní",J363,0)</f>
        <v>0</v>
      </c>
      <c r="BF363" s="193">
        <f>IF(N363="snížená",J363,0)</f>
        <v>0</v>
      </c>
      <c r="BG363" s="193">
        <f>IF(N363="zákl. přenesená",J363,0)</f>
        <v>0</v>
      </c>
      <c r="BH363" s="193">
        <f>IF(N363="sníž. přenesená",J363,0)</f>
        <v>0</v>
      </c>
      <c r="BI363" s="193">
        <f>IF(N363="nulová",J363,0)</f>
        <v>0</v>
      </c>
      <c r="BJ363" s="20" t="s">
        <v>84</v>
      </c>
      <c r="BK363" s="193">
        <f>ROUND(I363*H363,2)</f>
        <v>0</v>
      </c>
      <c r="BL363" s="20" t="s">
        <v>186</v>
      </c>
      <c r="BM363" s="192" t="s">
        <v>519</v>
      </c>
    </row>
    <row r="364" spans="1:65" s="2" customFormat="1" ht="19.5">
      <c r="A364" s="37"/>
      <c r="B364" s="38"/>
      <c r="C364" s="39"/>
      <c r="D364" s="194" t="s">
        <v>188</v>
      </c>
      <c r="E364" s="39"/>
      <c r="F364" s="195" t="s">
        <v>520</v>
      </c>
      <c r="G364" s="39"/>
      <c r="H364" s="39"/>
      <c r="I364" s="196"/>
      <c r="J364" s="39"/>
      <c r="K364" s="39"/>
      <c r="L364" s="42"/>
      <c r="M364" s="197"/>
      <c r="N364" s="198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188</v>
      </c>
      <c r="AU364" s="20" t="s">
        <v>86</v>
      </c>
    </row>
    <row r="365" spans="1:65" s="2" customFormat="1" ht="11.25">
      <c r="A365" s="37"/>
      <c r="B365" s="38"/>
      <c r="C365" s="39"/>
      <c r="D365" s="199" t="s">
        <v>190</v>
      </c>
      <c r="E365" s="39"/>
      <c r="F365" s="200" t="s">
        <v>521</v>
      </c>
      <c r="G365" s="39"/>
      <c r="H365" s="39"/>
      <c r="I365" s="196"/>
      <c r="J365" s="39"/>
      <c r="K365" s="39"/>
      <c r="L365" s="42"/>
      <c r="M365" s="197"/>
      <c r="N365" s="198"/>
      <c r="O365" s="67"/>
      <c r="P365" s="67"/>
      <c r="Q365" s="67"/>
      <c r="R365" s="67"/>
      <c r="S365" s="67"/>
      <c r="T365" s="68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T365" s="20" t="s">
        <v>190</v>
      </c>
      <c r="AU365" s="20" t="s">
        <v>86</v>
      </c>
    </row>
    <row r="366" spans="1:65" s="13" customFormat="1" ht="22.5">
      <c r="B366" s="201"/>
      <c r="C366" s="202"/>
      <c r="D366" s="194" t="s">
        <v>192</v>
      </c>
      <c r="E366" s="203" t="s">
        <v>19</v>
      </c>
      <c r="F366" s="204" t="s">
        <v>1299</v>
      </c>
      <c r="G366" s="202"/>
      <c r="H366" s="203" t="s">
        <v>19</v>
      </c>
      <c r="I366" s="205"/>
      <c r="J366" s="202"/>
      <c r="K366" s="202"/>
      <c r="L366" s="206"/>
      <c r="M366" s="207"/>
      <c r="N366" s="208"/>
      <c r="O366" s="208"/>
      <c r="P366" s="208"/>
      <c r="Q366" s="208"/>
      <c r="R366" s="208"/>
      <c r="S366" s="208"/>
      <c r="T366" s="209"/>
      <c r="AT366" s="210" t="s">
        <v>192</v>
      </c>
      <c r="AU366" s="210" t="s">
        <v>86</v>
      </c>
      <c r="AV366" s="13" t="s">
        <v>84</v>
      </c>
      <c r="AW366" s="13" t="s">
        <v>37</v>
      </c>
      <c r="AX366" s="13" t="s">
        <v>77</v>
      </c>
      <c r="AY366" s="210" t="s">
        <v>179</v>
      </c>
    </row>
    <row r="367" spans="1:65" s="13" customFormat="1" ht="11.25">
      <c r="B367" s="201"/>
      <c r="C367" s="202"/>
      <c r="D367" s="194" t="s">
        <v>192</v>
      </c>
      <c r="E367" s="203" t="s">
        <v>19</v>
      </c>
      <c r="F367" s="204" t="s">
        <v>1300</v>
      </c>
      <c r="G367" s="202"/>
      <c r="H367" s="203" t="s">
        <v>19</v>
      </c>
      <c r="I367" s="205"/>
      <c r="J367" s="202"/>
      <c r="K367" s="202"/>
      <c r="L367" s="206"/>
      <c r="M367" s="207"/>
      <c r="N367" s="208"/>
      <c r="O367" s="208"/>
      <c r="P367" s="208"/>
      <c r="Q367" s="208"/>
      <c r="R367" s="208"/>
      <c r="S367" s="208"/>
      <c r="T367" s="209"/>
      <c r="AT367" s="210" t="s">
        <v>192</v>
      </c>
      <c r="AU367" s="210" t="s">
        <v>86</v>
      </c>
      <c r="AV367" s="13" t="s">
        <v>84</v>
      </c>
      <c r="AW367" s="13" t="s">
        <v>37</v>
      </c>
      <c r="AX367" s="13" t="s">
        <v>77</v>
      </c>
      <c r="AY367" s="210" t="s">
        <v>179</v>
      </c>
    </row>
    <row r="368" spans="1:65" s="14" customFormat="1" ht="11.25">
      <c r="B368" s="211"/>
      <c r="C368" s="212"/>
      <c r="D368" s="194" t="s">
        <v>192</v>
      </c>
      <c r="E368" s="213" t="s">
        <v>19</v>
      </c>
      <c r="F368" s="214" t="s">
        <v>1301</v>
      </c>
      <c r="G368" s="212"/>
      <c r="H368" s="215">
        <v>48.64</v>
      </c>
      <c r="I368" s="216"/>
      <c r="J368" s="212"/>
      <c r="K368" s="212"/>
      <c r="L368" s="217"/>
      <c r="M368" s="218"/>
      <c r="N368" s="219"/>
      <c r="O368" s="219"/>
      <c r="P368" s="219"/>
      <c r="Q368" s="219"/>
      <c r="R368" s="219"/>
      <c r="S368" s="219"/>
      <c r="T368" s="220"/>
      <c r="AT368" s="221" t="s">
        <v>192</v>
      </c>
      <c r="AU368" s="221" t="s">
        <v>86</v>
      </c>
      <c r="AV368" s="14" t="s">
        <v>86</v>
      </c>
      <c r="AW368" s="14" t="s">
        <v>37</v>
      </c>
      <c r="AX368" s="14" t="s">
        <v>84</v>
      </c>
      <c r="AY368" s="221" t="s">
        <v>179</v>
      </c>
    </row>
    <row r="369" spans="1:65" s="2" customFormat="1" ht="21.75" customHeight="1">
      <c r="A369" s="37"/>
      <c r="B369" s="38"/>
      <c r="C369" s="181" t="s">
        <v>516</v>
      </c>
      <c r="D369" s="181" t="s">
        <v>181</v>
      </c>
      <c r="E369" s="182" t="s">
        <v>526</v>
      </c>
      <c r="F369" s="183" t="s">
        <v>527</v>
      </c>
      <c r="G369" s="184" t="s">
        <v>332</v>
      </c>
      <c r="H369" s="185">
        <v>2.5049999999999999</v>
      </c>
      <c r="I369" s="186"/>
      <c r="J369" s="187">
        <f>ROUND(I369*H369,2)</f>
        <v>0</v>
      </c>
      <c r="K369" s="183" t="s">
        <v>185</v>
      </c>
      <c r="L369" s="42"/>
      <c r="M369" s="188" t="s">
        <v>19</v>
      </c>
      <c r="N369" s="189" t="s">
        <v>48</v>
      </c>
      <c r="O369" s="67"/>
      <c r="P369" s="190">
        <f>O369*H369</f>
        <v>0</v>
      </c>
      <c r="Q369" s="190">
        <v>0</v>
      </c>
      <c r="R369" s="190">
        <f>Q369*H369</f>
        <v>0</v>
      </c>
      <c r="S369" s="190">
        <v>0</v>
      </c>
      <c r="T369" s="191">
        <f>S369*H369</f>
        <v>0</v>
      </c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R369" s="192" t="s">
        <v>186</v>
      </c>
      <c r="AT369" s="192" t="s">
        <v>181</v>
      </c>
      <c r="AU369" s="192" t="s">
        <v>86</v>
      </c>
      <c r="AY369" s="20" t="s">
        <v>179</v>
      </c>
      <c r="BE369" s="193">
        <f>IF(N369="základní",J369,0)</f>
        <v>0</v>
      </c>
      <c r="BF369" s="193">
        <f>IF(N369="snížená",J369,0)</f>
        <v>0</v>
      </c>
      <c r="BG369" s="193">
        <f>IF(N369="zákl. přenesená",J369,0)</f>
        <v>0</v>
      </c>
      <c r="BH369" s="193">
        <f>IF(N369="sníž. přenesená",J369,0)</f>
        <v>0</v>
      </c>
      <c r="BI369" s="193">
        <f>IF(N369="nulová",J369,0)</f>
        <v>0</v>
      </c>
      <c r="BJ369" s="20" t="s">
        <v>84</v>
      </c>
      <c r="BK369" s="193">
        <f>ROUND(I369*H369,2)</f>
        <v>0</v>
      </c>
      <c r="BL369" s="20" t="s">
        <v>186</v>
      </c>
      <c r="BM369" s="192" t="s">
        <v>528</v>
      </c>
    </row>
    <row r="370" spans="1:65" s="2" customFormat="1" ht="19.5">
      <c r="A370" s="37"/>
      <c r="B370" s="38"/>
      <c r="C370" s="39"/>
      <c r="D370" s="194" t="s">
        <v>188</v>
      </c>
      <c r="E370" s="39"/>
      <c r="F370" s="195" t="s">
        <v>529</v>
      </c>
      <c r="G370" s="39"/>
      <c r="H370" s="39"/>
      <c r="I370" s="196"/>
      <c r="J370" s="39"/>
      <c r="K370" s="39"/>
      <c r="L370" s="42"/>
      <c r="M370" s="197"/>
      <c r="N370" s="198"/>
      <c r="O370" s="67"/>
      <c r="P370" s="67"/>
      <c r="Q370" s="67"/>
      <c r="R370" s="67"/>
      <c r="S370" s="67"/>
      <c r="T370" s="68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T370" s="20" t="s">
        <v>188</v>
      </c>
      <c r="AU370" s="20" t="s">
        <v>86</v>
      </c>
    </row>
    <row r="371" spans="1:65" s="2" customFormat="1" ht="11.25">
      <c r="A371" s="37"/>
      <c r="B371" s="38"/>
      <c r="C371" s="39"/>
      <c r="D371" s="199" t="s">
        <v>190</v>
      </c>
      <c r="E371" s="39"/>
      <c r="F371" s="200" t="s">
        <v>530</v>
      </c>
      <c r="G371" s="39"/>
      <c r="H371" s="39"/>
      <c r="I371" s="196"/>
      <c r="J371" s="39"/>
      <c r="K371" s="39"/>
      <c r="L371" s="42"/>
      <c r="M371" s="197"/>
      <c r="N371" s="198"/>
      <c r="O371" s="67"/>
      <c r="P371" s="67"/>
      <c r="Q371" s="67"/>
      <c r="R371" s="67"/>
      <c r="S371" s="67"/>
      <c r="T371" s="68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T371" s="20" t="s">
        <v>190</v>
      </c>
      <c r="AU371" s="20" t="s">
        <v>86</v>
      </c>
    </row>
    <row r="372" spans="1:65" s="14" customFormat="1" ht="22.5">
      <c r="B372" s="211"/>
      <c r="C372" s="212"/>
      <c r="D372" s="194" t="s">
        <v>192</v>
      </c>
      <c r="E372" s="213" t="s">
        <v>19</v>
      </c>
      <c r="F372" s="214" t="s">
        <v>1302</v>
      </c>
      <c r="G372" s="212"/>
      <c r="H372" s="215">
        <v>0.52500000000000002</v>
      </c>
      <c r="I372" s="216"/>
      <c r="J372" s="212"/>
      <c r="K372" s="212"/>
      <c r="L372" s="217"/>
      <c r="M372" s="218"/>
      <c r="N372" s="219"/>
      <c r="O372" s="219"/>
      <c r="P372" s="219"/>
      <c r="Q372" s="219"/>
      <c r="R372" s="219"/>
      <c r="S372" s="219"/>
      <c r="T372" s="220"/>
      <c r="AT372" s="221" t="s">
        <v>192</v>
      </c>
      <c r="AU372" s="221" t="s">
        <v>86</v>
      </c>
      <c r="AV372" s="14" t="s">
        <v>86</v>
      </c>
      <c r="AW372" s="14" t="s">
        <v>37</v>
      </c>
      <c r="AX372" s="14" t="s">
        <v>77</v>
      </c>
      <c r="AY372" s="221" t="s">
        <v>179</v>
      </c>
    </row>
    <row r="373" spans="1:65" s="14" customFormat="1" ht="11.25">
      <c r="B373" s="211"/>
      <c r="C373" s="212"/>
      <c r="D373" s="194" t="s">
        <v>192</v>
      </c>
      <c r="E373" s="213" t="s">
        <v>19</v>
      </c>
      <c r="F373" s="214" t="s">
        <v>1303</v>
      </c>
      <c r="G373" s="212"/>
      <c r="H373" s="215">
        <v>1.98</v>
      </c>
      <c r="I373" s="216"/>
      <c r="J373" s="212"/>
      <c r="K373" s="212"/>
      <c r="L373" s="217"/>
      <c r="M373" s="218"/>
      <c r="N373" s="219"/>
      <c r="O373" s="219"/>
      <c r="P373" s="219"/>
      <c r="Q373" s="219"/>
      <c r="R373" s="219"/>
      <c r="S373" s="219"/>
      <c r="T373" s="220"/>
      <c r="AT373" s="221" t="s">
        <v>192</v>
      </c>
      <c r="AU373" s="221" t="s">
        <v>86</v>
      </c>
      <c r="AV373" s="14" t="s">
        <v>86</v>
      </c>
      <c r="AW373" s="14" t="s">
        <v>37</v>
      </c>
      <c r="AX373" s="14" t="s">
        <v>77</v>
      </c>
      <c r="AY373" s="221" t="s">
        <v>179</v>
      </c>
    </row>
    <row r="374" spans="1:65" s="15" customFormat="1" ht="11.25">
      <c r="B374" s="222"/>
      <c r="C374" s="223"/>
      <c r="D374" s="194" t="s">
        <v>192</v>
      </c>
      <c r="E374" s="224" t="s">
        <v>19</v>
      </c>
      <c r="F374" s="225" t="s">
        <v>205</v>
      </c>
      <c r="G374" s="223"/>
      <c r="H374" s="226">
        <v>2.5049999999999999</v>
      </c>
      <c r="I374" s="227"/>
      <c r="J374" s="223"/>
      <c r="K374" s="223"/>
      <c r="L374" s="228"/>
      <c r="M374" s="229"/>
      <c r="N374" s="230"/>
      <c r="O374" s="230"/>
      <c r="P374" s="230"/>
      <c r="Q374" s="230"/>
      <c r="R374" s="230"/>
      <c r="S374" s="230"/>
      <c r="T374" s="231"/>
      <c r="AT374" s="232" t="s">
        <v>192</v>
      </c>
      <c r="AU374" s="232" t="s">
        <v>86</v>
      </c>
      <c r="AV374" s="15" t="s">
        <v>186</v>
      </c>
      <c r="AW374" s="15" t="s">
        <v>37</v>
      </c>
      <c r="AX374" s="15" t="s">
        <v>84</v>
      </c>
      <c r="AY374" s="232" t="s">
        <v>179</v>
      </c>
    </row>
    <row r="375" spans="1:65" s="2" customFormat="1" ht="24.2" customHeight="1">
      <c r="A375" s="37"/>
      <c r="B375" s="38"/>
      <c r="C375" s="181" t="s">
        <v>525</v>
      </c>
      <c r="D375" s="181" t="s">
        <v>181</v>
      </c>
      <c r="E375" s="182" t="s">
        <v>534</v>
      </c>
      <c r="F375" s="183" t="s">
        <v>535</v>
      </c>
      <c r="G375" s="184" t="s">
        <v>332</v>
      </c>
      <c r="H375" s="185">
        <v>40.08</v>
      </c>
      <c r="I375" s="186"/>
      <c r="J375" s="187">
        <f>ROUND(I375*H375,2)</f>
        <v>0</v>
      </c>
      <c r="K375" s="183" t="s">
        <v>185</v>
      </c>
      <c r="L375" s="42"/>
      <c r="M375" s="188" t="s">
        <v>19</v>
      </c>
      <c r="N375" s="189" t="s">
        <v>48</v>
      </c>
      <c r="O375" s="67"/>
      <c r="P375" s="190">
        <f>O375*H375</f>
        <v>0</v>
      </c>
      <c r="Q375" s="190">
        <v>0</v>
      </c>
      <c r="R375" s="190">
        <f>Q375*H375</f>
        <v>0</v>
      </c>
      <c r="S375" s="190">
        <v>0</v>
      </c>
      <c r="T375" s="191">
        <f>S375*H375</f>
        <v>0</v>
      </c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R375" s="192" t="s">
        <v>186</v>
      </c>
      <c r="AT375" s="192" t="s">
        <v>181</v>
      </c>
      <c r="AU375" s="192" t="s">
        <v>86</v>
      </c>
      <c r="AY375" s="20" t="s">
        <v>179</v>
      </c>
      <c r="BE375" s="193">
        <f>IF(N375="základní",J375,0)</f>
        <v>0</v>
      </c>
      <c r="BF375" s="193">
        <f>IF(N375="snížená",J375,0)</f>
        <v>0</v>
      </c>
      <c r="BG375" s="193">
        <f>IF(N375="zákl. přenesená",J375,0)</f>
        <v>0</v>
      </c>
      <c r="BH375" s="193">
        <f>IF(N375="sníž. přenesená",J375,0)</f>
        <v>0</v>
      </c>
      <c r="BI375" s="193">
        <f>IF(N375="nulová",J375,0)</f>
        <v>0</v>
      </c>
      <c r="BJ375" s="20" t="s">
        <v>84</v>
      </c>
      <c r="BK375" s="193">
        <f>ROUND(I375*H375,2)</f>
        <v>0</v>
      </c>
      <c r="BL375" s="20" t="s">
        <v>186</v>
      </c>
      <c r="BM375" s="192" t="s">
        <v>536</v>
      </c>
    </row>
    <row r="376" spans="1:65" s="2" customFormat="1" ht="19.5">
      <c r="A376" s="37"/>
      <c r="B376" s="38"/>
      <c r="C376" s="39"/>
      <c r="D376" s="194" t="s">
        <v>188</v>
      </c>
      <c r="E376" s="39"/>
      <c r="F376" s="195" t="s">
        <v>520</v>
      </c>
      <c r="G376" s="39"/>
      <c r="H376" s="39"/>
      <c r="I376" s="196"/>
      <c r="J376" s="39"/>
      <c r="K376" s="39"/>
      <c r="L376" s="42"/>
      <c r="M376" s="197"/>
      <c r="N376" s="198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188</v>
      </c>
      <c r="AU376" s="20" t="s">
        <v>86</v>
      </c>
    </row>
    <row r="377" spans="1:65" s="2" customFormat="1" ht="11.25">
      <c r="A377" s="37"/>
      <c r="B377" s="38"/>
      <c r="C377" s="39"/>
      <c r="D377" s="199" t="s">
        <v>190</v>
      </c>
      <c r="E377" s="39"/>
      <c r="F377" s="200" t="s">
        <v>537</v>
      </c>
      <c r="G377" s="39"/>
      <c r="H377" s="39"/>
      <c r="I377" s="196"/>
      <c r="J377" s="39"/>
      <c r="K377" s="39"/>
      <c r="L377" s="42"/>
      <c r="M377" s="197"/>
      <c r="N377" s="198"/>
      <c r="O377" s="67"/>
      <c r="P377" s="67"/>
      <c r="Q377" s="67"/>
      <c r="R377" s="67"/>
      <c r="S377" s="67"/>
      <c r="T377" s="68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T377" s="20" t="s">
        <v>190</v>
      </c>
      <c r="AU377" s="20" t="s">
        <v>86</v>
      </c>
    </row>
    <row r="378" spans="1:65" s="13" customFormat="1" ht="22.5">
      <c r="B378" s="201"/>
      <c r="C378" s="202"/>
      <c r="D378" s="194" t="s">
        <v>192</v>
      </c>
      <c r="E378" s="203" t="s">
        <v>19</v>
      </c>
      <c r="F378" s="204" t="s">
        <v>1304</v>
      </c>
      <c r="G378" s="202"/>
      <c r="H378" s="203" t="s">
        <v>19</v>
      </c>
      <c r="I378" s="205"/>
      <c r="J378" s="202"/>
      <c r="K378" s="202"/>
      <c r="L378" s="206"/>
      <c r="M378" s="207"/>
      <c r="N378" s="208"/>
      <c r="O378" s="208"/>
      <c r="P378" s="208"/>
      <c r="Q378" s="208"/>
      <c r="R378" s="208"/>
      <c r="S378" s="208"/>
      <c r="T378" s="209"/>
      <c r="AT378" s="210" t="s">
        <v>192</v>
      </c>
      <c r="AU378" s="210" t="s">
        <v>86</v>
      </c>
      <c r="AV378" s="13" t="s">
        <v>84</v>
      </c>
      <c r="AW378" s="13" t="s">
        <v>37</v>
      </c>
      <c r="AX378" s="13" t="s">
        <v>77</v>
      </c>
      <c r="AY378" s="210" t="s">
        <v>179</v>
      </c>
    </row>
    <row r="379" spans="1:65" s="13" customFormat="1" ht="11.25">
      <c r="B379" s="201"/>
      <c r="C379" s="202"/>
      <c r="D379" s="194" t="s">
        <v>192</v>
      </c>
      <c r="E379" s="203" t="s">
        <v>19</v>
      </c>
      <c r="F379" s="204" t="s">
        <v>1300</v>
      </c>
      <c r="G379" s="202"/>
      <c r="H379" s="203" t="s">
        <v>19</v>
      </c>
      <c r="I379" s="205"/>
      <c r="J379" s="202"/>
      <c r="K379" s="202"/>
      <c r="L379" s="206"/>
      <c r="M379" s="207"/>
      <c r="N379" s="208"/>
      <c r="O379" s="208"/>
      <c r="P379" s="208"/>
      <c r="Q379" s="208"/>
      <c r="R379" s="208"/>
      <c r="S379" s="208"/>
      <c r="T379" s="209"/>
      <c r="AT379" s="210" t="s">
        <v>192</v>
      </c>
      <c r="AU379" s="210" t="s">
        <v>86</v>
      </c>
      <c r="AV379" s="13" t="s">
        <v>84</v>
      </c>
      <c r="AW379" s="13" t="s">
        <v>37</v>
      </c>
      <c r="AX379" s="13" t="s">
        <v>77</v>
      </c>
      <c r="AY379" s="210" t="s">
        <v>179</v>
      </c>
    </row>
    <row r="380" spans="1:65" s="14" customFormat="1" ht="11.25">
      <c r="B380" s="211"/>
      <c r="C380" s="212"/>
      <c r="D380" s="194" t="s">
        <v>192</v>
      </c>
      <c r="E380" s="213" t="s">
        <v>19</v>
      </c>
      <c r="F380" s="214" t="s">
        <v>1305</v>
      </c>
      <c r="G380" s="212"/>
      <c r="H380" s="215">
        <v>40.08</v>
      </c>
      <c r="I380" s="216"/>
      <c r="J380" s="212"/>
      <c r="K380" s="212"/>
      <c r="L380" s="217"/>
      <c r="M380" s="218"/>
      <c r="N380" s="219"/>
      <c r="O380" s="219"/>
      <c r="P380" s="219"/>
      <c r="Q380" s="219"/>
      <c r="R380" s="219"/>
      <c r="S380" s="219"/>
      <c r="T380" s="220"/>
      <c r="AT380" s="221" t="s">
        <v>192</v>
      </c>
      <c r="AU380" s="221" t="s">
        <v>86</v>
      </c>
      <c r="AV380" s="14" t="s">
        <v>86</v>
      </c>
      <c r="AW380" s="14" t="s">
        <v>37</v>
      </c>
      <c r="AX380" s="14" t="s">
        <v>84</v>
      </c>
      <c r="AY380" s="221" t="s">
        <v>179</v>
      </c>
    </row>
    <row r="381" spans="1:65" s="2" customFormat="1" ht="24.2" customHeight="1">
      <c r="A381" s="37"/>
      <c r="B381" s="38"/>
      <c r="C381" s="181" t="s">
        <v>533</v>
      </c>
      <c r="D381" s="181" t="s">
        <v>181</v>
      </c>
      <c r="E381" s="182" t="s">
        <v>541</v>
      </c>
      <c r="F381" s="183" t="s">
        <v>542</v>
      </c>
      <c r="G381" s="184" t="s">
        <v>332</v>
      </c>
      <c r="H381" s="185">
        <v>5.5449999999999999</v>
      </c>
      <c r="I381" s="186"/>
      <c r="J381" s="187">
        <f>ROUND(I381*H381,2)</f>
        <v>0</v>
      </c>
      <c r="K381" s="183" t="s">
        <v>185</v>
      </c>
      <c r="L381" s="42"/>
      <c r="M381" s="188" t="s">
        <v>19</v>
      </c>
      <c r="N381" s="189" t="s">
        <v>48</v>
      </c>
      <c r="O381" s="67"/>
      <c r="P381" s="190">
        <f>O381*H381</f>
        <v>0</v>
      </c>
      <c r="Q381" s="190">
        <v>0</v>
      </c>
      <c r="R381" s="190">
        <f>Q381*H381</f>
        <v>0</v>
      </c>
      <c r="S381" s="190">
        <v>0</v>
      </c>
      <c r="T381" s="191">
        <f>S381*H381</f>
        <v>0</v>
      </c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R381" s="192" t="s">
        <v>186</v>
      </c>
      <c r="AT381" s="192" t="s">
        <v>181</v>
      </c>
      <c r="AU381" s="192" t="s">
        <v>86</v>
      </c>
      <c r="AY381" s="20" t="s">
        <v>179</v>
      </c>
      <c r="BE381" s="193">
        <f>IF(N381="základní",J381,0)</f>
        <v>0</v>
      </c>
      <c r="BF381" s="193">
        <f>IF(N381="snížená",J381,0)</f>
        <v>0</v>
      </c>
      <c r="BG381" s="193">
        <f>IF(N381="zákl. přenesená",J381,0)</f>
        <v>0</v>
      </c>
      <c r="BH381" s="193">
        <f>IF(N381="sníž. přenesená",J381,0)</f>
        <v>0</v>
      </c>
      <c r="BI381" s="193">
        <f>IF(N381="nulová",J381,0)</f>
        <v>0</v>
      </c>
      <c r="BJ381" s="20" t="s">
        <v>84</v>
      </c>
      <c r="BK381" s="193">
        <f>ROUND(I381*H381,2)</f>
        <v>0</v>
      </c>
      <c r="BL381" s="20" t="s">
        <v>186</v>
      </c>
      <c r="BM381" s="192" t="s">
        <v>543</v>
      </c>
    </row>
    <row r="382" spans="1:65" s="2" customFormat="1" ht="11.25">
      <c r="A382" s="37"/>
      <c r="B382" s="38"/>
      <c r="C382" s="39"/>
      <c r="D382" s="194" t="s">
        <v>188</v>
      </c>
      <c r="E382" s="39"/>
      <c r="F382" s="195" t="s">
        <v>544</v>
      </c>
      <c r="G382" s="39"/>
      <c r="H382" s="39"/>
      <c r="I382" s="196"/>
      <c r="J382" s="39"/>
      <c r="K382" s="39"/>
      <c r="L382" s="42"/>
      <c r="M382" s="197"/>
      <c r="N382" s="198"/>
      <c r="O382" s="67"/>
      <c r="P382" s="67"/>
      <c r="Q382" s="67"/>
      <c r="R382" s="67"/>
      <c r="S382" s="67"/>
      <c r="T382" s="68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T382" s="20" t="s">
        <v>188</v>
      </c>
      <c r="AU382" s="20" t="s">
        <v>86</v>
      </c>
    </row>
    <row r="383" spans="1:65" s="2" customFormat="1" ht="11.25">
      <c r="A383" s="37"/>
      <c r="B383" s="38"/>
      <c r="C383" s="39"/>
      <c r="D383" s="199" t="s">
        <v>190</v>
      </c>
      <c r="E383" s="39"/>
      <c r="F383" s="200" t="s">
        <v>545</v>
      </c>
      <c r="G383" s="39"/>
      <c r="H383" s="39"/>
      <c r="I383" s="196"/>
      <c r="J383" s="39"/>
      <c r="K383" s="39"/>
      <c r="L383" s="42"/>
      <c r="M383" s="197"/>
      <c r="N383" s="198"/>
      <c r="O383" s="67"/>
      <c r="P383" s="67"/>
      <c r="Q383" s="67"/>
      <c r="R383" s="67"/>
      <c r="S383" s="67"/>
      <c r="T383" s="68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T383" s="20" t="s">
        <v>190</v>
      </c>
      <c r="AU383" s="20" t="s">
        <v>86</v>
      </c>
    </row>
    <row r="384" spans="1:65" s="2" customFormat="1" ht="37.9" customHeight="1">
      <c r="A384" s="37"/>
      <c r="B384" s="38"/>
      <c r="C384" s="181" t="s">
        <v>540</v>
      </c>
      <c r="D384" s="181" t="s">
        <v>181</v>
      </c>
      <c r="E384" s="182" t="s">
        <v>547</v>
      </c>
      <c r="F384" s="183" t="s">
        <v>548</v>
      </c>
      <c r="G384" s="184" t="s">
        <v>332</v>
      </c>
      <c r="H384" s="185">
        <v>0.52500000000000002</v>
      </c>
      <c r="I384" s="186"/>
      <c r="J384" s="187">
        <f>ROUND(I384*H384,2)</f>
        <v>0</v>
      </c>
      <c r="K384" s="183" t="s">
        <v>185</v>
      </c>
      <c r="L384" s="42"/>
      <c r="M384" s="188" t="s">
        <v>19</v>
      </c>
      <c r="N384" s="189" t="s">
        <v>48</v>
      </c>
      <c r="O384" s="67"/>
      <c r="P384" s="190">
        <f>O384*H384</f>
        <v>0</v>
      </c>
      <c r="Q384" s="190">
        <v>0</v>
      </c>
      <c r="R384" s="190">
        <f>Q384*H384</f>
        <v>0</v>
      </c>
      <c r="S384" s="190">
        <v>0</v>
      </c>
      <c r="T384" s="191">
        <f>S384*H384</f>
        <v>0</v>
      </c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R384" s="192" t="s">
        <v>186</v>
      </c>
      <c r="AT384" s="192" t="s">
        <v>181</v>
      </c>
      <c r="AU384" s="192" t="s">
        <v>86</v>
      </c>
      <c r="AY384" s="20" t="s">
        <v>179</v>
      </c>
      <c r="BE384" s="193">
        <f>IF(N384="základní",J384,0)</f>
        <v>0</v>
      </c>
      <c r="BF384" s="193">
        <f>IF(N384="snížená",J384,0)</f>
        <v>0</v>
      </c>
      <c r="BG384" s="193">
        <f>IF(N384="zákl. přenesená",J384,0)</f>
        <v>0</v>
      </c>
      <c r="BH384" s="193">
        <f>IF(N384="sníž. přenesená",J384,0)</f>
        <v>0</v>
      </c>
      <c r="BI384" s="193">
        <f>IF(N384="nulová",J384,0)</f>
        <v>0</v>
      </c>
      <c r="BJ384" s="20" t="s">
        <v>84</v>
      </c>
      <c r="BK384" s="193">
        <f>ROUND(I384*H384,2)</f>
        <v>0</v>
      </c>
      <c r="BL384" s="20" t="s">
        <v>186</v>
      </c>
      <c r="BM384" s="192" t="s">
        <v>549</v>
      </c>
    </row>
    <row r="385" spans="1:65" s="2" customFormat="1" ht="29.25">
      <c r="A385" s="37"/>
      <c r="B385" s="38"/>
      <c r="C385" s="39"/>
      <c r="D385" s="194" t="s">
        <v>188</v>
      </c>
      <c r="E385" s="39"/>
      <c r="F385" s="195" t="s">
        <v>550</v>
      </c>
      <c r="G385" s="39"/>
      <c r="H385" s="39"/>
      <c r="I385" s="196"/>
      <c r="J385" s="39"/>
      <c r="K385" s="39"/>
      <c r="L385" s="42"/>
      <c r="M385" s="197"/>
      <c r="N385" s="198"/>
      <c r="O385" s="67"/>
      <c r="P385" s="67"/>
      <c r="Q385" s="67"/>
      <c r="R385" s="67"/>
      <c r="S385" s="67"/>
      <c r="T385" s="68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T385" s="20" t="s">
        <v>188</v>
      </c>
      <c r="AU385" s="20" t="s">
        <v>86</v>
      </c>
    </row>
    <row r="386" spans="1:65" s="2" customFormat="1" ht="11.25">
      <c r="A386" s="37"/>
      <c r="B386" s="38"/>
      <c r="C386" s="39"/>
      <c r="D386" s="199" t="s">
        <v>190</v>
      </c>
      <c r="E386" s="39"/>
      <c r="F386" s="200" t="s">
        <v>551</v>
      </c>
      <c r="G386" s="39"/>
      <c r="H386" s="39"/>
      <c r="I386" s="196"/>
      <c r="J386" s="39"/>
      <c r="K386" s="39"/>
      <c r="L386" s="42"/>
      <c r="M386" s="197"/>
      <c r="N386" s="198"/>
      <c r="O386" s="67"/>
      <c r="P386" s="67"/>
      <c r="Q386" s="67"/>
      <c r="R386" s="67"/>
      <c r="S386" s="67"/>
      <c r="T386" s="68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T386" s="20" t="s">
        <v>190</v>
      </c>
      <c r="AU386" s="20" t="s">
        <v>86</v>
      </c>
    </row>
    <row r="387" spans="1:65" s="14" customFormat="1" ht="22.5">
      <c r="B387" s="211"/>
      <c r="C387" s="212"/>
      <c r="D387" s="194" t="s">
        <v>192</v>
      </c>
      <c r="E387" s="213" t="s">
        <v>19</v>
      </c>
      <c r="F387" s="214" t="s">
        <v>1302</v>
      </c>
      <c r="G387" s="212"/>
      <c r="H387" s="215">
        <v>0.52500000000000002</v>
      </c>
      <c r="I387" s="216"/>
      <c r="J387" s="212"/>
      <c r="K387" s="212"/>
      <c r="L387" s="217"/>
      <c r="M387" s="218"/>
      <c r="N387" s="219"/>
      <c r="O387" s="219"/>
      <c r="P387" s="219"/>
      <c r="Q387" s="219"/>
      <c r="R387" s="219"/>
      <c r="S387" s="219"/>
      <c r="T387" s="220"/>
      <c r="AT387" s="221" t="s">
        <v>192</v>
      </c>
      <c r="AU387" s="221" t="s">
        <v>86</v>
      </c>
      <c r="AV387" s="14" t="s">
        <v>86</v>
      </c>
      <c r="AW387" s="14" t="s">
        <v>37</v>
      </c>
      <c r="AX387" s="14" t="s">
        <v>84</v>
      </c>
      <c r="AY387" s="221" t="s">
        <v>179</v>
      </c>
    </row>
    <row r="388" spans="1:65" s="2" customFormat="1" ht="44.25" customHeight="1">
      <c r="A388" s="37"/>
      <c r="B388" s="38"/>
      <c r="C388" s="181" t="s">
        <v>546</v>
      </c>
      <c r="D388" s="181" t="s">
        <v>181</v>
      </c>
      <c r="E388" s="182" t="s">
        <v>553</v>
      </c>
      <c r="F388" s="183" t="s">
        <v>554</v>
      </c>
      <c r="G388" s="184" t="s">
        <v>332</v>
      </c>
      <c r="H388" s="185">
        <v>3.04</v>
      </c>
      <c r="I388" s="186"/>
      <c r="J388" s="187">
        <f>ROUND(I388*H388,2)</f>
        <v>0</v>
      </c>
      <c r="K388" s="183" t="s">
        <v>185</v>
      </c>
      <c r="L388" s="42"/>
      <c r="M388" s="188" t="s">
        <v>19</v>
      </c>
      <c r="N388" s="189" t="s">
        <v>48</v>
      </c>
      <c r="O388" s="67"/>
      <c r="P388" s="190">
        <f>O388*H388</f>
        <v>0</v>
      </c>
      <c r="Q388" s="190">
        <v>0</v>
      </c>
      <c r="R388" s="190">
        <f>Q388*H388</f>
        <v>0</v>
      </c>
      <c r="S388" s="190">
        <v>0</v>
      </c>
      <c r="T388" s="191">
        <f>S388*H388</f>
        <v>0</v>
      </c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R388" s="192" t="s">
        <v>186</v>
      </c>
      <c r="AT388" s="192" t="s">
        <v>181</v>
      </c>
      <c r="AU388" s="192" t="s">
        <v>86</v>
      </c>
      <c r="AY388" s="20" t="s">
        <v>179</v>
      </c>
      <c r="BE388" s="193">
        <f>IF(N388="základní",J388,0)</f>
        <v>0</v>
      </c>
      <c r="BF388" s="193">
        <f>IF(N388="snížená",J388,0)</f>
        <v>0</v>
      </c>
      <c r="BG388" s="193">
        <f>IF(N388="zákl. přenesená",J388,0)</f>
        <v>0</v>
      </c>
      <c r="BH388" s="193">
        <f>IF(N388="sníž. přenesená",J388,0)</f>
        <v>0</v>
      </c>
      <c r="BI388" s="193">
        <f>IF(N388="nulová",J388,0)</f>
        <v>0</v>
      </c>
      <c r="BJ388" s="20" t="s">
        <v>84</v>
      </c>
      <c r="BK388" s="193">
        <f>ROUND(I388*H388,2)</f>
        <v>0</v>
      </c>
      <c r="BL388" s="20" t="s">
        <v>186</v>
      </c>
      <c r="BM388" s="192" t="s">
        <v>555</v>
      </c>
    </row>
    <row r="389" spans="1:65" s="2" customFormat="1" ht="29.25">
      <c r="A389" s="37"/>
      <c r="B389" s="38"/>
      <c r="C389" s="39"/>
      <c r="D389" s="194" t="s">
        <v>188</v>
      </c>
      <c r="E389" s="39"/>
      <c r="F389" s="195" t="s">
        <v>334</v>
      </c>
      <c r="G389" s="39"/>
      <c r="H389" s="39"/>
      <c r="I389" s="196"/>
      <c r="J389" s="39"/>
      <c r="K389" s="39"/>
      <c r="L389" s="42"/>
      <c r="M389" s="197"/>
      <c r="N389" s="198"/>
      <c r="O389" s="67"/>
      <c r="P389" s="67"/>
      <c r="Q389" s="67"/>
      <c r="R389" s="67"/>
      <c r="S389" s="67"/>
      <c r="T389" s="68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T389" s="20" t="s">
        <v>188</v>
      </c>
      <c r="AU389" s="20" t="s">
        <v>86</v>
      </c>
    </row>
    <row r="390" spans="1:65" s="2" customFormat="1" ht="11.25">
      <c r="A390" s="37"/>
      <c r="B390" s="38"/>
      <c r="C390" s="39"/>
      <c r="D390" s="199" t="s">
        <v>190</v>
      </c>
      <c r="E390" s="39"/>
      <c r="F390" s="200" t="s">
        <v>556</v>
      </c>
      <c r="G390" s="39"/>
      <c r="H390" s="39"/>
      <c r="I390" s="196"/>
      <c r="J390" s="39"/>
      <c r="K390" s="39"/>
      <c r="L390" s="42"/>
      <c r="M390" s="197"/>
      <c r="N390" s="198"/>
      <c r="O390" s="67"/>
      <c r="P390" s="67"/>
      <c r="Q390" s="67"/>
      <c r="R390" s="67"/>
      <c r="S390" s="67"/>
      <c r="T390" s="68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T390" s="20" t="s">
        <v>190</v>
      </c>
      <c r="AU390" s="20" t="s">
        <v>86</v>
      </c>
    </row>
    <row r="391" spans="1:65" s="14" customFormat="1" ht="11.25">
      <c r="B391" s="211"/>
      <c r="C391" s="212"/>
      <c r="D391" s="194" t="s">
        <v>192</v>
      </c>
      <c r="E391" s="213" t="s">
        <v>19</v>
      </c>
      <c r="F391" s="214" t="s">
        <v>1298</v>
      </c>
      <c r="G391" s="212"/>
      <c r="H391" s="215">
        <v>3.04</v>
      </c>
      <c r="I391" s="216"/>
      <c r="J391" s="212"/>
      <c r="K391" s="212"/>
      <c r="L391" s="217"/>
      <c r="M391" s="218"/>
      <c r="N391" s="219"/>
      <c r="O391" s="219"/>
      <c r="P391" s="219"/>
      <c r="Q391" s="219"/>
      <c r="R391" s="219"/>
      <c r="S391" s="219"/>
      <c r="T391" s="220"/>
      <c r="AT391" s="221" t="s">
        <v>192</v>
      </c>
      <c r="AU391" s="221" t="s">
        <v>86</v>
      </c>
      <c r="AV391" s="14" t="s">
        <v>86</v>
      </c>
      <c r="AW391" s="14" t="s">
        <v>37</v>
      </c>
      <c r="AX391" s="14" t="s">
        <v>84</v>
      </c>
      <c r="AY391" s="221" t="s">
        <v>179</v>
      </c>
    </row>
    <row r="392" spans="1:65" s="2" customFormat="1" ht="44.25" customHeight="1">
      <c r="A392" s="37"/>
      <c r="B392" s="38"/>
      <c r="C392" s="181" t="s">
        <v>552</v>
      </c>
      <c r="D392" s="181" t="s">
        <v>181</v>
      </c>
      <c r="E392" s="182" t="s">
        <v>732</v>
      </c>
      <c r="F392" s="183" t="s">
        <v>733</v>
      </c>
      <c r="G392" s="184" t="s">
        <v>332</v>
      </c>
      <c r="H392" s="185">
        <v>1.98</v>
      </c>
      <c r="I392" s="186"/>
      <c r="J392" s="187">
        <f>ROUND(I392*H392,2)</f>
        <v>0</v>
      </c>
      <c r="K392" s="183" t="s">
        <v>185</v>
      </c>
      <c r="L392" s="42"/>
      <c r="M392" s="188" t="s">
        <v>19</v>
      </c>
      <c r="N392" s="189" t="s">
        <v>48</v>
      </c>
      <c r="O392" s="67"/>
      <c r="P392" s="190">
        <f>O392*H392</f>
        <v>0</v>
      </c>
      <c r="Q392" s="190">
        <v>0</v>
      </c>
      <c r="R392" s="190">
        <f>Q392*H392</f>
        <v>0</v>
      </c>
      <c r="S392" s="190">
        <v>0</v>
      </c>
      <c r="T392" s="191">
        <f>S392*H392</f>
        <v>0</v>
      </c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R392" s="192" t="s">
        <v>186</v>
      </c>
      <c r="AT392" s="192" t="s">
        <v>181</v>
      </c>
      <c r="AU392" s="192" t="s">
        <v>86</v>
      </c>
      <c r="AY392" s="20" t="s">
        <v>179</v>
      </c>
      <c r="BE392" s="193">
        <f>IF(N392="základní",J392,0)</f>
        <v>0</v>
      </c>
      <c r="BF392" s="193">
        <f>IF(N392="snížená",J392,0)</f>
        <v>0</v>
      </c>
      <c r="BG392" s="193">
        <f>IF(N392="zákl. přenesená",J392,0)</f>
        <v>0</v>
      </c>
      <c r="BH392" s="193">
        <f>IF(N392="sníž. přenesená",J392,0)</f>
        <v>0</v>
      </c>
      <c r="BI392" s="193">
        <f>IF(N392="nulová",J392,0)</f>
        <v>0</v>
      </c>
      <c r="BJ392" s="20" t="s">
        <v>84</v>
      </c>
      <c r="BK392" s="193">
        <f>ROUND(I392*H392,2)</f>
        <v>0</v>
      </c>
      <c r="BL392" s="20" t="s">
        <v>186</v>
      </c>
      <c r="BM392" s="192" t="s">
        <v>1306</v>
      </c>
    </row>
    <row r="393" spans="1:65" s="2" customFormat="1" ht="29.25">
      <c r="A393" s="37"/>
      <c r="B393" s="38"/>
      <c r="C393" s="39"/>
      <c r="D393" s="194" t="s">
        <v>188</v>
      </c>
      <c r="E393" s="39"/>
      <c r="F393" s="195" t="s">
        <v>735</v>
      </c>
      <c r="G393" s="39"/>
      <c r="H393" s="39"/>
      <c r="I393" s="196"/>
      <c r="J393" s="39"/>
      <c r="K393" s="39"/>
      <c r="L393" s="42"/>
      <c r="M393" s="197"/>
      <c r="N393" s="198"/>
      <c r="O393" s="67"/>
      <c r="P393" s="67"/>
      <c r="Q393" s="67"/>
      <c r="R393" s="67"/>
      <c r="S393" s="67"/>
      <c r="T393" s="68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T393" s="20" t="s">
        <v>188</v>
      </c>
      <c r="AU393" s="20" t="s">
        <v>86</v>
      </c>
    </row>
    <row r="394" spans="1:65" s="2" customFormat="1" ht="11.25">
      <c r="A394" s="37"/>
      <c r="B394" s="38"/>
      <c r="C394" s="39"/>
      <c r="D394" s="199" t="s">
        <v>190</v>
      </c>
      <c r="E394" s="39"/>
      <c r="F394" s="200" t="s">
        <v>736</v>
      </c>
      <c r="G394" s="39"/>
      <c r="H394" s="39"/>
      <c r="I394" s="196"/>
      <c r="J394" s="39"/>
      <c r="K394" s="39"/>
      <c r="L394" s="42"/>
      <c r="M394" s="197"/>
      <c r="N394" s="198"/>
      <c r="O394" s="67"/>
      <c r="P394" s="67"/>
      <c r="Q394" s="67"/>
      <c r="R394" s="67"/>
      <c r="S394" s="67"/>
      <c r="T394" s="68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T394" s="20" t="s">
        <v>190</v>
      </c>
      <c r="AU394" s="20" t="s">
        <v>86</v>
      </c>
    </row>
    <row r="395" spans="1:65" s="14" customFormat="1" ht="11.25">
      <c r="B395" s="211"/>
      <c r="C395" s="212"/>
      <c r="D395" s="194" t="s">
        <v>192</v>
      </c>
      <c r="E395" s="213" t="s">
        <v>19</v>
      </c>
      <c r="F395" s="214" t="s">
        <v>1303</v>
      </c>
      <c r="G395" s="212"/>
      <c r="H395" s="215">
        <v>1.98</v>
      </c>
      <c r="I395" s="216"/>
      <c r="J395" s="212"/>
      <c r="K395" s="212"/>
      <c r="L395" s="217"/>
      <c r="M395" s="218"/>
      <c r="N395" s="219"/>
      <c r="O395" s="219"/>
      <c r="P395" s="219"/>
      <c r="Q395" s="219"/>
      <c r="R395" s="219"/>
      <c r="S395" s="219"/>
      <c r="T395" s="220"/>
      <c r="AT395" s="221" t="s">
        <v>192</v>
      </c>
      <c r="AU395" s="221" t="s">
        <v>86</v>
      </c>
      <c r="AV395" s="14" t="s">
        <v>86</v>
      </c>
      <c r="AW395" s="14" t="s">
        <v>37</v>
      </c>
      <c r="AX395" s="14" t="s">
        <v>84</v>
      </c>
      <c r="AY395" s="221" t="s">
        <v>179</v>
      </c>
    </row>
    <row r="396" spans="1:65" s="12" customFormat="1" ht="22.9" customHeight="1">
      <c r="B396" s="165"/>
      <c r="C396" s="166"/>
      <c r="D396" s="167" t="s">
        <v>76</v>
      </c>
      <c r="E396" s="179" t="s">
        <v>557</v>
      </c>
      <c r="F396" s="179" t="s">
        <v>558</v>
      </c>
      <c r="G396" s="166"/>
      <c r="H396" s="166"/>
      <c r="I396" s="169"/>
      <c r="J396" s="180">
        <f>BK396</f>
        <v>0</v>
      </c>
      <c r="K396" s="166"/>
      <c r="L396" s="171"/>
      <c r="M396" s="172"/>
      <c r="N396" s="173"/>
      <c r="O396" s="173"/>
      <c r="P396" s="174">
        <f>SUM(P397:P399)</f>
        <v>0</v>
      </c>
      <c r="Q396" s="173"/>
      <c r="R396" s="174">
        <f>SUM(R397:R399)</f>
        <v>0</v>
      </c>
      <c r="S396" s="173"/>
      <c r="T396" s="175">
        <f>SUM(T397:T399)</f>
        <v>0</v>
      </c>
      <c r="AR396" s="176" t="s">
        <v>84</v>
      </c>
      <c r="AT396" s="177" t="s">
        <v>76</v>
      </c>
      <c r="AU396" s="177" t="s">
        <v>84</v>
      </c>
      <c r="AY396" s="176" t="s">
        <v>179</v>
      </c>
      <c r="BK396" s="178">
        <f>SUM(BK397:BK399)</f>
        <v>0</v>
      </c>
    </row>
    <row r="397" spans="1:65" s="2" customFormat="1" ht="24.2" customHeight="1">
      <c r="A397" s="37"/>
      <c r="B397" s="38"/>
      <c r="C397" s="181" t="s">
        <v>559</v>
      </c>
      <c r="D397" s="181" t="s">
        <v>181</v>
      </c>
      <c r="E397" s="182" t="s">
        <v>560</v>
      </c>
      <c r="F397" s="183" t="s">
        <v>561</v>
      </c>
      <c r="G397" s="184" t="s">
        <v>332</v>
      </c>
      <c r="H397" s="185">
        <v>12.959</v>
      </c>
      <c r="I397" s="186"/>
      <c r="J397" s="187">
        <f>ROUND(I397*H397,2)</f>
        <v>0</v>
      </c>
      <c r="K397" s="183" t="s">
        <v>185</v>
      </c>
      <c r="L397" s="42"/>
      <c r="M397" s="188" t="s">
        <v>19</v>
      </c>
      <c r="N397" s="189" t="s">
        <v>48</v>
      </c>
      <c r="O397" s="67"/>
      <c r="P397" s="190">
        <f>O397*H397</f>
        <v>0</v>
      </c>
      <c r="Q397" s="190">
        <v>0</v>
      </c>
      <c r="R397" s="190">
        <f>Q397*H397</f>
        <v>0</v>
      </c>
      <c r="S397" s="190">
        <v>0</v>
      </c>
      <c r="T397" s="191">
        <f>S397*H397</f>
        <v>0</v>
      </c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R397" s="192" t="s">
        <v>186</v>
      </c>
      <c r="AT397" s="192" t="s">
        <v>181</v>
      </c>
      <c r="AU397" s="192" t="s">
        <v>86</v>
      </c>
      <c r="AY397" s="20" t="s">
        <v>179</v>
      </c>
      <c r="BE397" s="193">
        <f>IF(N397="základní",J397,0)</f>
        <v>0</v>
      </c>
      <c r="BF397" s="193">
        <f>IF(N397="snížená",J397,0)</f>
        <v>0</v>
      </c>
      <c r="BG397" s="193">
        <f>IF(N397="zákl. přenesená",J397,0)</f>
        <v>0</v>
      </c>
      <c r="BH397" s="193">
        <f>IF(N397="sníž. přenesená",J397,0)</f>
        <v>0</v>
      </c>
      <c r="BI397" s="193">
        <f>IF(N397="nulová",J397,0)</f>
        <v>0</v>
      </c>
      <c r="BJ397" s="20" t="s">
        <v>84</v>
      </c>
      <c r="BK397" s="193">
        <f>ROUND(I397*H397,2)</f>
        <v>0</v>
      </c>
      <c r="BL397" s="20" t="s">
        <v>186</v>
      </c>
      <c r="BM397" s="192" t="s">
        <v>562</v>
      </c>
    </row>
    <row r="398" spans="1:65" s="2" customFormat="1" ht="19.5">
      <c r="A398" s="37"/>
      <c r="B398" s="38"/>
      <c r="C398" s="39"/>
      <c r="D398" s="194" t="s">
        <v>188</v>
      </c>
      <c r="E398" s="39"/>
      <c r="F398" s="195" t="s">
        <v>563</v>
      </c>
      <c r="G398" s="39"/>
      <c r="H398" s="39"/>
      <c r="I398" s="196"/>
      <c r="J398" s="39"/>
      <c r="K398" s="39"/>
      <c r="L398" s="42"/>
      <c r="M398" s="197"/>
      <c r="N398" s="198"/>
      <c r="O398" s="67"/>
      <c r="P398" s="67"/>
      <c r="Q398" s="67"/>
      <c r="R398" s="67"/>
      <c r="S398" s="67"/>
      <c r="T398" s="68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T398" s="20" t="s">
        <v>188</v>
      </c>
      <c r="AU398" s="20" t="s">
        <v>86</v>
      </c>
    </row>
    <row r="399" spans="1:65" s="2" customFormat="1" ht="11.25">
      <c r="A399" s="37"/>
      <c r="B399" s="38"/>
      <c r="C399" s="39"/>
      <c r="D399" s="199" t="s">
        <v>190</v>
      </c>
      <c r="E399" s="39"/>
      <c r="F399" s="200" t="s">
        <v>564</v>
      </c>
      <c r="G399" s="39"/>
      <c r="H399" s="39"/>
      <c r="I399" s="196"/>
      <c r="J399" s="39"/>
      <c r="K399" s="39"/>
      <c r="L399" s="42"/>
      <c r="M399" s="197"/>
      <c r="N399" s="198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190</v>
      </c>
      <c r="AU399" s="20" t="s">
        <v>86</v>
      </c>
    </row>
    <row r="400" spans="1:65" s="12" customFormat="1" ht="25.9" customHeight="1">
      <c r="B400" s="165"/>
      <c r="C400" s="166"/>
      <c r="D400" s="167" t="s">
        <v>76</v>
      </c>
      <c r="E400" s="168" t="s">
        <v>1105</v>
      </c>
      <c r="F400" s="168" t="s">
        <v>1106</v>
      </c>
      <c r="G400" s="166"/>
      <c r="H400" s="166"/>
      <c r="I400" s="169"/>
      <c r="J400" s="170">
        <f>BK400</f>
        <v>0</v>
      </c>
      <c r="K400" s="166"/>
      <c r="L400" s="171"/>
      <c r="M400" s="172"/>
      <c r="N400" s="173"/>
      <c r="O400" s="173"/>
      <c r="P400" s="174">
        <f>P401</f>
        <v>0</v>
      </c>
      <c r="Q400" s="173"/>
      <c r="R400" s="174">
        <f>R401</f>
        <v>6.2640000000000005E-3</v>
      </c>
      <c r="S400" s="173"/>
      <c r="T400" s="175">
        <f>T401</f>
        <v>0</v>
      </c>
      <c r="AR400" s="176" t="s">
        <v>86</v>
      </c>
      <c r="AT400" s="177" t="s">
        <v>76</v>
      </c>
      <c r="AU400" s="177" t="s">
        <v>77</v>
      </c>
      <c r="AY400" s="176" t="s">
        <v>179</v>
      </c>
      <c r="BK400" s="178">
        <f>BK401</f>
        <v>0</v>
      </c>
    </row>
    <row r="401" spans="1:65" s="12" customFormat="1" ht="22.9" customHeight="1">
      <c r="B401" s="165"/>
      <c r="C401" s="166"/>
      <c r="D401" s="167" t="s">
        <v>76</v>
      </c>
      <c r="E401" s="179" t="s">
        <v>1107</v>
      </c>
      <c r="F401" s="179" t="s">
        <v>1108</v>
      </c>
      <c r="G401" s="166"/>
      <c r="H401" s="166"/>
      <c r="I401" s="169"/>
      <c r="J401" s="180">
        <f>BK401</f>
        <v>0</v>
      </c>
      <c r="K401" s="166"/>
      <c r="L401" s="171"/>
      <c r="M401" s="172"/>
      <c r="N401" s="173"/>
      <c r="O401" s="173"/>
      <c r="P401" s="174">
        <f>SUM(P402:P409)</f>
        <v>0</v>
      </c>
      <c r="Q401" s="173"/>
      <c r="R401" s="174">
        <f>SUM(R402:R409)</f>
        <v>6.2640000000000005E-3</v>
      </c>
      <c r="S401" s="173"/>
      <c r="T401" s="175">
        <f>SUM(T402:T409)</f>
        <v>0</v>
      </c>
      <c r="AR401" s="176" t="s">
        <v>86</v>
      </c>
      <c r="AT401" s="177" t="s">
        <v>76</v>
      </c>
      <c r="AU401" s="177" t="s">
        <v>84</v>
      </c>
      <c r="AY401" s="176" t="s">
        <v>179</v>
      </c>
      <c r="BK401" s="178">
        <f>SUM(BK402:BK409)</f>
        <v>0</v>
      </c>
    </row>
    <row r="402" spans="1:65" s="2" customFormat="1" ht="33" customHeight="1">
      <c r="A402" s="37"/>
      <c r="B402" s="38"/>
      <c r="C402" s="181" t="s">
        <v>568</v>
      </c>
      <c r="D402" s="181" t="s">
        <v>181</v>
      </c>
      <c r="E402" s="182" t="s">
        <v>1123</v>
      </c>
      <c r="F402" s="183" t="s">
        <v>1124</v>
      </c>
      <c r="G402" s="184" t="s">
        <v>184</v>
      </c>
      <c r="H402" s="185">
        <v>0.8</v>
      </c>
      <c r="I402" s="186"/>
      <c r="J402" s="187">
        <f>ROUND(I402*H402,2)</f>
        <v>0</v>
      </c>
      <c r="K402" s="183" t="s">
        <v>185</v>
      </c>
      <c r="L402" s="42"/>
      <c r="M402" s="188" t="s">
        <v>19</v>
      </c>
      <c r="N402" s="189" t="s">
        <v>48</v>
      </c>
      <c r="O402" s="67"/>
      <c r="P402" s="190">
        <f>O402*H402</f>
        <v>0</v>
      </c>
      <c r="Q402" s="190">
        <v>7.8300000000000002E-3</v>
      </c>
      <c r="R402" s="190">
        <f>Q402*H402</f>
        <v>6.2640000000000005E-3</v>
      </c>
      <c r="S402" s="190">
        <v>0</v>
      </c>
      <c r="T402" s="191">
        <f>S402*H402</f>
        <v>0</v>
      </c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R402" s="192" t="s">
        <v>322</v>
      </c>
      <c r="AT402" s="192" t="s">
        <v>181</v>
      </c>
      <c r="AU402" s="192" t="s">
        <v>86</v>
      </c>
      <c r="AY402" s="20" t="s">
        <v>179</v>
      </c>
      <c r="BE402" s="193">
        <f>IF(N402="základní",J402,0)</f>
        <v>0</v>
      </c>
      <c r="BF402" s="193">
        <f>IF(N402="snížená",J402,0)</f>
        <v>0</v>
      </c>
      <c r="BG402" s="193">
        <f>IF(N402="zákl. přenesená",J402,0)</f>
        <v>0</v>
      </c>
      <c r="BH402" s="193">
        <f>IF(N402="sníž. přenesená",J402,0)</f>
        <v>0</v>
      </c>
      <c r="BI402" s="193">
        <f>IF(N402="nulová",J402,0)</f>
        <v>0</v>
      </c>
      <c r="BJ402" s="20" t="s">
        <v>84</v>
      </c>
      <c r="BK402" s="193">
        <f>ROUND(I402*H402,2)</f>
        <v>0</v>
      </c>
      <c r="BL402" s="20" t="s">
        <v>322</v>
      </c>
      <c r="BM402" s="192" t="s">
        <v>1307</v>
      </c>
    </row>
    <row r="403" spans="1:65" s="2" customFormat="1" ht="19.5">
      <c r="A403" s="37"/>
      <c r="B403" s="38"/>
      <c r="C403" s="39"/>
      <c r="D403" s="194" t="s">
        <v>188</v>
      </c>
      <c r="E403" s="39"/>
      <c r="F403" s="195" t="s">
        <v>1126</v>
      </c>
      <c r="G403" s="39"/>
      <c r="H403" s="39"/>
      <c r="I403" s="196"/>
      <c r="J403" s="39"/>
      <c r="K403" s="39"/>
      <c r="L403" s="42"/>
      <c r="M403" s="197"/>
      <c r="N403" s="198"/>
      <c r="O403" s="67"/>
      <c r="P403" s="67"/>
      <c r="Q403" s="67"/>
      <c r="R403" s="67"/>
      <c r="S403" s="67"/>
      <c r="T403" s="68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T403" s="20" t="s">
        <v>188</v>
      </c>
      <c r="AU403" s="20" t="s">
        <v>86</v>
      </c>
    </row>
    <row r="404" spans="1:65" s="2" customFormat="1" ht="11.25">
      <c r="A404" s="37"/>
      <c r="B404" s="38"/>
      <c r="C404" s="39"/>
      <c r="D404" s="199" t="s">
        <v>190</v>
      </c>
      <c r="E404" s="39"/>
      <c r="F404" s="200" t="s">
        <v>1127</v>
      </c>
      <c r="G404" s="39"/>
      <c r="H404" s="39"/>
      <c r="I404" s="196"/>
      <c r="J404" s="39"/>
      <c r="K404" s="39"/>
      <c r="L404" s="42"/>
      <c r="M404" s="197"/>
      <c r="N404" s="198"/>
      <c r="O404" s="67"/>
      <c r="P404" s="67"/>
      <c r="Q404" s="67"/>
      <c r="R404" s="67"/>
      <c r="S404" s="67"/>
      <c r="T404" s="68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T404" s="20" t="s">
        <v>190</v>
      </c>
      <c r="AU404" s="20" t="s">
        <v>86</v>
      </c>
    </row>
    <row r="405" spans="1:65" s="13" customFormat="1" ht="22.5">
      <c r="B405" s="201"/>
      <c r="C405" s="202"/>
      <c r="D405" s="194" t="s">
        <v>192</v>
      </c>
      <c r="E405" s="203" t="s">
        <v>19</v>
      </c>
      <c r="F405" s="204" t="s">
        <v>1308</v>
      </c>
      <c r="G405" s="202"/>
      <c r="H405" s="203" t="s">
        <v>19</v>
      </c>
      <c r="I405" s="205"/>
      <c r="J405" s="202"/>
      <c r="K405" s="202"/>
      <c r="L405" s="206"/>
      <c r="M405" s="207"/>
      <c r="N405" s="208"/>
      <c r="O405" s="208"/>
      <c r="P405" s="208"/>
      <c r="Q405" s="208"/>
      <c r="R405" s="208"/>
      <c r="S405" s="208"/>
      <c r="T405" s="209"/>
      <c r="AT405" s="210" t="s">
        <v>192</v>
      </c>
      <c r="AU405" s="210" t="s">
        <v>86</v>
      </c>
      <c r="AV405" s="13" t="s">
        <v>84</v>
      </c>
      <c r="AW405" s="13" t="s">
        <v>37</v>
      </c>
      <c r="AX405" s="13" t="s">
        <v>77</v>
      </c>
      <c r="AY405" s="210" t="s">
        <v>179</v>
      </c>
    </row>
    <row r="406" spans="1:65" s="14" customFormat="1" ht="11.25">
      <c r="B406" s="211"/>
      <c r="C406" s="212"/>
      <c r="D406" s="194" t="s">
        <v>192</v>
      </c>
      <c r="E406" s="213" t="s">
        <v>19</v>
      </c>
      <c r="F406" s="214" t="s">
        <v>401</v>
      </c>
      <c r="G406" s="212"/>
      <c r="H406" s="215">
        <v>0.8</v>
      </c>
      <c r="I406" s="216"/>
      <c r="J406" s="212"/>
      <c r="K406" s="212"/>
      <c r="L406" s="217"/>
      <c r="M406" s="218"/>
      <c r="N406" s="219"/>
      <c r="O406" s="219"/>
      <c r="P406" s="219"/>
      <c r="Q406" s="219"/>
      <c r="R406" s="219"/>
      <c r="S406" s="219"/>
      <c r="T406" s="220"/>
      <c r="AT406" s="221" t="s">
        <v>192</v>
      </c>
      <c r="AU406" s="221" t="s">
        <v>86</v>
      </c>
      <c r="AV406" s="14" t="s">
        <v>86</v>
      </c>
      <c r="AW406" s="14" t="s">
        <v>37</v>
      </c>
      <c r="AX406" s="14" t="s">
        <v>84</v>
      </c>
      <c r="AY406" s="221" t="s">
        <v>179</v>
      </c>
    </row>
    <row r="407" spans="1:65" s="2" customFormat="1" ht="24.2" customHeight="1">
      <c r="A407" s="37"/>
      <c r="B407" s="38"/>
      <c r="C407" s="181" t="s">
        <v>578</v>
      </c>
      <c r="D407" s="181" t="s">
        <v>181</v>
      </c>
      <c r="E407" s="182" t="s">
        <v>1130</v>
      </c>
      <c r="F407" s="183" t="s">
        <v>1131</v>
      </c>
      <c r="G407" s="184" t="s">
        <v>332</v>
      </c>
      <c r="H407" s="185">
        <v>6.0000000000000001E-3</v>
      </c>
      <c r="I407" s="186"/>
      <c r="J407" s="187">
        <f>ROUND(I407*H407,2)</f>
        <v>0</v>
      </c>
      <c r="K407" s="183" t="s">
        <v>185</v>
      </c>
      <c r="L407" s="42"/>
      <c r="M407" s="188" t="s">
        <v>19</v>
      </c>
      <c r="N407" s="189" t="s">
        <v>48</v>
      </c>
      <c r="O407" s="67"/>
      <c r="P407" s="190">
        <f>O407*H407</f>
        <v>0</v>
      </c>
      <c r="Q407" s="190">
        <v>0</v>
      </c>
      <c r="R407" s="190">
        <f>Q407*H407</f>
        <v>0</v>
      </c>
      <c r="S407" s="190">
        <v>0</v>
      </c>
      <c r="T407" s="191">
        <f>S407*H407</f>
        <v>0</v>
      </c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R407" s="192" t="s">
        <v>322</v>
      </c>
      <c r="AT407" s="192" t="s">
        <v>181</v>
      </c>
      <c r="AU407" s="192" t="s">
        <v>86</v>
      </c>
      <c r="AY407" s="20" t="s">
        <v>179</v>
      </c>
      <c r="BE407" s="193">
        <f>IF(N407="základní",J407,0)</f>
        <v>0</v>
      </c>
      <c r="BF407" s="193">
        <f>IF(N407="snížená",J407,0)</f>
        <v>0</v>
      </c>
      <c r="BG407" s="193">
        <f>IF(N407="zákl. přenesená",J407,0)</f>
        <v>0</v>
      </c>
      <c r="BH407" s="193">
        <f>IF(N407="sníž. přenesená",J407,0)</f>
        <v>0</v>
      </c>
      <c r="BI407" s="193">
        <f>IF(N407="nulová",J407,0)</f>
        <v>0</v>
      </c>
      <c r="BJ407" s="20" t="s">
        <v>84</v>
      </c>
      <c r="BK407" s="193">
        <f>ROUND(I407*H407,2)</f>
        <v>0</v>
      </c>
      <c r="BL407" s="20" t="s">
        <v>322</v>
      </c>
      <c r="BM407" s="192" t="s">
        <v>1309</v>
      </c>
    </row>
    <row r="408" spans="1:65" s="2" customFormat="1" ht="29.25">
      <c r="A408" s="37"/>
      <c r="B408" s="38"/>
      <c r="C408" s="39"/>
      <c r="D408" s="194" t="s">
        <v>188</v>
      </c>
      <c r="E408" s="39"/>
      <c r="F408" s="195" t="s">
        <v>1133</v>
      </c>
      <c r="G408" s="39"/>
      <c r="H408" s="39"/>
      <c r="I408" s="196"/>
      <c r="J408" s="39"/>
      <c r="K408" s="39"/>
      <c r="L408" s="42"/>
      <c r="M408" s="197"/>
      <c r="N408" s="198"/>
      <c r="O408" s="67"/>
      <c r="P408" s="67"/>
      <c r="Q408" s="67"/>
      <c r="R408" s="67"/>
      <c r="S408" s="67"/>
      <c r="T408" s="68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T408" s="20" t="s">
        <v>188</v>
      </c>
      <c r="AU408" s="20" t="s">
        <v>86</v>
      </c>
    </row>
    <row r="409" spans="1:65" s="2" customFormat="1" ht="11.25">
      <c r="A409" s="37"/>
      <c r="B409" s="38"/>
      <c r="C409" s="39"/>
      <c r="D409" s="199" t="s">
        <v>190</v>
      </c>
      <c r="E409" s="39"/>
      <c r="F409" s="200" t="s">
        <v>1134</v>
      </c>
      <c r="G409" s="39"/>
      <c r="H409" s="39"/>
      <c r="I409" s="196"/>
      <c r="J409" s="39"/>
      <c r="K409" s="39"/>
      <c r="L409" s="42"/>
      <c r="M409" s="197"/>
      <c r="N409" s="198"/>
      <c r="O409" s="67"/>
      <c r="P409" s="67"/>
      <c r="Q409" s="67"/>
      <c r="R409" s="67"/>
      <c r="S409" s="67"/>
      <c r="T409" s="68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T409" s="20" t="s">
        <v>190</v>
      </c>
      <c r="AU409" s="20" t="s">
        <v>86</v>
      </c>
    </row>
    <row r="410" spans="1:65" s="12" customFormat="1" ht="25.9" customHeight="1">
      <c r="B410" s="165"/>
      <c r="C410" s="166"/>
      <c r="D410" s="167" t="s">
        <v>76</v>
      </c>
      <c r="E410" s="168" t="s">
        <v>374</v>
      </c>
      <c r="F410" s="168" t="s">
        <v>565</v>
      </c>
      <c r="G410" s="166"/>
      <c r="H410" s="166"/>
      <c r="I410" s="169"/>
      <c r="J410" s="170">
        <f>BK410</f>
        <v>0</v>
      </c>
      <c r="K410" s="166"/>
      <c r="L410" s="171"/>
      <c r="M410" s="172"/>
      <c r="N410" s="173"/>
      <c r="O410" s="173"/>
      <c r="P410" s="174">
        <f>P411</f>
        <v>0</v>
      </c>
      <c r="Q410" s="173"/>
      <c r="R410" s="174">
        <f>R411</f>
        <v>2.0099401000000001</v>
      </c>
      <c r="S410" s="173"/>
      <c r="T410" s="175">
        <f>T411</f>
        <v>0</v>
      </c>
      <c r="AR410" s="176" t="s">
        <v>94</v>
      </c>
      <c r="AT410" s="177" t="s">
        <v>76</v>
      </c>
      <c r="AU410" s="177" t="s">
        <v>77</v>
      </c>
      <c r="AY410" s="176" t="s">
        <v>179</v>
      </c>
      <c r="BK410" s="178">
        <f>BK411</f>
        <v>0</v>
      </c>
    </row>
    <row r="411" spans="1:65" s="12" customFormat="1" ht="22.9" customHeight="1">
      <c r="B411" s="165"/>
      <c r="C411" s="166"/>
      <c r="D411" s="167" t="s">
        <v>76</v>
      </c>
      <c r="E411" s="179" t="s">
        <v>566</v>
      </c>
      <c r="F411" s="179" t="s">
        <v>567</v>
      </c>
      <c r="G411" s="166"/>
      <c r="H411" s="166"/>
      <c r="I411" s="169"/>
      <c r="J411" s="180">
        <f>BK411</f>
        <v>0</v>
      </c>
      <c r="K411" s="166"/>
      <c r="L411" s="171"/>
      <c r="M411" s="172"/>
      <c r="N411" s="173"/>
      <c r="O411" s="173"/>
      <c r="P411" s="174">
        <f>SUM(P412:P465)</f>
        <v>0</v>
      </c>
      <c r="Q411" s="173"/>
      <c r="R411" s="174">
        <f>SUM(R412:R465)</f>
        <v>2.0099401000000001</v>
      </c>
      <c r="S411" s="173"/>
      <c r="T411" s="175">
        <f>SUM(T412:T465)</f>
        <v>0</v>
      </c>
      <c r="AR411" s="176" t="s">
        <v>94</v>
      </c>
      <c r="AT411" s="177" t="s">
        <v>76</v>
      </c>
      <c r="AU411" s="177" t="s">
        <v>84</v>
      </c>
      <c r="AY411" s="176" t="s">
        <v>179</v>
      </c>
      <c r="BK411" s="178">
        <f>SUM(BK412:BK465)</f>
        <v>0</v>
      </c>
    </row>
    <row r="412" spans="1:65" s="2" customFormat="1" ht="24.2" customHeight="1">
      <c r="A412" s="37"/>
      <c r="B412" s="38"/>
      <c r="C412" s="181" t="s">
        <v>586</v>
      </c>
      <c r="D412" s="181" t="s">
        <v>181</v>
      </c>
      <c r="E412" s="182" t="s">
        <v>569</v>
      </c>
      <c r="F412" s="183" t="s">
        <v>570</v>
      </c>
      <c r="G412" s="184" t="s">
        <v>571</v>
      </c>
      <c r="H412" s="185">
        <v>1.2E-2</v>
      </c>
      <c r="I412" s="186"/>
      <c r="J412" s="187">
        <f>ROUND(I412*H412,2)</f>
        <v>0</v>
      </c>
      <c r="K412" s="183" t="s">
        <v>185</v>
      </c>
      <c r="L412" s="42"/>
      <c r="M412" s="188" t="s">
        <v>19</v>
      </c>
      <c r="N412" s="189" t="s">
        <v>48</v>
      </c>
      <c r="O412" s="67"/>
      <c r="P412" s="190">
        <f>O412*H412</f>
        <v>0</v>
      </c>
      <c r="Q412" s="190">
        <v>8.8000000000000005E-3</v>
      </c>
      <c r="R412" s="190">
        <f>Q412*H412</f>
        <v>1.0560000000000001E-4</v>
      </c>
      <c r="S412" s="190">
        <v>0</v>
      </c>
      <c r="T412" s="191">
        <f>S412*H412</f>
        <v>0</v>
      </c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R412" s="192" t="s">
        <v>572</v>
      </c>
      <c r="AT412" s="192" t="s">
        <v>181</v>
      </c>
      <c r="AU412" s="192" t="s">
        <v>86</v>
      </c>
      <c r="AY412" s="20" t="s">
        <v>179</v>
      </c>
      <c r="BE412" s="193">
        <f>IF(N412="základní",J412,0)</f>
        <v>0</v>
      </c>
      <c r="BF412" s="193">
        <f>IF(N412="snížená",J412,0)</f>
        <v>0</v>
      </c>
      <c r="BG412" s="193">
        <f>IF(N412="zákl. přenesená",J412,0)</f>
        <v>0</v>
      </c>
      <c r="BH412" s="193">
        <f>IF(N412="sníž. přenesená",J412,0)</f>
        <v>0</v>
      </c>
      <c r="BI412" s="193">
        <f>IF(N412="nulová",J412,0)</f>
        <v>0</v>
      </c>
      <c r="BJ412" s="20" t="s">
        <v>84</v>
      </c>
      <c r="BK412" s="193">
        <f>ROUND(I412*H412,2)</f>
        <v>0</v>
      </c>
      <c r="BL412" s="20" t="s">
        <v>572</v>
      </c>
      <c r="BM412" s="192" t="s">
        <v>573</v>
      </c>
    </row>
    <row r="413" spans="1:65" s="2" customFormat="1" ht="19.5">
      <c r="A413" s="37"/>
      <c r="B413" s="38"/>
      <c r="C413" s="39"/>
      <c r="D413" s="194" t="s">
        <v>188</v>
      </c>
      <c r="E413" s="39"/>
      <c r="F413" s="195" t="s">
        <v>574</v>
      </c>
      <c r="G413" s="39"/>
      <c r="H413" s="39"/>
      <c r="I413" s="196"/>
      <c r="J413" s="39"/>
      <c r="K413" s="39"/>
      <c r="L413" s="42"/>
      <c r="M413" s="197"/>
      <c r="N413" s="198"/>
      <c r="O413" s="67"/>
      <c r="P413" s="67"/>
      <c r="Q413" s="67"/>
      <c r="R413" s="67"/>
      <c r="S413" s="67"/>
      <c r="T413" s="68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T413" s="20" t="s">
        <v>188</v>
      </c>
      <c r="AU413" s="20" t="s">
        <v>86</v>
      </c>
    </row>
    <row r="414" spans="1:65" s="2" customFormat="1" ht="11.25">
      <c r="A414" s="37"/>
      <c r="B414" s="38"/>
      <c r="C414" s="39"/>
      <c r="D414" s="199" t="s">
        <v>190</v>
      </c>
      <c r="E414" s="39"/>
      <c r="F414" s="200" t="s">
        <v>575</v>
      </c>
      <c r="G414" s="39"/>
      <c r="H414" s="39"/>
      <c r="I414" s="196"/>
      <c r="J414" s="39"/>
      <c r="K414" s="39"/>
      <c r="L414" s="42"/>
      <c r="M414" s="197"/>
      <c r="N414" s="198"/>
      <c r="O414" s="67"/>
      <c r="P414" s="67"/>
      <c r="Q414" s="67"/>
      <c r="R414" s="67"/>
      <c r="S414" s="67"/>
      <c r="T414" s="68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T414" s="20" t="s">
        <v>190</v>
      </c>
      <c r="AU414" s="20" t="s">
        <v>86</v>
      </c>
    </row>
    <row r="415" spans="1:65" s="13" customFormat="1" ht="11.25">
      <c r="B415" s="201"/>
      <c r="C415" s="202"/>
      <c r="D415" s="194" t="s">
        <v>192</v>
      </c>
      <c r="E415" s="203" t="s">
        <v>19</v>
      </c>
      <c r="F415" s="204" t="s">
        <v>1310</v>
      </c>
      <c r="G415" s="202"/>
      <c r="H415" s="203" t="s">
        <v>19</v>
      </c>
      <c r="I415" s="205"/>
      <c r="J415" s="202"/>
      <c r="K415" s="202"/>
      <c r="L415" s="206"/>
      <c r="M415" s="207"/>
      <c r="N415" s="208"/>
      <c r="O415" s="208"/>
      <c r="P415" s="208"/>
      <c r="Q415" s="208"/>
      <c r="R415" s="208"/>
      <c r="S415" s="208"/>
      <c r="T415" s="209"/>
      <c r="AT415" s="210" t="s">
        <v>192</v>
      </c>
      <c r="AU415" s="210" t="s">
        <v>86</v>
      </c>
      <c r="AV415" s="13" t="s">
        <v>84</v>
      </c>
      <c r="AW415" s="13" t="s">
        <v>37</v>
      </c>
      <c r="AX415" s="13" t="s">
        <v>77</v>
      </c>
      <c r="AY415" s="210" t="s">
        <v>179</v>
      </c>
    </row>
    <row r="416" spans="1:65" s="14" customFormat="1" ht="11.25">
      <c r="B416" s="211"/>
      <c r="C416" s="212"/>
      <c r="D416" s="194" t="s">
        <v>192</v>
      </c>
      <c r="E416" s="213" t="s">
        <v>19</v>
      </c>
      <c r="F416" s="214" t="s">
        <v>1311</v>
      </c>
      <c r="G416" s="212"/>
      <c r="H416" s="215">
        <v>1.2E-2</v>
      </c>
      <c r="I416" s="216"/>
      <c r="J416" s="212"/>
      <c r="K416" s="212"/>
      <c r="L416" s="217"/>
      <c r="M416" s="218"/>
      <c r="N416" s="219"/>
      <c r="O416" s="219"/>
      <c r="P416" s="219"/>
      <c r="Q416" s="219"/>
      <c r="R416" s="219"/>
      <c r="S416" s="219"/>
      <c r="T416" s="220"/>
      <c r="AT416" s="221" t="s">
        <v>192</v>
      </c>
      <c r="AU416" s="221" t="s">
        <v>86</v>
      </c>
      <c r="AV416" s="14" t="s">
        <v>86</v>
      </c>
      <c r="AW416" s="14" t="s">
        <v>37</v>
      </c>
      <c r="AX416" s="14" t="s">
        <v>84</v>
      </c>
      <c r="AY416" s="221" t="s">
        <v>179</v>
      </c>
    </row>
    <row r="417" spans="1:65" s="2" customFormat="1" ht="24.2" customHeight="1">
      <c r="A417" s="37"/>
      <c r="B417" s="38"/>
      <c r="C417" s="181" t="s">
        <v>594</v>
      </c>
      <c r="D417" s="181" t="s">
        <v>181</v>
      </c>
      <c r="E417" s="182" t="s">
        <v>579</v>
      </c>
      <c r="F417" s="183" t="s">
        <v>580</v>
      </c>
      <c r="G417" s="184" t="s">
        <v>184</v>
      </c>
      <c r="H417" s="185">
        <v>0.6</v>
      </c>
      <c r="I417" s="186"/>
      <c r="J417" s="187">
        <f>ROUND(I417*H417,2)</f>
        <v>0</v>
      </c>
      <c r="K417" s="183" t="s">
        <v>185</v>
      </c>
      <c r="L417" s="42"/>
      <c r="M417" s="188" t="s">
        <v>19</v>
      </c>
      <c r="N417" s="189" t="s">
        <v>48</v>
      </c>
      <c r="O417" s="67"/>
      <c r="P417" s="190">
        <f>O417*H417</f>
        <v>0</v>
      </c>
      <c r="Q417" s="190">
        <v>0</v>
      </c>
      <c r="R417" s="190">
        <f>Q417*H417</f>
        <v>0</v>
      </c>
      <c r="S417" s="190">
        <v>0</v>
      </c>
      <c r="T417" s="191">
        <f>S417*H417</f>
        <v>0</v>
      </c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R417" s="192" t="s">
        <v>572</v>
      </c>
      <c r="AT417" s="192" t="s">
        <v>181</v>
      </c>
      <c r="AU417" s="192" t="s">
        <v>86</v>
      </c>
      <c r="AY417" s="20" t="s">
        <v>179</v>
      </c>
      <c r="BE417" s="193">
        <f>IF(N417="základní",J417,0)</f>
        <v>0</v>
      </c>
      <c r="BF417" s="193">
        <f>IF(N417="snížená",J417,0)</f>
        <v>0</v>
      </c>
      <c r="BG417" s="193">
        <f>IF(N417="zákl. přenesená",J417,0)</f>
        <v>0</v>
      </c>
      <c r="BH417" s="193">
        <f>IF(N417="sníž. přenesená",J417,0)</f>
        <v>0</v>
      </c>
      <c r="BI417" s="193">
        <f>IF(N417="nulová",J417,0)</f>
        <v>0</v>
      </c>
      <c r="BJ417" s="20" t="s">
        <v>84</v>
      </c>
      <c r="BK417" s="193">
        <f>ROUND(I417*H417,2)</f>
        <v>0</v>
      </c>
      <c r="BL417" s="20" t="s">
        <v>572</v>
      </c>
      <c r="BM417" s="192" t="s">
        <v>581</v>
      </c>
    </row>
    <row r="418" spans="1:65" s="2" customFormat="1" ht="29.25">
      <c r="A418" s="37"/>
      <c r="B418" s="38"/>
      <c r="C418" s="39"/>
      <c r="D418" s="194" t="s">
        <v>188</v>
      </c>
      <c r="E418" s="39"/>
      <c r="F418" s="195" t="s">
        <v>582</v>
      </c>
      <c r="G418" s="39"/>
      <c r="H418" s="39"/>
      <c r="I418" s="196"/>
      <c r="J418" s="39"/>
      <c r="K418" s="39"/>
      <c r="L418" s="42"/>
      <c r="M418" s="197"/>
      <c r="N418" s="198"/>
      <c r="O418" s="67"/>
      <c r="P418" s="67"/>
      <c r="Q418" s="67"/>
      <c r="R418" s="67"/>
      <c r="S418" s="67"/>
      <c r="T418" s="68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T418" s="20" t="s">
        <v>188</v>
      </c>
      <c r="AU418" s="20" t="s">
        <v>86</v>
      </c>
    </row>
    <row r="419" spans="1:65" s="2" customFormat="1" ht="11.25">
      <c r="A419" s="37"/>
      <c r="B419" s="38"/>
      <c r="C419" s="39"/>
      <c r="D419" s="199" t="s">
        <v>190</v>
      </c>
      <c r="E419" s="39"/>
      <c r="F419" s="200" t="s">
        <v>583</v>
      </c>
      <c r="G419" s="39"/>
      <c r="H419" s="39"/>
      <c r="I419" s="196"/>
      <c r="J419" s="39"/>
      <c r="K419" s="39"/>
      <c r="L419" s="42"/>
      <c r="M419" s="197"/>
      <c r="N419" s="198"/>
      <c r="O419" s="67"/>
      <c r="P419" s="67"/>
      <c r="Q419" s="67"/>
      <c r="R419" s="67"/>
      <c r="S419" s="67"/>
      <c r="T419" s="68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T419" s="20" t="s">
        <v>190</v>
      </c>
      <c r="AU419" s="20" t="s">
        <v>86</v>
      </c>
    </row>
    <row r="420" spans="1:65" s="13" customFormat="1" ht="22.5">
      <c r="B420" s="201"/>
      <c r="C420" s="202"/>
      <c r="D420" s="194" t="s">
        <v>192</v>
      </c>
      <c r="E420" s="203" t="s">
        <v>19</v>
      </c>
      <c r="F420" s="204" t="s">
        <v>1312</v>
      </c>
      <c r="G420" s="202"/>
      <c r="H420" s="203" t="s">
        <v>19</v>
      </c>
      <c r="I420" s="205"/>
      <c r="J420" s="202"/>
      <c r="K420" s="202"/>
      <c r="L420" s="206"/>
      <c r="M420" s="207"/>
      <c r="N420" s="208"/>
      <c r="O420" s="208"/>
      <c r="P420" s="208"/>
      <c r="Q420" s="208"/>
      <c r="R420" s="208"/>
      <c r="S420" s="208"/>
      <c r="T420" s="209"/>
      <c r="AT420" s="210" t="s">
        <v>192</v>
      </c>
      <c r="AU420" s="210" t="s">
        <v>86</v>
      </c>
      <c r="AV420" s="13" t="s">
        <v>84</v>
      </c>
      <c r="AW420" s="13" t="s">
        <v>37</v>
      </c>
      <c r="AX420" s="13" t="s">
        <v>77</v>
      </c>
      <c r="AY420" s="210" t="s">
        <v>179</v>
      </c>
    </row>
    <row r="421" spans="1:65" s="14" customFormat="1" ht="11.25">
      <c r="B421" s="211"/>
      <c r="C421" s="212"/>
      <c r="D421" s="194" t="s">
        <v>192</v>
      </c>
      <c r="E421" s="213" t="s">
        <v>19</v>
      </c>
      <c r="F421" s="214" t="s">
        <v>1313</v>
      </c>
      <c r="G421" s="212"/>
      <c r="H421" s="215">
        <v>0.6</v>
      </c>
      <c r="I421" s="216"/>
      <c r="J421" s="212"/>
      <c r="K421" s="212"/>
      <c r="L421" s="217"/>
      <c r="M421" s="218"/>
      <c r="N421" s="219"/>
      <c r="O421" s="219"/>
      <c r="P421" s="219"/>
      <c r="Q421" s="219"/>
      <c r="R421" s="219"/>
      <c r="S421" s="219"/>
      <c r="T421" s="220"/>
      <c r="AT421" s="221" t="s">
        <v>192</v>
      </c>
      <c r="AU421" s="221" t="s">
        <v>86</v>
      </c>
      <c r="AV421" s="14" t="s">
        <v>86</v>
      </c>
      <c r="AW421" s="14" t="s">
        <v>37</v>
      </c>
      <c r="AX421" s="14" t="s">
        <v>84</v>
      </c>
      <c r="AY421" s="221" t="s">
        <v>179</v>
      </c>
    </row>
    <row r="422" spans="1:65" s="2" customFormat="1" ht="37.9" customHeight="1">
      <c r="A422" s="37"/>
      <c r="B422" s="38"/>
      <c r="C422" s="181" t="s">
        <v>601</v>
      </c>
      <c r="D422" s="181" t="s">
        <v>181</v>
      </c>
      <c r="E422" s="182" t="s">
        <v>587</v>
      </c>
      <c r="F422" s="183" t="s">
        <v>588</v>
      </c>
      <c r="G422" s="184" t="s">
        <v>216</v>
      </c>
      <c r="H422" s="185">
        <v>12.65</v>
      </c>
      <c r="I422" s="186"/>
      <c r="J422" s="187">
        <f>ROUND(I422*H422,2)</f>
        <v>0</v>
      </c>
      <c r="K422" s="183" t="s">
        <v>185</v>
      </c>
      <c r="L422" s="42"/>
      <c r="M422" s="188" t="s">
        <v>19</v>
      </c>
      <c r="N422" s="189" t="s">
        <v>48</v>
      </c>
      <c r="O422" s="67"/>
      <c r="P422" s="190">
        <f>O422*H422</f>
        <v>0</v>
      </c>
      <c r="Q422" s="190">
        <v>1.4999999999999999E-4</v>
      </c>
      <c r="R422" s="190">
        <f>Q422*H422</f>
        <v>1.8974999999999999E-3</v>
      </c>
      <c r="S422" s="190">
        <v>0</v>
      </c>
      <c r="T422" s="191">
        <f>S422*H422</f>
        <v>0</v>
      </c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R422" s="192" t="s">
        <v>572</v>
      </c>
      <c r="AT422" s="192" t="s">
        <v>181</v>
      </c>
      <c r="AU422" s="192" t="s">
        <v>86</v>
      </c>
      <c r="AY422" s="20" t="s">
        <v>179</v>
      </c>
      <c r="BE422" s="193">
        <f>IF(N422="základní",J422,0)</f>
        <v>0</v>
      </c>
      <c r="BF422" s="193">
        <f>IF(N422="snížená",J422,0)</f>
        <v>0</v>
      </c>
      <c r="BG422" s="193">
        <f>IF(N422="zákl. přenesená",J422,0)</f>
        <v>0</v>
      </c>
      <c r="BH422" s="193">
        <f>IF(N422="sníž. přenesená",J422,0)</f>
        <v>0</v>
      </c>
      <c r="BI422" s="193">
        <f>IF(N422="nulová",J422,0)</f>
        <v>0</v>
      </c>
      <c r="BJ422" s="20" t="s">
        <v>84</v>
      </c>
      <c r="BK422" s="193">
        <f>ROUND(I422*H422,2)</f>
        <v>0</v>
      </c>
      <c r="BL422" s="20" t="s">
        <v>572</v>
      </c>
      <c r="BM422" s="192" t="s">
        <v>589</v>
      </c>
    </row>
    <row r="423" spans="1:65" s="2" customFormat="1" ht="19.5">
      <c r="A423" s="37"/>
      <c r="B423" s="38"/>
      <c r="C423" s="39"/>
      <c r="D423" s="194" t="s">
        <v>188</v>
      </c>
      <c r="E423" s="39"/>
      <c r="F423" s="195" t="s">
        <v>590</v>
      </c>
      <c r="G423" s="39"/>
      <c r="H423" s="39"/>
      <c r="I423" s="196"/>
      <c r="J423" s="39"/>
      <c r="K423" s="39"/>
      <c r="L423" s="42"/>
      <c r="M423" s="197"/>
      <c r="N423" s="198"/>
      <c r="O423" s="67"/>
      <c r="P423" s="67"/>
      <c r="Q423" s="67"/>
      <c r="R423" s="67"/>
      <c r="S423" s="67"/>
      <c r="T423" s="68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T423" s="20" t="s">
        <v>188</v>
      </c>
      <c r="AU423" s="20" t="s">
        <v>86</v>
      </c>
    </row>
    <row r="424" spans="1:65" s="2" customFormat="1" ht="11.25">
      <c r="A424" s="37"/>
      <c r="B424" s="38"/>
      <c r="C424" s="39"/>
      <c r="D424" s="199" t="s">
        <v>190</v>
      </c>
      <c r="E424" s="39"/>
      <c r="F424" s="200" t="s">
        <v>591</v>
      </c>
      <c r="G424" s="39"/>
      <c r="H424" s="39"/>
      <c r="I424" s="196"/>
      <c r="J424" s="39"/>
      <c r="K424" s="39"/>
      <c r="L424" s="42"/>
      <c r="M424" s="197"/>
      <c r="N424" s="198"/>
      <c r="O424" s="67"/>
      <c r="P424" s="67"/>
      <c r="Q424" s="67"/>
      <c r="R424" s="67"/>
      <c r="S424" s="67"/>
      <c r="T424" s="68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T424" s="20" t="s">
        <v>190</v>
      </c>
      <c r="AU424" s="20" t="s">
        <v>86</v>
      </c>
    </row>
    <row r="425" spans="1:65" s="13" customFormat="1" ht="22.5">
      <c r="B425" s="201"/>
      <c r="C425" s="202"/>
      <c r="D425" s="194" t="s">
        <v>192</v>
      </c>
      <c r="E425" s="203" t="s">
        <v>19</v>
      </c>
      <c r="F425" s="204" t="s">
        <v>1314</v>
      </c>
      <c r="G425" s="202"/>
      <c r="H425" s="203" t="s">
        <v>19</v>
      </c>
      <c r="I425" s="205"/>
      <c r="J425" s="202"/>
      <c r="K425" s="202"/>
      <c r="L425" s="206"/>
      <c r="M425" s="207"/>
      <c r="N425" s="208"/>
      <c r="O425" s="208"/>
      <c r="P425" s="208"/>
      <c r="Q425" s="208"/>
      <c r="R425" s="208"/>
      <c r="S425" s="208"/>
      <c r="T425" s="209"/>
      <c r="AT425" s="210" t="s">
        <v>192</v>
      </c>
      <c r="AU425" s="210" t="s">
        <v>86</v>
      </c>
      <c r="AV425" s="13" t="s">
        <v>84</v>
      </c>
      <c r="AW425" s="13" t="s">
        <v>37</v>
      </c>
      <c r="AX425" s="13" t="s">
        <v>77</v>
      </c>
      <c r="AY425" s="210" t="s">
        <v>179</v>
      </c>
    </row>
    <row r="426" spans="1:65" s="14" customFormat="1" ht="11.25">
      <c r="B426" s="211"/>
      <c r="C426" s="212"/>
      <c r="D426" s="194" t="s">
        <v>192</v>
      </c>
      <c r="E426" s="213" t="s">
        <v>19</v>
      </c>
      <c r="F426" s="214" t="s">
        <v>1315</v>
      </c>
      <c r="G426" s="212"/>
      <c r="H426" s="215">
        <v>12.65</v>
      </c>
      <c r="I426" s="216"/>
      <c r="J426" s="212"/>
      <c r="K426" s="212"/>
      <c r="L426" s="217"/>
      <c r="M426" s="218"/>
      <c r="N426" s="219"/>
      <c r="O426" s="219"/>
      <c r="P426" s="219"/>
      <c r="Q426" s="219"/>
      <c r="R426" s="219"/>
      <c r="S426" s="219"/>
      <c r="T426" s="220"/>
      <c r="AT426" s="221" t="s">
        <v>192</v>
      </c>
      <c r="AU426" s="221" t="s">
        <v>86</v>
      </c>
      <c r="AV426" s="14" t="s">
        <v>86</v>
      </c>
      <c r="AW426" s="14" t="s">
        <v>37</v>
      </c>
      <c r="AX426" s="14" t="s">
        <v>84</v>
      </c>
      <c r="AY426" s="221" t="s">
        <v>179</v>
      </c>
    </row>
    <row r="427" spans="1:65" s="2" customFormat="1" ht="37.9" customHeight="1">
      <c r="A427" s="37"/>
      <c r="B427" s="38"/>
      <c r="C427" s="181" t="s">
        <v>608</v>
      </c>
      <c r="D427" s="181" t="s">
        <v>181</v>
      </c>
      <c r="E427" s="182" t="s">
        <v>595</v>
      </c>
      <c r="F427" s="183" t="s">
        <v>596</v>
      </c>
      <c r="G427" s="184" t="s">
        <v>216</v>
      </c>
      <c r="H427" s="185">
        <v>12.65</v>
      </c>
      <c r="I427" s="186"/>
      <c r="J427" s="187">
        <f>ROUND(I427*H427,2)</f>
        <v>0</v>
      </c>
      <c r="K427" s="183" t="s">
        <v>185</v>
      </c>
      <c r="L427" s="42"/>
      <c r="M427" s="188" t="s">
        <v>19</v>
      </c>
      <c r="N427" s="189" t="s">
        <v>48</v>
      </c>
      <c r="O427" s="67"/>
      <c r="P427" s="190">
        <f>O427*H427</f>
        <v>0</v>
      </c>
      <c r="Q427" s="190">
        <v>0</v>
      </c>
      <c r="R427" s="190">
        <f>Q427*H427</f>
        <v>0</v>
      </c>
      <c r="S427" s="190">
        <v>0</v>
      </c>
      <c r="T427" s="191">
        <f>S427*H427</f>
        <v>0</v>
      </c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R427" s="192" t="s">
        <v>572</v>
      </c>
      <c r="AT427" s="192" t="s">
        <v>181</v>
      </c>
      <c r="AU427" s="192" t="s">
        <v>86</v>
      </c>
      <c r="AY427" s="20" t="s">
        <v>179</v>
      </c>
      <c r="BE427" s="193">
        <f>IF(N427="základní",J427,0)</f>
        <v>0</v>
      </c>
      <c r="BF427" s="193">
        <f>IF(N427="snížená",J427,0)</f>
        <v>0</v>
      </c>
      <c r="BG427" s="193">
        <f>IF(N427="zákl. přenesená",J427,0)</f>
        <v>0</v>
      </c>
      <c r="BH427" s="193">
        <f>IF(N427="sníž. přenesená",J427,0)</f>
        <v>0</v>
      </c>
      <c r="BI427" s="193">
        <f>IF(N427="nulová",J427,0)</f>
        <v>0</v>
      </c>
      <c r="BJ427" s="20" t="s">
        <v>84</v>
      </c>
      <c r="BK427" s="193">
        <f>ROUND(I427*H427,2)</f>
        <v>0</v>
      </c>
      <c r="BL427" s="20" t="s">
        <v>572</v>
      </c>
      <c r="BM427" s="192" t="s">
        <v>597</v>
      </c>
    </row>
    <row r="428" spans="1:65" s="2" customFormat="1" ht="19.5">
      <c r="A428" s="37"/>
      <c r="B428" s="38"/>
      <c r="C428" s="39"/>
      <c r="D428" s="194" t="s">
        <v>188</v>
      </c>
      <c r="E428" s="39"/>
      <c r="F428" s="195" t="s">
        <v>598</v>
      </c>
      <c r="G428" s="39"/>
      <c r="H428" s="39"/>
      <c r="I428" s="196"/>
      <c r="J428" s="39"/>
      <c r="K428" s="39"/>
      <c r="L428" s="42"/>
      <c r="M428" s="197"/>
      <c r="N428" s="198"/>
      <c r="O428" s="67"/>
      <c r="P428" s="67"/>
      <c r="Q428" s="67"/>
      <c r="R428" s="67"/>
      <c r="S428" s="67"/>
      <c r="T428" s="68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T428" s="20" t="s">
        <v>188</v>
      </c>
      <c r="AU428" s="20" t="s">
        <v>86</v>
      </c>
    </row>
    <row r="429" spans="1:65" s="2" customFormat="1" ht="11.25">
      <c r="A429" s="37"/>
      <c r="B429" s="38"/>
      <c r="C429" s="39"/>
      <c r="D429" s="199" t="s">
        <v>190</v>
      </c>
      <c r="E429" s="39"/>
      <c r="F429" s="200" t="s">
        <v>599</v>
      </c>
      <c r="G429" s="39"/>
      <c r="H429" s="39"/>
      <c r="I429" s="196"/>
      <c r="J429" s="39"/>
      <c r="K429" s="39"/>
      <c r="L429" s="42"/>
      <c r="M429" s="197"/>
      <c r="N429" s="198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190</v>
      </c>
      <c r="AU429" s="20" t="s">
        <v>86</v>
      </c>
    </row>
    <row r="430" spans="1:65" s="13" customFormat="1" ht="22.5">
      <c r="B430" s="201"/>
      <c r="C430" s="202"/>
      <c r="D430" s="194" t="s">
        <v>192</v>
      </c>
      <c r="E430" s="203" t="s">
        <v>19</v>
      </c>
      <c r="F430" s="204" t="s">
        <v>1316</v>
      </c>
      <c r="G430" s="202"/>
      <c r="H430" s="203" t="s">
        <v>19</v>
      </c>
      <c r="I430" s="205"/>
      <c r="J430" s="202"/>
      <c r="K430" s="202"/>
      <c r="L430" s="206"/>
      <c r="M430" s="207"/>
      <c r="N430" s="208"/>
      <c r="O430" s="208"/>
      <c r="P430" s="208"/>
      <c r="Q430" s="208"/>
      <c r="R430" s="208"/>
      <c r="S430" s="208"/>
      <c r="T430" s="209"/>
      <c r="AT430" s="210" t="s">
        <v>192</v>
      </c>
      <c r="AU430" s="210" t="s">
        <v>86</v>
      </c>
      <c r="AV430" s="13" t="s">
        <v>84</v>
      </c>
      <c r="AW430" s="13" t="s">
        <v>37</v>
      </c>
      <c r="AX430" s="13" t="s">
        <v>77</v>
      </c>
      <c r="AY430" s="210" t="s">
        <v>179</v>
      </c>
    </row>
    <row r="431" spans="1:65" s="14" customFormat="1" ht="11.25">
      <c r="B431" s="211"/>
      <c r="C431" s="212"/>
      <c r="D431" s="194" t="s">
        <v>192</v>
      </c>
      <c r="E431" s="213" t="s">
        <v>19</v>
      </c>
      <c r="F431" s="214" t="s">
        <v>1315</v>
      </c>
      <c r="G431" s="212"/>
      <c r="H431" s="215">
        <v>12.65</v>
      </c>
      <c r="I431" s="216"/>
      <c r="J431" s="212"/>
      <c r="K431" s="212"/>
      <c r="L431" s="217"/>
      <c r="M431" s="218"/>
      <c r="N431" s="219"/>
      <c r="O431" s="219"/>
      <c r="P431" s="219"/>
      <c r="Q431" s="219"/>
      <c r="R431" s="219"/>
      <c r="S431" s="219"/>
      <c r="T431" s="220"/>
      <c r="AT431" s="221" t="s">
        <v>192</v>
      </c>
      <c r="AU431" s="221" t="s">
        <v>86</v>
      </c>
      <c r="AV431" s="14" t="s">
        <v>86</v>
      </c>
      <c r="AW431" s="14" t="s">
        <v>37</v>
      </c>
      <c r="AX431" s="14" t="s">
        <v>84</v>
      </c>
      <c r="AY431" s="221" t="s">
        <v>179</v>
      </c>
    </row>
    <row r="432" spans="1:65" s="2" customFormat="1" ht="24.2" customHeight="1">
      <c r="A432" s="37"/>
      <c r="B432" s="38"/>
      <c r="C432" s="181" t="s">
        <v>615</v>
      </c>
      <c r="D432" s="181" t="s">
        <v>181</v>
      </c>
      <c r="E432" s="182" t="s">
        <v>602</v>
      </c>
      <c r="F432" s="183" t="s">
        <v>603</v>
      </c>
      <c r="G432" s="184" t="s">
        <v>216</v>
      </c>
      <c r="H432" s="185">
        <v>12.65</v>
      </c>
      <c r="I432" s="186"/>
      <c r="J432" s="187">
        <f>ROUND(I432*H432,2)</f>
        <v>0</v>
      </c>
      <c r="K432" s="183" t="s">
        <v>185</v>
      </c>
      <c r="L432" s="42"/>
      <c r="M432" s="188" t="s">
        <v>19</v>
      </c>
      <c r="N432" s="189" t="s">
        <v>48</v>
      </c>
      <c r="O432" s="67"/>
      <c r="P432" s="190">
        <f>O432*H432</f>
        <v>0</v>
      </c>
      <c r="Q432" s="190">
        <v>5.5999999999999995E-4</v>
      </c>
      <c r="R432" s="190">
        <f>Q432*H432</f>
        <v>7.0839999999999992E-3</v>
      </c>
      <c r="S432" s="190">
        <v>0</v>
      </c>
      <c r="T432" s="191">
        <f>S432*H432</f>
        <v>0</v>
      </c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R432" s="192" t="s">
        <v>572</v>
      </c>
      <c r="AT432" s="192" t="s">
        <v>181</v>
      </c>
      <c r="AU432" s="192" t="s">
        <v>86</v>
      </c>
      <c r="AY432" s="20" t="s">
        <v>179</v>
      </c>
      <c r="BE432" s="193">
        <f>IF(N432="základní",J432,0)</f>
        <v>0</v>
      </c>
      <c r="BF432" s="193">
        <f>IF(N432="snížená",J432,0)</f>
        <v>0</v>
      </c>
      <c r="BG432" s="193">
        <f>IF(N432="zákl. přenesená",J432,0)</f>
        <v>0</v>
      </c>
      <c r="BH432" s="193">
        <f>IF(N432="sníž. přenesená",J432,0)</f>
        <v>0</v>
      </c>
      <c r="BI432" s="193">
        <f>IF(N432="nulová",J432,0)</f>
        <v>0</v>
      </c>
      <c r="BJ432" s="20" t="s">
        <v>84</v>
      </c>
      <c r="BK432" s="193">
        <f>ROUND(I432*H432,2)</f>
        <v>0</v>
      </c>
      <c r="BL432" s="20" t="s">
        <v>572</v>
      </c>
      <c r="BM432" s="192" t="s">
        <v>604</v>
      </c>
    </row>
    <row r="433" spans="1:65" s="2" customFormat="1" ht="19.5">
      <c r="A433" s="37"/>
      <c r="B433" s="38"/>
      <c r="C433" s="39"/>
      <c r="D433" s="194" t="s">
        <v>188</v>
      </c>
      <c r="E433" s="39"/>
      <c r="F433" s="195" t="s">
        <v>605</v>
      </c>
      <c r="G433" s="39"/>
      <c r="H433" s="39"/>
      <c r="I433" s="196"/>
      <c r="J433" s="39"/>
      <c r="K433" s="39"/>
      <c r="L433" s="42"/>
      <c r="M433" s="197"/>
      <c r="N433" s="198"/>
      <c r="O433" s="67"/>
      <c r="P433" s="67"/>
      <c r="Q433" s="67"/>
      <c r="R433" s="67"/>
      <c r="S433" s="67"/>
      <c r="T433" s="68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T433" s="20" t="s">
        <v>188</v>
      </c>
      <c r="AU433" s="20" t="s">
        <v>86</v>
      </c>
    </row>
    <row r="434" spans="1:65" s="2" customFormat="1" ht="11.25">
      <c r="A434" s="37"/>
      <c r="B434" s="38"/>
      <c r="C434" s="39"/>
      <c r="D434" s="199" t="s">
        <v>190</v>
      </c>
      <c r="E434" s="39"/>
      <c r="F434" s="200" t="s">
        <v>606</v>
      </c>
      <c r="G434" s="39"/>
      <c r="H434" s="39"/>
      <c r="I434" s="196"/>
      <c r="J434" s="39"/>
      <c r="K434" s="39"/>
      <c r="L434" s="42"/>
      <c r="M434" s="197"/>
      <c r="N434" s="198"/>
      <c r="O434" s="67"/>
      <c r="P434" s="67"/>
      <c r="Q434" s="67"/>
      <c r="R434" s="67"/>
      <c r="S434" s="67"/>
      <c r="T434" s="68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T434" s="20" t="s">
        <v>190</v>
      </c>
      <c r="AU434" s="20" t="s">
        <v>86</v>
      </c>
    </row>
    <row r="435" spans="1:65" s="13" customFormat="1" ht="11.25">
      <c r="B435" s="201"/>
      <c r="C435" s="202"/>
      <c r="D435" s="194" t="s">
        <v>192</v>
      </c>
      <c r="E435" s="203" t="s">
        <v>19</v>
      </c>
      <c r="F435" s="204" t="s">
        <v>1317</v>
      </c>
      <c r="G435" s="202"/>
      <c r="H435" s="203" t="s">
        <v>19</v>
      </c>
      <c r="I435" s="205"/>
      <c r="J435" s="202"/>
      <c r="K435" s="202"/>
      <c r="L435" s="206"/>
      <c r="M435" s="207"/>
      <c r="N435" s="208"/>
      <c r="O435" s="208"/>
      <c r="P435" s="208"/>
      <c r="Q435" s="208"/>
      <c r="R435" s="208"/>
      <c r="S435" s="208"/>
      <c r="T435" s="209"/>
      <c r="AT435" s="210" t="s">
        <v>192</v>
      </c>
      <c r="AU435" s="210" t="s">
        <v>86</v>
      </c>
      <c r="AV435" s="13" t="s">
        <v>84</v>
      </c>
      <c r="AW435" s="13" t="s">
        <v>37</v>
      </c>
      <c r="AX435" s="13" t="s">
        <v>77</v>
      </c>
      <c r="AY435" s="210" t="s">
        <v>179</v>
      </c>
    </row>
    <row r="436" spans="1:65" s="14" customFormat="1" ht="11.25">
      <c r="B436" s="211"/>
      <c r="C436" s="212"/>
      <c r="D436" s="194" t="s">
        <v>192</v>
      </c>
      <c r="E436" s="213" t="s">
        <v>19</v>
      </c>
      <c r="F436" s="214" t="s">
        <v>1315</v>
      </c>
      <c r="G436" s="212"/>
      <c r="H436" s="215">
        <v>12.65</v>
      </c>
      <c r="I436" s="216"/>
      <c r="J436" s="212"/>
      <c r="K436" s="212"/>
      <c r="L436" s="217"/>
      <c r="M436" s="218"/>
      <c r="N436" s="219"/>
      <c r="O436" s="219"/>
      <c r="P436" s="219"/>
      <c r="Q436" s="219"/>
      <c r="R436" s="219"/>
      <c r="S436" s="219"/>
      <c r="T436" s="220"/>
      <c r="AT436" s="221" t="s">
        <v>192</v>
      </c>
      <c r="AU436" s="221" t="s">
        <v>86</v>
      </c>
      <c r="AV436" s="14" t="s">
        <v>86</v>
      </c>
      <c r="AW436" s="14" t="s">
        <v>37</v>
      </c>
      <c r="AX436" s="14" t="s">
        <v>84</v>
      </c>
      <c r="AY436" s="221" t="s">
        <v>179</v>
      </c>
    </row>
    <row r="437" spans="1:65" s="2" customFormat="1" ht="24.2" customHeight="1">
      <c r="A437" s="37"/>
      <c r="B437" s="38"/>
      <c r="C437" s="181" t="s">
        <v>622</v>
      </c>
      <c r="D437" s="181" t="s">
        <v>181</v>
      </c>
      <c r="E437" s="182" t="s">
        <v>609</v>
      </c>
      <c r="F437" s="183" t="s">
        <v>610</v>
      </c>
      <c r="G437" s="184" t="s">
        <v>184</v>
      </c>
      <c r="H437" s="185">
        <v>0.6</v>
      </c>
      <c r="I437" s="186"/>
      <c r="J437" s="187">
        <f>ROUND(I437*H437,2)</f>
        <v>0</v>
      </c>
      <c r="K437" s="183" t="s">
        <v>185</v>
      </c>
      <c r="L437" s="42"/>
      <c r="M437" s="188" t="s">
        <v>19</v>
      </c>
      <c r="N437" s="189" t="s">
        <v>48</v>
      </c>
      <c r="O437" s="67"/>
      <c r="P437" s="190">
        <f>O437*H437</f>
        <v>0</v>
      </c>
      <c r="Q437" s="190">
        <v>0</v>
      </c>
      <c r="R437" s="190">
        <f>Q437*H437</f>
        <v>0</v>
      </c>
      <c r="S437" s="190">
        <v>0</v>
      </c>
      <c r="T437" s="191">
        <f>S437*H437</f>
        <v>0</v>
      </c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R437" s="192" t="s">
        <v>572</v>
      </c>
      <c r="AT437" s="192" t="s">
        <v>181</v>
      </c>
      <c r="AU437" s="192" t="s">
        <v>86</v>
      </c>
      <c r="AY437" s="20" t="s">
        <v>179</v>
      </c>
      <c r="BE437" s="193">
        <f>IF(N437="základní",J437,0)</f>
        <v>0</v>
      </c>
      <c r="BF437" s="193">
        <f>IF(N437="snížená",J437,0)</f>
        <v>0</v>
      </c>
      <c r="BG437" s="193">
        <f>IF(N437="zákl. přenesená",J437,0)</f>
        <v>0</v>
      </c>
      <c r="BH437" s="193">
        <f>IF(N437="sníž. přenesená",J437,0)</f>
        <v>0</v>
      </c>
      <c r="BI437" s="193">
        <f>IF(N437="nulová",J437,0)</f>
        <v>0</v>
      </c>
      <c r="BJ437" s="20" t="s">
        <v>84</v>
      </c>
      <c r="BK437" s="193">
        <f>ROUND(I437*H437,2)</f>
        <v>0</v>
      </c>
      <c r="BL437" s="20" t="s">
        <v>572</v>
      </c>
      <c r="BM437" s="192" t="s">
        <v>611</v>
      </c>
    </row>
    <row r="438" spans="1:65" s="2" customFormat="1" ht="29.25">
      <c r="A438" s="37"/>
      <c r="B438" s="38"/>
      <c r="C438" s="39"/>
      <c r="D438" s="194" t="s">
        <v>188</v>
      </c>
      <c r="E438" s="39"/>
      <c r="F438" s="195" t="s">
        <v>612</v>
      </c>
      <c r="G438" s="39"/>
      <c r="H438" s="39"/>
      <c r="I438" s="196"/>
      <c r="J438" s="39"/>
      <c r="K438" s="39"/>
      <c r="L438" s="42"/>
      <c r="M438" s="197"/>
      <c r="N438" s="198"/>
      <c r="O438" s="67"/>
      <c r="P438" s="67"/>
      <c r="Q438" s="67"/>
      <c r="R438" s="67"/>
      <c r="S438" s="67"/>
      <c r="T438" s="68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T438" s="20" t="s">
        <v>188</v>
      </c>
      <c r="AU438" s="20" t="s">
        <v>86</v>
      </c>
    </row>
    <row r="439" spans="1:65" s="2" customFormat="1" ht="11.25">
      <c r="A439" s="37"/>
      <c r="B439" s="38"/>
      <c r="C439" s="39"/>
      <c r="D439" s="199" t="s">
        <v>190</v>
      </c>
      <c r="E439" s="39"/>
      <c r="F439" s="200" t="s">
        <v>613</v>
      </c>
      <c r="G439" s="39"/>
      <c r="H439" s="39"/>
      <c r="I439" s="196"/>
      <c r="J439" s="39"/>
      <c r="K439" s="39"/>
      <c r="L439" s="42"/>
      <c r="M439" s="197"/>
      <c r="N439" s="198"/>
      <c r="O439" s="67"/>
      <c r="P439" s="67"/>
      <c r="Q439" s="67"/>
      <c r="R439" s="67"/>
      <c r="S439" s="67"/>
      <c r="T439" s="68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T439" s="20" t="s">
        <v>190</v>
      </c>
      <c r="AU439" s="20" t="s">
        <v>86</v>
      </c>
    </row>
    <row r="440" spans="1:65" s="13" customFormat="1" ht="22.5">
      <c r="B440" s="201"/>
      <c r="C440" s="202"/>
      <c r="D440" s="194" t="s">
        <v>192</v>
      </c>
      <c r="E440" s="203" t="s">
        <v>19</v>
      </c>
      <c r="F440" s="204" t="s">
        <v>1318</v>
      </c>
      <c r="G440" s="202"/>
      <c r="H440" s="203" t="s">
        <v>19</v>
      </c>
      <c r="I440" s="205"/>
      <c r="J440" s="202"/>
      <c r="K440" s="202"/>
      <c r="L440" s="206"/>
      <c r="M440" s="207"/>
      <c r="N440" s="208"/>
      <c r="O440" s="208"/>
      <c r="P440" s="208"/>
      <c r="Q440" s="208"/>
      <c r="R440" s="208"/>
      <c r="S440" s="208"/>
      <c r="T440" s="209"/>
      <c r="AT440" s="210" t="s">
        <v>192</v>
      </c>
      <c r="AU440" s="210" t="s">
        <v>86</v>
      </c>
      <c r="AV440" s="13" t="s">
        <v>84</v>
      </c>
      <c r="AW440" s="13" t="s">
        <v>37</v>
      </c>
      <c r="AX440" s="13" t="s">
        <v>77</v>
      </c>
      <c r="AY440" s="210" t="s">
        <v>179</v>
      </c>
    </row>
    <row r="441" spans="1:65" s="14" customFormat="1" ht="11.25">
      <c r="B441" s="211"/>
      <c r="C441" s="212"/>
      <c r="D441" s="194" t="s">
        <v>192</v>
      </c>
      <c r="E441" s="213" t="s">
        <v>19</v>
      </c>
      <c r="F441" s="214" t="s">
        <v>1257</v>
      </c>
      <c r="G441" s="212"/>
      <c r="H441" s="215">
        <v>0.6</v>
      </c>
      <c r="I441" s="216"/>
      <c r="J441" s="212"/>
      <c r="K441" s="212"/>
      <c r="L441" s="217"/>
      <c r="M441" s="218"/>
      <c r="N441" s="219"/>
      <c r="O441" s="219"/>
      <c r="P441" s="219"/>
      <c r="Q441" s="219"/>
      <c r="R441" s="219"/>
      <c r="S441" s="219"/>
      <c r="T441" s="220"/>
      <c r="AT441" s="221" t="s">
        <v>192</v>
      </c>
      <c r="AU441" s="221" t="s">
        <v>86</v>
      </c>
      <c r="AV441" s="14" t="s">
        <v>86</v>
      </c>
      <c r="AW441" s="14" t="s">
        <v>37</v>
      </c>
      <c r="AX441" s="14" t="s">
        <v>84</v>
      </c>
      <c r="AY441" s="221" t="s">
        <v>179</v>
      </c>
    </row>
    <row r="442" spans="1:65" s="2" customFormat="1" ht="16.5" customHeight="1">
      <c r="A442" s="37"/>
      <c r="B442" s="38"/>
      <c r="C442" s="181" t="s">
        <v>630</v>
      </c>
      <c r="D442" s="181" t="s">
        <v>181</v>
      </c>
      <c r="E442" s="182" t="s">
        <v>616</v>
      </c>
      <c r="F442" s="183" t="s">
        <v>617</v>
      </c>
      <c r="G442" s="184" t="s">
        <v>184</v>
      </c>
      <c r="H442" s="185">
        <v>0.6</v>
      </c>
      <c r="I442" s="186"/>
      <c r="J442" s="187">
        <f>ROUND(I442*H442,2)</f>
        <v>0</v>
      </c>
      <c r="K442" s="183" t="s">
        <v>185</v>
      </c>
      <c r="L442" s="42"/>
      <c r="M442" s="188" t="s">
        <v>19</v>
      </c>
      <c r="N442" s="189" t="s">
        <v>48</v>
      </c>
      <c r="O442" s="67"/>
      <c r="P442" s="190">
        <f>O442*H442</f>
        <v>0</v>
      </c>
      <c r="Q442" s="190">
        <v>3.0000000000000001E-5</v>
      </c>
      <c r="R442" s="190">
        <f>Q442*H442</f>
        <v>1.8E-5</v>
      </c>
      <c r="S442" s="190">
        <v>0</v>
      </c>
      <c r="T442" s="191">
        <f>S442*H442</f>
        <v>0</v>
      </c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R442" s="192" t="s">
        <v>572</v>
      </c>
      <c r="AT442" s="192" t="s">
        <v>181</v>
      </c>
      <c r="AU442" s="192" t="s">
        <v>86</v>
      </c>
      <c r="AY442" s="20" t="s">
        <v>179</v>
      </c>
      <c r="BE442" s="193">
        <f>IF(N442="základní",J442,0)</f>
        <v>0</v>
      </c>
      <c r="BF442" s="193">
        <f>IF(N442="snížená",J442,0)</f>
        <v>0</v>
      </c>
      <c r="BG442" s="193">
        <f>IF(N442="zákl. přenesená",J442,0)</f>
        <v>0</v>
      </c>
      <c r="BH442" s="193">
        <f>IF(N442="sníž. přenesená",J442,0)</f>
        <v>0</v>
      </c>
      <c r="BI442" s="193">
        <f>IF(N442="nulová",J442,0)</f>
        <v>0</v>
      </c>
      <c r="BJ442" s="20" t="s">
        <v>84</v>
      </c>
      <c r="BK442" s="193">
        <f>ROUND(I442*H442,2)</f>
        <v>0</v>
      </c>
      <c r="BL442" s="20" t="s">
        <v>572</v>
      </c>
      <c r="BM442" s="192" t="s">
        <v>618</v>
      </c>
    </row>
    <row r="443" spans="1:65" s="2" customFormat="1" ht="19.5">
      <c r="A443" s="37"/>
      <c r="B443" s="38"/>
      <c r="C443" s="39"/>
      <c r="D443" s="194" t="s">
        <v>188</v>
      </c>
      <c r="E443" s="39"/>
      <c r="F443" s="195" t="s">
        <v>619</v>
      </c>
      <c r="G443" s="39"/>
      <c r="H443" s="39"/>
      <c r="I443" s="196"/>
      <c r="J443" s="39"/>
      <c r="K443" s="39"/>
      <c r="L443" s="42"/>
      <c r="M443" s="197"/>
      <c r="N443" s="198"/>
      <c r="O443" s="67"/>
      <c r="P443" s="67"/>
      <c r="Q443" s="67"/>
      <c r="R443" s="67"/>
      <c r="S443" s="67"/>
      <c r="T443" s="68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T443" s="20" t="s">
        <v>188</v>
      </c>
      <c r="AU443" s="20" t="s">
        <v>86</v>
      </c>
    </row>
    <row r="444" spans="1:65" s="2" customFormat="1" ht="11.25">
      <c r="A444" s="37"/>
      <c r="B444" s="38"/>
      <c r="C444" s="39"/>
      <c r="D444" s="199" t="s">
        <v>190</v>
      </c>
      <c r="E444" s="39"/>
      <c r="F444" s="200" t="s">
        <v>620</v>
      </c>
      <c r="G444" s="39"/>
      <c r="H444" s="39"/>
      <c r="I444" s="196"/>
      <c r="J444" s="39"/>
      <c r="K444" s="39"/>
      <c r="L444" s="42"/>
      <c r="M444" s="197"/>
      <c r="N444" s="198"/>
      <c r="O444" s="67"/>
      <c r="P444" s="67"/>
      <c r="Q444" s="67"/>
      <c r="R444" s="67"/>
      <c r="S444" s="67"/>
      <c r="T444" s="68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T444" s="20" t="s">
        <v>190</v>
      </c>
      <c r="AU444" s="20" t="s">
        <v>86</v>
      </c>
    </row>
    <row r="445" spans="1:65" s="13" customFormat="1" ht="33.75">
      <c r="B445" s="201"/>
      <c r="C445" s="202"/>
      <c r="D445" s="194" t="s">
        <v>192</v>
      </c>
      <c r="E445" s="203" t="s">
        <v>19</v>
      </c>
      <c r="F445" s="204" t="s">
        <v>1319</v>
      </c>
      <c r="G445" s="202"/>
      <c r="H445" s="203" t="s">
        <v>19</v>
      </c>
      <c r="I445" s="205"/>
      <c r="J445" s="202"/>
      <c r="K445" s="202"/>
      <c r="L445" s="206"/>
      <c r="M445" s="207"/>
      <c r="N445" s="208"/>
      <c r="O445" s="208"/>
      <c r="P445" s="208"/>
      <c r="Q445" s="208"/>
      <c r="R445" s="208"/>
      <c r="S445" s="208"/>
      <c r="T445" s="209"/>
      <c r="AT445" s="210" t="s">
        <v>192</v>
      </c>
      <c r="AU445" s="210" t="s">
        <v>86</v>
      </c>
      <c r="AV445" s="13" t="s">
        <v>84</v>
      </c>
      <c r="AW445" s="13" t="s">
        <v>37</v>
      </c>
      <c r="AX445" s="13" t="s">
        <v>77</v>
      </c>
      <c r="AY445" s="210" t="s">
        <v>179</v>
      </c>
    </row>
    <row r="446" spans="1:65" s="14" customFormat="1" ht="11.25">
      <c r="B446" s="211"/>
      <c r="C446" s="212"/>
      <c r="D446" s="194" t="s">
        <v>192</v>
      </c>
      <c r="E446" s="213" t="s">
        <v>19</v>
      </c>
      <c r="F446" s="214" t="s">
        <v>1257</v>
      </c>
      <c r="G446" s="212"/>
      <c r="H446" s="215">
        <v>0.6</v>
      </c>
      <c r="I446" s="216"/>
      <c r="J446" s="212"/>
      <c r="K446" s="212"/>
      <c r="L446" s="217"/>
      <c r="M446" s="218"/>
      <c r="N446" s="219"/>
      <c r="O446" s="219"/>
      <c r="P446" s="219"/>
      <c r="Q446" s="219"/>
      <c r="R446" s="219"/>
      <c r="S446" s="219"/>
      <c r="T446" s="220"/>
      <c r="AT446" s="221" t="s">
        <v>192</v>
      </c>
      <c r="AU446" s="221" t="s">
        <v>86</v>
      </c>
      <c r="AV446" s="14" t="s">
        <v>86</v>
      </c>
      <c r="AW446" s="14" t="s">
        <v>37</v>
      </c>
      <c r="AX446" s="14" t="s">
        <v>84</v>
      </c>
      <c r="AY446" s="221" t="s">
        <v>179</v>
      </c>
    </row>
    <row r="447" spans="1:65" s="2" customFormat="1" ht="44.25" customHeight="1">
      <c r="A447" s="37"/>
      <c r="B447" s="38"/>
      <c r="C447" s="181" t="s">
        <v>637</v>
      </c>
      <c r="D447" s="181" t="s">
        <v>181</v>
      </c>
      <c r="E447" s="182" t="s">
        <v>623</v>
      </c>
      <c r="F447" s="183" t="s">
        <v>624</v>
      </c>
      <c r="G447" s="184" t="s">
        <v>184</v>
      </c>
      <c r="H447" s="185">
        <v>1.5</v>
      </c>
      <c r="I447" s="186"/>
      <c r="J447" s="187">
        <f>ROUND(I447*H447,2)</f>
        <v>0</v>
      </c>
      <c r="K447" s="183" t="s">
        <v>185</v>
      </c>
      <c r="L447" s="42"/>
      <c r="M447" s="188" t="s">
        <v>19</v>
      </c>
      <c r="N447" s="189" t="s">
        <v>48</v>
      </c>
      <c r="O447" s="67"/>
      <c r="P447" s="190">
        <f>O447*H447</f>
        <v>0</v>
      </c>
      <c r="Q447" s="190">
        <v>2.0000000000000002E-5</v>
      </c>
      <c r="R447" s="190">
        <f>Q447*H447</f>
        <v>3.0000000000000004E-5</v>
      </c>
      <c r="S447" s="190">
        <v>0</v>
      </c>
      <c r="T447" s="191">
        <f>S447*H447</f>
        <v>0</v>
      </c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R447" s="192" t="s">
        <v>572</v>
      </c>
      <c r="AT447" s="192" t="s">
        <v>181</v>
      </c>
      <c r="AU447" s="192" t="s">
        <v>86</v>
      </c>
      <c r="AY447" s="20" t="s">
        <v>179</v>
      </c>
      <c r="BE447" s="193">
        <f>IF(N447="základní",J447,0)</f>
        <v>0</v>
      </c>
      <c r="BF447" s="193">
        <f>IF(N447="snížená",J447,0)</f>
        <v>0</v>
      </c>
      <c r="BG447" s="193">
        <f>IF(N447="zákl. přenesená",J447,0)</f>
        <v>0</v>
      </c>
      <c r="BH447" s="193">
        <f>IF(N447="sníž. přenesená",J447,0)</f>
        <v>0</v>
      </c>
      <c r="BI447" s="193">
        <f>IF(N447="nulová",J447,0)</f>
        <v>0</v>
      </c>
      <c r="BJ447" s="20" t="s">
        <v>84</v>
      </c>
      <c r="BK447" s="193">
        <f>ROUND(I447*H447,2)</f>
        <v>0</v>
      </c>
      <c r="BL447" s="20" t="s">
        <v>572</v>
      </c>
      <c r="BM447" s="192" t="s">
        <v>625</v>
      </c>
    </row>
    <row r="448" spans="1:65" s="2" customFormat="1" ht="29.25">
      <c r="A448" s="37"/>
      <c r="B448" s="38"/>
      <c r="C448" s="39"/>
      <c r="D448" s="194" t="s">
        <v>188</v>
      </c>
      <c r="E448" s="39"/>
      <c r="F448" s="195" t="s">
        <v>626</v>
      </c>
      <c r="G448" s="39"/>
      <c r="H448" s="39"/>
      <c r="I448" s="196"/>
      <c r="J448" s="39"/>
      <c r="K448" s="39"/>
      <c r="L448" s="42"/>
      <c r="M448" s="197"/>
      <c r="N448" s="198"/>
      <c r="O448" s="67"/>
      <c r="P448" s="67"/>
      <c r="Q448" s="67"/>
      <c r="R448" s="67"/>
      <c r="S448" s="67"/>
      <c r="T448" s="68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T448" s="20" t="s">
        <v>188</v>
      </c>
      <c r="AU448" s="20" t="s">
        <v>86</v>
      </c>
    </row>
    <row r="449" spans="1:65" s="2" customFormat="1" ht="11.25">
      <c r="A449" s="37"/>
      <c r="B449" s="38"/>
      <c r="C449" s="39"/>
      <c r="D449" s="199" t="s">
        <v>190</v>
      </c>
      <c r="E449" s="39"/>
      <c r="F449" s="200" t="s">
        <v>627</v>
      </c>
      <c r="G449" s="39"/>
      <c r="H449" s="39"/>
      <c r="I449" s="196"/>
      <c r="J449" s="39"/>
      <c r="K449" s="39"/>
      <c r="L449" s="42"/>
      <c r="M449" s="197"/>
      <c r="N449" s="198"/>
      <c r="O449" s="67"/>
      <c r="P449" s="67"/>
      <c r="Q449" s="67"/>
      <c r="R449" s="67"/>
      <c r="S449" s="67"/>
      <c r="T449" s="68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T449" s="20" t="s">
        <v>190</v>
      </c>
      <c r="AU449" s="20" t="s">
        <v>86</v>
      </c>
    </row>
    <row r="450" spans="1:65" s="13" customFormat="1" ht="22.5">
      <c r="B450" s="201"/>
      <c r="C450" s="202"/>
      <c r="D450" s="194" t="s">
        <v>192</v>
      </c>
      <c r="E450" s="203" t="s">
        <v>19</v>
      </c>
      <c r="F450" s="204" t="s">
        <v>628</v>
      </c>
      <c r="G450" s="202"/>
      <c r="H450" s="203" t="s">
        <v>19</v>
      </c>
      <c r="I450" s="205"/>
      <c r="J450" s="202"/>
      <c r="K450" s="202"/>
      <c r="L450" s="206"/>
      <c r="M450" s="207"/>
      <c r="N450" s="208"/>
      <c r="O450" s="208"/>
      <c r="P450" s="208"/>
      <c r="Q450" s="208"/>
      <c r="R450" s="208"/>
      <c r="S450" s="208"/>
      <c r="T450" s="209"/>
      <c r="AT450" s="210" t="s">
        <v>192</v>
      </c>
      <c r="AU450" s="210" t="s">
        <v>86</v>
      </c>
      <c r="AV450" s="13" t="s">
        <v>84</v>
      </c>
      <c r="AW450" s="13" t="s">
        <v>37</v>
      </c>
      <c r="AX450" s="13" t="s">
        <v>77</v>
      </c>
      <c r="AY450" s="210" t="s">
        <v>179</v>
      </c>
    </row>
    <row r="451" spans="1:65" s="14" customFormat="1" ht="11.25">
      <c r="B451" s="211"/>
      <c r="C451" s="212"/>
      <c r="D451" s="194" t="s">
        <v>192</v>
      </c>
      <c r="E451" s="213" t="s">
        <v>19</v>
      </c>
      <c r="F451" s="214" t="s">
        <v>1320</v>
      </c>
      <c r="G451" s="212"/>
      <c r="H451" s="215">
        <v>1.5</v>
      </c>
      <c r="I451" s="216"/>
      <c r="J451" s="212"/>
      <c r="K451" s="212"/>
      <c r="L451" s="217"/>
      <c r="M451" s="218"/>
      <c r="N451" s="219"/>
      <c r="O451" s="219"/>
      <c r="P451" s="219"/>
      <c r="Q451" s="219"/>
      <c r="R451" s="219"/>
      <c r="S451" s="219"/>
      <c r="T451" s="220"/>
      <c r="AT451" s="221" t="s">
        <v>192</v>
      </c>
      <c r="AU451" s="221" t="s">
        <v>86</v>
      </c>
      <c r="AV451" s="14" t="s">
        <v>86</v>
      </c>
      <c r="AW451" s="14" t="s">
        <v>37</v>
      </c>
      <c r="AX451" s="14" t="s">
        <v>84</v>
      </c>
      <c r="AY451" s="221" t="s">
        <v>179</v>
      </c>
    </row>
    <row r="452" spans="1:65" s="2" customFormat="1" ht="21.75" customHeight="1">
      <c r="A452" s="37"/>
      <c r="B452" s="38"/>
      <c r="C452" s="181" t="s">
        <v>849</v>
      </c>
      <c r="D452" s="181" t="s">
        <v>181</v>
      </c>
      <c r="E452" s="182" t="s">
        <v>631</v>
      </c>
      <c r="F452" s="183" t="s">
        <v>632</v>
      </c>
      <c r="G452" s="184" t="s">
        <v>216</v>
      </c>
      <c r="H452" s="185">
        <v>11.5</v>
      </c>
      <c r="I452" s="186"/>
      <c r="J452" s="187">
        <f>ROUND(I452*H452,2)</f>
        <v>0</v>
      </c>
      <c r="K452" s="183" t="s">
        <v>185</v>
      </c>
      <c r="L452" s="42"/>
      <c r="M452" s="188" t="s">
        <v>19</v>
      </c>
      <c r="N452" s="189" t="s">
        <v>48</v>
      </c>
      <c r="O452" s="67"/>
      <c r="P452" s="190">
        <f>O452*H452</f>
        <v>0</v>
      </c>
      <c r="Q452" s="190">
        <v>6.9999999999999994E-5</v>
      </c>
      <c r="R452" s="190">
        <f>Q452*H452</f>
        <v>8.0499999999999994E-4</v>
      </c>
      <c r="S452" s="190">
        <v>0</v>
      </c>
      <c r="T452" s="191">
        <f>S452*H452</f>
        <v>0</v>
      </c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R452" s="192" t="s">
        <v>572</v>
      </c>
      <c r="AT452" s="192" t="s">
        <v>181</v>
      </c>
      <c r="AU452" s="192" t="s">
        <v>86</v>
      </c>
      <c r="AY452" s="20" t="s">
        <v>179</v>
      </c>
      <c r="BE452" s="193">
        <f>IF(N452="základní",J452,0)</f>
        <v>0</v>
      </c>
      <c r="BF452" s="193">
        <f>IF(N452="snížená",J452,0)</f>
        <v>0</v>
      </c>
      <c r="BG452" s="193">
        <f>IF(N452="zákl. přenesená",J452,0)</f>
        <v>0</v>
      </c>
      <c r="BH452" s="193">
        <f>IF(N452="sníž. přenesená",J452,0)</f>
        <v>0</v>
      </c>
      <c r="BI452" s="193">
        <f>IF(N452="nulová",J452,0)</f>
        <v>0</v>
      </c>
      <c r="BJ452" s="20" t="s">
        <v>84</v>
      </c>
      <c r="BK452" s="193">
        <f>ROUND(I452*H452,2)</f>
        <v>0</v>
      </c>
      <c r="BL452" s="20" t="s">
        <v>572</v>
      </c>
      <c r="BM452" s="192" t="s">
        <v>633</v>
      </c>
    </row>
    <row r="453" spans="1:65" s="2" customFormat="1" ht="19.5">
      <c r="A453" s="37"/>
      <c r="B453" s="38"/>
      <c r="C453" s="39"/>
      <c r="D453" s="194" t="s">
        <v>188</v>
      </c>
      <c r="E453" s="39"/>
      <c r="F453" s="195" t="s">
        <v>634</v>
      </c>
      <c r="G453" s="39"/>
      <c r="H453" s="39"/>
      <c r="I453" s="196"/>
      <c r="J453" s="39"/>
      <c r="K453" s="39"/>
      <c r="L453" s="42"/>
      <c r="M453" s="197"/>
      <c r="N453" s="198"/>
      <c r="O453" s="67"/>
      <c r="P453" s="67"/>
      <c r="Q453" s="67"/>
      <c r="R453" s="67"/>
      <c r="S453" s="67"/>
      <c r="T453" s="68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T453" s="20" t="s">
        <v>188</v>
      </c>
      <c r="AU453" s="20" t="s">
        <v>86</v>
      </c>
    </row>
    <row r="454" spans="1:65" s="2" customFormat="1" ht="11.25">
      <c r="A454" s="37"/>
      <c r="B454" s="38"/>
      <c r="C454" s="39"/>
      <c r="D454" s="199" t="s">
        <v>190</v>
      </c>
      <c r="E454" s="39"/>
      <c r="F454" s="200" t="s">
        <v>635</v>
      </c>
      <c r="G454" s="39"/>
      <c r="H454" s="39"/>
      <c r="I454" s="196"/>
      <c r="J454" s="39"/>
      <c r="K454" s="39"/>
      <c r="L454" s="42"/>
      <c r="M454" s="197"/>
      <c r="N454" s="198"/>
      <c r="O454" s="67"/>
      <c r="P454" s="67"/>
      <c r="Q454" s="67"/>
      <c r="R454" s="67"/>
      <c r="S454" s="67"/>
      <c r="T454" s="68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T454" s="20" t="s">
        <v>190</v>
      </c>
      <c r="AU454" s="20" t="s">
        <v>86</v>
      </c>
    </row>
    <row r="455" spans="1:65" s="13" customFormat="1" ht="11.25">
      <c r="B455" s="201"/>
      <c r="C455" s="202"/>
      <c r="D455" s="194" t="s">
        <v>192</v>
      </c>
      <c r="E455" s="203" t="s">
        <v>19</v>
      </c>
      <c r="F455" s="204" t="s">
        <v>1310</v>
      </c>
      <c r="G455" s="202"/>
      <c r="H455" s="203" t="s">
        <v>19</v>
      </c>
      <c r="I455" s="205"/>
      <c r="J455" s="202"/>
      <c r="K455" s="202"/>
      <c r="L455" s="206"/>
      <c r="M455" s="207"/>
      <c r="N455" s="208"/>
      <c r="O455" s="208"/>
      <c r="P455" s="208"/>
      <c r="Q455" s="208"/>
      <c r="R455" s="208"/>
      <c r="S455" s="208"/>
      <c r="T455" s="209"/>
      <c r="AT455" s="210" t="s">
        <v>192</v>
      </c>
      <c r="AU455" s="210" t="s">
        <v>86</v>
      </c>
      <c r="AV455" s="13" t="s">
        <v>84</v>
      </c>
      <c r="AW455" s="13" t="s">
        <v>37</v>
      </c>
      <c r="AX455" s="13" t="s">
        <v>77</v>
      </c>
      <c r="AY455" s="210" t="s">
        <v>179</v>
      </c>
    </row>
    <row r="456" spans="1:65" s="14" customFormat="1" ht="11.25">
      <c r="B456" s="211"/>
      <c r="C456" s="212"/>
      <c r="D456" s="194" t="s">
        <v>192</v>
      </c>
      <c r="E456" s="213" t="s">
        <v>19</v>
      </c>
      <c r="F456" s="214" t="s">
        <v>1321</v>
      </c>
      <c r="G456" s="212"/>
      <c r="H456" s="215">
        <v>11.5</v>
      </c>
      <c r="I456" s="216"/>
      <c r="J456" s="212"/>
      <c r="K456" s="212"/>
      <c r="L456" s="217"/>
      <c r="M456" s="218"/>
      <c r="N456" s="219"/>
      <c r="O456" s="219"/>
      <c r="P456" s="219"/>
      <c r="Q456" s="219"/>
      <c r="R456" s="219"/>
      <c r="S456" s="219"/>
      <c r="T456" s="220"/>
      <c r="AT456" s="221" t="s">
        <v>192</v>
      </c>
      <c r="AU456" s="221" t="s">
        <v>86</v>
      </c>
      <c r="AV456" s="14" t="s">
        <v>86</v>
      </c>
      <c r="AW456" s="14" t="s">
        <v>37</v>
      </c>
      <c r="AX456" s="14" t="s">
        <v>84</v>
      </c>
      <c r="AY456" s="221" t="s">
        <v>179</v>
      </c>
    </row>
    <row r="457" spans="1:65" s="2" customFormat="1" ht="24.2" customHeight="1">
      <c r="A457" s="37"/>
      <c r="B457" s="38"/>
      <c r="C457" s="181" t="s">
        <v>851</v>
      </c>
      <c r="D457" s="181" t="s">
        <v>181</v>
      </c>
      <c r="E457" s="182" t="s">
        <v>1322</v>
      </c>
      <c r="F457" s="183" t="s">
        <v>1323</v>
      </c>
      <c r="G457" s="184" t="s">
        <v>405</v>
      </c>
      <c r="H457" s="185">
        <v>1</v>
      </c>
      <c r="I457" s="186"/>
      <c r="J457" s="187">
        <f>ROUND(I457*H457,2)</f>
        <v>0</v>
      </c>
      <c r="K457" s="183" t="s">
        <v>474</v>
      </c>
      <c r="L457" s="42"/>
      <c r="M457" s="188" t="s">
        <v>19</v>
      </c>
      <c r="N457" s="189" t="s">
        <v>48</v>
      </c>
      <c r="O457" s="67"/>
      <c r="P457" s="190">
        <f>O457*H457</f>
        <v>0</v>
      </c>
      <c r="Q457" s="190">
        <v>2</v>
      </c>
      <c r="R457" s="190">
        <f>Q457*H457</f>
        <v>2</v>
      </c>
      <c r="S457" s="190">
        <v>0</v>
      </c>
      <c r="T457" s="191">
        <f>S457*H457</f>
        <v>0</v>
      </c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R457" s="192" t="s">
        <v>572</v>
      </c>
      <c r="AT457" s="192" t="s">
        <v>181</v>
      </c>
      <c r="AU457" s="192" t="s">
        <v>86</v>
      </c>
      <c r="AY457" s="20" t="s">
        <v>179</v>
      </c>
      <c r="BE457" s="193">
        <f>IF(N457="základní",J457,0)</f>
        <v>0</v>
      </c>
      <c r="BF457" s="193">
        <f>IF(N457="snížená",J457,0)</f>
        <v>0</v>
      </c>
      <c r="BG457" s="193">
        <f>IF(N457="zákl. přenesená",J457,0)</f>
        <v>0</v>
      </c>
      <c r="BH457" s="193">
        <f>IF(N457="sníž. přenesená",J457,0)</f>
        <v>0</v>
      </c>
      <c r="BI457" s="193">
        <f>IF(N457="nulová",J457,0)</f>
        <v>0</v>
      </c>
      <c r="BJ457" s="20" t="s">
        <v>84</v>
      </c>
      <c r="BK457" s="193">
        <f>ROUND(I457*H457,2)</f>
        <v>0</v>
      </c>
      <c r="BL457" s="20" t="s">
        <v>572</v>
      </c>
      <c r="BM457" s="192" t="s">
        <v>1324</v>
      </c>
    </row>
    <row r="458" spans="1:65" s="2" customFormat="1" ht="39">
      <c r="A458" s="37"/>
      <c r="B458" s="38"/>
      <c r="C458" s="39"/>
      <c r="D458" s="194" t="s">
        <v>188</v>
      </c>
      <c r="E458" s="39"/>
      <c r="F458" s="195" t="s">
        <v>1325</v>
      </c>
      <c r="G458" s="39"/>
      <c r="H458" s="39"/>
      <c r="I458" s="196"/>
      <c r="J458" s="39"/>
      <c r="K458" s="39"/>
      <c r="L458" s="42"/>
      <c r="M458" s="197"/>
      <c r="N458" s="198"/>
      <c r="O458" s="67"/>
      <c r="P458" s="67"/>
      <c r="Q458" s="67"/>
      <c r="R458" s="67"/>
      <c r="S458" s="67"/>
      <c r="T458" s="68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T458" s="20" t="s">
        <v>188</v>
      </c>
      <c r="AU458" s="20" t="s">
        <v>86</v>
      </c>
    </row>
    <row r="459" spans="1:65" s="2" customFormat="1" ht="117">
      <c r="A459" s="37"/>
      <c r="B459" s="38"/>
      <c r="C459" s="39"/>
      <c r="D459" s="194" t="s">
        <v>433</v>
      </c>
      <c r="E459" s="39"/>
      <c r="F459" s="254" t="s">
        <v>1326</v>
      </c>
      <c r="G459" s="39"/>
      <c r="H459" s="39"/>
      <c r="I459" s="196"/>
      <c r="J459" s="39"/>
      <c r="K459" s="39"/>
      <c r="L459" s="42"/>
      <c r="M459" s="197"/>
      <c r="N459" s="198"/>
      <c r="O459" s="67"/>
      <c r="P459" s="67"/>
      <c r="Q459" s="67"/>
      <c r="R459" s="67"/>
      <c r="S459" s="67"/>
      <c r="T459" s="68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T459" s="20" t="s">
        <v>433</v>
      </c>
      <c r="AU459" s="20" t="s">
        <v>86</v>
      </c>
    </row>
    <row r="460" spans="1:65" s="13" customFormat="1" ht="22.5">
      <c r="B460" s="201"/>
      <c r="C460" s="202"/>
      <c r="D460" s="194" t="s">
        <v>192</v>
      </c>
      <c r="E460" s="203" t="s">
        <v>19</v>
      </c>
      <c r="F460" s="204" t="s">
        <v>1327</v>
      </c>
      <c r="G460" s="202"/>
      <c r="H460" s="203" t="s">
        <v>19</v>
      </c>
      <c r="I460" s="205"/>
      <c r="J460" s="202"/>
      <c r="K460" s="202"/>
      <c r="L460" s="206"/>
      <c r="M460" s="207"/>
      <c r="N460" s="208"/>
      <c r="O460" s="208"/>
      <c r="P460" s="208"/>
      <c r="Q460" s="208"/>
      <c r="R460" s="208"/>
      <c r="S460" s="208"/>
      <c r="T460" s="209"/>
      <c r="AT460" s="210" t="s">
        <v>192</v>
      </c>
      <c r="AU460" s="210" t="s">
        <v>86</v>
      </c>
      <c r="AV460" s="13" t="s">
        <v>84</v>
      </c>
      <c r="AW460" s="13" t="s">
        <v>37</v>
      </c>
      <c r="AX460" s="13" t="s">
        <v>77</v>
      </c>
      <c r="AY460" s="210" t="s">
        <v>179</v>
      </c>
    </row>
    <row r="461" spans="1:65" s="13" customFormat="1" ht="11.25">
      <c r="B461" s="201"/>
      <c r="C461" s="202"/>
      <c r="D461" s="194" t="s">
        <v>192</v>
      </c>
      <c r="E461" s="203" t="s">
        <v>19</v>
      </c>
      <c r="F461" s="204" t="s">
        <v>1328</v>
      </c>
      <c r="G461" s="202"/>
      <c r="H461" s="203" t="s">
        <v>19</v>
      </c>
      <c r="I461" s="205"/>
      <c r="J461" s="202"/>
      <c r="K461" s="202"/>
      <c r="L461" s="206"/>
      <c r="M461" s="207"/>
      <c r="N461" s="208"/>
      <c r="O461" s="208"/>
      <c r="P461" s="208"/>
      <c r="Q461" s="208"/>
      <c r="R461" s="208"/>
      <c r="S461" s="208"/>
      <c r="T461" s="209"/>
      <c r="AT461" s="210" t="s">
        <v>192</v>
      </c>
      <c r="AU461" s="210" t="s">
        <v>86</v>
      </c>
      <c r="AV461" s="13" t="s">
        <v>84</v>
      </c>
      <c r="AW461" s="13" t="s">
        <v>37</v>
      </c>
      <c r="AX461" s="13" t="s">
        <v>77</v>
      </c>
      <c r="AY461" s="210" t="s">
        <v>179</v>
      </c>
    </row>
    <row r="462" spans="1:65" s="14" customFormat="1" ht="11.25">
      <c r="B462" s="211"/>
      <c r="C462" s="212"/>
      <c r="D462" s="194" t="s">
        <v>192</v>
      </c>
      <c r="E462" s="213" t="s">
        <v>19</v>
      </c>
      <c r="F462" s="214" t="s">
        <v>84</v>
      </c>
      <c r="G462" s="212"/>
      <c r="H462" s="215">
        <v>1</v>
      </c>
      <c r="I462" s="216"/>
      <c r="J462" s="212"/>
      <c r="K462" s="212"/>
      <c r="L462" s="217"/>
      <c r="M462" s="218"/>
      <c r="N462" s="219"/>
      <c r="O462" s="219"/>
      <c r="P462" s="219"/>
      <c r="Q462" s="219"/>
      <c r="R462" s="219"/>
      <c r="S462" s="219"/>
      <c r="T462" s="220"/>
      <c r="AT462" s="221" t="s">
        <v>192</v>
      </c>
      <c r="AU462" s="221" t="s">
        <v>86</v>
      </c>
      <c r="AV462" s="14" t="s">
        <v>86</v>
      </c>
      <c r="AW462" s="14" t="s">
        <v>37</v>
      </c>
      <c r="AX462" s="14" t="s">
        <v>84</v>
      </c>
      <c r="AY462" s="221" t="s">
        <v>179</v>
      </c>
    </row>
    <row r="463" spans="1:65" s="2" customFormat="1" ht="24.2" customHeight="1">
      <c r="A463" s="37"/>
      <c r="B463" s="38"/>
      <c r="C463" s="181" t="s">
        <v>817</v>
      </c>
      <c r="D463" s="181" t="s">
        <v>181</v>
      </c>
      <c r="E463" s="182" t="s">
        <v>638</v>
      </c>
      <c r="F463" s="183" t="s">
        <v>639</v>
      </c>
      <c r="G463" s="184" t="s">
        <v>332</v>
      </c>
      <c r="H463" s="185">
        <v>2.0099999999999998</v>
      </c>
      <c r="I463" s="186"/>
      <c r="J463" s="187">
        <f>ROUND(I463*H463,2)</f>
        <v>0</v>
      </c>
      <c r="K463" s="183" t="s">
        <v>185</v>
      </c>
      <c r="L463" s="42"/>
      <c r="M463" s="188" t="s">
        <v>19</v>
      </c>
      <c r="N463" s="189" t="s">
        <v>48</v>
      </c>
      <c r="O463" s="67"/>
      <c r="P463" s="190">
        <f>O463*H463</f>
        <v>0</v>
      </c>
      <c r="Q463" s="190">
        <v>0</v>
      </c>
      <c r="R463" s="190">
        <f>Q463*H463</f>
        <v>0</v>
      </c>
      <c r="S463" s="190">
        <v>0</v>
      </c>
      <c r="T463" s="191">
        <f>S463*H463</f>
        <v>0</v>
      </c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R463" s="192" t="s">
        <v>572</v>
      </c>
      <c r="AT463" s="192" t="s">
        <v>181</v>
      </c>
      <c r="AU463" s="192" t="s">
        <v>86</v>
      </c>
      <c r="AY463" s="20" t="s">
        <v>179</v>
      </c>
      <c r="BE463" s="193">
        <f>IF(N463="základní",J463,0)</f>
        <v>0</v>
      </c>
      <c r="BF463" s="193">
        <f>IF(N463="snížená",J463,0)</f>
        <v>0</v>
      </c>
      <c r="BG463" s="193">
        <f>IF(N463="zákl. přenesená",J463,0)</f>
        <v>0</v>
      </c>
      <c r="BH463" s="193">
        <f>IF(N463="sníž. přenesená",J463,0)</f>
        <v>0</v>
      </c>
      <c r="BI463" s="193">
        <f>IF(N463="nulová",J463,0)</f>
        <v>0</v>
      </c>
      <c r="BJ463" s="20" t="s">
        <v>84</v>
      </c>
      <c r="BK463" s="193">
        <f>ROUND(I463*H463,2)</f>
        <v>0</v>
      </c>
      <c r="BL463" s="20" t="s">
        <v>572</v>
      </c>
      <c r="BM463" s="192" t="s">
        <v>640</v>
      </c>
    </row>
    <row r="464" spans="1:65" s="2" customFormat="1" ht="19.5">
      <c r="A464" s="37"/>
      <c r="B464" s="38"/>
      <c r="C464" s="39"/>
      <c r="D464" s="194" t="s">
        <v>188</v>
      </c>
      <c r="E464" s="39"/>
      <c r="F464" s="195" t="s">
        <v>641</v>
      </c>
      <c r="G464" s="39"/>
      <c r="H464" s="39"/>
      <c r="I464" s="196"/>
      <c r="J464" s="39"/>
      <c r="K464" s="39"/>
      <c r="L464" s="42"/>
      <c r="M464" s="197"/>
      <c r="N464" s="198"/>
      <c r="O464" s="67"/>
      <c r="P464" s="67"/>
      <c r="Q464" s="67"/>
      <c r="R464" s="67"/>
      <c r="S464" s="67"/>
      <c r="T464" s="68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T464" s="20" t="s">
        <v>188</v>
      </c>
      <c r="AU464" s="20" t="s">
        <v>86</v>
      </c>
    </row>
    <row r="465" spans="1:47" s="2" customFormat="1" ht="11.25">
      <c r="A465" s="37"/>
      <c r="B465" s="38"/>
      <c r="C465" s="39"/>
      <c r="D465" s="199" t="s">
        <v>190</v>
      </c>
      <c r="E465" s="39"/>
      <c r="F465" s="200" t="s">
        <v>642</v>
      </c>
      <c r="G465" s="39"/>
      <c r="H465" s="39"/>
      <c r="I465" s="196"/>
      <c r="J465" s="39"/>
      <c r="K465" s="39"/>
      <c r="L465" s="42"/>
      <c r="M465" s="255"/>
      <c r="N465" s="256"/>
      <c r="O465" s="257"/>
      <c r="P465" s="257"/>
      <c r="Q465" s="257"/>
      <c r="R465" s="257"/>
      <c r="S465" s="257"/>
      <c r="T465" s="258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T465" s="20" t="s">
        <v>190</v>
      </c>
      <c r="AU465" s="20" t="s">
        <v>86</v>
      </c>
    </row>
    <row r="466" spans="1:47" s="2" customFormat="1" ht="6.95" customHeight="1">
      <c r="A466" s="37"/>
      <c r="B466" s="50"/>
      <c r="C466" s="51"/>
      <c r="D466" s="51"/>
      <c r="E466" s="51"/>
      <c r="F466" s="51"/>
      <c r="G466" s="51"/>
      <c r="H466" s="51"/>
      <c r="I466" s="51"/>
      <c r="J466" s="51"/>
      <c r="K466" s="51"/>
      <c r="L466" s="42"/>
      <c r="M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</row>
  </sheetData>
  <sheetProtection algorithmName="SHA-512" hashValue="F8udZVG+ipLMCaNAQa7nkIBB8IoZTngS02GgvavXOZylfpn4YokKFcq9qxehDzeVyiBdemPzaWYcETVjZfRgNQ==" saltValue="WUd2o1EQG2sBlFlVc1r2CCDzgTgIjHERumNDoGEnoUXCnHu6IzR6kM1gOZW23pY1R4Th3ZDy6aHHUhLMoT9BjQ==" spinCount="100000" sheet="1" objects="1" scenarios="1" formatColumns="0" formatRows="0" autoFilter="0"/>
  <autoFilter ref="C102:K465"/>
  <mergeCells count="15">
    <mergeCell ref="E89:H89"/>
    <mergeCell ref="E93:H93"/>
    <mergeCell ref="E91:H91"/>
    <mergeCell ref="E95:H95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8" r:id="rId1"/>
    <hyperlink ref="F114" r:id="rId2"/>
    <hyperlink ref="F123" r:id="rId3"/>
    <hyperlink ref="F130" r:id="rId4"/>
    <hyperlink ref="F139" r:id="rId5"/>
    <hyperlink ref="F145" r:id="rId6"/>
    <hyperlink ref="F153" r:id="rId7"/>
    <hyperlink ref="F159" r:id="rId8"/>
    <hyperlink ref="F165" r:id="rId9"/>
    <hyperlink ref="F170" r:id="rId10"/>
    <hyperlink ref="F182" r:id="rId11"/>
    <hyperlink ref="F187" r:id="rId12"/>
    <hyperlink ref="F192" r:id="rId13"/>
    <hyperlink ref="F198" r:id="rId14"/>
    <hyperlink ref="F203" r:id="rId15"/>
    <hyperlink ref="F209" r:id="rId16"/>
    <hyperlink ref="F214" r:id="rId17"/>
    <hyperlink ref="F219" r:id="rId18"/>
    <hyperlink ref="F226" r:id="rId19"/>
    <hyperlink ref="F232" r:id="rId20"/>
    <hyperlink ref="F242" r:id="rId21"/>
    <hyperlink ref="F247" r:id="rId22"/>
    <hyperlink ref="F255" r:id="rId23"/>
    <hyperlink ref="F267" r:id="rId24"/>
    <hyperlink ref="F273" r:id="rId25"/>
    <hyperlink ref="F280" r:id="rId26"/>
    <hyperlink ref="F290" r:id="rId27"/>
    <hyperlink ref="F301" r:id="rId28"/>
    <hyperlink ref="F310" r:id="rId29"/>
    <hyperlink ref="F317" r:id="rId30"/>
    <hyperlink ref="F326" r:id="rId31"/>
    <hyperlink ref="F341" r:id="rId32"/>
    <hyperlink ref="F351" r:id="rId33"/>
    <hyperlink ref="F361" r:id="rId34"/>
    <hyperlink ref="F365" r:id="rId35"/>
    <hyperlink ref="F371" r:id="rId36"/>
    <hyperlink ref="F377" r:id="rId37"/>
    <hyperlink ref="F383" r:id="rId38"/>
    <hyperlink ref="F386" r:id="rId39"/>
    <hyperlink ref="F390" r:id="rId40"/>
    <hyperlink ref="F394" r:id="rId41"/>
    <hyperlink ref="F399" r:id="rId42"/>
    <hyperlink ref="F404" r:id="rId43"/>
    <hyperlink ref="F409" r:id="rId44"/>
    <hyperlink ref="F414" r:id="rId45"/>
    <hyperlink ref="F419" r:id="rId46"/>
    <hyperlink ref="F424" r:id="rId47"/>
    <hyperlink ref="F429" r:id="rId48"/>
    <hyperlink ref="F434" r:id="rId49"/>
    <hyperlink ref="F439" r:id="rId50"/>
    <hyperlink ref="F444" r:id="rId51"/>
    <hyperlink ref="F449" r:id="rId52"/>
    <hyperlink ref="F454" r:id="rId53"/>
    <hyperlink ref="F465" r:id="rId54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50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113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30" customHeight="1">
      <c r="A13" s="37"/>
      <c r="B13" s="42"/>
      <c r="C13" s="37"/>
      <c r="D13" s="37"/>
      <c r="E13" s="399" t="s">
        <v>1329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ROUND((SUM(BE100:BE449)),  2)</f>
        <v>0</v>
      </c>
      <c r="G37" s="37"/>
      <c r="H37" s="37"/>
      <c r="I37" s="127">
        <v>0.21</v>
      </c>
      <c r="J37" s="126">
        <f>ROUND(((SUM(BE100:BE449))*I37),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ROUND((SUM(BF100:BF449)),  2)</f>
        <v>0</v>
      </c>
      <c r="G38" s="37"/>
      <c r="H38" s="37"/>
      <c r="I38" s="127">
        <v>0.12</v>
      </c>
      <c r="J38" s="126">
        <f>ROUND(((SUM(BF100:BF449))*I38),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ROUND((SUM(BG100:BG449)),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ROUND((SUM(BH100:BH449)),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ROUND((SUM(BI100:BI449)),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30" customHeight="1">
      <c r="A58" s="37"/>
      <c r="B58" s="38"/>
      <c r="C58" s="39"/>
      <c r="D58" s="39"/>
      <c r="E58" s="355" t="str">
        <f>E13</f>
        <v>107a - SO 07 - Černé mosty - zastávka MHD směr Klokoty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J270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J287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J313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J334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J368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J372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J373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30" customHeight="1">
      <c r="A92" s="37"/>
      <c r="B92" s="38"/>
      <c r="C92" s="39"/>
      <c r="D92" s="39"/>
      <c r="E92" s="355" t="str">
        <f>E13</f>
        <v>107a - SO 07 - Černé mosty - zastávka MHD směr Klokoty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P101+P372</f>
        <v>0</v>
      </c>
      <c r="Q100" s="75"/>
      <c r="R100" s="162">
        <f>R101+R372</f>
        <v>6.9037909999999991</v>
      </c>
      <c r="S100" s="75"/>
      <c r="T100" s="163">
        <f>T101+T372</f>
        <v>0.96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BK101+BK372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P102+P270+P287+P313+P334+P368</f>
        <v>0</v>
      </c>
      <c r="Q101" s="173"/>
      <c r="R101" s="174">
        <f>R102+R270+R287+R313+R334+R368</f>
        <v>6.7336299999999989</v>
      </c>
      <c r="S101" s="173"/>
      <c r="T101" s="175">
        <f>T102+T270+T287+T313+T334+T368</f>
        <v>0.96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BK102+BK270+BK287+BK313+BK334+BK368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SUM(P103:P269)</f>
        <v>0</v>
      </c>
      <c r="Q102" s="173"/>
      <c r="R102" s="174">
        <f>SUM(R103:R269)</f>
        <v>2.8575999999999997</v>
      </c>
      <c r="S102" s="173"/>
      <c r="T102" s="175">
        <f>SUM(T103:T269)</f>
        <v>0.96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SUM(BK103:BK269)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195</v>
      </c>
      <c r="F103" s="183" t="s">
        <v>196</v>
      </c>
      <c r="G103" s="184" t="s">
        <v>184</v>
      </c>
      <c r="H103" s="185">
        <v>1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0.26</v>
      </c>
      <c r="T103" s="191">
        <f>S103*H103</f>
        <v>0.26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1330</v>
      </c>
    </row>
    <row r="104" spans="1:65" s="2" customFormat="1" ht="39">
      <c r="A104" s="37"/>
      <c r="B104" s="38"/>
      <c r="C104" s="39"/>
      <c r="D104" s="194" t="s">
        <v>188</v>
      </c>
      <c r="E104" s="39"/>
      <c r="F104" s="195" t="s">
        <v>198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199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11.25">
      <c r="B106" s="201"/>
      <c r="C106" s="202"/>
      <c r="D106" s="194" t="s">
        <v>192</v>
      </c>
      <c r="E106" s="203" t="s">
        <v>19</v>
      </c>
      <c r="F106" s="204" t="s">
        <v>200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3" customFormat="1" ht="22.5">
      <c r="B107" s="201"/>
      <c r="C107" s="202"/>
      <c r="D107" s="194" t="s">
        <v>192</v>
      </c>
      <c r="E107" s="203" t="s">
        <v>19</v>
      </c>
      <c r="F107" s="204" t="s">
        <v>203</v>
      </c>
      <c r="G107" s="202"/>
      <c r="H107" s="203" t="s">
        <v>19</v>
      </c>
      <c r="I107" s="205"/>
      <c r="J107" s="202"/>
      <c r="K107" s="202"/>
      <c r="L107" s="206"/>
      <c r="M107" s="207"/>
      <c r="N107" s="208"/>
      <c r="O107" s="208"/>
      <c r="P107" s="208"/>
      <c r="Q107" s="208"/>
      <c r="R107" s="208"/>
      <c r="S107" s="208"/>
      <c r="T107" s="209"/>
      <c r="AT107" s="210" t="s">
        <v>192</v>
      </c>
      <c r="AU107" s="210" t="s">
        <v>86</v>
      </c>
      <c r="AV107" s="13" t="s">
        <v>84</v>
      </c>
      <c r="AW107" s="13" t="s">
        <v>37</v>
      </c>
      <c r="AX107" s="13" t="s">
        <v>77</v>
      </c>
      <c r="AY107" s="210" t="s">
        <v>179</v>
      </c>
    </row>
    <row r="108" spans="1:65" s="14" customFormat="1" ht="11.25">
      <c r="B108" s="211"/>
      <c r="C108" s="212"/>
      <c r="D108" s="194" t="s">
        <v>192</v>
      </c>
      <c r="E108" s="213" t="s">
        <v>19</v>
      </c>
      <c r="F108" s="214" t="s">
        <v>204</v>
      </c>
      <c r="G108" s="212"/>
      <c r="H108" s="215">
        <v>1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84</v>
      </c>
      <c r="AY108" s="221" t="s">
        <v>179</v>
      </c>
    </row>
    <row r="109" spans="1:65" s="2" customFormat="1" ht="24.2" customHeight="1">
      <c r="A109" s="37"/>
      <c r="B109" s="38"/>
      <c r="C109" s="181" t="s">
        <v>86</v>
      </c>
      <c r="D109" s="181" t="s">
        <v>181</v>
      </c>
      <c r="E109" s="182" t="s">
        <v>206</v>
      </c>
      <c r="F109" s="183" t="s">
        <v>207</v>
      </c>
      <c r="G109" s="184" t="s">
        <v>184</v>
      </c>
      <c r="H109" s="185">
        <v>1</v>
      </c>
      <c r="I109" s="186"/>
      <c r="J109" s="187">
        <f>ROUND(I109*H109,2)</f>
        <v>0</v>
      </c>
      <c r="K109" s="183" t="s">
        <v>185</v>
      </c>
      <c r="L109" s="42"/>
      <c r="M109" s="188" t="s">
        <v>19</v>
      </c>
      <c r="N109" s="189" t="s">
        <v>48</v>
      </c>
      <c r="O109" s="67"/>
      <c r="P109" s="190">
        <f>O109*H109</f>
        <v>0</v>
      </c>
      <c r="Q109" s="190">
        <v>0</v>
      </c>
      <c r="R109" s="190">
        <f>Q109*H109</f>
        <v>0</v>
      </c>
      <c r="S109" s="190">
        <v>0.28999999999999998</v>
      </c>
      <c r="T109" s="191">
        <f>S109*H109</f>
        <v>0.28999999999999998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92" t="s">
        <v>186</v>
      </c>
      <c r="AT109" s="192" t="s">
        <v>181</v>
      </c>
      <c r="AU109" s="192" t="s">
        <v>86</v>
      </c>
      <c r="AY109" s="20" t="s">
        <v>179</v>
      </c>
      <c r="BE109" s="193">
        <f>IF(N109="základní",J109,0)</f>
        <v>0</v>
      </c>
      <c r="BF109" s="193">
        <f>IF(N109="snížená",J109,0)</f>
        <v>0</v>
      </c>
      <c r="BG109" s="193">
        <f>IF(N109="zákl. přenesená",J109,0)</f>
        <v>0</v>
      </c>
      <c r="BH109" s="193">
        <f>IF(N109="sníž. přenesená",J109,0)</f>
        <v>0</v>
      </c>
      <c r="BI109" s="193">
        <f>IF(N109="nulová",J109,0)</f>
        <v>0</v>
      </c>
      <c r="BJ109" s="20" t="s">
        <v>84</v>
      </c>
      <c r="BK109" s="193">
        <f>ROUND(I109*H109,2)</f>
        <v>0</v>
      </c>
      <c r="BL109" s="20" t="s">
        <v>186</v>
      </c>
      <c r="BM109" s="192" t="s">
        <v>1218</v>
      </c>
    </row>
    <row r="110" spans="1:65" s="2" customFormat="1" ht="39">
      <c r="A110" s="37"/>
      <c r="B110" s="38"/>
      <c r="C110" s="39"/>
      <c r="D110" s="194" t="s">
        <v>188</v>
      </c>
      <c r="E110" s="39"/>
      <c r="F110" s="195" t="s">
        <v>209</v>
      </c>
      <c r="G110" s="39"/>
      <c r="H110" s="39"/>
      <c r="I110" s="196"/>
      <c r="J110" s="39"/>
      <c r="K110" s="39"/>
      <c r="L110" s="42"/>
      <c r="M110" s="197"/>
      <c r="N110" s="198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188</v>
      </c>
      <c r="AU110" s="20" t="s">
        <v>86</v>
      </c>
    </row>
    <row r="111" spans="1:65" s="2" customFormat="1" ht="11.25">
      <c r="A111" s="37"/>
      <c r="B111" s="38"/>
      <c r="C111" s="39"/>
      <c r="D111" s="199" t="s">
        <v>190</v>
      </c>
      <c r="E111" s="39"/>
      <c r="F111" s="200" t="s">
        <v>210</v>
      </c>
      <c r="G111" s="39"/>
      <c r="H111" s="39"/>
      <c r="I111" s="196"/>
      <c r="J111" s="39"/>
      <c r="K111" s="39"/>
      <c r="L111" s="42"/>
      <c r="M111" s="197"/>
      <c r="N111" s="198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190</v>
      </c>
      <c r="AU111" s="20" t="s">
        <v>86</v>
      </c>
    </row>
    <row r="112" spans="1:65" s="13" customFormat="1" ht="11.25">
      <c r="B112" s="201"/>
      <c r="C112" s="202"/>
      <c r="D112" s="194" t="s">
        <v>192</v>
      </c>
      <c r="E112" s="203" t="s">
        <v>19</v>
      </c>
      <c r="F112" s="204" t="s">
        <v>200</v>
      </c>
      <c r="G112" s="202"/>
      <c r="H112" s="203" t="s">
        <v>19</v>
      </c>
      <c r="I112" s="205"/>
      <c r="J112" s="202"/>
      <c r="K112" s="202"/>
      <c r="L112" s="206"/>
      <c r="M112" s="207"/>
      <c r="N112" s="208"/>
      <c r="O112" s="208"/>
      <c r="P112" s="208"/>
      <c r="Q112" s="208"/>
      <c r="R112" s="208"/>
      <c r="S112" s="208"/>
      <c r="T112" s="209"/>
      <c r="AT112" s="210" t="s">
        <v>192</v>
      </c>
      <c r="AU112" s="210" t="s">
        <v>86</v>
      </c>
      <c r="AV112" s="13" t="s">
        <v>84</v>
      </c>
      <c r="AW112" s="13" t="s">
        <v>37</v>
      </c>
      <c r="AX112" s="13" t="s">
        <v>77</v>
      </c>
      <c r="AY112" s="210" t="s">
        <v>179</v>
      </c>
    </row>
    <row r="113" spans="1:65" s="13" customFormat="1" ht="22.5">
      <c r="B113" s="201"/>
      <c r="C113" s="202"/>
      <c r="D113" s="194" t="s">
        <v>192</v>
      </c>
      <c r="E113" s="203" t="s">
        <v>19</v>
      </c>
      <c r="F113" s="204" t="s">
        <v>203</v>
      </c>
      <c r="G113" s="202"/>
      <c r="H113" s="203" t="s">
        <v>19</v>
      </c>
      <c r="I113" s="205"/>
      <c r="J113" s="202"/>
      <c r="K113" s="202"/>
      <c r="L113" s="206"/>
      <c r="M113" s="207"/>
      <c r="N113" s="208"/>
      <c r="O113" s="208"/>
      <c r="P113" s="208"/>
      <c r="Q113" s="208"/>
      <c r="R113" s="208"/>
      <c r="S113" s="208"/>
      <c r="T113" s="209"/>
      <c r="AT113" s="210" t="s">
        <v>192</v>
      </c>
      <c r="AU113" s="210" t="s">
        <v>86</v>
      </c>
      <c r="AV113" s="13" t="s">
        <v>84</v>
      </c>
      <c r="AW113" s="13" t="s">
        <v>37</v>
      </c>
      <c r="AX113" s="13" t="s">
        <v>77</v>
      </c>
      <c r="AY113" s="210" t="s">
        <v>179</v>
      </c>
    </row>
    <row r="114" spans="1:65" s="13" customFormat="1" ht="11.25">
      <c r="B114" s="201"/>
      <c r="C114" s="202"/>
      <c r="D114" s="194" t="s">
        <v>192</v>
      </c>
      <c r="E114" s="203" t="s">
        <v>19</v>
      </c>
      <c r="F114" s="204" t="s">
        <v>929</v>
      </c>
      <c r="G114" s="202"/>
      <c r="H114" s="203" t="s">
        <v>19</v>
      </c>
      <c r="I114" s="205"/>
      <c r="J114" s="202"/>
      <c r="K114" s="202"/>
      <c r="L114" s="206"/>
      <c r="M114" s="207"/>
      <c r="N114" s="208"/>
      <c r="O114" s="208"/>
      <c r="P114" s="208"/>
      <c r="Q114" s="208"/>
      <c r="R114" s="208"/>
      <c r="S114" s="208"/>
      <c r="T114" s="209"/>
      <c r="AT114" s="210" t="s">
        <v>192</v>
      </c>
      <c r="AU114" s="210" t="s">
        <v>86</v>
      </c>
      <c r="AV114" s="13" t="s">
        <v>84</v>
      </c>
      <c r="AW114" s="13" t="s">
        <v>37</v>
      </c>
      <c r="AX114" s="13" t="s">
        <v>77</v>
      </c>
      <c r="AY114" s="210" t="s">
        <v>179</v>
      </c>
    </row>
    <row r="115" spans="1:65" s="14" customFormat="1" ht="11.25">
      <c r="B115" s="211"/>
      <c r="C115" s="212"/>
      <c r="D115" s="194" t="s">
        <v>192</v>
      </c>
      <c r="E115" s="213" t="s">
        <v>19</v>
      </c>
      <c r="F115" s="214" t="s">
        <v>204</v>
      </c>
      <c r="G115" s="212"/>
      <c r="H115" s="215">
        <v>1</v>
      </c>
      <c r="I115" s="216"/>
      <c r="J115" s="212"/>
      <c r="K115" s="212"/>
      <c r="L115" s="217"/>
      <c r="M115" s="218"/>
      <c r="N115" s="219"/>
      <c r="O115" s="219"/>
      <c r="P115" s="219"/>
      <c r="Q115" s="219"/>
      <c r="R115" s="219"/>
      <c r="S115" s="219"/>
      <c r="T115" s="220"/>
      <c r="AT115" s="221" t="s">
        <v>192</v>
      </c>
      <c r="AU115" s="221" t="s">
        <v>86</v>
      </c>
      <c r="AV115" s="14" t="s">
        <v>86</v>
      </c>
      <c r="AW115" s="14" t="s">
        <v>37</v>
      </c>
      <c r="AX115" s="14" t="s">
        <v>84</v>
      </c>
      <c r="AY115" s="221" t="s">
        <v>179</v>
      </c>
    </row>
    <row r="116" spans="1:65" s="2" customFormat="1" ht="16.5" customHeight="1">
      <c r="A116" s="37"/>
      <c r="B116" s="38"/>
      <c r="C116" s="181" t="s">
        <v>94</v>
      </c>
      <c r="D116" s="181" t="s">
        <v>181</v>
      </c>
      <c r="E116" s="182" t="s">
        <v>214</v>
      </c>
      <c r="F116" s="183" t="s">
        <v>215</v>
      </c>
      <c r="G116" s="184" t="s">
        <v>216</v>
      </c>
      <c r="H116" s="185">
        <v>2</v>
      </c>
      <c r="I116" s="186"/>
      <c r="J116" s="187">
        <f>ROUND(I116*H116,2)</f>
        <v>0</v>
      </c>
      <c r="K116" s="183" t="s">
        <v>185</v>
      </c>
      <c r="L116" s="42"/>
      <c r="M116" s="188" t="s">
        <v>19</v>
      </c>
      <c r="N116" s="189" t="s">
        <v>48</v>
      </c>
      <c r="O116" s="67"/>
      <c r="P116" s="190">
        <f>O116*H116</f>
        <v>0</v>
      </c>
      <c r="Q116" s="190">
        <v>0</v>
      </c>
      <c r="R116" s="190">
        <f>Q116*H116</f>
        <v>0</v>
      </c>
      <c r="S116" s="190">
        <v>0.20499999999999999</v>
      </c>
      <c r="T116" s="191">
        <f>S116*H116</f>
        <v>0.41</v>
      </c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R116" s="192" t="s">
        <v>186</v>
      </c>
      <c r="AT116" s="192" t="s">
        <v>181</v>
      </c>
      <c r="AU116" s="192" t="s">
        <v>86</v>
      </c>
      <c r="AY116" s="20" t="s">
        <v>179</v>
      </c>
      <c r="BE116" s="193">
        <f>IF(N116="základní",J116,0)</f>
        <v>0</v>
      </c>
      <c r="BF116" s="193">
        <f>IF(N116="snížená",J116,0)</f>
        <v>0</v>
      </c>
      <c r="BG116" s="193">
        <f>IF(N116="zákl. přenesená",J116,0)</f>
        <v>0</v>
      </c>
      <c r="BH116" s="193">
        <f>IF(N116="sníž. přenesená",J116,0)</f>
        <v>0</v>
      </c>
      <c r="BI116" s="193">
        <f>IF(N116="nulová",J116,0)</f>
        <v>0</v>
      </c>
      <c r="BJ116" s="20" t="s">
        <v>84</v>
      </c>
      <c r="BK116" s="193">
        <f>ROUND(I116*H116,2)</f>
        <v>0</v>
      </c>
      <c r="BL116" s="20" t="s">
        <v>186</v>
      </c>
      <c r="BM116" s="192" t="s">
        <v>1222</v>
      </c>
    </row>
    <row r="117" spans="1:65" s="2" customFormat="1" ht="29.25">
      <c r="A117" s="37"/>
      <c r="B117" s="38"/>
      <c r="C117" s="39"/>
      <c r="D117" s="194" t="s">
        <v>188</v>
      </c>
      <c r="E117" s="39"/>
      <c r="F117" s="195" t="s">
        <v>218</v>
      </c>
      <c r="G117" s="39"/>
      <c r="H117" s="39"/>
      <c r="I117" s="196"/>
      <c r="J117" s="39"/>
      <c r="K117" s="39"/>
      <c r="L117" s="42"/>
      <c r="M117" s="197"/>
      <c r="N117" s="198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188</v>
      </c>
      <c r="AU117" s="20" t="s">
        <v>86</v>
      </c>
    </row>
    <row r="118" spans="1:65" s="2" customFormat="1" ht="11.25">
      <c r="A118" s="37"/>
      <c r="B118" s="38"/>
      <c r="C118" s="39"/>
      <c r="D118" s="199" t="s">
        <v>190</v>
      </c>
      <c r="E118" s="39"/>
      <c r="F118" s="200" t="s">
        <v>219</v>
      </c>
      <c r="G118" s="39"/>
      <c r="H118" s="39"/>
      <c r="I118" s="196"/>
      <c r="J118" s="39"/>
      <c r="K118" s="39"/>
      <c r="L118" s="42"/>
      <c r="M118" s="197"/>
      <c r="N118" s="198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190</v>
      </c>
      <c r="AU118" s="20" t="s">
        <v>86</v>
      </c>
    </row>
    <row r="119" spans="1:65" s="13" customFormat="1" ht="22.5">
      <c r="B119" s="201"/>
      <c r="C119" s="202"/>
      <c r="D119" s="194" t="s">
        <v>192</v>
      </c>
      <c r="E119" s="203" t="s">
        <v>19</v>
      </c>
      <c r="F119" s="204" t="s">
        <v>224</v>
      </c>
      <c r="G119" s="202"/>
      <c r="H119" s="203" t="s">
        <v>19</v>
      </c>
      <c r="I119" s="205"/>
      <c r="J119" s="202"/>
      <c r="K119" s="202"/>
      <c r="L119" s="206"/>
      <c r="M119" s="207"/>
      <c r="N119" s="208"/>
      <c r="O119" s="208"/>
      <c r="P119" s="208"/>
      <c r="Q119" s="208"/>
      <c r="R119" s="208"/>
      <c r="S119" s="208"/>
      <c r="T119" s="209"/>
      <c r="AT119" s="210" t="s">
        <v>192</v>
      </c>
      <c r="AU119" s="210" t="s">
        <v>86</v>
      </c>
      <c r="AV119" s="13" t="s">
        <v>84</v>
      </c>
      <c r="AW119" s="13" t="s">
        <v>37</v>
      </c>
      <c r="AX119" s="13" t="s">
        <v>77</v>
      </c>
      <c r="AY119" s="210" t="s">
        <v>179</v>
      </c>
    </row>
    <row r="120" spans="1:65" s="13" customFormat="1" ht="22.5">
      <c r="B120" s="201"/>
      <c r="C120" s="202"/>
      <c r="D120" s="194" t="s">
        <v>192</v>
      </c>
      <c r="E120" s="203" t="s">
        <v>19</v>
      </c>
      <c r="F120" s="204" t="s">
        <v>930</v>
      </c>
      <c r="G120" s="202"/>
      <c r="H120" s="203" t="s">
        <v>19</v>
      </c>
      <c r="I120" s="205"/>
      <c r="J120" s="202"/>
      <c r="K120" s="202"/>
      <c r="L120" s="206"/>
      <c r="M120" s="207"/>
      <c r="N120" s="208"/>
      <c r="O120" s="208"/>
      <c r="P120" s="208"/>
      <c r="Q120" s="208"/>
      <c r="R120" s="208"/>
      <c r="S120" s="208"/>
      <c r="T120" s="209"/>
      <c r="AT120" s="210" t="s">
        <v>192</v>
      </c>
      <c r="AU120" s="210" t="s">
        <v>86</v>
      </c>
      <c r="AV120" s="13" t="s">
        <v>84</v>
      </c>
      <c r="AW120" s="13" t="s">
        <v>37</v>
      </c>
      <c r="AX120" s="13" t="s">
        <v>77</v>
      </c>
      <c r="AY120" s="210" t="s">
        <v>179</v>
      </c>
    </row>
    <row r="121" spans="1:65" s="14" customFormat="1" ht="11.25">
      <c r="B121" s="211"/>
      <c r="C121" s="212"/>
      <c r="D121" s="194" t="s">
        <v>192</v>
      </c>
      <c r="E121" s="213" t="s">
        <v>19</v>
      </c>
      <c r="F121" s="214" t="s">
        <v>222</v>
      </c>
      <c r="G121" s="212"/>
      <c r="H121" s="215">
        <v>2</v>
      </c>
      <c r="I121" s="216"/>
      <c r="J121" s="212"/>
      <c r="K121" s="212"/>
      <c r="L121" s="217"/>
      <c r="M121" s="218"/>
      <c r="N121" s="219"/>
      <c r="O121" s="219"/>
      <c r="P121" s="219"/>
      <c r="Q121" s="219"/>
      <c r="R121" s="219"/>
      <c r="S121" s="219"/>
      <c r="T121" s="220"/>
      <c r="AT121" s="221" t="s">
        <v>192</v>
      </c>
      <c r="AU121" s="221" t="s">
        <v>86</v>
      </c>
      <c r="AV121" s="14" t="s">
        <v>86</v>
      </c>
      <c r="AW121" s="14" t="s">
        <v>37</v>
      </c>
      <c r="AX121" s="14" t="s">
        <v>84</v>
      </c>
      <c r="AY121" s="221" t="s">
        <v>179</v>
      </c>
    </row>
    <row r="122" spans="1:65" s="2" customFormat="1" ht="37.9" customHeight="1">
      <c r="A122" s="37"/>
      <c r="B122" s="38"/>
      <c r="C122" s="181" t="s">
        <v>186</v>
      </c>
      <c r="D122" s="181" t="s">
        <v>181</v>
      </c>
      <c r="E122" s="182" t="s">
        <v>1331</v>
      </c>
      <c r="F122" s="183" t="s">
        <v>1332</v>
      </c>
      <c r="G122" s="184" t="s">
        <v>228</v>
      </c>
      <c r="H122" s="185">
        <v>8</v>
      </c>
      <c r="I122" s="186"/>
      <c r="J122" s="187">
        <f>ROUND(I122*H122,2)</f>
        <v>0</v>
      </c>
      <c r="K122" s="183" t="s">
        <v>185</v>
      </c>
      <c r="L122" s="42"/>
      <c r="M122" s="188" t="s">
        <v>19</v>
      </c>
      <c r="N122" s="189" t="s">
        <v>48</v>
      </c>
      <c r="O122" s="67"/>
      <c r="P122" s="190">
        <f>O122*H122</f>
        <v>0</v>
      </c>
      <c r="Q122" s="190">
        <v>0</v>
      </c>
      <c r="R122" s="190">
        <f>Q122*H122</f>
        <v>0</v>
      </c>
      <c r="S122" s="190">
        <v>0</v>
      </c>
      <c r="T122" s="191">
        <f>S122*H122</f>
        <v>0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R122" s="192" t="s">
        <v>186</v>
      </c>
      <c r="AT122" s="192" t="s">
        <v>181</v>
      </c>
      <c r="AU122" s="192" t="s">
        <v>86</v>
      </c>
      <c r="AY122" s="20" t="s">
        <v>179</v>
      </c>
      <c r="BE122" s="193">
        <f>IF(N122="základní",J122,0)</f>
        <v>0</v>
      </c>
      <c r="BF122" s="193">
        <f>IF(N122="snížená",J122,0)</f>
        <v>0</v>
      </c>
      <c r="BG122" s="193">
        <f>IF(N122="zákl. přenesená",J122,0)</f>
        <v>0</v>
      </c>
      <c r="BH122" s="193">
        <f>IF(N122="sníž. přenesená",J122,0)</f>
        <v>0</v>
      </c>
      <c r="BI122" s="193">
        <f>IF(N122="nulová",J122,0)</f>
        <v>0</v>
      </c>
      <c r="BJ122" s="20" t="s">
        <v>84</v>
      </c>
      <c r="BK122" s="193">
        <f>ROUND(I122*H122,2)</f>
        <v>0</v>
      </c>
      <c r="BL122" s="20" t="s">
        <v>186</v>
      </c>
      <c r="BM122" s="192" t="s">
        <v>1333</v>
      </c>
    </row>
    <row r="123" spans="1:65" s="2" customFormat="1" ht="29.25">
      <c r="A123" s="37"/>
      <c r="B123" s="38"/>
      <c r="C123" s="39"/>
      <c r="D123" s="194" t="s">
        <v>188</v>
      </c>
      <c r="E123" s="39"/>
      <c r="F123" s="195" t="s">
        <v>1334</v>
      </c>
      <c r="G123" s="39"/>
      <c r="H123" s="39"/>
      <c r="I123" s="196"/>
      <c r="J123" s="39"/>
      <c r="K123" s="39"/>
      <c r="L123" s="42"/>
      <c r="M123" s="197"/>
      <c r="N123" s="198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188</v>
      </c>
      <c r="AU123" s="20" t="s">
        <v>86</v>
      </c>
    </row>
    <row r="124" spans="1:65" s="2" customFormat="1" ht="11.25">
      <c r="A124" s="37"/>
      <c r="B124" s="38"/>
      <c r="C124" s="39"/>
      <c r="D124" s="199" t="s">
        <v>190</v>
      </c>
      <c r="E124" s="39"/>
      <c r="F124" s="200" t="s">
        <v>1335</v>
      </c>
      <c r="G124" s="39"/>
      <c r="H124" s="39"/>
      <c r="I124" s="196"/>
      <c r="J124" s="39"/>
      <c r="K124" s="39"/>
      <c r="L124" s="42"/>
      <c r="M124" s="197"/>
      <c r="N124" s="198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190</v>
      </c>
      <c r="AU124" s="20" t="s">
        <v>86</v>
      </c>
    </row>
    <row r="125" spans="1:65" s="13" customFormat="1" ht="22.5">
      <c r="B125" s="201"/>
      <c r="C125" s="202"/>
      <c r="D125" s="194" t="s">
        <v>192</v>
      </c>
      <c r="E125" s="203" t="s">
        <v>19</v>
      </c>
      <c r="F125" s="204" t="s">
        <v>1336</v>
      </c>
      <c r="G125" s="202"/>
      <c r="H125" s="203" t="s">
        <v>19</v>
      </c>
      <c r="I125" s="205"/>
      <c r="J125" s="202"/>
      <c r="K125" s="202"/>
      <c r="L125" s="206"/>
      <c r="M125" s="207"/>
      <c r="N125" s="208"/>
      <c r="O125" s="208"/>
      <c r="P125" s="208"/>
      <c r="Q125" s="208"/>
      <c r="R125" s="208"/>
      <c r="S125" s="208"/>
      <c r="T125" s="209"/>
      <c r="AT125" s="210" t="s">
        <v>192</v>
      </c>
      <c r="AU125" s="210" t="s">
        <v>86</v>
      </c>
      <c r="AV125" s="13" t="s">
        <v>84</v>
      </c>
      <c r="AW125" s="13" t="s">
        <v>37</v>
      </c>
      <c r="AX125" s="13" t="s">
        <v>77</v>
      </c>
      <c r="AY125" s="210" t="s">
        <v>179</v>
      </c>
    </row>
    <row r="126" spans="1:65" s="14" customFormat="1" ht="11.25">
      <c r="B126" s="211"/>
      <c r="C126" s="212"/>
      <c r="D126" s="194" t="s">
        <v>192</v>
      </c>
      <c r="E126" s="213" t="s">
        <v>19</v>
      </c>
      <c r="F126" s="214" t="s">
        <v>1337</v>
      </c>
      <c r="G126" s="212"/>
      <c r="H126" s="215">
        <v>5</v>
      </c>
      <c r="I126" s="216"/>
      <c r="J126" s="212"/>
      <c r="K126" s="212"/>
      <c r="L126" s="217"/>
      <c r="M126" s="218"/>
      <c r="N126" s="219"/>
      <c r="O126" s="219"/>
      <c r="P126" s="219"/>
      <c r="Q126" s="219"/>
      <c r="R126" s="219"/>
      <c r="S126" s="219"/>
      <c r="T126" s="220"/>
      <c r="AT126" s="221" t="s">
        <v>192</v>
      </c>
      <c r="AU126" s="221" t="s">
        <v>86</v>
      </c>
      <c r="AV126" s="14" t="s">
        <v>86</v>
      </c>
      <c r="AW126" s="14" t="s">
        <v>37</v>
      </c>
      <c r="AX126" s="14" t="s">
        <v>77</v>
      </c>
      <c r="AY126" s="221" t="s">
        <v>179</v>
      </c>
    </row>
    <row r="127" spans="1:65" s="14" customFormat="1" ht="11.25">
      <c r="B127" s="211"/>
      <c r="C127" s="212"/>
      <c r="D127" s="194" t="s">
        <v>192</v>
      </c>
      <c r="E127" s="213" t="s">
        <v>19</v>
      </c>
      <c r="F127" s="214" t="s">
        <v>1338</v>
      </c>
      <c r="G127" s="212"/>
      <c r="H127" s="215">
        <v>3</v>
      </c>
      <c r="I127" s="216"/>
      <c r="J127" s="212"/>
      <c r="K127" s="212"/>
      <c r="L127" s="217"/>
      <c r="M127" s="218"/>
      <c r="N127" s="219"/>
      <c r="O127" s="219"/>
      <c r="P127" s="219"/>
      <c r="Q127" s="219"/>
      <c r="R127" s="219"/>
      <c r="S127" s="219"/>
      <c r="T127" s="220"/>
      <c r="AT127" s="221" t="s">
        <v>192</v>
      </c>
      <c r="AU127" s="221" t="s">
        <v>86</v>
      </c>
      <c r="AV127" s="14" t="s">
        <v>86</v>
      </c>
      <c r="AW127" s="14" t="s">
        <v>37</v>
      </c>
      <c r="AX127" s="14" t="s">
        <v>77</v>
      </c>
      <c r="AY127" s="221" t="s">
        <v>179</v>
      </c>
    </row>
    <row r="128" spans="1:65" s="15" customFormat="1" ht="11.25">
      <c r="B128" s="222"/>
      <c r="C128" s="223"/>
      <c r="D128" s="194" t="s">
        <v>192</v>
      </c>
      <c r="E128" s="224" t="s">
        <v>19</v>
      </c>
      <c r="F128" s="225" t="s">
        <v>205</v>
      </c>
      <c r="G128" s="223"/>
      <c r="H128" s="226">
        <v>8</v>
      </c>
      <c r="I128" s="227"/>
      <c r="J128" s="223"/>
      <c r="K128" s="223"/>
      <c r="L128" s="228"/>
      <c r="M128" s="229"/>
      <c r="N128" s="230"/>
      <c r="O128" s="230"/>
      <c r="P128" s="230"/>
      <c r="Q128" s="230"/>
      <c r="R128" s="230"/>
      <c r="S128" s="230"/>
      <c r="T128" s="231"/>
      <c r="AT128" s="232" t="s">
        <v>192</v>
      </c>
      <c r="AU128" s="232" t="s">
        <v>86</v>
      </c>
      <c r="AV128" s="15" t="s">
        <v>186</v>
      </c>
      <c r="AW128" s="15" t="s">
        <v>37</v>
      </c>
      <c r="AX128" s="15" t="s">
        <v>84</v>
      </c>
      <c r="AY128" s="232" t="s">
        <v>179</v>
      </c>
    </row>
    <row r="129" spans="1:65" s="2" customFormat="1" ht="33" customHeight="1">
      <c r="A129" s="37"/>
      <c r="B129" s="38"/>
      <c r="C129" s="181" t="s">
        <v>225</v>
      </c>
      <c r="D129" s="181" t="s">
        <v>181</v>
      </c>
      <c r="E129" s="182" t="s">
        <v>226</v>
      </c>
      <c r="F129" s="183" t="s">
        <v>227</v>
      </c>
      <c r="G129" s="184" t="s">
        <v>228</v>
      </c>
      <c r="H129" s="185">
        <v>6.4</v>
      </c>
      <c r="I129" s="186"/>
      <c r="J129" s="187">
        <f>ROUND(I129*H129,2)</f>
        <v>0</v>
      </c>
      <c r="K129" s="183" t="s">
        <v>185</v>
      </c>
      <c r="L129" s="42"/>
      <c r="M129" s="188" t="s">
        <v>19</v>
      </c>
      <c r="N129" s="189" t="s">
        <v>48</v>
      </c>
      <c r="O129" s="67"/>
      <c r="P129" s="190">
        <f>O129*H129</f>
        <v>0</v>
      </c>
      <c r="Q129" s="190">
        <v>0</v>
      </c>
      <c r="R129" s="190">
        <f>Q129*H129</f>
        <v>0</v>
      </c>
      <c r="S129" s="190">
        <v>0</v>
      </c>
      <c r="T129" s="191">
        <f>S129*H129</f>
        <v>0</v>
      </c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R129" s="192" t="s">
        <v>186</v>
      </c>
      <c r="AT129" s="192" t="s">
        <v>181</v>
      </c>
      <c r="AU129" s="192" t="s">
        <v>86</v>
      </c>
      <c r="AY129" s="20" t="s">
        <v>179</v>
      </c>
      <c r="BE129" s="193">
        <f>IF(N129="základní",J129,0)</f>
        <v>0</v>
      </c>
      <c r="BF129" s="193">
        <f>IF(N129="snížená",J129,0)</f>
        <v>0</v>
      </c>
      <c r="BG129" s="193">
        <f>IF(N129="zákl. přenesená",J129,0)</f>
        <v>0</v>
      </c>
      <c r="BH129" s="193">
        <f>IF(N129="sníž. přenesená",J129,0)</f>
        <v>0</v>
      </c>
      <c r="BI129" s="193">
        <f>IF(N129="nulová",J129,0)</f>
        <v>0</v>
      </c>
      <c r="BJ129" s="20" t="s">
        <v>84</v>
      </c>
      <c r="BK129" s="193">
        <f>ROUND(I129*H129,2)</f>
        <v>0</v>
      </c>
      <c r="BL129" s="20" t="s">
        <v>186</v>
      </c>
      <c r="BM129" s="192" t="s">
        <v>229</v>
      </c>
    </row>
    <row r="130" spans="1:65" s="2" customFormat="1" ht="29.25">
      <c r="A130" s="37"/>
      <c r="B130" s="38"/>
      <c r="C130" s="39"/>
      <c r="D130" s="194" t="s">
        <v>188</v>
      </c>
      <c r="E130" s="39"/>
      <c r="F130" s="195" t="s">
        <v>230</v>
      </c>
      <c r="G130" s="39"/>
      <c r="H130" s="39"/>
      <c r="I130" s="196"/>
      <c r="J130" s="39"/>
      <c r="K130" s="39"/>
      <c r="L130" s="42"/>
      <c r="M130" s="197"/>
      <c r="N130" s="198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188</v>
      </c>
      <c r="AU130" s="20" t="s">
        <v>86</v>
      </c>
    </row>
    <row r="131" spans="1:65" s="2" customFormat="1" ht="11.25">
      <c r="A131" s="37"/>
      <c r="B131" s="38"/>
      <c r="C131" s="39"/>
      <c r="D131" s="199" t="s">
        <v>190</v>
      </c>
      <c r="E131" s="39"/>
      <c r="F131" s="200" t="s">
        <v>231</v>
      </c>
      <c r="G131" s="39"/>
      <c r="H131" s="39"/>
      <c r="I131" s="196"/>
      <c r="J131" s="39"/>
      <c r="K131" s="39"/>
      <c r="L131" s="42"/>
      <c r="M131" s="197"/>
      <c r="N131" s="198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190</v>
      </c>
      <c r="AU131" s="20" t="s">
        <v>86</v>
      </c>
    </row>
    <row r="132" spans="1:65" s="13" customFormat="1" ht="22.5">
      <c r="B132" s="201"/>
      <c r="C132" s="202"/>
      <c r="D132" s="194" t="s">
        <v>192</v>
      </c>
      <c r="E132" s="203" t="s">
        <v>19</v>
      </c>
      <c r="F132" s="204" t="s">
        <v>1339</v>
      </c>
      <c r="G132" s="202"/>
      <c r="H132" s="203" t="s">
        <v>19</v>
      </c>
      <c r="I132" s="205"/>
      <c r="J132" s="202"/>
      <c r="K132" s="202"/>
      <c r="L132" s="206"/>
      <c r="M132" s="207"/>
      <c r="N132" s="208"/>
      <c r="O132" s="208"/>
      <c r="P132" s="208"/>
      <c r="Q132" s="208"/>
      <c r="R132" s="208"/>
      <c r="S132" s="208"/>
      <c r="T132" s="209"/>
      <c r="AT132" s="210" t="s">
        <v>192</v>
      </c>
      <c r="AU132" s="210" t="s">
        <v>86</v>
      </c>
      <c r="AV132" s="13" t="s">
        <v>84</v>
      </c>
      <c r="AW132" s="13" t="s">
        <v>37</v>
      </c>
      <c r="AX132" s="13" t="s">
        <v>77</v>
      </c>
      <c r="AY132" s="210" t="s">
        <v>179</v>
      </c>
    </row>
    <row r="133" spans="1:65" s="14" customFormat="1" ht="11.25">
      <c r="B133" s="211"/>
      <c r="C133" s="212"/>
      <c r="D133" s="194" t="s">
        <v>192</v>
      </c>
      <c r="E133" s="213" t="s">
        <v>19</v>
      </c>
      <c r="F133" s="214" t="s">
        <v>1340</v>
      </c>
      <c r="G133" s="212"/>
      <c r="H133" s="215">
        <v>6.4</v>
      </c>
      <c r="I133" s="216"/>
      <c r="J133" s="212"/>
      <c r="K133" s="212"/>
      <c r="L133" s="217"/>
      <c r="M133" s="218"/>
      <c r="N133" s="219"/>
      <c r="O133" s="219"/>
      <c r="P133" s="219"/>
      <c r="Q133" s="219"/>
      <c r="R133" s="219"/>
      <c r="S133" s="219"/>
      <c r="T133" s="220"/>
      <c r="AT133" s="221" t="s">
        <v>192</v>
      </c>
      <c r="AU133" s="221" t="s">
        <v>86</v>
      </c>
      <c r="AV133" s="14" t="s">
        <v>86</v>
      </c>
      <c r="AW133" s="14" t="s">
        <v>37</v>
      </c>
      <c r="AX133" s="14" t="s">
        <v>84</v>
      </c>
      <c r="AY133" s="221" t="s">
        <v>179</v>
      </c>
    </row>
    <row r="134" spans="1:65" s="2" customFormat="1" ht="33" customHeight="1">
      <c r="A134" s="37"/>
      <c r="B134" s="38"/>
      <c r="C134" s="181" t="s">
        <v>236</v>
      </c>
      <c r="D134" s="181" t="s">
        <v>181</v>
      </c>
      <c r="E134" s="182" t="s">
        <v>237</v>
      </c>
      <c r="F134" s="183" t="s">
        <v>238</v>
      </c>
      <c r="G134" s="184" t="s">
        <v>228</v>
      </c>
      <c r="H134" s="185">
        <v>0.65300000000000002</v>
      </c>
      <c r="I134" s="186"/>
      <c r="J134" s="187">
        <f>ROUND(I134*H134,2)</f>
        <v>0</v>
      </c>
      <c r="K134" s="183" t="s">
        <v>185</v>
      </c>
      <c r="L134" s="42"/>
      <c r="M134" s="188" t="s">
        <v>19</v>
      </c>
      <c r="N134" s="189" t="s">
        <v>48</v>
      </c>
      <c r="O134" s="67"/>
      <c r="P134" s="190">
        <f>O134*H134</f>
        <v>0</v>
      </c>
      <c r="Q134" s="190">
        <v>0</v>
      </c>
      <c r="R134" s="190">
        <f>Q134*H134</f>
        <v>0</v>
      </c>
      <c r="S134" s="190">
        <v>0</v>
      </c>
      <c r="T134" s="191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192" t="s">
        <v>186</v>
      </c>
      <c r="AT134" s="192" t="s">
        <v>181</v>
      </c>
      <c r="AU134" s="192" t="s">
        <v>86</v>
      </c>
      <c r="AY134" s="20" t="s">
        <v>179</v>
      </c>
      <c r="BE134" s="193">
        <f>IF(N134="základní",J134,0)</f>
        <v>0</v>
      </c>
      <c r="BF134" s="193">
        <f>IF(N134="snížená",J134,0)</f>
        <v>0</v>
      </c>
      <c r="BG134" s="193">
        <f>IF(N134="zákl. přenesená",J134,0)</f>
        <v>0</v>
      </c>
      <c r="BH134" s="193">
        <f>IF(N134="sníž. přenesená",J134,0)</f>
        <v>0</v>
      </c>
      <c r="BI134" s="193">
        <f>IF(N134="nulová",J134,0)</f>
        <v>0</v>
      </c>
      <c r="BJ134" s="20" t="s">
        <v>84</v>
      </c>
      <c r="BK134" s="193">
        <f>ROUND(I134*H134,2)</f>
        <v>0</v>
      </c>
      <c r="BL134" s="20" t="s">
        <v>186</v>
      </c>
      <c r="BM134" s="192" t="s">
        <v>239</v>
      </c>
    </row>
    <row r="135" spans="1:65" s="2" customFormat="1" ht="19.5">
      <c r="A135" s="37"/>
      <c r="B135" s="38"/>
      <c r="C135" s="39"/>
      <c r="D135" s="194" t="s">
        <v>188</v>
      </c>
      <c r="E135" s="39"/>
      <c r="F135" s="195" t="s">
        <v>240</v>
      </c>
      <c r="G135" s="39"/>
      <c r="H135" s="39"/>
      <c r="I135" s="196"/>
      <c r="J135" s="39"/>
      <c r="K135" s="39"/>
      <c r="L135" s="42"/>
      <c r="M135" s="197"/>
      <c r="N135" s="198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188</v>
      </c>
      <c r="AU135" s="20" t="s">
        <v>86</v>
      </c>
    </row>
    <row r="136" spans="1:65" s="2" customFormat="1" ht="11.25">
      <c r="A136" s="37"/>
      <c r="B136" s="38"/>
      <c r="C136" s="39"/>
      <c r="D136" s="199" t="s">
        <v>190</v>
      </c>
      <c r="E136" s="39"/>
      <c r="F136" s="200" t="s">
        <v>241</v>
      </c>
      <c r="G136" s="39"/>
      <c r="H136" s="39"/>
      <c r="I136" s="196"/>
      <c r="J136" s="39"/>
      <c r="K136" s="39"/>
      <c r="L136" s="42"/>
      <c r="M136" s="197"/>
      <c r="N136" s="198"/>
      <c r="O136" s="67"/>
      <c r="P136" s="67"/>
      <c r="Q136" s="67"/>
      <c r="R136" s="67"/>
      <c r="S136" s="67"/>
      <c r="T136" s="68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T136" s="20" t="s">
        <v>190</v>
      </c>
      <c r="AU136" s="20" t="s">
        <v>86</v>
      </c>
    </row>
    <row r="137" spans="1:65" s="13" customFormat="1" ht="22.5">
      <c r="B137" s="201"/>
      <c r="C137" s="202"/>
      <c r="D137" s="194" t="s">
        <v>192</v>
      </c>
      <c r="E137" s="203" t="s">
        <v>19</v>
      </c>
      <c r="F137" s="204" t="s">
        <v>242</v>
      </c>
      <c r="G137" s="202"/>
      <c r="H137" s="203" t="s">
        <v>19</v>
      </c>
      <c r="I137" s="205"/>
      <c r="J137" s="202"/>
      <c r="K137" s="202"/>
      <c r="L137" s="206"/>
      <c r="M137" s="207"/>
      <c r="N137" s="208"/>
      <c r="O137" s="208"/>
      <c r="P137" s="208"/>
      <c r="Q137" s="208"/>
      <c r="R137" s="208"/>
      <c r="S137" s="208"/>
      <c r="T137" s="209"/>
      <c r="AT137" s="210" t="s">
        <v>192</v>
      </c>
      <c r="AU137" s="210" t="s">
        <v>86</v>
      </c>
      <c r="AV137" s="13" t="s">
        <v>84</v>
      </c>
      <c r="AW137" s="13" t="s">
        <v>37</v>
      </c>
      <c r="AX137" s="13" t="s">
        <v>77</v>
      </c>
      <c r="AY137" s="210" t="s">
        <v>179</v>
      </c>
    </row>
    <row r="138" spans="1:65" s="13" customFormat="1" ht="11.25">
      <c r="B138" s="201"/>
      <c r="C138" s="202"/>
      <c r="D138" s="194" t="s">
        <v>192</v>
      </c>
      <c r="E138" s="203" t="s">
        <v>19</v>
      </c>
      <c r="F138" s="204" t="s">
        <v>243</v>
      </c>
      <c r="G138" s="202"/>
      <c r="H138" s="203" t="s">
        <v>19</v>
      </c>
      <c r="I138" s="205"/>
      <c r="J138" s="202"/>
      <c r="K138" s="202"/>
      <c r="L138" s="206"/>
      <c r="M138" s="207"/>
      <c r="N138" s="208"/>
      <c r="O138" s="208"/>
      <c r="P138" s="208"/>
      <c r="Q138" s="208"/>
      <c r="R138" s="208"/>
      <c r="S138" s="208"/>
      <c r="T138" s="209"/>
      <c r="AT138" s="210" t="s">
        <v>192</v>
      </c>
      <c r="AU138" s="210" t="s">
        <v>86</v>
      </c>
      <c r="AV138" s="13" t="s">
        <v>84</v>
      </c>
      <c r="AW138" s="13" t="s">
        <v>37</v>
      </c>
      <c r="AX138" s="13" t="s">
        <v>77</v>
      </c>
      <c r="AY138" s="210" t="s">
        <v>179</v>
      </c>
    </row>
    <row r="139" spans="1:65" s="14" customFormat="1" ht="11.25">
      <c r="B139" s="211"/>
      <c r="C139" s="212"/>
      <c r="D139" s="194" t="s">
        <v>192</v>
      </c>
      <c r="E139" s="213" t="s">
        <v>19</v>
      </c>
      <c r="F139" s="214" t="s">
        <v>244</v>
      </c>
      <c r="G139" s="212"/>
      <c r="H139" s="215">
        <v>0.65300000000000002</v>
      </c>
      <c r="I139" s="216"/>
      <c r="J139" s="212"/>
      <c r="K139" s="212"/>
      <c r="L139" s="217"/>
      <c r="M139" s="218"/>
      <c r="N139" s="219"/>
      <c r="O139" s="219"/>
      <c r="P139" s="219"/>
      <c r="Q139" s="219"/>
      <c r="R139" s="219"/>
      <c r="S139" s="219"/>
      <c r="T139" s="220"/>
      <c r="AT139" s="221" t="s">
        <v>192</v>
      </c>
      <c r="AU139" s="221" t="s">
        <v>86</v>
      </c>
      <c r="AV139" s="14" t="s">
        <v>86</v>
      </c>
      <c r="AW139" s="14" t="s">
        <v>37</v>
      </c>
      <c r="AX139" s="14" t="s">
        <v>84</v>
      </c>
      <c r="AY139" s="221" t="s">
        <v>179</v>
      </c>
    </row>
    <row r="140" spans="1:65" s="2" customFormat="1" ht="33" customHeight="1">
      <c r="A140" s="37"/>
      <c r="B140" s="38"/>
      <c r="C140" s="181" t="s">
        <v>245</v>
      </c>
      <c r="D140" s="181" t="s">
        <v>181</v>
      </c>
      <c r="E140" s="182" t="s">
        <v>246</v>
      </c>
      <c r="F140" s="183" t="s">
        <v>247</v>
      </c>
      <c r="G140" s="184" t="s">
        <v>228</v>
      </c>
      <c r="H140" s="185">
        <v>0.435</v>
      </c>
      <c r="I140" s="186"/>
      <c r="J140" s="187">
        <f>ROUND(I140*H140,2)</f>
        <v>0</v>
      </c>
      <c r="K140" s="183" t="s">
        <v>185</v>
      </c>
      <c r="L140" s="42"/>
      <c r="M140" s="188" t="s">
        <v>19</v>
      </c>
      <c r="N140" s="189" t="s">
        <v>48</v>
      </c>
      <c r="O140" s="67"/>
      <c r="P140" s="190">
        <f>O140*H140</f>
        <v>0</v>
      </c>
      <c r="Q140" s="190">
        <v>0</v>
      </c>
      <c r="R140" s="190">
        <f>Q140*H140</f>
        <v>0</v>
      </c>
      <c r="S140" s="190">
        <v>0</v>
      </c>
      <c r="T140" s="191">
        <f>S140*H140</f>
        <v>0</v>
      </c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R140" s="192" t="s">
        <v>186</v>
      </c>
      <c r="AT140" s="192" t="s">
        <v>181</v>
      </c>
      <c r="AU140" s="192" t="s">
        <v>86</v>
      </c>
      <c r="AY140" s="20" t="s">
        <v>179</v>
      </c>
      <c r="BE140" s="193">
        <f>IF(N140="základní",J140,0)</f>
        <v>0</v>
      </c>
      <c r="BF140" s="193">
        <f>IF(N140="snížená",J140,0)</f>
        <v>0</v>
      </c>
      <c r="BG140" s="193">
        <f>IF(N140="zákl. přenesená",J140,0)</f>
        <v>0</v>
      </c>
      <c r="BH140" s="193">
        <f>IF(N140="sníž. přenesená",J140,0)</f>
        <v>0</v>
      </c>
      <c r="BI140" s="193">
        <f>IF(N140="nulová",J140,0)</f>
        <v>0</v>
      </c>
      <c r="BJ140" s="20" t="s">
        <v>84</v>
      </c>
      <c r="BK140" s="193">
        <f>ROUND(I140*H140,2)</f>
        <v>0</v>
      </c>
      <c r="BL140" s="20" t="s">
        <v>186</v>
      </c>
      <c r="BM140" s="192" t="s">
        <v>248</v>
      </c>
    </row>
    <row r="141" spans="1:65" s="2" customFormat="1" ht="19.5">
      <c r="A141" s="37"/>
      <c r="B141" s="38"/>
      <c r="C141" s="39"/>
      <c r="D141" s="194" t="s">
        <v>188</v>
      </c>
      <c r="E141" s="39"/>
      <c r="F141" s="195" t="s">
        <v>249</v>
      </c>
      <c r="G141" s="39"/>
      <c r="H141" s="39"/>
      <c r="I141" s="196"/>
      <c r="J141" s="39"/>
      <c r="K141" s="39"/>
      <c r="L141" s="42"/>
      <c r="M141" s="197"/>
      <c r="N141" s="198"/>
      <c r="O141" s="67"/>
      <c r="P141" s="67"/>
      <c r="Q141" s="67"/>
      <c r="R141" s="67"/>
      <c r="S141" s="67"/>
      <c r="T141" s="68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T141" s="20" t="s">
        <v>188</v>
      </c>
      <c r="AU141" s="20" t="s">
        <v>86</v>
      </c>
    </row>
    <row r="142" spans="1:65" s="2" customFormat="1" ht="11.25">
      <c r="A142" s="37"/>
      <c r="B142" s="38"/>
      <c r="C142" s="39"/>
      <c r="D142" s="199" t="s">
        <v>190</v>
      </c>
      <c r="E142" s="39"/>
      <c r="F142" s="200" t="s">
        <v>250</v>
      </c>
      <c r="G142" s="39"/>
      <c r="H142" s="39"/>
      <c r="I142" s="196"/>
      <c r="J142" s="39"/>
      <c r="K142" s="39"/>
      <c r="L142" s="42"/>
      <c r="M142" s="197"/>
      <c r="N142" s="198"/>
      <c r="O142" s="67"/>
      <c r="P142" s="67"/>
      <c r="Q142" s="67"/>
      <c r="R142" s="67"/>
      <c r="S142" s="67"/>
      <c r="T142" s="68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T142" s="20" t="s">
        <v>190</v>
      </c>
      <c r="AU142" s="20" t="s">
        <v>86</v>
      </c>
    </row>
    <row r="143" spans="1:65" s="13" customFormat="1" ht="22.5">
      <c r="B143" s="201"/>
      <c r="C143" s="202"/>
      <c r="D143" s="194" t="s">
        <v>192</v>
      </c>
      <c r="E143" s="203" t="s">
        <v>19</v>
      </c>
      <c r="F143" s="204" t="s">
        <v>251</v>
      </c>
      <c r="G143" s="202"/>
      <c r="H143" s="203" t="s">
        <v>19</v>
      </c>
      <c r="I143" s="205"/>
      <c r="J143" s="202"/>
      <c r="K143" s="202"/>
      <c r="L143" s="206"/>
      <c r="M143" s="207"/>
      <c r="N143" s="208"/>
      <c r="O143" s="208"/>
      <c r="P143" s="208"/>
      <c r="Q143" s="208"/>
      <c r="R143" s="208"/>
      <c r="S143" s="208"/>
      <c r="T143" s="209"/>
      <c r="AT143" s="210" t="s">
        <v>192</v>
      </c>
      <c r="AU143" s="210" t="s">
        <v>86</v>
      </c>
      <c r="AV143" s="13" t="s">
        <v>84</v>
      </c>
      <c r="AW143" s="13" t="s">
        <v>37</v>
      </c>
      <c r="AX143" s="13" t="s">
        <v>77</v>
      </c>
      <c r="AY143" s="210" t="s">
        <v>179</v>
      </c>
    </row>
    <row r="144" spans="1:65" s="13" customFormat="1" ht="11.25">
      <c r="B144" s="201"/>
      <c r="C144" s="202"/>
      <c r="D144" s="194" t="s">
        <v>192</v>
      </c>
      <c r="E144" s="203" t="s">
        <v>19</v>
      </c>
      <c r="F144" s="204" t="s">
        <v>243</v>
      </c>
      <c r="G144" s="202"/>
      <c r="H144" s="203" t="s">
        <v>19</v>
      </c>
      <c r="I144" s="205"/>
      <c r="J144" s="202"/>
      <c r="K144" s="202"/>
      <c r="L144" s="206"/>
      <c r="M144" s="207"/>
      <c r="N144" s="208"/>
      <c r="O144" s="208"/>
      <c r="P144" s="208"/>
      <c r="Q144" s="208"/>
      <c r="R144" s="208"/>
      <c r="S144" s="208"/>
      <c r="T144" s="209"/>
      <c r="AT144" s="210" t="s">
        <v>192</v>
      </c>
      <c r="AU144" s="210" t="s">
        <v>86</v>
      </c>
      <c r="AV144" s="13" t="s">
        <v>84</v>
      </c>
      <c r="AW144" s="13" t="s">
        <v>37</v>
      </c>
      <c r="AX144" s="13" t="s">
        <v>77</v>
      </c>
      <c r="AY144" s="210" t="s">
        <v>179</v>
      </c>
    </row>
    <row r="145" spans="1:65" s="14" customFormat="1" ht="11.25">
      <c r="B145" s="211"/>
      <c r="C145" s="212"/>
      <c r="D145" s="194" t="s">
        <v>192</v>
      </c>
      <c r="E145" s="213" t="s">
        <v>19</v>
      </c>
      <c r="F145" s="214" t="s">
        <v>252</v>
      </c>
      <c r="G145" s="212"/>
      <c r="H145" s="215">
        <v>0.435</v>
      </c>
      <c r="I145" s="216"/>
      <c r="J145" s="212"/>
      <c r="K145" s="212"/>
      <c r="L145" s="217"/>
      <c r="M145" s="218"/>
      <c r="N145" s="219"/>
      <c r="O145" s="219"/>
      <c r="P145" s="219"/>
      <c r="Q145" s="219"/>
      <c r="R145" s="219"/>
      <c r="S145" s="219"/>
      <c r="T145" s="220"/>
      <c r="AT145" s="221" t="s">
        <v>192</v>
      </c>
      <c r="AU145" s="221" t="s">
        <v>86</v>
      </c>
      <c r="AV145" s="14" t="s">
        <v>86</v>
      </c>
      <c r="AW145" s="14" t="s">
        <v>37</v>
      </c>
      <c r="AX145" s="14" t="s">
        <v>84</v>
      </c>
      <c r="AY145" s="221" t="s">
        <v>179</v>
      </c>
    </row>
    <row r="146" spans="1:65" s="2" customFormat="1" ht="24.2" customHeight="1">
      <c r="A146" s="37"/>
      <c r="B146" s="38"/>
      <c r="C146" s="181" t="s">
        <v>253</v>
      </c>
      <c r="D146" s="181" t="s">
        <v>181</v>
      </c>
      <c r="E146" s="182" t="s">
        <v>254</v>
      </c>
      <c r="F146" s="183" t="s">
        <v>255</v>
      </c>
      <c r="G146" s="184" t="s">
        <v>228</v>
      </c>
      <c r="H146" s="185">
        <v>0.96</v>
      </c>
      <c r="I146" s="186"/>
      <c r="J146" s="187">
        <f>ROUND(I146*H146,2)</f>
        <v>0</v>
      </c>
      <c r="K146" s="183" t="s">
        <v>185</v>
      </c>
      <c r="L146" s="42"/>
      <c r="M146" s="188" t="s">
        <v>19</v>
      </c>
      <c r="N146" s="189" t="s">
        <v>48</v>
      </c>
      <c r="O146" s="67"/>
      <c r="P146" s="190">
        <f>O146*H146</f>
        <v>0</v>
      </c>
      <c r="Q146" s="190">
        <v>0</v>
      </c>
      <c r="R146" s="190">
        <f>Q146*H146</f>
        <v>0</v>
      </c>
      <c r="S146" s="190">
        <v>0</v>
      </c>
      <c r="T146" s="191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92" t="s">
        <v>186</v>
      </c>
      <c r="AT146" s="192" t="s">
        <v>181</v>
      </c>
      <c r="AU146" s="192" t="s">
        <v>86</v>
      </c>
      <c r="AY146" s="20" t="s">
        <v>179</v>
      </c>
      <c r="BE146" s="193">
        <f>IF(N146="základní",J146,0)</f>
        <v>0</v>
      </c>
      <c r="BF146" s="193">
        <f>IF(N146="snížená",J146,0)</f>
        <v>0</v>
      </c>
      <c r="BG146" s="193">
        <f>IF(N146="zákl. přenesená",J146,0)</f>
        <v>0</v>
      </c>
      <c r="BH146" s="193">
        <f>IF(N146="sníž. přenesená",J146,0)</f>
        <v>0</v>
      </c>
      <c r="BI146" s="193">
        <f>IF(N146="nulová",J146,0)</f>
        <v>0</v>
      </c>
      <c r="BJ146" s="20" t="s">
        <v>84</v>
      </c>
      <c r="BK146" s="193">
        <f>ROUND(I146*H146,2)</f>
        <v>0</v>
      </c>
      <c r="BL146" s="20" t="s">
        <v>186</v>
      </c>
      <c r="BM146" s="192" t="s">
        <v>256</v>
      </c>
    </row>
    <row r="147" spans="1:65" s="2" customFormat="1" ht="29.25">
      <c r="A147" s="37"/>
      <c r="B147" s="38"/>
      <c r="C147" s="39"/>
      <c r="D147" s="194" t="s">
        <v>188</v>
      </c>
      <c r="E147" s="39"/>
      <c r="F147" s="195" t="s">
        <v>257</v>
      </c>
      <c r="G147" s="39"/>
      <c r="H147" s="39"/>
      <c r="I147" s="196"/>
      <c r="J147" s="39"/>
      <c r="K147" s="39"/>
      <c r="L147" s="42"/>
      <c r="M147" s="197"/>
      <c r="N147" s="198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188</v>
      </c>
      <c r="AU147" s="20" t="s">
        <v>86</v>
      </c>
    </row>
    <row r="148" spans="1:65" s="2" customFormat="1" ht="11.25">
      <c r="A148" s="37"/>
      <c r="B148" s="38"/>
      <c r="C148" s="39"/>
      <c r="D148" s="199" t="s">
        <v>190</v>
      </c>
      <c r="E148" s="39"/>
      <c r="F148" s="200" t="s">
        <v>258</v>
      </c>
      <c r="G148" s="39"/>
      <c r="H148" s="39"/>
      <c r="I148" s="196"/>
      <c r="J148" s="39"/>
      <c r="K148" s="39"/>
      <c r="L148" s="42"/>
      <c r="M148" s="197"/>
      <c r="N148" s="198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190</v>
      </c>
      <c r="AU148" s="20" t="s">
        <v>86</v>
      </c>
    </row>
    <row r="149" spans="1:65" s="13" customFormat="1" ht="22.5">
      <c r="B149" s="201"/>
      <c r="C149" s="202"/>
      <c r="D149" s="194" t="s">
        <v>192</v>
      </c>
      <c r="E149" s="203" t="s">
        <v>19</v>
      </c>
      <c r="F149" s="204" t="s">
        <v>259</v>
      </c>
      <c r="G149" s="202"/>
      <c r="H149" s="203" t="s">
        <v>19</v>
      </c>
      <c r="I149" s="205"/>
      <c r="J149" s="202"/>
      <c r="K149" s="202"/>
      <c r="L149" s="206"/>
      <c r="M149" s="207"/>
      <c r="N149" s="208"/>
      <c r="O149" s="208"/>
      <c r="P149" s="208"/>
      <c r="Q149" s="208"/>
      <c r="R149" s="208"/>
      <c r="S149" s="208"/>
      <c r="T149" s="209"/>
      <c r="AT149" s="210" t="s">
        <v>192</v>
      </c>
      <c r="AU149" s="210" t="s">
        <v>86</v>
      </c>
      <c r="AV149" s="13" t="s">
        <v>84</v>
      </c>
      <c r="AW149" s="13" t="s">
        <v>37</v>
      </c>
      <c r="AX149" s="13" t="s">
        <v>77</v>
      </c>
      <c r="AY149" s="210" t="s">
        <v>179</v>
      </c>
    </row>
    <row r="150" spans="1:65" s="14" customFormat="1" ht="11.25">
      <c r="B150" s="211"/>
      <c r="C150" s="212"/>
      <c r="D150" s="194" t="s">
        <v>192</v>
      </c>
      <c r="E150" s="213" t="s">
        <v>19</v>
      </c>
      <c r="F150" s="214" t="s">
        <v>1341</v>
      </c>
      <c r="G150" s="212"/>
      <c r="H150" s="215">
        <v>0.96</v>
      </c>
      <c r="I150" s="216"/>
      <c r="J150" s="212"/>
      <c r="K150" s="212"/>
      <c r="L150" s="217"/>
      <c r="M150" s="218"/>
      <c r="N150" s="219"/>
      <c r="O150" s="219"/>
      <c r="P150" s="219"/>
      <c r="Q150" s="219"/>
      <c r="R150" s="219"/>
      <c r="S150" s="219"/>
      <c r="T150" s="220"/>
      <c r="AT150" s="221" t="s">
        <v>192</v>
      </c>
      <c r="AU150" s="221" t="s">
        <v>86</v>
      </c>
      <c r="AV150" s="14" t="s">
        <v>86</v>
      </c>
      <c r="AW150" s="14" t="s">
        <v>37</v>
      </c>
      <c r="AX150" s="14" t="s">
        <v>84</v>
      </c>
      <c r="AY150" s="221" t="s">
        <v>179</v>
      </c>
    </row>
    <row r="151" spans="1:65" s="2" customFormat="1" ht="33" customHeight="1">
      <c r="A151" s="37"/>
      <c r="B151" s="38"/>
      <c r="C151" s="181" t="s">
        <v>263</v>
      </c>
      <c r="D151" s="181" t="s">
        <v>181</v>
      </c>
      <c r="E151" s="182" t="s">
        <v>1342</v>
      </c>
      <c r="F151" s="183" t="s">
        <v>1343</v>
      </c>
      <c r="G151" s="184" t="s">
        <v>184</v>
      </c>
      <c r="H151" s="185">
        <v>19.2</v>
      </c>
      <c r="I151" s="186"/>
      <c r="J151" s="187">
        <f>ROUND(I151*H151,2)</f>
        <v>0</v>
      </c>
      <c r="K151" s="183" t="s">
        <v>185</v>
      </c>
      <c r="L151" s="42"/>
      <c r="M151" s="188" t="s">
        <v>19</v>
      </c>
      <c r="N151" s="189" t="s">
        <v>48</v>
      </c>
      <c r="O151" s="67"/>
      <c r="P151" s="190">
        <f>O151*H151</f>
        <v>0</v>
      </c>
      <c r="Q151" s="190">
        <v>3.0000000000000001E-3</v>
      </c>
      <c r="R151" s="190">
        <f>Q151*H151</f>
        <v>5.7599999999999998E-2</v>
      </c>
      <c r="S151" s="190">
        <v>0</v>
      </c>
      <c r="T151" s="191">
        <f>S151*H151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192" t="s">
        <v>186</v>
      </c>
      <c r="AT151" s="192" t="s">
        <v>181</v>
      </c>
      <c r="AU151" s="192" t="s">
        <v>86</v>
      </c>
      <c r="AY151" s="20" t="s">
        <v>179</v>
      </c>
      <c r="BE151" s="193">
        <f>IF(N151="základní",J151,0)</f>
        <v>0</v>
      </c>
      <c r="BF151" s="193">
        <f>IF(N151="snížená",J151,0)</f>
        <v>0</v>
      </c>
      <c r="BG151" s="193">
        <f>IF(N151="zákl. přenesená",J151,0)</f>
        <v>0</v>
      </c>
      <c r="BH151" s="193">
        <f>IF(N151="sníž. přenesená",J151,0)</f>
        <v>0</v>
      </c>
      <c r="BI151" s="193">
        <f>IF(N151="nulová",J151,0)</f>
        <v>0</v>
      </c>
      <c r="BJ151" s="20" t="s">
        <v>84</v>
      </c>
      <c r="BK151" s="193">
        <f>ROUND(I151*H151,2)</f>
        <v>0</v>
      </c>
      <c r="BL151" s="20" t="s">
        <v>186</v>
      </c>
      <c r="BM151" s="192" t="s">
        <v>1344</v>
      </c>
    </row>
    <row r="152" spans="1:65" s="2" customFormat="1" ht="29.25">
      <c r="A152" s="37"/>
      <c r="B152" s="38"/>
      <c r="C152" s="39"/>
      <c r="D152" s="194" t="s">
        <v>188</v>
      </c>
      <c r="E152" s="39"/>
      <c r="F152" s="195" t="s">
        <v>1345</v>
      </c>
      <c r="G152" s="39"/>
      <c r="H152" s="39"/>
      <c r="I152" s="196"/>
      <c r="J152" s="39"/>
      <c r="K152" s="39"/>
      <c r="L152" s="42"/>
      <c r="M152" s="197"/>
      <c r="N152" s="198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188</v>
      </c>
      <c r="AU152" s="20" t="s">
        <v>86</v>
      </c>
    </row>
    <row r="153" spans="1:65" s="2" customFormat="1" ht="11.25">
      <c r="A153" s="37"/>
      <c r="B153" s="38"/>
      <c r="C153" s="39"/>
      <c r="D153" s="199" t="s">
        <v>190</v>
      </c>
      <c r="E153" s="39"/>
      <c r="F153" s="200" t="s">
        <v>1346</v>
      </c>
      <c r="G153" s="39"/>
      <c r="H153" s="39"/>
      <c r="I153" s="196"/>
      <c r="J153" s="39"/>
      <c r="K153" s="39"/>
      <c r="L153" s="42"/>
      <c r="M153" s="197"/>
      <c r="N153" s="198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190</v>
      </c>
      <c r="AU153" s="20" t="s">
        <v>86</v>
      </c>
    </row>
    <row r="154" spans="1:65" s="13" customFormat="1" ht="11.25">
      <c r="B154" s="201"/>
      <c r="C154" s="202"/>
      <c r="D154" s="194" t="s">
        <v>192</v>
      </c>
      <c r="E154" s="203" t="s">
        <v>19</v>
      </c>
      <c r="F154" s="204" t="s">
        <v>1347</v>
      </c>
      <c r="G154" s="202"/>
      <c r="H154" s="203" t="s">
        <v>19</v>
      </c>
      <c r="I154" s="205"/>
      <c r="J154" s="202"/>
      <c r="K154" s="202"/>
      <c r="L154" s="206"/>
      <c r="M154" s="207"/>
      <c r="N154" s="208"/>
      <c r="O154" s="208"/>
      <c r="P154" s="208"/>
      <c r="Q154" s="208"/>
      <c r="R154" s="208"/>
      <c r="S154" s="208"/>
      <c r="T154" s="209"/>
      <c r="AT154" s="210" t="s">
        <v>192</v>
      </c>
      <c r="AU154" s="210" t="s">
        <v>86</v>
      </c>
      <c r="AV154" s="13" t="s">
        <v>84</v>
      </c>
      <c r="AW154" s="13" t="s">
        <v>37</v>
      </c>
      <c r="AX154" s="13" t="s">
        <v>77</v>
      </c>
      <c r="AY154" s="210" t="s">
        <v>179</v>
      </c>
    </row>
    <row r="155" spans="1:65" s="14" customFormat="1" ht="22.5">
      <c r="B155" s="211"/>
      <c r="C155" s="212"/>
      <c r="D155" s="194" t="s">
        <v>192</v>
      </c>
      <c r="E155" s="213" t="s">
        <v>19</v>
      </c>
      <c r="F155" s="214" t="s">
        <v>1348</v>
      </c>
      <c r="G155" s="212"/>
      <c r="H155" s="215">
        <v>10.8</v>
      </c>
      <c r="I155" s="216"/>
      <c r="J155" s="212"/>
      <c r="K155" s="212"/>
      <c r="L155" s="217"/>
      <c r="M155" s="218"/>
      <c r="N155" s="219"/>
      <c r="O155" s="219"/>
      <c r="P155" s="219"/>
      <c r="Q155" s="219"/>
      <c r="R155" s="219"/>
      <c r="S155" s="219"/>
      <c r="T155" s="220"/>
      <c r="AT155" s="221" t="s">
        <v>192</v>
      </c>
      <c r="AU155" s="221" t="s">
        <v>86</v>
      </c>
      <c r="AV155" s="14" t="s">
        <v>86</v>
      </c>
      <c r="AW155" s="14" t="s">
        <v>37</v>
      </c>
      <c r="AX155" s="14" t="s">
        <v>77</v>
      </c>
      <c r="AY155" s="221" t="s">
        <v>179</v>
      </c>
    </row>
    <row r="156" spans="1:65" s="14" customFormat="1" ht="22.5">
      <c r="B156" s="211"/>
      <c r="C156" s="212"/>
      <c r="D156" s="194" t="s">
        <v>192</v>
      </c>
      <c r="E156" s="213" t="s">
        <v>19</v>
      </c>
      <c r="F156" s="214" t="s">
        <v>1349</v>
      </c>
      <c r="G156" s="212"/>
      <c r="H156" s="215">
        <v>8.4</v>
      </c>
      <c r="I156" s="216"/>
      <c r="J156" s="212"/>
      <c r="K156" s="212"/>
      <c r="L156" s="217"/>
      <c r="M156" s="218"/>
      <c r="N156" s="219"/>
      <c r="O156" s="219"/>
      <c r="P156" s="219"/>
      <c r="Q156" s="219"/>
      <c r="R156" s="219"/>
      <c r="S156" s="219"/>
      <c r="T156" s="220"/>
      <c r="AT156" s="221" t="s">
        <v>192</v>
      </c>
      <c r="AU156" s="221" t="s">
        <v>86</v>
      </c>
      <c r="AV156" s="14" t="s">
        <v>86</v>
      </c>
      <c r="AW156" s="14" t="s">
        <v>37</v>
      </c>
      <c r="AX156" s="14" t="s">
        <v>77</v>
      </c>
      <c r="AY156" s="221" t="s">
        <v>179</v>
      </c>
    </row>
    <row r="157" spans="1:65" s="15" customFormat="1" ht="11.25">
      <c r="B157" s="222"/>
      <c r="C157" s="223"/>
      <c r="D157" s="194" t="s">
        <v>192</v>
      </c>
      <c r="E157" s="224" t="s">
        <v>19</v>
      </c>
      <c r="F157" s="225" t="s">
        <v>205</v>
      </c>
      <c r="G157" s="223"/>
      <c r="H157" s="226">
        <v>19.2</v>
      </c>
      <c r="I157" s="227"/>
      <c r="J157" s="223"/>
      <c r="K157" s="223"/>
      <c r="L157" s="228"/>
      <c r="M157" s="229"/>
      <c r="N157" s="230"/>
      <c r="O157" s="230"/>
      <c r="P157" s="230"/>
      <c r="Q157" s="230"/>
      <c r="R157" s="230"/>
      <c r="S157" s="230"/>
      <c r="T157" s="231"/>
      <c r="AT157" s="232" t="s">
        <v>192</v>
      </c>
      <c r="AU157" s="232" t="s">
        <v>86</v>
      </c>
      <c r="AV157" s="15" t="s">
        <v>186</v>
      </c>
      <c r="AW157" s="15" t="s">
        <v>37</v>
      </c>
      <c r="AX157" s="15" t="s">
        <v>84</v>
      </c>
      <c r="AY157" s="232" t="s">
        <v>179</v>
      </c>
    </row>
    <row r="158" spans="1:65" s="2" customFormat="1" ht="33" customHeight="1">
      <c r="A158" s="37"/>
      <c r="B158" s="38"/>
      <c r="C158" s="181" t="s">
        <v>276</v>
      </c>
      <c r="D158" s="181" t="s">
        <v>181</v>
      </c>
      <c r="E158" s="182" t="s">
        <v>1350</v>
      </c>
      <c r="F158" s="183" t="s">
        <v>1351</v>
      </c>
      <c r="G158" s="184" t="s">
        <v>184</v>
      </c>
      <c r="H158" s="185">
        <v>19.2</v>
      </c>
      <c r="I158" s="186"/>
      <c r="J158" s="187">
        <f>ROUND(I158*H158,2)</f>
        <v>0</v>
      </c>
      <c r="K158" s="183" t="s">
        <v>185</v>
      </c>
      <c r="L158" s="42"/>
      <c r="M158" s="188" t="s">
        <v>19</v>
      </c>
      <c r="N158" s="189" t="s">
        <v>48</v>
      </c>
      <c r="O158" s="67"/>
      <c r="P158" s="190">
        <f>O158*H158</f>
        <v>0</v>
      </c>
      <c r="Q158" s="190">
        <v>0</v>
      </c>
      <c r="R158" s="190">
        <f>Q158*H158</f>
        <v>0</v>
      </c>
      <c r="S158" s="190">
        <v>0</v>
      </c>
      <c r="T158" s="191">
        <f>S158*H158</f>
        <v>0</v>
      </c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R158" s="192" t="s">
        <v>186</v>
      </c>
      <c r="AT158" s="192" t="s">
        <v>181</v>
      </c>
      <c r="AU158" s="192" t="s">
        <v>86</v>
      </c>
      <c r="AY158" s="20" t="s">
        <v>179</v>
      </c>
      <c r="BE158" s="193">
        <f>IF(N158="základní",J158,0)</f>
        <v>0</v>
      </c>
      <c r="BF158" s="193">
        <f>IF(N158="snížená",J158,0)</f>
        <v>0</v>
      </c>
      <c r="BG158" s="193">
        <f>IF(N158="zákl. přenesená",J158,0)</f>
        <v>0</v>
      </c>
      <c r="BH158" s="193">
        <f>IF(N158="sníž. přenesená",J158,0)</f>
        <v>0</v>
      </c>
      <c r="BI158" s="193">
        <f>IF(N158="nulová",J158,0)</f>
        <v>0</v>
      </c>
      <c r="BJ158" s="20" t="s">
        <v>84</v>
      </c>
      <c r="BK158" s="193">
        <f>ROUND(I158*H158,2)</f>
        <v>0</v>
      </c>
      <c r="BL158" s="20" t="s">
        <v>186</v>
      </c>
      <c r="BM158" s="192" t="s">
        <v>1352</v>
      </c>
    </row>
    <row r="159" spans="1:65" s="2" customFormat="1" ht="29.25">
      <c r="A159" s="37"/>
      <c r="B159" s="38"/>
      <c r="C159" s="39"/>
      <c r="D159" s="194" t="s">
        <v>188</v>
      </c>
      <c r="E159" s="39"/>
      <c r="F159" s="195" t="s">
        <v>1353</v>
      </c>
      <c r="G159" s="39"/>
      <c r="H159" s="39"/>
      <c r="I159" s="196"/>
      <c r="J159" s="39"/>
      <c r="K159" s="39"/>
      <c r="L159" s="42"/>
      <c r="M159" s="197"/>
      <c r="N159" s="198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188</v>
      </c>
      <c r="AU159" s="20" t="s">
        <v>86</v>
      </c>
    </row>
    <row r="160" spans="1:65" s="2" customFormat="1" ht="11.25">
      <c r="A160" s="37"/>
      <c r="B160" s="38"/>
      <c r="C160" s="39"/>
      <c r="D160" s="199" t="s">
        <v>190</v>
      </c>
      <c r="E160" s="39"/>
      <c r="F160" s="200" t="s">
        <v>1354</v>
      </c>
      <c r="G160" s="39"/>
      <c r="H160" s="39"/>
      <c r="I160" s="196"/>
      <c r="J160" s="39"/>
      <c r="K160" s="39"/>
      <c r="L160" s="42"/>
      <c r="M160" s="197"/>
      <c r="N160" s="198"/>
      <c r="O160" s="67"/>
      <c r="P160" s="67"/>
      <c r="Q160" s="67"/>
      <c r="R160" s="67"/>
      <c r="S160" s="67"/>
      <c r="T160" s="68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T160" s="20" t="s">
        <v>190</v>
      </c>
      <c r="AU160" s="20" t="s">
        <v>86</v>
      </c>
    </row>
    <row r="161" spans="1:65" s="13" customFormat="1" ht="11.25">
      <c r="B161" s="201"/>
      <c r="C161" s="202"/>
      <c r="D161" s="194" t="s">
        <v>192</v>
      </c>
      <c r="E161" s="203" t="s">
        <v>19</v>
      </c>
      <c r="F161" s="204" t="s">
        <v>1355</v>
      </c>
      <c r="G161" s="202"/>
      <c r="H161" s="203" t="s">
        <v>19</v>
      </c>
      <c r="I161" s="205"/>
      <c r="J161" s="202"/>
      <c r="K161" s="202"/>
      <c r="L161" s="206"/>
      <c r="M161" s="207"/>
      <c r="N161" s="208"/>
      <c r="O161" s="208"/>
      <c r="P161" s="208"/>
      <c r="Q161" s="208"/>
      <c r="R161" s="208"/>
      <c r="S161" s="208"/>
      <c r="T161" s="209"/>
      <c r="AT161" s="210" t="s">
        <v>192</v>
      </c>
      <c r="AU161" s="210" t="s">
        <v>86</v>
      </c>
      <c r="AV161" s="13" t="s">
        <v>84</v>
      </c>
      <c r="AW161" s="13" t="s">
        <v>37</v>
      </c>
      <c r="AX161" s="13" t="s">
        <v>77</v>
      </c>
      <c r="AY161" s="210" t="s">
        <v>179</v>
      </c>
    </row>
    <row r="162" spans="1:65" s="14" customFormat="1" ht="22.5">
      <c r="B162" s="211"/>
      <c r="C162" s="212"/>
      <c r="D162" s="194" t="s">
        <v>192</v>
      </c>
      <c r="E162" s="213" t="s">
        <v>19</v>
      </c>
      <c r="F162" s="214" t="s">
        <v>1348</v>
      </c>
      <c r="G162" s="212"/>
      <c r="H162" s="215">
        <v>10.8</v>
      </c>
      <c r="I162" s="216"/>
      <c r="J162" s="212"/>
      <c r="K162" s="212"/>
      <c r="L162" s="217"/>
      <c r="M162" s="218"/>
      <c r="N162" s="219"/>
      <c r="O162" s="219"/>
      <c r="P162" s="219"/>
      <c r="Q162" s="219"/>
      <c r="R162" s="219"/>
      <c r="S162" s="219"/>
      <c r="T162" s="220"/>
      <c r="AT162" s="221" t="s">
        <v>192</v>
      </c>
      <c r="AU162" s="221" t="s">
        <v>86</v>
      </c>
      <c r="AV162" s="14" t="s">
        <v>86</v>
      </c>
      <c r="AW162" s="14" t="s">
        <v>37</v>
      </c>
      <c r="AX162" s="14" t="s">
        <v>77</v>
      </c>
      <c r="AY162" s="221" t="s">
        <v>179</v>
      </c>
    </row>
    <row r="163" spans="1:65" s="14" customFormat="1" ht="22.5">
      <c r="B163" s="211"/>
      <c r="C163" s="212"/>
      <c r="D163" s="194" t="s">
        <v>192</v>
      </c>
      <c r="E163" s="213" t="s">
        <v>19</v>
      </c>
      <c r="F163" s="214" t="s">
        <v>1349</v>
      </c>
      <c r="G163" s="212"/>
      <c r="H163" s="215">
        <v>8.4</v>
      </c>
      <c r="I163" s="216"/>
      <c r="J163" s="212"/>
      <c r="K163" s="212"/>
      <c r="L163" s="217"/>
      <c r="M163" s="218"/>
      <c r="N163" s="219"/>
      <c r="O163" s="219"/>
      <c r="P163" s="219"/>
      <c r="Q163" s="219"/>
      <c r="R163" s="219"/>
      <c r="S163" s="219"/>
      <c r="T163" s="220"/>
      <c r="AT163" s="221" t="s">
        <v>192</v>
      </c>
      <c r="AU163" s="221" t="s">
        <v>86</v>
      </c>
      <c r="AV163" s="14" t="s">
        <v>86</v>
      </c>
      <c r="AW163" s="14" t="s">
        <v>37</v>
      </c>
      <c r="AX163" s="14" t="s">
        <v>77</v>
      </c>
      <c r="AY163" s="221" t="s">
        <v>179</v>
      </c>
    </row>
    <row r="164" spans="1:65" s="15" customFormat="1" ht="11.25">
      <c r="B164" s="222"/>
      <c r="C164" s="223"/>
      <c r="D164" s="194" t="s">
        <v>192</v>
      </c>
      <c r="E164" s="224" t="s">
        <v>19</v>
      </c>
      <c r="F164" s="225" t="s">
        <v>205</v>
      </c>
      <c r="G164" s="223"/>
      <c r="H164" s="226">
        <v>19.2</v>
      </c>
      <c r="I164" s="227"/>
      <c r="J164" s="223"/>
      <c r="K164" s="223"/>
      <c r="L164" s="228"/>
      <c r="M164" s="229"/>
      <c r="N164" s="230"/>
      <c r="O164" s="230"/>
      <c r="P164" s="230"/>
      <c r="Q164" s="230"/>
      <c r="R164" s="230"/>
      <c r="S164" s="230"/>
      <c r="T164" s="231"/>
      <c r="AT164" s="232" t="s">
        <v>192</v>
      </c>
      <c r="AU164" s="232" t="s">
        <v>86</v>
      </c>
      <c r="AV164" s="15" t="s">
        <v>186</v>
      </c>
      <c r="AW164" s="15" t="s">
        <v>37</v>
      </c>
      <c r="AX164" s="15" t="s">
        <v>84</v>
      </c>
      <c r="AY164" s="232" t="s">
        <v>179</v>
      </c>
    </row>
    <row r="165" spans="1:65" s="2" customFormat="1" ht="37.9" customHeight="1">
      <c r="A165" s="37"/>
      <c r="B165" s="38"/>
      <c r="C165" s="181" t="s">
        <v>283</v>
      </c>
      <c r="D165" s="181" t="s">
        <v>181</v>
      </c>
      <c r="E165" s="182" t="s">
        <v>264</v>
      </c>
      <c r="F165" s="183" t="s">
        <v>265</v>
      </c>
      <c r="G165" s="184" t="s">
        <v>228</v>
      </c>
      <c r="H165" s="185">
        <v>1.853</v>
      </c>
      <c r="I165" s="186"/>
      <c r="J165" s="187">
        <f>ROUND(I165*H165,2)</f>
        <v>0</v>
      </c>
      <c r="K165" s="183" t="s">
        <v>185</v>
      </c>
      <c r="L165" s="42"/>
      <c r="M165" s="188" t="s">
        <v>19</v>
      </c>
      <c r="N165" s="189" t="s">
        <v>48</v>
      </c>
      <c r="O165" s="67"/>
      <c r="P165" s="190">
        <f>O165*H165</f>
        <v>0</v>
      </c>
      <c r="Q165" s="190">
        <v>0</v>
      </c>
      <c r="R165" s="190">
        <f>Q165*H165</f>
        <v>0</v>
      </c>
      <c r="S165" s="190">
        <v>0</v>
      </c>
      <c r="T165" s="191">
        <f>S165*H165</f>
        <v>0</v>
      </c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R165" s="192" t="s">
        <v>186</v>
      </c>
      <c r="AT165" s="192" t="s">
        <v>181</v>
      </c>
      <c r="AU165" s="192" t="s">
        <v>86</v>
      </c>
      <c r="AY165" s="20" t="s">
        <v>179</v>
      </c>
      <c r="BE165" s="193">
        <f>IF(N165="základní",J165,0)</f>
        <v>0</v>
      </c>
      <c r="BF165" s="193">
        <f>IF(N165="snížená",J165,0)</f>
        <v>0</v>
      </c>
      <c r="BG165" s="193">
        <f>IF(N165="zákl. přenesená",J165,0)</f>
        <v>0</v>
      </c>
      <c r="BH165" s="193">
        <f>IF(N165="sníž. přenesená",J165,0)</f>
        <v>0</v>
      </c>
      <c r="BI165" s="193">
        <f>IF(N165="nulová",J165,0)</f>
        <v>0</v>
      </c>
      <c r="BJ165" s="20" t="s">
        <v>84</v>
      </c>
      <c r="BK165" s="193">
        <f>ROUND(I165*H165,2)</f>
        <v>0</v>
      </c>
      <c r="BL165" s="20" t="s">
        <v>186</v>
      </c>
      <c r="BM165" s="192" t="s">
        <v>266</v>
      </c>
    </row>
    <row r="166" spans="1:65" s="2" customFormat="1" ht="39">
      <c r="A166" s="37"/>
      <c r="B166" s="38"/>
      <c r="C166" s="39"/>
      <c r="D166" s="194" t="s">
        <v>188</v>
      </c>
      <c r="E166" s="39"/>
      <c r="F166" s="195" t="s">
        <v>267</v>
      </c>
      <c r="G166" s="39"/>
      <c r="H166" s="39"/>
      <c r="I166" s="196"/>
      <c r="J166" s="39"/>
      <c r="K166" s="39"/>
      <c r="L166" s="42"/>
      <c r="M166" s="197"/>
      <c r="N166" s="198"/>
      <c r="O166" s="67"/>
      <c r="P166" s="67"/>
      <c r="Q166" s="67"/>
      <c r="R166" s="67"/>
      <c r="S166" s="67"/>
      <c r="T166" s="68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T166" s="20" t="s">
        <v>188</v>
      </c>
      <c r="AU166" s="20" t="s">
        <v>86</v>
      </c>
    </row>
    <row r="167" spans="1:65" s="2" customFormat="1" ht="11.25">
      <c r="A167" s="37"/>
      <c r="B167" s="38"/>
      <c r="C167" s="39"/>
      <c r="D167" s="199" t="s">
        <v>190</v>
      </c>
      <c r="E167" s="39"/>
      <c r="F167" s="200" t="s">
        <v>268</v>
      </c>
      <c r="G167" s="39"/>
      <c r="H167" s="39"/>
      <c r="I167" s="196"/>
      <c r="J167" s="39"/>
      <c r="K167" s="39"/>
      <c r="L167" s="42"/>
      <c r="M167" s="197"/>
      <c r="N167" s="198"/>
      <c r="O167" s="67"/>
      <c r="P167" s="67"/>
      <c r="Q167" s="67"/>
      <c r="R167" s="67"/>
      <c r="S167" s="67"/>
      <c r="T167" s="68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T167" s="20" t="s">
        <v>190</v>
      </c>
      <c r="AU167" s="20" t="s">
        <v>86</v>
      </c>
    </row>
    <row r="168" spans="1:65" s="13" customFormat="1" ht="22.5">
      <c r="B168" s="201"/>
      <c r="C168" s="202"/>
      <c r="D168" s="194" t="s">
        <v>192</v>
      </c>
      <c r="E168" s="203" t="s">
        <v>19</v>
      </c>
      <c r="F168" s="204" t="s">
        <v>269</v>
      </c>
      <c r="G168" s="202"/>
      <c r="H168" s="203" t="s">
        <v>19</v>
      </c>
      <c r="I168" s="205"/>
      <c r="J168" s="202"/>
      <c r="K168" s="202"/>
      <c r="L168" s="206"/>
      <c r="M168" s="207"/>
      <c r="N168" s="208"/>
      <c r="O168" s="208"/>
      <c r="P168" s="208"/>
      <c r="Q168" s="208"/>
      <c r="R168" s="208"/>
      <c r="S168" s="208"/>
      <c r="T168" s="209"/>
      <c r="AT168" s="210" t="s">
        <v>192</v>
      </c>
      <c r="AU168" s="210" t="s">
        <v>86</v>
      </c>
      <c r="AV168" s="13" t="s">
        <v>84</v>
      </c>
      <c r="AW168" s="13" t="s">
        <v>37</v>
      </c>
      <c r="AX168" s="13" t="s">
        <v>77</v>
      </c>
      <c r="AY168" s="210" t="s">
        <v>179</v>
      </c>
    </row>
    <row r="169" spans="1:65" s="14" customFormat="1" ht="11.25">
      <c r="B169" s="211"/>
      <c r="C169" s="212"/>
      <c r="D169" s="194" t="s">
        <v>192</v>
      </c>
      <c r="E169" s="213" t="s">
        <v>19</v>
      </c>
      <c r="F169" s="214" t="s">
        <v>1356</v>
      </c>
      <c r="G169" s="212"/>
      <c r="H169" s="215">
        <v>6.4</v>
      </c>
      <c r="I169" s="216"/>
      <c r="J169" s="212"/>
      <c r="K169" s="212"/>
      <c r="L169" s="217"/>
      <c r="M169" s="218"/>
      <c r="N169" s="219"/>
      <c r="O169" s="219"/>
      <c r="P169" s="219"/>
      <c r="Q169" s="219"/>
      <c r="R169" s="219"/>
      <c r="S169" s="219"/>
      <c r="T169" s="220"/>
      <c r="AT169" s="221" t="s">
        <v>192</v>
      </c>
      <c r="AU169" s="221" t="s">
        <v>86</v>
      </c>
      <c r="AV169" s="14" t="s">
        <v>86</v>
      </c>
      <c r="AW169" s="14" t="s">
        <v>37</v>
      </c>
      <c r="AX169" s="14" t="s">
        <v>77</v>
      </c>
      <c r="AY169" s="221" t="s">
        <v>179</v>
      </c>
    </row>
    <row r="170" spans="1:65" s="14" customFormat="1" ht="22.5">
      <c r="B170" s="211"/>
      <c r="C170" s="212"/>
      <c r="D170" s="194" t="s">
        <v>192</v>
      </c>
      <c r="E170" s="213" t="s">
        <v>19</v>
      </c>
      <c r="F170" s="214" t="s">
        <v>272</v>
      </c>
      <c r="G170" s="212"/>
      <c r="H170" s="215">
        <v>0.65300000000000002</v>
      </c>
      <c r="I170" s="216"/>
      <c r="J170" s="212"/>
      <c r="K170" s="212"/>
      <c r="L170" s="217"/>
      <c r="M170" s="218"/>
      <c r="N170" s="219"/>
      <c r="O170" s="219"/>
      <c r="P170" s="219"/>
      <c r="Q170" s="219"/>
      <c r="R170" s="219"/>
      <c r="S170" s="219"/>
      <c r="T170" s="220"/>
      <c r="AT170" s="221" t="s">
        <v>192</v>
      </c>
      <c r="AU170" s="221" t="s">
        <v>86</v>
      </c>
      <c r="AV170" s="14" t="s">
        <v>86</v>
      </c>
      <c r="AW170" s="14" t="s">
        <v>37</v>
      </c>
      <c r="AX170" s="14" t="s">
        <v>77</v>
      </c>
      <c r="AY170" s="221" t="s">
        <v>179</v>
      </c>
    </row>
    <row r="171" spans="1:65" s="16" customFormat="1" ht="11.25">
      <c r="B171" s="233"/>
      <c r="C171" s="234"/>
      <c r="D171" s="194" t="s">
        <v>192</v>
      </c>
      <c r="E171" s="235" t="s">
        <v>19</v>
      </c>
      <c r="F171" s="236" t="s">
        <v>273</v>
      </c>
      <c r="G171" s="234"/>
      <c r="H171" s="237">
        <v>7.0529999999999999</v>
      </c>
      <c r="I171" s="238"/>
      <c r="J171" s="234"/>
      <c r="K171" s="234"/>
      <c r="L171" s="239"/>
      <c r="M171" s="240"/>
      <c r="N171" s="241"/>
      <c r="O171" s="241"/>
      <c r="P171" s="241"/>
      <c r="Q171" s="241"/>
      <c r="R171" s="241"/>
      <c r="S171" s="241"/>
      <c r="T171" s="242"/>
      <c r="AT171" s="243" t="s">
        <v>192</v>
      </c>
      <c r="AU171" s="243" t="s">
        <v>86</v>
      </c>
      <c r="AV171" s="16" t="s">
        <v>94</v>
      </c>
      <c r="AW171" s="16" t="s">
        <v>37</v>
      </c>
      <c r="AX171" s="16" t="s">
        <v>77</v>
      </c>
      <c r="AY171" s="243" t="s">
        <v>179</v>
      </c>
    </row>
    <row r="172" spans="1:65" s="14" customFormat="1" ht="22.5">
      <c r="B172" s="211"/>
      <c r="C172" s="212"/>
      <c r="D172" s="194" t="s">
        <v>192</v>
      </c>
      <c r="E172" s="213" t="s">
        <v>19</v>
      </c>
      <c r="F172" s="214" t="s">
        <v>1357</v>
      </c>
      <c r="G172" s="212"/>
      <c r="H172" s="215">
        <v>-5.2</v>
      </c>
      <c r="I172" s="216"/>
      <c r="J172" s="212"/>
      <c r="K172" s="212"/>
      <c r="L172" s="217"/>
      <c r="M172" s="218"/>
      <c r="N172" s="219"/>
      <c r="O172" s="219"/>
      <c r="P172" s="219"/>
      <c r="Q172" s="219"/>
      <c r="R172" s="219"/>
      <c r="S172" s="219"/>
      <c r="T172" s="220"/>
      <c r="AT172" s="221" t="s">
        <v>192</v>
      </c>
      <c r="AU172" s="221" t="s">
        <v>86</v>
      </c>
      <c r="AV172" s="14" t="s">
        <v>86</v>
      </c>
      <c r="AW172" s="14" t="s">
        <v>37</v>
      </c>
      <c r="AX172" s="14" t="s">
        <v>77</v>
      </c>
      <c r="AY172" s="221" t="s">
        <v>179</v>
      </c>
    </row>
    <row r="173" spans="1:65" s="15" customFormat="1" ht="11.25">
      <c r="B173" s="222"/>
      <c r="C173" s="223"/>
      <c r="D173" s="194" t="s">
        <v>192</v>
      </c>
      <c r="E173" s="224" t="s">
        <v>19</v>
      </c>
      <c r="F173" s="225" t="s">
        <v>205</v>
      </c>
      <c r="G173" s="223"/>
      <c r="H173" s="226">
        <v>1.853</v>
      </c>
      <c r="I173" s="227"/>
      <c r="J173" s="223"/>
      <c r="K173" s="223"/>
      <c r="L173" s="228"/>
      <c r="M173" s="229"/>
      <c r="N173" s="230"/>
      <c r="O173" s="230"/>
      <c r="P173" s="230"/>
      <c r="Q173" s="230"/>
      <c r="R173" s="230"/>
      <c r="S173" s="230"/>
      <c r="T173" s="231"/>
      <c r="AT173" s="232" t="s">
        <v>192</v>
      </c>
      <c r="AU173" s="232" t="s">
        <v>86</v>
      </c>
      <c r="AV173" s="15" t="s">
        <v>186</v>
      </c>
      <c r="AW173" s="15" t="s">
        <v>37</v>
      </c>
      <c r="AX173" s="15" t="s">
        <v>84</v>
      </c>
      <c r="AY173" s="232" t="s">
        <v>179</v>
      </c>
    </row>
    <row r="174" spans="1:65" s="2" customFormat="1" ht="37.9" customHeight="1">
      <c r="A174" s="37"/>
      <c r="B174" s="38"/>
      <c r="C174" s="181" t="s">
        <v>8</v>
      </c>
      <c r="D174" s="181" t="s">
        <v>181</v>
      </c>
      <c r="E174" s="182" t="s">
        <v>277</v>
      </c>
      <c r="F174" s="183" t="s">
        <v>278</v>
      </c>
      <c r="G174" s="184" t="s">
        <v>228</v>
      </c>
      <c r="H174" s="185">
        <v>0.435</v>
      </c>
      <c r="I174" s="186"/>
      <c r="J174" s="187">
        <f>ROUND(I174*H174,2)</f>
        <v>0</v>
      </c>
      <c r="K174" s="183" t="s">
        <v>185</v>
      </c>
      <c r="L174" s="42"/>
      <c r="M174" s="188" t="s">
        <v>19</v>
      </c>
      <c r="N174" s="189" t="s">
        <v>48</v>
      </c>
      <c r="O174" s="67"/>
      <c r="P174" s="190">
        <f>O174*H174</f>
        <v>0</v>
      </c>
      <c r="Q174" s="190">
        <v>0</v>
      </c>
      <c r="R174" s="190">
        <f>Q174*H174</f>
        <v>0</v>
      </c>
      <c r="S174" s="190">
        <v>0</v>
      </c>
      <c r="T174" s="191">
        <f>S174*H174</f>
        <v>0</v>
      </c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R174" s="192" t="s">
        <v>186</v>
      </c>
      <c r="AT174" s="192" t="s">
        <v>181</v>
      </c>
      <c r="AU174" s="192" t="s">
        <v>86</v>
      </c>
      <c r="AY174" s="20" t="s">
        <v>179</v>
      </c>
      <c r="BE174" s="193">
        <f>IF(N174="základní",J174,0)</f>
        <v>0</v>
      </c>
      <c r="BF174" s="193">
        <f>IF(N174="snížená",J174,0)</f>
        <v>0</v>
      </c>
      <c r="BG174" s="193">
        <f>IF(N174="zákl. přenesená",J174,0)</f>
        <v>0</v>
      </c>
      <c r="BH174" s="193">
        <f>IF(N174="sníž. přenesená",J174,0)</f>
        <v>0</v>
      </c>
      <c r="BI174" s="193">
        <f>IF(N174="nulová",J174,0)</f>
        <v>0</v>
      </c>
      <c r="BJ174" s="20" t="s">
        <v>84</v>
      </c>
      <c r="BK174" s="193">
        <f>ROUND(I174*H174,2)</f>
        <v>0</v>
      </c>
      <c r="BL174" s="20" t="s">
        <v>186</v>
      </c>
      <c r="BM174" s="192" t="s">
        <v>678</v>
      </c>
    </row>
    <row r="175" spans="1:65" s="2" customFormat="1" ht="39">
      <c r="A175" s="37"/>
      <c r="B175" s="38"/>
      <c r="C175" s="39"/>
      <c r="D175" s="194" t="s">
        <v>188</v>
      </c>
      <c r="E175" s="39"/>
      <c r="F175" s="195" t="s">
        <v>280</v>
      </c>
      <c r="G175" s="39"/>
      <c r="H175" s="39"/>
      <c r="I175" s="196"/>
      <c r="J175" s="39"/>
      <c r="K175" s="39"/>
      <c r="L175" s="42"/>
      <c r="M175" s="197"/>
      <c r="N175" s="198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188</v>
      </c>
      <c r="AU175" s="20" t="s">
        <v>86</v>
      </c>
    </row>
    <row r="176" spans="1:65" s="2" customFormat="1" ht="11.25">
      <c r="A176" s="37"/>
      <c r="B176" s="38"/>
      <c r="C176" s="39"/>
      <c r="D176" s="199" t="s">
        <v>190</v>
      </c>
      <c r="E176" s="39"/>
      <c r="F176" s="200" t="s">
        <v>281</v>
      </c>
      <c r="G176" s="39"/>
      <c r="H176" s="39"/>
      <c r="I176" s="196"/>
      <c r="J176" s="39"/>
      <c r="K176" s="39"/>
      <c r="L176" s="42"/>
      <c r="M176" s="197"/>
      <c r="N176" s="198"/>
      <c r="O176" s="67"/>
      <c r="P176" s="67"/>
      <c r="Q176" s="67"/>
      <c r="R176" s="67"/>
      <c r="S176" s="67"/>
      <c r="T176" s="68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T176" s="20" t="s">
        <v>190</v>
      </c>
      <c r="AU176" s="20" t="s">
        <v>86</v>
      </c>
    </row>
    <row r="177" spans="1:65" s="13" customFormat="1" ht="22.5">
      <c r="B177" s="201"/>
      <c r="C177" s="202"/>
      <c r="D177" s="194" t="s">
        <v>192</v>
      </c>
      <c r="E177" s="203" t="s">
        <v>19</v>
      </c>
      <c r="F177" s="204" t="s">
        <v>269</v>
      </c>
      <c r="G177" s="202"/>
      <c r="H177" s="203" t="s">
        <v>19</v>
      </c>
      <c r="I177" s="205"/>
      <c r="J177" s="202"/>
      <c r="K177" s="202"/>
      <c r="L177" s="206"/>
      <c r="M177" s="207"/>
      <c r="N177" s="208"/>
      <c r="O177" s="208"/>
      <c r="P177" s="208"/>
      <c r="Q177" s="208"/>
      <c r="R177" s="208"/>
      <c r="S177" s="208"/>
      <c r="T177" s="209"/>
      <c r="AT177" s="210" t="s">
        <v>192</v>
      </c>
      <c r="AU177" s="210" t="s">
        <v>86</v>
      </c>
      <c r="AV177" s="13" t="s">
        <v>84</v>
      </c>
      <c r="AW177" s="13" t="s">
        <v>37</v>
      </c>
      <c r="AX177" s="13" t="s">
        <v>77</v>
      </c>
      <c r="AY177" s="210" t="s">
        <v>179</v>
      </c>
    </row>
    <row r="178" spans="1:65" s="14" customFormat="1" ht="22.5">
      <c r="B178" s="211"/>
      <c r="C178" s="212"/>
      <c r="D178" s="194" t="s">
        <v>192</v>
      </c>
      <c r="E178" s="213" t="s">
        <v>19</v>
      </c>
      <c r="F178" s="214" t="s">
        <v>282</v>
      </c>
      <c r="G178" s="212"/>
      <c r="H178" s="215">
        <v>0.435</v>
      </c>
      <c r="I178" s="216"/>
      <c r="J178" s="212"/>
      <c r="K178" s="212"/>
      <c r="L178" s="217"/>
      <c r="M178" s="218"/>
      <c r="N178" s="219"/>
      <c r="O178" s="219"/>
      <c r="P178" s="219"/>
      <c r="Q178" s="219"/>
      <c r="R178" s="219"/>
      <c r="S178" s="219"/>
      <c r="T178" s="220"/>
      <c r="AT178" s="221" t="s">
        <v>192</v>
      </c>
      <c r="AU178" s="221" t="s">
        <v>86</v>
      </c>
      <c r="AV178" s="14" t="s">
        <v>86</v>
      </c>
      <c r="AW178" s="14" t="s">
        <v>37</v>
      </c>
      <c r="AX178" s="14" t="s">
        <v>84</v>
      </c>
      <c r="AY178" s="221" t="s">
        <v>179</v>
      </c>
    </row>
    <row r="179" spans="1:65" s="2" customFormat="1" ht="37.9" customHeight="1">
      <c r="A179" s="37"/>
      <c r="B179" s="38"/>
      <c r="C179" s="181" t="s">
        <v>299</v>
      </c>
      <c r="D179" s="181" t="s">
        <v>181</v>
      </c>
      <c r="E179" s="182" t="s">
        <v>284</v>
      </c>
      <c r="F179" s="183" t="s">
        <v>285</v>
      </c>
      <c r="G179" s="184" t="s">
        <v>228</v>
      </c>
      <c r="H179" s="185">
        <v>1.853</v>
      </c>
      <c r="I179" s="186"/>
      <c r="J179" s="187">
        <f>ROUND(I179*H179,2)</f>
        <v>0</v>
      </c>
      <c r="K179" s="183" t="s">
        <v>185</v>
      </c>
      <c r="L179" s="42"/>
      <c r="M179" s="188" t="s">
        <v>19</v>
      </c>
      <c r="N179" s="189" t="s">
        <v>48</v>
      </c>
      <c r="O179" s="67"/>
      <c r="P179" s="190">
        <f>O179*H179</f>
        <v>0</v>
      </c>
      <c r="Q179" s="190">
        <v>0</v>
      </c>
      <c r="R179" s="190">
        <f>Q179*H179</f>
        <v>0</v>
      </c>
      <c r="S179" s="190">
        <v>0</v>
      </c>
      <c r="T179" s="191">
        <f>S179*H179</f>
        <v>0</v>
      </c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R179" s="192" t="s">
        <v>186</v>
      </c>
      <c r="AT179" s="192" t="s">
        <v>181</v>
      </c>
      <c r="AU179" s="192" t="s">
        <v>86</v>
      </c>
      <c r="AY179" s="20" t="s">
        <v>179</v>
      </c>
      <c r="BE179" s="193">
        <f>IF(N179="základní",J179,0)</f>
        <v>0</v>
      </c>
      <c r="BF179" s="193">
        <f>IF(N179="snížená",J179,0)</f>
        <v>0</v>
      </c>
      <c r="BG179" s="193">
        <f>IF(N179="zákl. přenesená",J179,0)</f>
        <v>0</v>
      </c>
      <c r="BH179" s="193">
        <f>IF(N179="sníž. přenesená",J179,0)</f>
        <v>0</v>
      </c>
      <c r="BI179" s="193">
        <f>IF(N179="nulová",J179,0)</f>
        <v>0</v>
      </c>
      <c r="BJ179" s="20" t="s">
        <v>84</v>
      </c>
      <c r="BK179" s="193">
        <f>ROUND(I179*H179,2)</f>
        <v>0</v>
      </c>
      <c r="BL179" s="20" t="s">
        <v>186</v>
      </c>
      <c r="BM179" s="192" t="s">
        <v>286</v>
      </c>
    </row>
    <row r="180" spans="1:65" s="2" customFormat="1" ht="39">
      <c r="A180" s="37"/>
      <c r="B180" s="38"/>
      <c r="C180" s="39"/>
      <c r="D180" s="194" t="s">
        <v>188</v>
      </c>
      <c r="E180" s="39"/>
      <c r="F180" s="195" t="s">
        <v>287</v>
      </c>
      <c r="G180" s="39"/>
      <c r="H180" s="39"/>
      <c r="I180" s="196"/>
      <c r="J180" s="39"/>
      <c r="K180" s="39"/>
      <c r="L180" s="42"/>
      <c r="M180" s="197"/>
      <c r="N180" s="198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188</v>
      </c>
      <c r="AU180" s="20" t="s">
        <v>86</v>
      </c>
    </row>
    <row r="181" spans="1:65" s="2" customFormat="1" ht="11.25">
      <c r="A181" s="37"/>
      <c r="B181" s="38"/>
      <c r="C181" s="39"/>
      <c r="D181" s="199" t="s">
        <v>190</v>
      </c>
      <c r="E181" s="39"/>
      <c r="F181" s="200" t="s">
        <v>288</v>
      </c>
      <c r="G181" s="39"/>
      <c r="H181" s="39"/>
      <c r="I181" s="196"/>
      <c r="J181" s="39"/>
      <c r="K181" s="39"/>
      <c r="L181" s="42"/>
      <c r="M181" s="197"/>
      <c r="N181" s="198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190</v>
      </c>
      <c r="AU181" s="20" t="s">
        <v>86</v>
      </c>
    </row>
    <row r="182" spans="1:65" s="13" customFormat="1" ht="11.25">
      <c r="B182" s="201"/>
      <c r="C182" s="202"/>
      <c r="D182" s="194" t="s">
        <v>192</v>
      </c>
      <c r="E182" s="203" t="s">
        <v>19</v>
      </c>
      <c r="F182" s="204" t="s">
        <v>289</v>
      </c>
      <c r="G182" s="202"/>
      <c r="H182" s="203" t="s">
        <v>19</v>
      </c>
      <c r="I182" s="205"/>
      <c r="J182" s="202"/>
      <c r="K182" s="202"/>
      <c r="L182" s="206"/>
      <c r="M182" s="207"/>
      <c r="N182" s="208"/>
      <c r="O182" s="208"/>
      <c r="P182" s="208"/>
      <c r="Q182" s="208"/>
      <c r="R182" s="208"/>
      <c r="S182" s="208"/>
      <c r="T182" s="209"/>
      <c r="AT182" s="210" t="s">
        <v>192</v>
      </c>
      <c r="AU182" s="210" t="s">
        <v>86</v>
      </c>
      <c r="AV182" s="13" t="s">
        <v>84</v>
      </c>
      <c r="AW182" s="13" t="s">
        <v>37</v>
      </c>
      <c r="AX182" s="13" t="s">
        <v>77</v>
      </c>
      <c r="AY182" s="210" t="s">
        <v>179</v>
      </c>
    </row>
    <row r="183" spans="1:65" s="14" customFormat="1" ht="11.25">
      <c r="B183" s="211"/>
      <c r="C183" s="212"/>
      <c r="D183" s="194" t="s">
        <v>192</v>
      </c>
      <c r="E183" s="213" t="s">
        <v>19</v>
      </c>
      <c r="F183" s="214" t="s">
        <v>1358</v>
      </c>
      <c r="G183" s="212"/>
      <c r="H183" s="215">
        <v>1.853</v>
      </c>
      <c r="I183" s="216"/>
      <c r="J183" s="212"/>
      <c r="K183" s="212"/>
      <c r="L183" s="217"/>
      <c r="M183" s="218"/>
      <c r="N183" s="219"/>
      <c r="O183" s="219"/>
      <c r="P183" s="219"/>
      <c r="Q183" s="219"/>
      <c r="R183" s="219"/>
      <c r="S183" s="219"/>
      <c r="T183" s="220"/>
      <c r="AT183" s="221" t="s">
        <v>192</v>
      </c>
      <c r="AU183" s="221" t="s">
        <v>86</v>
      </c>
      <c r="AV183" s="14" t="s">
        <v>86</v>
      </c>
      <c r="AW183" s="14" t="s">
        <v>37</v>
      </c>
      <c r="AX183" s="14" t="s">
        <v>84</v>
      </c>
      <c r="AY183" s="221" t="s">
        <v>179</v>
      </c>
    </row>
    <row r="184" spans="1:65" s="2" customFormat="1" ht="37.9" customHeight="1">
      <c r="A184" s="37"/>
      <c r="B184" s="38"/>
      <c r="C184" s="181" t="s">
        <v>307</v>
      </c>
      <c r="D184" s="181" t="s">
        <v>181</v>
      </c>
      <c r="E184" s="182" t="s">
        <v>291</v>
      </c>
      <c r="F184" s="183" t="s">
        <v>292</v>
      </c>
      <c r="G184" s="184" t="s">
        <v>228</v>
      </c>
      <c r="H184" s="185">
        <v>12.971</v>
      </c>
      <c r="I184" s="186"/>
      <c r="J184" s="187">
        <f>ROUND(I184*H184,2)</f>
        <v>0</v>
      </c>
      <c r="K184" s="183" t="s">
        <v>185</v>
      </c>
      <c r="L184" s="42"/>
      <c r="M184" s="188" t="s">
        <v>19</v>
      </c>
      <c r="N184" s="189" t="s">
        <v>48</v>
      </c>
      <c r="O184" s="67"/>
      <c r="P184" s="190">
        <f>O184*H184</f>
        <v>0</v>
      </c>
      <c r="Q184" s="190">
        <v>0</v>
      </c>
      <c r="R184" s="190">
        <f>Q184*H184</f>
        <v>0</v>
      </c>
      <c r="S184" s="190">
        <v>0</v>
      </c>
      <c r="T184" s="191">
        <f>S184*H184</f>
        <v>0</v>
      </c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R184" s="192" t="s">
        <v>186</v>
      </c>
      <c r="AT184" s="192" t="s">
        <v>181</v>
      </c>
      <c r="AU184" s="192" t="s">
        <v>86</v>
      </c>
      <c r="AY184" s="20" t="s">
        <v>179</v>
      </c>
      <c r="BE184" s="193">
        <f>IF(N184="základní",J184,0)</f>
        <v>0</v>
      </c>
      <c r="BF184" s="193">
        <f>IF(N184="snížená",J184,0)</f>
        <v>0</v>
      </c>
      <c r="BG184" s="193">
        <f>IF(N184="zákl. přenesená",J184,0)</f>
        <v>0</v>
      </c>
      <c r="BH184" s="193">
        <f>IF(N184="sníž. přenesená",J184,0)</f>
        <v>0</v>
      </c>
      <c r="BI184" s="193">
        <f>IF(N184="nulová",J184,0)</f>
        <v>0</v>
      </c>
      <c r="BJ184" s="20" t="s">
        <v>84</v>
      </c>
      <c r="BK184" s="193">
        <f>ROUND(I184*H184,2)</f>
        <v>0</v>
      </c>
      <c r="BL184" s="20" t="s">
        <v>186</v>
      </c>
      <c r="BM184" s="192" t="s">
        <v>293</v>
      </c>
    </row>
    <row r="185" spans="1:65" s="2" customFormat="1" ht="48.75">
      <c r="A185" s="37"/>
      <c r="B185" s="38"/>
      <c r="C185" s="39"/>
      <c r="D185" s="194" t="s">
        <v>188</v>
      </c>
      <c r="E185" s="39"/>
      <c r="F185" s="195" t="s">
        <v>294</v>
      </c>
      <c r="G185" s="39"/>
      <c r="H185" s="39"/>
      <c r="I185" s="196"/>
      <c r="J185" s="39"/>
      <c r="K185" s="39"/>
      <c r="L185" s="42"/>
      <c r="M185" s="197"/>
      <c r="N185" s="198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188</v>
      </c>
      <c r="AU185" s="20" t="s">
        <v>86</v>
      </c>
    </row>
    <row r="186" spans="1:65" s="2" customFormat="1" ht="11.25">
      <c r="A186" s="37"/>
      <c r="B186" s="38"/>
      <c r="C186" s="39"/>
      <c r="D186" s="199" t="s">
        <v>190</v>
      </c>
      <c r="E186" s="39"/>
      <c r="F186" s="200" t="s">
        <v>295</v>
      </c>
      <c r="G186" s="39"/>
      <c r="H186" s="39"/>
      <c r="I186" s="196"/>
      <c r="J186" s="39"/>
      <c r="K186" s="39"/>
      <c r="L186" s="42"/>
      <c r="M186" s="197"/>
      <c r="N186" s="198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190</v>
      </c>
      <c r="AU186" s="20" t="s">
        <v>86</v>
      </c>
    </row>
    <row r="187" spans="1:65" s="13" customFormat="1" ht="22.5">
      <c r="B187" s="201"/>
      <c r="C187" s="202"/>
      <c r="D187" s="194" t="s">
        <v>192</v>
      </c>
      <c r="E187" s="203" t="s">
        <v>19</v>
      </c>
      <c r="F187" s="204" t="s">
        <v>1235</v>
      </c>
      <c r="G187" s="202"/>
      <c r="H187" s="203" t="s">
        <v>19</v>
      </c>
      <c r="I187" s="205"/>
      <c r="J187" s="202"/>
      <c r="K187" s="202"/>
      <c r="L187" s="206"/>
      <c r="M187" s="207"/>
      <c r="N187" s="208"/>
      <c r="O187" s="208"/>
      <c r="P187" s="208"/>
      <c r="Q187" s="208"/>
      <c r="R187" s="208"/>
      <c r="S187" s="208"/>
      <c r="T187" s="209"/>
      <c r="AT187" s="210" t="s">
        <v>192</v>
      </c>
      <c r="AU187" s="210" t="s">
        <v>86</v>
      </c>
      <c r="AV187" s="13" t="s">
        <v>84</v>
      </c>
      <c r="AW187" s="13" t="s">
        <v>37</v>
      </c>
      <c r="AX187" s="13" t="s">
        <v>77</v>
      </c>
      <c r="AY187" s="210" t="s">
        <v>179</v>
      </c>
    </row>
    <row r="188" spans="1:65" s="13" customFormat="1" ht="11.25">
      <c r="B188" s="201"/>
      <c r="C188" s="202"/>
      <c r="D188" s="194" t="s">
        <v>192</v>
      </c>
      <c r="E188" s="203" t="s">
        <v>19</v>
      </c>
      <c r="F188" s="204" t="s">
        <v>1236</v>
      </c>
      <c r="G188" s="202"/>
      <c r="H188" s="203" t="s">
        <v>19</v>
      </c>
      <c r="I188" s="205"/>
      <c r="J188" s="202"/>
      <c r="K188" s="202"/>
      <c r="L188" s="206"/>
      <c r="M188" s="207"/>
      <c r="N188" s="208"/>
      <c r="O188" s="208"/>
      <c r="P188" s="208"/>
      <c r="Q188" s="208"/>
      <c r="R188" s="208"/>
      <c r="S188" s="208"/>
      <c r="T188" s="209"/>
      <c r="AT188" s="210" t="s">
        <v>192</v>
      </c>
      <c r="AU188" s="210" t="s">
        <v>86</v>
      </c>
      <c r="AV188" s="13" t="s">
        <v>84</v>
      </c>
      <c r="AW188" s="13" t="s">
        <v>37</v>
      </c>
      <c r="AX188" s="13" t="s">
        <v>77</v>
      </c>
      <c r="AY188" s="210" t="s">
        <v>179</v>
      </c>
    </row>
    <row r="189" spans="1:65" s="14" customFormat="1" ht="11.25">
      <c r="B189" s="211"/>
      <c r="C189" s="212"/>
      <c r="D189" s="194" t="s">
        <v>192</v>
      </c>
      <c r="E189" s="213" t="s">
        <v>19</v>
      </c>
      <c r="F189" s="214" t="s">
        <v>1359</v>
      </c>
      <c r="G189" s="212"/>
      <c r="H189" s="215">
        <v>12.971</v>
      </c>
      <c r="I189" s="216"/>
      <c r="J189" s="212"/>
      <c r="K189" s="212"/>
      <c r="L189" s="217"/>
      <c r="M189" s="218"/>
      <c r="N189" s="219"/>
      <c r="O189" s="219"/>
      <c r="P189" s="219"/>
      <c r="Q189" s="219"/>
      <c r="R189" s="219"/>
      <c r="S189" s="219"/>
      <c r="T189" s="220"/>
      <c r="AT189" s="221" t="s">
        <v>192</v>
      </c>
      <c r="AU189" s="221" t="s">
        <v>86</v>
      </c>
      <c r="AV189" s="14" t="s">
        <v>86</v>
      </c>
      <c r="AW189" s="14" t="s">
        <v>37</v>
      </c>
      <c r="AX189" s="14" t="s">
        <v>84</v>
      </c>
      <c r="AY189" s="221" t="s">
        <v>179</v>
      </c>
    </row>
    <row r="190" spans="1:65" s="2" customFormat="1" ht="37.9" customHeight="1">
      <c r="A190" s="37"/>
      <c r="B190" s="38"/>
      <c r="C190" s="181" t="s">
        <v>315</v>
      </c>
      <c r="D190" s="181" t="s">
        <v>181</v>
      </c>
      <c r="E190" s="182" t="s">
        <v>300</v>
      </c>
      <c r="F190" s="183" t="s">
        <v>301</v>
      </c>
      <c r="G190" s="184" t="s">
        <v>228</v>
      </c>
      <c r="H190" s="185">
        <v>0.435</v>
      </c>
      <c r="I190" s="186"/>
      <c r="J190" s="187">
        <f>ROUND(I190*H190,2)</f>
        <v>0</v>
      </c>
      <c r="K190" s="183" t="s">
        <v>185</v>
      </c>
      <c r="L190" s="42"/>
      <c r="M190" s="188" t="s">
        <v>19</v>
      </c>
      <c r="N190" s="189" t="s">
        <v>48</v>
      </c>
      <c r="O190" s="67"/>
      <c r="P190" s="190">
        <f>O190*H190</f>
        <v>0</v>
      </c>
      <c r="Q190" s="190">
        <v>0</v>
      </c>
      <c r="R190" s="190">
        <f>Q190*H190</f>
        <v>0</v>
      </c>
      <c r="S190" s="190">
        <v>0</v>
      </c>
      <c r="T190" s="191">
        <f>S190*H190</f>
        <v>0</v>
      </c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R190" s="192" t="s">
        <v>186</v>
      </c>
      <c r="AT190" s="192" t="s">
        <v>181</v>
      </c>
      <c r="AU190" s="192" t="s">
        <v>86</v>
      </c>
      <c r="AY190" s="20" t="s">
        <v>179</v>
      </c>
      <c r="BE190" s="193">
        <f>IF(N190="základní",J190,0)</f>
        <v>0</v>
      </c>
      <c r="BF190" s="193">
        <f>IF(N190="snížená",J190,0)</f>
        <v>0</v>
      </c>
      <c r="BG190" s="193">
        <f>IF(N190="zákl. přenesená",J190,0)</f>
        <v>0</v>
      </c>
      <c r="BH190" s="193">
        <f>IF(N190="sníž. přenesená",J190,0)</f>
        <v>0</v>
      </c>
      <c r="BI190" s="193">
        <f>IF(N190="nulová",J190,0)</f>
        <v>0</v>
      </c>
      <c r="BJ190" s="20" t="s">
        <v>84</v>
      </c>
      <c r="BK190" s="193">
        <f>ROUND(I190*H190,2)</f>
        <v>0</v>
      </c>
      <c r="BL190" s="20" t="s">
        <v>186</v>
      </c>
      <c r="BM190" s="192" t="s">
        <v>302</v>
      </c>
    </row>
    <row r="191" spans="1:65" s="2" customFormat="1" ht="39">
      <c r="A191" s="37"/>
      <c r="B191" s="38"/>
      <c r="C191" s="39"/>
      <c r="D191" s="194" t="s">
        <v>188</v>
      </c>
      <c r="E191" s="39"/>
      <c r="F191" s="195" t="s">
        <v>303</v>
      </c>
      <c r="G191" s="39"/>
      <c r="H191" s="39"/>
      <c r="I191" s="196"/>
      <c r="J191" s="39"/>
      <c r="K191" s="39"/>
      <c r="L191" s="42"/>
      <c r="M191" s="197"/>
      <c r="N191" s="198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188</v>
      </c>
      <c r="AU191" s="20" t="s">
        <v>86</v>
      </c>
    </row>
    <row r="192" spans="1:65" s="2" customFormat="1" ht="11.25">
      <c r="A192" s="37"/>
      <c r="B192" s="38"/>
      <c r="C192" s="39"/>
      <c r="D192" s="199" t="s">
        <v>190</v>
      </c>
      <c r="E192" s="39"/>
      <c r="F192" s="200" t="s">
        <v>304</v>
      </c>
      <c r="G192" s="39"/>
      <c r="H192" s="39"/>
      <c r="I192" s="196"/>
      <c r="J192" s="39"/>
      <c r="K192" s="39"/>
      <c r="L192" s="42"/>
      <c r="M192" s="197"/>
      <c r="N192" s="198"/>
      <c r="O192" s="67"/>
      <c r="P192" s="67"/>
      <c r="Q192" s="67"/>
      <c r="R192" s="67"/>
      <c r="S192" s="67"/>
      <c r="T192" s="68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20" t="s">
        <v>190</v>
      </c>
      <c r="AU192" s="20" t="s">
        <v>86</v>
      </c>
    </row>
    <row r="193" spans="1:65" s="13" customFormat="1" ht="22.5">
      <c r="B193" s="201"/>
      <c r="C193" s="202"/>
      <c r="D193" s="194" t="s">
        <v>192</v>
      </c>
      <c r="E193" s="203" t="s">
        <v>19</v>
      </c>
      <c r="F193" s="204" t="s">
        <v>305</v>
      </c>
      <c r="G193" s="202"/>
      <c r="H193" s="203" t="s">
        <v>19</v>
      </c>
      <c r="I193" s="205"/>
      <c r="J193" s="202"/>
      <c r="K193" s="202"/>
      <c r="L193" s="206"/>
      <c r="M193" s="207"/>
      <c r="N193" s="208"/>
      <c r="O193" s="208"/>
      <c r="P193" s="208"/>
      <c r="Q193" s="208"/>
      <c r="R193" s="208"/>
      <c r="S193" s="208"/>
      <c r="T193" s="209"/>
      <c r="AT193" s="210" t="s">
        <v>192</v>
      </c>
      <c r="AU193" s="210" t="s">
        <v>86</v>
      </c>
      <c r="AV193" s="13" t="s">
        <v>84</v>
      </c>
      <c r="AW193" s="13" t="s">
        <v>37</v>
      </c>
      <c r="AX193" s="13" t="s">
        <v>77</v>
      </c>
      <c r="AY193" s="210" t="s">
        <v>179</v>
      </c>
    </row>
    <row r="194" spans="1:65" s="14" customFormat="1" ht="11.25">
      <c r="B194" s="211"/>
      <c r="C194" s="212"/>
      <c r="D194" s="194" t="s">
        <v>192</v>
      </c>
      <c r="E194" s="213" t="s">
        <v>19</v>
      </c>
      <c r="F194" s="214" t="s">
        <v>306</v>
      </c>
      <c r="G194" s="212"/>
      <c r="H194" s="215">
        <v>0.435</v>
      </c>
      <c r="I194" s="216"/>
      <c r="J194" s="212"/>
      <c r="K194" s="212"/>
      <c r="L194" s="217"/>
      <c r="M194" s="218"/>
      <c r="N194" s="219"/>
      <c r="O194" s="219"/>
      <c r="P194" s="219"/>
      <c r="Q194" s="219"/>
      <c r="R194" s="219"/>
      <c r="S194" s="219"/>
      <c r="T194" s="220"/>
      <c r="AT194" s="221" t="s">
        <v>192</v>
      </c>
      <c r="AU194" s="221" t="s">
        <v>86</v>
      </c>
      <c r="AV194" s="14" t="s">
        <v>86</v>
      </c>
      <c r="AW194" s="14" t="s">
        <v>37</v>
      </c>
      <c r="AX194" s="14" t="s">
        <v>84</v>
      </c>
      <c r="AY194" s="221" t="s">
        <v>179</v>
      </c>
    </row>
    <row r="195" spans="1:65" s="2" customFormat="1" ht="37.9" customHeight="1">
      <c r="A195" s="37"/>
      <c r="B195" s="38"/>
      <c r="C195" s="181" t="s">
        <v>322</v>
      </c>
      <c r="D195" s="181" t="s">
        <v>181</v>
      </c>
      <c r="E195" s="182" t="s">
        <v>308</v>
      </c>
      <c r="F195" s="183" t="s">
        <v>309</v>
      </c>
      <c r="G195" s="184" t="s">
        <v>228</v>
      </c>
      <c r="H195" s="185">
        <v>3.0449999999999999</v>
      </c>
      <c r="I195" s="186"/>
      <c r="J195" s="187">
        <f>ROUND(I195*H195,2)</f>
        <v>0</v>
      </c>
      <c r="K195" s="183" t="s">
        <v>185</v>
      </c>
      <c r="L195" s="42"/>
      <c r="M195" s="188" t="s">
        <v>19</v>
      </c>
      <c r="N195" s="189" t="s">
        <v>48</v>
      </c>
      <c r="O195" s="67"/>
      <c r="P195" s="190">
        <f>O195*H195</f>
        <v>0</v>
      </c>
      <c r="Q195" s="190">
        <v>0</v>
      </c>
      <c r="R195" s="190">
        <f>Q195*H195</f>
        <v>0</v>
      </c>
      <c r="S195" s="190">
        <v>0</v>
      </c>
      <c r="T195" s="191">
        <f>S195*H195</f>
        <v>0</v>
      </c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R195" s="192" t="s">
        <v>186</v>
      </c>
      <c r="AT195" s="192" t="s">
        <v>181</v>
      </c>
      <c r="AU195" s="192" t="s">
        <v>86</v>
      </c>
      <c r="AY195" s="20" t="s">
        <v>179</v>
      </c>
      <c r="BE195" s="193">
        <f>IF(N195="základní",J195,0)</f>
        <v>0</v>
      </c>
      <c r="BF195" s="193">
        <f>IF(N195="snížená",J195,0)</f>
        <v>0</v>
      </c>
      <c r="BG195" s="193">
        <f>IF(N195="zákl. přenesená",J195,0)</f>
        <v>0</v>
      </c>
      <c r="BH195" s="193">
        <f>IF(N195="sníž. přenesená",J195,0)</f>
        <v>0</v>
      </c>
      <c r="BI195" s="193">
        <f>IF(N195="nulová",J195,0)</f>
        <v>0</v>
      </c>
      <c r="BJ195" s="20" t="s">
        <v>84</v>
      </c>
      <c r="BK195" s="193">
        <f>ROUND(I195*H195,2)</f>
        <v>0</v>
      </c>
      <c r="BL195" s="20" t="s">
        <v>186</v>
      </c>
      <c r="BM195" s="192" t="s">
        <v>310</v>
      </c>
    </row>
    <row r="196" spans="1:65" s="2" customFormat="1" ht="48.75">
      <c r="A196" s="37"/>
      <c r="B196" s="38"/>
      <c r="C196" s="39"/>
      <c r="D196" s="194" t="s">
        <v>188</v>
      </c>
      <c r="E196" s="39"/>
      <c r="F196" s="195" t="s">
        <v>311</v>
      </c>
      <c r="G196" s="39"/>
      <c r="H196" s="39"/>
      <c r="I196" s="196"/>
      <c r="J196" s="39"/>
      <c r="K196" s="39"/>
      <c r="L196" s="42"/>
      <c r="M196" s="197"/>
      <c r="N196" s="198"/>
      <c r="O196" s="67"/>
      <c r="P196" s="67"/>
      <c r="Q196" s="67"/>
      <c r="R196" s="67"/>
      <c r="S196" s="67"/>
      <c r="T196" s="68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T196" s="20" t="s">
        <v>188</v>
      </c>
      <c r="AU196" s="20" t="s">
        <v>86</v>
      </c>
    </row>
    <row r="197" spans="1:65" s="2" customFormat="1" ht="11.25">
      <c r="A197" s="37"/>
      <c r="B197" s="38"/>
      <c r="C197" s="39"/>
      <c r="D197" s="199" t="s">
        <v>190</v>
      </c>
      <c r="E197" s="39"/>
      <c r="F197" s="200" t="s">
        <v>312</v>
      </c>
      <c r="G197" s="39"/>
      <c r="H197" s="39"/>
      <c r="I197" s="196"/>
      <c r="J197" s="39"/>
      <c r="K197" s="39"/>
      <c r="L197" s="42"/>
      <c r="M197" s="197"/>
      <c r="N197" s="198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190</v>
      </c>
      <c r="AU197" s="20" t="s">
        <v>86</v>
      </c>
    </row>
    <row r="198" spans="1:65" s="13" customFormat="1" ht="22.5">
      <c r="B198" s="201"/>
      <c r="C198" s="202"/>
      <c r="D198" s="194" t="s">
        <v>192</v>
      </c>
      <c r="E198" s="203" t="s">
        <v>19</v>
      </c>
      <c r="F198" s="204" t="s">
        <v>1238</v>
      </c>
      <c r="G198" s="202"/>
      <c r="H198" s="203" t="s">
        <v>19</v>
      </c>
      <c r="I198" s="205"/>
      <c r="J198" s="202"/>
      <c r="K198" s="202"/>
      <c r="L198" s="206"/>
      <c r="M198" s="207"/>
      <c r="N198" s="208"/>
      <c r="O198" s="208"/>
      <c r="P198" s="208"/>
      <c r="Q198" s="208"/>
      <c r="R198" s="208"/>
      <c r="S198" s="208"/>
      <c r="T198" s="209"/>
      <c r="AT198" s="210" t="s">
        <v>192</v>
      </c>
      <c r="AU198" s="210" t="s">
        <v>86</v>
      </c>
      <c r="AV198" s="13" t="s">
        <v>84</v>
      </c>
      <c r="AW198" s="13" t="s">
        <v>37</v>
      </c>
      <c r="AX198" s="13" t="s">
        <v>77</v>
      </c>
      <c r="AY198" s="210" t="s">
        <v>179</v>
      </c>
    </row>
    <row r="199" spans="1:65" s="13" customFormat="1" ht="11.25">
      <c r="B199" s="201"/>
      <c r="C199" s="202"/>
      <c r="D199" s="194" t="s">
        <v>192</v>
      </c>
      <c r="E199" s="203" t="s">
        <v>19</v>
      </c>
      <c r="F199" s="204" t="s">
        <v>1236</v>
      </c>
      <c r="G199" s="202"/>
      <c r="H199" s="203" t="s">
        <v>19</v>
      </c>
      <c r="I199" s="205"/>
      <c r="J199" s="202"/>
      <c r="K199" s="202"/>
      <c r="L199" s="206"/>
      <c r="M199" s="207"/>
      <c r="N199" s="208"/>
      <c r="O199" s="208"/>
      <c r="P199" s="208"/>
      <c r="Q199" s="208"/>
      <c r="R199" s="208"/>
      <c r="S199" s="208"/>
      <c r="T199" s="209"/>
      <c r="AT199" s="210" t="s">
        <v>192</v>
      </c>
      <c r="AU199" s="210" t="s">
        <v>86</v>
      </c>
      <c r="AV199" s="13" t="s">
        <v>84</v>
      </c>
      <c r="AW199" s="13" t="s">
        <v>37</v>
      </c>
      <c r="AX199" s="13" t="s">
        <v>77</v>
      </c>
      <c r="AY199" s="210" t="s">
        <v>179</v>
      </c>
    </row>
    <row r="200" spans="1:65" s="14" customFormat="1" ht="11.25">
      <c r="B200" s="211"/>
      <c r="C200" s="212"/>
      <c r="D200" s="194" t="s">
        <v>192</v>
      </c>
      <c r="E200" s="213" t="s">
        <v>19</v>
      </c>
      <c r="F200" s="214" t="s">
        <v>1360</v>
      </c>
      <c r="G200" s="212"/>
      <c r="H200" s="215">
        <v>3.0449999999999999</v>
      </c>
      <c r="I200" s="216"/>
      <c r="J200" s="212"/>
      <c r="K200" s="212"/>
      <c r="L200" s="217"/>
      <c r="M200" s="218"/>
      <c r="N200" s="219"/>
      <c r="O200" s="219"/>
      <c r="P200" s="219"/>
      <c r="Q200" s="219"/>
      <c r="R200" s="219"/>
      <c r="S200" s="219"/>
      <c r="T200" s="220"/>
      <c r="AT200" s="221" t="s">
        <v>192</v>
      </c>
      <c r="AU200" s="221" t="s">
        <v>86</v>
      </c>
      <c r="AV200" s="14" t="s">
        <v>86</v>
      </c>
      <c r="AW200" s="14" t="s">
        <v>37</v>
      </c>
      <c r="AX200" s="14" t="s">
        <v>84</v>
      </c>
      <c r="AY200" s="221" t="s">
        <v>179</v>
      </c>
    </row>
    <row r="201" spans="1:65" s="2" customFormat="1" ht="24.2" customHeight="1">
      <c r="A201" s="37"/>
      <c r="B201" s="38"/>
      <c r="C201" s="181" t="s">
        <v>329</v>
      </c>
      <c r="D201" s="181" t="s">
        <v>181</v>
      </c>
      <c r="E201" s="182" t="s">
        <v>316</v>
      </c>
      <c r="F201" s="183" t="s">
        <v>317</v>
      </c>
      <c r="G201" s="184" t="s">
        <v>228</v>
      </c>
      <c r="H201" s="185">
        <v>1.853</v>
      </c>
      <c r="I201" s="186"/>
      <c r="J201" s="187">
        <f>ROUND(I201*H201,2)</f>
        <v>0</v>
      </c>
      <c r="K201" s="183" t="s">
        <v>185</v>
      </c>
      <c r="L201" s="42"/>
      <c r="M201" s="188" t="s">
        <v>19</v>
      </c>
      <c r="N201" s="189" t="s">
        <v>48</v>
      </c>
      <c r="O201" s="67"/>
      <c r="P201" s="190">
        <f>O201*H201</f>
        <v>0</v>
      </c>
      <c r="Q201" s="190">
        <v>0</v>
      </c>
      <c r="R201" s="190">
        <f>Q201*H201</f>
        <v>0</v>
      </c>
      <c r="S201" s="190">
        <v>0</v>
      </c>
      <c r="T201" s="191">
        <f>S201*H201</f>
        <v>0</v>
      </c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R201" s="192" t="s">
        <v>186</v>
      </c>
      <c r="AT201" s="192" t="s">
        <v>181</v>
      </c>
      <c r="AU201" s="192" t="s">
        <v>86</v>
      </c>
      <c r="AY201" s="20" t="s">
        <v>179</v>
      </c>
      <c r="BE201" s="193">
        <f>IF(N201="základní",J201,0)</f>
        <v>0</v>
      </c>
      <c r="BF201" s="193">
        <f>IF(N201="snížená",J201,0)</f>
        <v>0</v>
      </c>
      <c r="BG201" s="193">
        <f>IF(N201="zákl. přenesená",J201,0)</f>
        <v>0</v>
      </c>
      <c r="BH201" s="193">
        <f>IF(N201="sníž. přenesená",J201,0)</f>
        <v>0</v>
      </c>
      <c r="BI201" s="193">
        <f>IF(N201="nulová",J201,0)</f>
        <v>0</v>
      </c>
      <c r="BJ201" s="20" t="s">
        <v>84</v>
      </c>
      <c r="BK201" s="193">
        <f>ROUND(I201*H201,2)</f>
        <v>0</v>
      </c>
      <c r="BL201" s="20" t="s">
        <v>186</v>
      </c>
      <c r="BM201" s="192" t="s">
        <v>318</v>
      </c>
    </row>
    <row r="202" spans="1:65" s="2" customFormat="1" ht="29.25">
      <c r="A202" s="37"/>
      <c r="B202" s="38"/>
      <c r="C202" s="39"/>
      <c r="D202" s="194" t="s">
        <v>188</v>
      </c>
      <c r="E202" s="39"/>
      <c r="F202" s="195" t="s">
        <v>319</v>
      </c>
      <c r="G202" s="39"/>
      <c r="H202" s="39"/>
      <c r="I202" s="196"/>
      <c r="J202" s="39"/>
      <c r="K202" s="39"/>
      <c r="L202" s="42"/>
      <c r="M202" s="197"/>
      <c r="N202" s="198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188</v>
      </c>
      <c r="AU202" s="20" t="s">
        <v>86</v>
      </c>
    </row>
    <row r="203" spans="1:65" s="2" customFormat="1" ht="11.25">
      <c r="A203" s="37"/>
      <c r="B203" s="38"/>
      <c r="C203" s="39"/>
      <c r="D203" s="199" t="s">
        <v>190</v>
      </c>
      <c r="E203" s="39"/>
      <c r="F203" s="200" t="s">
        <v>320</v>
      </c>
      <c r="G203" s="39"/>
      <c r="H203" s="39"/>
      <c r="I203" s="196"/>
      <c r="J203" s="39"/>
      <c r="K203" s="39"/>
      <c r="L203" s="42"/>
      <c r="M203" s="197"/>
      <c r="N203" s="198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190</v>
      </c>
      <c r="AU203" s="20" t="s">
        <v>86</v>
      </c>
    </row>
    <row r="204" spans="1:65" s="13" customFormat="1" ht="11.25">
      <c r="B204" s="201"/>
      <c r="C204" s="202"/>
      <c r="D204" s="194" t="s">
        <v>192</v>
      </c>
      <c r="E204" s="203" t="s">
        <v>19</v>
      </c>
      <c r="F204" s="204" t="s">
        <v>321</v>
      </c>
      <c r="G204" s="202"/>
      <c r="H204" s="203" t="s">
        <v>19</v>
      </c>
      <c r="I204" s="205"/>
      <c r="J204" s="202"/>
      <c r="K204" s="202"/>
      <c r="L204" s="206"/>
      <c r="M204" s="207"/>
      <c r="N204" s="208"/>
      <c r="O204" s="208"/>
      <c r="P204" s="208"/>
      <c r="Q204" s="208"/>
      <c r="R204" s="208"/>
      <c r="S204" s="208"/>
      <c r="T204" s="209"/>
      <c r="AT204" s="210" t="s">
        <v>192</v>
      </c>
      <c r="AU204" s="210" t="s">
        <v>86</v>
      </c>
      <c r="AV204" s="13" t="s">
        <v>84</v>
      </c>
      <c r="AW204" s="13" t="s">
        <v>37</v>
      </c>
      <c r="AX204" s="13" t="s">
        <v>77</v>
      </c>
      <c r="AY204" s="210" t="s">
        <v>179</v>
      </c>
    </row>
    <row r="205" spans="1:65" s="14" customFormat="1" ht="11.25">
      <c r="B205" s="211"/>
      <c r="C205" s="212"/>
      <c r="D205" s="194" t="s">
        <v>192</v>
      </c>
      <c r="E205" s="213" t="s">
        <v>19</v>
      </c>
      <c r="F205" s="214" t="s">
        <v>1358</v>
      </c>
      <c r="G205" s="212"/>
      <c r="H205" s="215">
        <v>1.853</v>
      </c>
      <c r="I205" s="216"/>
      <c r="J205" s="212"/>
      <c r="K205" s="212"/>
      <c r="L205" s="217"/>
      <c r="M205" s="218"/>
      <c r="N205" s="219"/>
      <c r="O205" s="219"/>
      <c r="P205" s="219"/>
      <c r="Q205" s="219"/>
      <c r="R205" s="219"/>
      <c r="S205" s="219"/>
      <c r="T205" s="220"/>
      <c r="AT205" s="221" t="s">
        <v>192</v>
      </c>
      <c r="AU205" s="221" t="s">
        <v>86</v>
      </c>
      <c r="AV205" s="14" t="s">
        <v>86</v>
      </c>
      <c r="AW205" s="14" t="s">
        <v>37</v>
      </c>
      <c r="AX205" s="14" t="s">
        <v>84</v>
      </c>
      <c r="AY205" s="221" t="s">
        <v>179</v>
      </c>
    </row>
    <row r="206" spans="1:65" s="2" customFormat="1" ht="24.2" customHeight="1">
      <c r="A206" s="37"/>
      <c r="B206" s="38"/>
      <c r="C206" s="181" t="s">
        <v>339</v>
      </c>
      <c r="D206" s="181" t="s">
        <v>181</v>
      </c>
      <c r="E206" s="182" t="s">
        <v>323</v>
      </c>
      <c r="F206" s="183" t="s">
        <v>324</v>
      </c>
      <c r="G206" s="184" t="s">
        <v>228</v>
      </c>
      <c r="H206" s="185">
        <v>0.435</v>
      </c>
      <c r="I206" s="186"/>
      <c r="J206" s="187">
        <f>ROUND(I206*H206,2)</f>
        <v>0</v>
      </c>
      <c r="K206" s="183" t="s">
        <v>185</v>
      </c>
      <c r="L206" s="42"/>
      <c r="M206" s="188" t="s">
        <v>19</v>
      </c>
      <c r="N206" s="189" t="s">
        <v>48</v>
      </c>
      <c r="O206" s="67"/>
      <c r="P206" s="190">
        <f>O206*H206</f>
        <v>0</v>
      </c>
      <c r="Q206" s="190">
        <v>0</v>
      </c>
      <c r="R206" s="190">
        <f>Q206*H206</f>
        <v>0</v>
      </c>
      <c r="S206" s="190">
        <v>0</v>
      </c>
      <c r="T206" s="191">
        <f>S206*H206</f>
        <v>0</v>
      </c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R206" s="192" t="s">
        <v>186</v>
      </c>
      <c r="AT206" s="192" t="s">
        <v>181</v>
      </c>
      <c r="AU206" s="192" t="s">
        <v>86</v>
      </c>
      <c r="AY206" s="20" t="s">
        <v>179</v>
      </c>
      <c r="BE206" s="193">
        <f>IF(N206="základní",J206,0)</f>
        <v>0</v>
      </c>
      <c r="BF206" s="193">
        <f>IF(N206="snížená",J206,0)</f>
        <v>0</v>
      </c>
      <c r="BG206" s="193">
        <f>IF(N206="zákl. přenesená",J206,0)</f>
        <v>0</v>
      </c>
      <c r="BH206" s="193">
        <f>IF(N206="sníž. přenesená",J206,0)</f>
        <v>0</v>
      </c>
      <c r="BI206" s="193">
        <f>IF(N206="nulová",J206,0)</f>
        <v>0</v>
      </c>
      <c r="BJ206" s="20" t="s">
        <v>84</v>
      </c>
      <c r="BK206" s="193">
        <f>ROUND(I206*H206,2)</f>
        <v>0</v>
      </c>
      <c r="BL206" s="20" t="s">
        <v>186</v>
      </c>
      <c r="BM206" s="192" t="s">
        <v>325</v>
      </c>
    </row>
    <row r="207" spans="1:65" s="2" customFormat="1" ht="29.25">
      <c r="A207" s="37"/>
      <c r="B207" s="38"/>
      <c r="C207" s="39"/>
      <c r="D207" s="194" t="s">
        <v>188</v>
      </c>
      <c r="E207" s="39"/>
      <c r="F207" s="195" t="s">
        <v>326</v>
      </c>
      <c r="G207" s="39"/>
      <c r="H207" s="39"/>
      <c r="I207" s="196"/>
      <c r="J207" s="39"/>
      <c r="K207" s="39"/>
      <c r="L207" s="42"/>
      <c r="M207" s="197"/>
      <c r="N207" s="198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188</v>
      </c>
      <c r="AU207" s="20" t="s">
        <v>86</v>
      </c>
    </row>
    <row r="208" spans="1:65" s="2" customFormat="1" ht="11.25">
      <c r="A208" s="37"/>
      <c r="B208" s="38"/>
      <c r="C208" s="39"/>
      <c r="D208" s="199" t="s">
        <v>190</v>
      </c>
      <c r="E208" s="39"/>
      <c r="F208" s="200" t="s">
        <v>327</v>
      </c>
      <c r="G208" s="39"/>
      <c r="H208" s="39"/>
      <c r="I208" s="196"/>
      <c r="J208" s="39"/>
      <c r="K208" s="39"/>
      <c r="L208" s="42"/>
      <c r="M208" s="197"/>
      <c r="N208" s="198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190</v>
      </c>
      <c r="AU208" s="20" t="s">
        <v>86</v>
      </c>
    </row>
    <row r="209" spans="1:65" s="13" customFormat="1" ht="22.5">
      <c r="B209" s="201"/>
      <c r="C209" s="202"/>
      <c r="D209" s="194" t="s">
        <v>192</v>
      </c>
      <c r="E209" s="203" t="s">
        <v>19</v>
      </c>
      <c r="F209" s="204" t="s">
        <v>328</v>
      </c>
      <c r="G209" s="202"/>
      <c r="H209" s="203" t="s">
        <v>19</v>
      </c>
      <c r="I209" s="205"/>
      <c r="J209" s="202"/>
      <c r="K209" s="202"/>
      <c r="L209" s="206"/>
      <c r="M209" s="207"/>
      <c r="N209" s="208"/>
      <c r="O209" s="208"/>
      <c r="P209" s="208"/>
      <c r="Q209" s="208"/>
      <c r="R209" s="208"/>
      <c r="S209" s="208"/>
      <c r="T209" s="209"/>
      <c r="AT209" s="210" t="s">
        <v>192</v>
      </c>
      <c r="AU209" s="210" t="s">
        <v>86</v>
      </c>
      <c r="AV209" s="13" t="s">
        <v>84</v>
      </c>
      <c r="AW209" s="13" t="s">
        <v>37</v>
      </c>
      <c r="AX209" s="13" t="s">
        <v>77</v>
      </c>
      <c r="AY209" s="210" t="s">
        <v>179</v>
      </c>
    </row>
    <row r="210" spans="1:65" s="14" customFormat="1" ht="11.25">
      <c r="B210" s="211"/>
      <c r="C210" s="212"/>
      <c r="D210" s="194" t="s">
        <v>192</v>
      </c>
      <c r="E210" s="213" t="s">
        <v>19</v>
      </c>
      <c r="F210" s="214" t="s">
        <v>306</v>
      </c>
      <c r="G210" s="212"/>
      <c r="H210" s="215">
        <v>0.435</v>
      </c>
      <c r="I210" s="216"/>
      <c r="J210" s="212"/>
      <c r="K210" s="212"/>
      <c r="L210" s="217"/>
      <c r="M210" s="218"/>
      <c r="N210" s="219"/>
      <c r="O210" s="219"/>
      <c r="P210" s="219"/>
      <c r="Q210" s="219"/>
      <c r="R210" s="219"/>
      <c r="S210" s="219"/>
      <c r="T210" s="220"/>
      <c r="AT210" s="221" t="s">
        <v>192</v>
      </c>
      <c r="AU210" s="221" t="s">
        <v>86</v>
      </c>
      <c r="AV210" s="14" t="s">
        <v>86</v>
      </c>
      <c r="AW210" s="14" t="s">
        <v>37</v>
      </c>
      <c r="AX210" s="14" t="s">
        <v>84</v>
      </c>
      <c r="AY210" s="221" t="s">
        <v>179</v>
      </c>
    </row>
    <row r="211" spans="1:65" s="2" customFormat="1" ht="33" customHeight="1">
      <c r="A211" s="37"/>
      <c r="B211" s="38"/>
      <c r="C211" s="181" t="s">
        <v>346</v>
      </c>
      <c r="D211" s="181" t="s">
        <v>181</v>
      </c>
      <c r="E211" s="182" t="s">
        <v>330</v>
      </c>
      <c r="F211" s="183" t="s">
        <v>331</v>
      </c>
      <c r="G211" s="184" t="s">
        <v>332</v>
      </c>
      <c r="H211" s="185">
        <v>3.89</v>
      </c>
      <c r="I211" s="186"/>
      <c r="J211" s="187">
        <f>ROUND(I211*H211,2)</f>
        <v>0</v>
      </c>
      <c r="K211" s="183" t="s">
        <v>185</v>
      </c>
      <c r="L211" s="42"/>
      <c r="M211" s="188" t="s">
        <v>19</v>
      </c>
      <c r="N211" s="189" t="s">
        <v>48</v>
      </c>
      <c r="O211" s="67"/>
      <c r="P211" s="190">
        <f>O211*H211</f>
        <v>0</v>
      </c>
      <c r="Q211" s="190">
        <v>0</v>
      </c>
      <c r="R211" s="190">
        <f>Q211*H211</f>
        <v>0</v>
      </c>
      <c r="S211" s="190">
        <v>0</v>
      </c>
      <c r="T211" s="191">
        <f>S211*H211</f>
        <v>0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192" t="s">
        <v>186</v>
      </c>
      <c r="AT211" s="192" t="s">
        <v>181</v>
      </c>
      <c r="AU211" s="192" t="s">
        <v>86</v>
      </c>
      <c r="AY211" s="20" t="s">
        <v>179</v>
      </c>
      <c r="BE211" s="193">
        <f>IF(N211="základní",J211,0)</f>
        <v>0</v>
      </c>
      <c r="BF211" s="193">
        <f>IF(N211="snížená",J211,0)</f>
        <v>0</v>
      </c>
      <c r="BG211" s="193">
        <f>IF(N211="zákl. přenesená",J211,0)</f>
        <v>0</v>
      </c>
      <c r="BH211" s="193">
        <f>IF(N211="sníž. přenesená",J211,0)</f>
        <v>0</v>
      </c>
      <c r="BI211" s="193">
        <f>IF(N211="nulová",J211,0)</f>
        <v>0</v>
      </c>
      <c r="BJ211" s="20" t="s">
        <v>84</v>
      </c>
      <c r="BK211" s="193">
        <f>ROUND(I211*H211,2)</f>
        <v>0</v>
      </c>
      <c r="BL211" s="20" t="s">
        <v>186</v>
      </c>
      <c r="BM211" s="192" t="s">
        <v>333</v>
      </c>
    </row>
    <row r="212" spans="1:65" s="2" customFormat="1" ht="29.25">
      <c r="A212" s="37"/>
      <c r="B212" s="38"/>
      <c r="C212" s="39"/>
      <c r="D212" s="194" t="s">
        <v>188</v>
      </c>
      <c r="E212" s="39"/>
      <c r="F212" s="195" t="s">
        <v>334</v>
      </c>
      <c r="G212" s="39"/>
      <c r="H212" s="39"/>
      <c r="I212" s="196"/>
      <c r="J212" s="39"/>
      <c r="K212" s="39"/>
      <c r="L212" s="42"/>
      <c r="M212" s="197"/>
      <c r="N212" s="198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188</v>
      </c>
      <c r="AU212" s="20" t="s">
        <v>86</v>
      </c>
    </row>
    <row r="213" spans="1:65" s="2" customFormat="1" ht="11.25">
      <c r="A213" s="37"/>
      <c r="B213" s="38"/>
      <c r="C213" s="39"/>
      <c r="D213" s="199" t="s">
        <v>190</v>
      </c>
      <c r="E213" s="39"/>
      <c r="F213" s="200" t="s">
        <v>335</v>
      </c>
      <c r="G213" s="39"/>
      <c r="H213" s="39"/>
      <c r="I213" s="196"/>
      <c r="J213" s="39"/>
      <c r="K213" s="39"/>
      <c r="L213" s="42"/>
      <c r="M213" s="197"/>
      <c r="N213" s="198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190</v>
      </c>
      <c r="AU213" s="20" t="s">
        <v>86</v>
      </c>
    </row>
    <row r="214" spans="1:65" s="13" customFormat="1" ht="11.25">
      <c r="B214" s="201"/>
      <c r="C214" s="202"/>
      <c r="D214" s="194" t="s">
        <v>192</v>
      </c>
      <c r="E214" s="203" t="s">
        <v>19</v>
      </c>
      <c r="F214" s="204" t="s">
        <v>336</v>
      </c>
      <c r="G214" s="202"/>
      <c r="H214" s="203" t="s">
        <v>19</v>
      </c>
      <c r="I214" s="205"/>
      <c r="J214" s="202"/>
      <c r="K214" s="202"/>
      <c r="L214" s="206"/>
      <c r="M214" s="207"/>
      <c r="N214" s="208"/>
      <c r="O214" s="208"/>
      <c r="P214" s="208"/>
      <c r="Q214" s="208"/>
      <c r="R214" s="208"/>
      <c r="S214" s="208"/>
      <c r="T214" s="209"/>
      <c r="AT214" s="210" t="s">
        <v>192</v>
      </c>
      <c r="AU214" s="210" t="s">
        <v>86</v>
      </c>
      <c r="AV214" s="13" t="s">
        <v>84</v>
      </c>
      <c r="AW214" s="13" t="s">
        <v>37</v>
      </c>
      <c r="AX214" s="13" t="s">
        <v>77</v>
      </c>
      <c r="AY214" s="210" t="s">
        <v>179</v>
      </c>
    </row>
    <row r="215" spans="1:65" s="14" customFormat="1" ht="11.25">
      <c r="B215" s="211"/>
      <c r="C215" s="212"/>
      <c r="D215" s="194" t="s">
        <v>192</v>
      </c>
      <c r="E215" s="213" t="s">
        <v>19</v>
      </c>
      <c r="F215" s="214" t="s">
        <v>1361</v>
      </c>
      <c r="G215" s="212"/>
      <c r="H215" s="215">
        <v>3.15</v>
      </c>
      <c r="I215" s="216"/>
      <c r="J215" s="212"/>
      <c r="K215" s="212"/>
      <c r="L215" s="217"/>
      <c r="M215" s="218"/>
      <c r="N215" s="219"/>
      <c r="O215" s="219"/>
      <c r="P215" s="219"/>
      <c r="Q215" s="219"/>
      <c r="R215" s="219"/>
      <c r="S215" s="219"/>
      <c r="T215" s="220"/>
      <c r="AT215" s="221" t="s">
        <v>192</v>
      </c>
      <c r="AU215" s="221" t="s">
        <v>86</v>
      </c>
      <c r="AV215" s="14" t="s">
        <v>86</v>
      </c>
      <c r="AW215" s="14" t="s">
        <v>37</v>
      </c>
      <c r="AX215" s="14" t="s">
        <v>77</v>
      </c>
      <c r="AY215" s="221" t="s">
        <v>179</v>
      </c>
    </row>
    <row r="216" spans="1:65" s="14" customFormat="1" ht="11.25">
      <c r="B216" s="211"/>
      <c r="C216" s="212"/>
      <c r="D216" s="194" t="s">
        <v>192</v>
      </c>
      <c r="E216" s="213" t="s">
        <v>19</v>
      </c>
      <c r="F216" s="214" t="s">
        <v>338</v>
      </c>
      <c r="G216" s="212"/>
      <c r="H216" s="215">
        <v>0.74</v>
      </c>
      <c r="I216" s="216"/>
      <c r="J216" s="212"/>
      <c r="K216" s="212"/>
      <c r="L216" s="217"/>
      <c r="M216" s="218"/>
      <c r="N216" s="219"/>
      <c r="O216" s="219"/>
      <c r="P216" s="219"/>
      <c r="Q216" s="219"/>
      <c r="R216" s="219"/>
      <c r="S216" s="219"/>
      <c r="T216" s="220"/>
      <c r="AT216" s="221" t="s">
        <v>192</v>
      </c>
      <c r="AU216" s="221" t="s">
        <v>86</v>
      </c>
      <c r="AV216" s="14" t="s">
        <v>86</v>
      </c>
      <c r="AW216" s="14" t="s">
        <v>37</v>
      </c>
      <c r="AX216" s="14" t="s">
        <v>77</v>
      </c>
      <c r="AY216" s="221" t="s">
        <v>179</v>
      </c>
    </row>
    <row r="217" spans="1:65" s="15" customFormat="1" ht="11.25">
      <c r="B217" s="222"/>
      <c r="C217" s="223"/>
      <c r="D217" s="194" t="s">
        <v>192</v>
      </c>
      <c r="E217" s="224" t="s">
        <v>19</v>
      </c>
      <c r="F217" s="225" t="s">
        <v>205</v>
      </c>
      <c r="G217" s="223"/>
      <c r="H217" s="226">
        <v>3.89</v>
      </c>
      <c r="I217" s="227"/>
      <c r="J217" s="223"/>
      <c r="K217" s="223"/>
      <c r="L217" s="228"/>
      <c r="M217" s="229"/>
      <c r="N217" s="230"/>
      <c r="O217" s="230"/>
      <c r="P217" s="230"/>
      <c r="Q217" s="230"/>
      <c r="R217" s="230"/>
      <c r="S217" s="230"/>
      <c r="T217" s="231"/>
      <c r="AT217" s="232" t="s">
        <v>192</v>
      </c>
      <c r="AU217" s="232" t="s">
        <v>86</v>
      </c>
      <c r="AV217" s="15" t="s">
        <v>186</v>
      </c>
      <c r="AW217" s="15" t="s">
        <v>37</v>
      </c>
      <c r="AX217" s="15" t="s">
        <v>84</v>
      </c>
      <c r="AY217" s="232" t="s">
        <v>179</v>
      </c>
    </row>
    <row r="218" spans="1:65" s="2" customFormat="1" ht="16.5" customHeight="1">
      <c r="A218" s="37"/>
      <c r="B218" s="38"/>
      <c r="C218" s="181" t="s">
        <v>358</v>
      </c>
      <c r="D218" s="181" t="s">
        <v>181</v>
      </c>
      <c r="E218" s="182" t="s">
        <v>340</v>
      </c>
      <c r="F218" s="183" t="s">
        <v>341</v>
      </c>
      <c r="G218" s="184" t="s">
        <v>228</v>
      </c>
      <c r="H218" s="185">
        <v>2.2879999999999998</v>
      </c>
      <c r="I218" s="186"/>
      <c r="J218" s="187">
        <f>ROUND(I218*H218,2)</f>
        <v>0</v>
      </c>
      <c r="K218" s="183" t="s">
        <v>185</v>
      </c>
      <c r="L218" s="42"/>
      <c r="M218" s="188" t="s">
        <v>19</v>
      </c>
      <c r="N218" s="189" t="s">
        <v>48</v>
      </c>
      <c r="O218" s="67"/>
      <c r="P218" s="190">
        <f>O218*H218</f>
        <v>0</v>
      </c>
      <c r="Q218" s="190">
        <v>0</v>
      </c>
      <c r="R218" s="190">
        <f>Q218*H218</f>
        <v>0</v>
      </c>
      <c r="S218" s="190">
        <v>0</v>
      </c>
      <c r="T218" s="191">
        <f>S218*H218</f>
        <v>0</v>
      </c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R218" s="192" t="s">
        <v>186</v>
      </c>
      <c r="AT218" s="192" t="s">
        <v>181</v>
      </c>
      <c r="AU218" s="192" t="s">
        <v>86</v>
      </c>
      <c r="AY218" s="20" t="s">
        <v>179</v>
      </c>
      <c r="BE218" s="193">
        <f>IF(N218="základní",J218,0)</f>
        <v>0</v>
      </c>
      <c r="BF218" s="193">
        <f>IF(N218="snížená",J218,0)</f>
        <v>0</v>
      </c>
      <c r="BG218" s="193">
        <f>IF(N218="zákl. přenesená",J218,0)</f>
        <v>0</v>
      </c>
      <c r="BH218" s="193">
        <f>IF(N218="sníž. přenesená",J218,0)</f>
        <v>0</v>
      </c>
      <c r="BI218" s="193">
        <f>IF(N218="nulová",J218,0)</f>
        <v>0</v>
      </c>
      <c r="BJ218" s="20" t="s">
        <v>84</v>
      </c>
      <c r="BK218" s="193">
        <f>ROUND(I218*H218,2)</f>
        <v>0</v>
      </c>
      <c r="BL218" s="20" t="s">
        <v>186</v>
      </c>
      <c r="BM218" s="192" t="s">
        <v>342</v>
      </c>
    </row>
    <row r="219" spans="1:65" s="2" customFormat="1" ht="19.5">
      <c r="A219" s="37"/>
      <c r="B219" s="38"/>
      <c r="C219" s="39"/>
      <c r="D219" s="194" t="s">
        <v>188</v>
      </c>
      <c r="E219" s="39"/>
      <c r="F219" s="195" t="s">
        <v>343</v>
      </c>
      <c r="G219" s="39"/>
      <c r="H219" s="39"/>
      <c r="I219" s="196"/>
      <c r="J219" s="39"/>
      <c r="K219" s="39"/>
      <c r="L219" s="42"/>
      <c r="M219" s="197"/>
      <c r="N219" s="198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188</v>
      </c>
      <c r="AU219" s="20" t="s">
        <v>86</v>
      </c>
    </row>
    <row r="220" spans="1:65" s="2" customFormat="1" ht="11.25">
      <c r="A220" s="37"/>
      <c r="B220" s="38"/>
      <c r="C220" s="39"/>
      <c r="D220" s="199" t="s">
        <v>190</v>
      </c>
      <c r="E220" s="39"/>
      <c r="F220" s="200" t="s">
        <v>344</v>
      </c>
      <c r="G220" s="39"/>
      <c r="H220" s="39"/>
      <c r="I220" s="196"/>
      <c r="J220" s="39"/>
      <c r="K220" s="39"/>
      <c r="L220" s="42"/>
      <c r="M220" s="197"/>
      <c r="N220" s="198"/>
      <c r="O220" s="67"/>
      <c r="P220" s="67"/>
      <c r="Q220" s="67"/>
      <c r="R220" s="67"/>
      <c r="S220" s="67"/>
      <c r="T220" s="68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T220" s="20" t="s">
        <v>190</v>
      </c>
      <c r="AU220" s="20" t="s">
        <v>86</v>
      </c>
    </row>
    <row r="221" spans="1:65" s="14" customFormat="1" ht="11.25">
      <c r="B221" s="211"/>
      <c r="C221" s="212"/>
      <c r="D221" s="194" t="s">
        <v>192</v>
      </c>
      <c r="E221" s="213" t="s">
        <v>19</v>
      </c>
      <c r="F221" s="214" t="s">
        <v>1358</v>
      </c>
      <c r="G221" s="212"/>
      <c r="H221" s="215">
        <v>1.853</v>
      </c>
      <c r="I221" s="216"/>
      <c r="J221" s="212"/>
      <c r="K221" s="212"/>
      <c r="L221" s="217"/>
      <c r="M221" s="218"/>
      <c r="N221" s="219"/>
      <c r="O221" s="219"/>
      <c r="P221" s="219"/>
      <c r="Q221" s="219"/>
      <c r="R221" s="219"/>
      <c r="S221" s="219"/>
      <c r="T221" s="220"/>
      <c r="AT221" s="221" t="s">
        <v>192</v>
      </c>
      <c r="AU221" s="221" t="s">
        <v>86</v>
      </c>
      <c r="AV221" s="14" t="s">
        <v>86</v>
      </c>
      <c r="AW221" s="14" t="s">
        <v>37</v>
      </c>
      <c r="AX221" s="14" t="s">
        <v>77</v>
      </c>
      <c r="AY221" s="221" t="s">
        <v>179</v>
      </c>
    </row>
    <row r="222" spans="1:65" s="14" customFormat="1" ht="11.25">
      <c r="B222" s="211"/>
      <c r="C222" s="212"/>
      <c r="D222" s="194" t="s">
        <v>192</v>
      </c>
      <c r="E222" s="213" t="s">
        <v>19</v>
      </c>
      <c r="F222" s="214" t="s">
        <v>345</v>
      </c>
      <c r="G222" s="212"/>
      <c r="H222" s="215">
        <v>0.435</v>
      </c>
      <c r="I222" s="216"/>
      <c r="J222" s="212"/>
      <c r="K222" s="212"/>
      <c r="L222" s="217"/>
      <c r="M222" s="218"/>
      <c r="N222" s="219"/>
      <c r="O222" s="219"/>
      <c r="P222" s="219"/>
      <c r="Q222" s="219"/>
      <c r="R222" s="219"/>
      <c r="S222" s="219"/>
      <c r="T222" s="220"/>
      <c r="AT222" s="221" t="s">
        <v>192</v>
      </c>
      <c r="AU222" s="221" t="s">
        <v>86</v>
      </c>
      <c r="AV222" s="14" t="s">
        <v>86</v>
      </c>
      <c r="AW222" s="14" t="s">
        <v>37</v>
      </c>
      <c r="AX222" s="14" t="s">
        <v>77</v>
      </c>
      <c r="AY222" s="221" t="s">
        <v>179</v>
      </c>
    </row>
    <row r="223" spans="1:65" s="15" customFormat="1" ht="11.25">
      <c r="B223" s="222"/>
      <c r="C223" s="223"/>
      <c r="D223" s="194" t="s">
        <v>192</v>
      </c>
      <c r="E223" s="224" t="s">
        <v>19</v>
      </c>
      <c r="F223" s="225" t="s">
        <v>205</v>
      </c>
      <c r="G223" s="223"/>
      <c r="H223" s="226">
        <v>2.2879999999999998</v>
      </c>
      <c r="I223" s="227"/>
      <c r="J223" s="223"/>
      <c r="K223" s="223"/>
      <c r="L223" s="228"/>
      <c r="M223" s="229"/>
      <c r="N223" s="230"/>
      <c r="O223" s="230"/>
      <c r="P223" s="230"/>
      <c r="Q223" s="230"/>
      <c r="R223" s="230"/>
      <c r="S223" s="230"/>
      <c r="T223" s="231"/>
      <c r="AT223" s="232" t="s">
        <v>192</v>
      </c>
      <c r="AU223" s="232" t="s">
        <v>86</v>
      </c>
      <c r="AV223" s="15" t="s">
        <v>186</v>
      </c>
      <c r="AW223" s="15" t="s">
        <v>37</v>
      </c>
      <c r="AX223" s="15" t="s">
        <v>84</v>
      </c>
      <c r="AY223" s="232" t="s">
        <v>179</v>
      </c>
    </row>
    <row r="224" spans="1:65" s="2" customFormat="1" ht="24.2" customHeight="1">
      <c r="A224" s="37"/>
      <c r="B224" s="38"/>
      <c r="C224" s="181" t="s">
        <v>7</v>
      </c>
      <c r="D224" s="181" t="s">
        <v>181</v>
      </c>
      <c r="E224" s="182" t="s">
        <v>347</v>
      </c>
      <c r="F224" s="183" t="s">
        <v>348</v>
      </c>
      <c r="G224" s="184" t="s">
        <v>228</v>
      </c>
      <c r="H224" s="185">
        <v>13.2</v>
      </c>
      <c r="I224" s="186"/>
      <c r="J224" s="187">
        <f>ROUND(I224*H224,2)</f>
        <v>0</v>
      </c>
      <c r="K224" s="183" t="s">
        <v>185</v>
      </c>
      <c r="L224" s="42"/>
      <c r="M224" s="188" t="s">
        <v>19</v>
      </c>
      <c r="N224" s="189" t="s">
        <v>48</v>
      </c>
      <c r="O224" s="67"/>
      <c r="P224" s="190">
        <f>O224*H224</f>
        <v>0</v>
      </c>
      <c r="Q224" s="190">
        <v>0</v>
      </c>
      <c r="R224" s="190">
        <f>Q224*H224</f>
        <v>0</v>
      </c>
      <c r="S224" s="190">
        <v>0</v>
      </c>
      <c r="T224" s="191">
        <f>S224*H224</f>
        <v>0</v>
      </c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R224" s="192" t="s">
        <v>186</v>
      </c>
      <c r="AT224" s="192" t="s">
        <v>181</v>
      </c>
      <c r="AU224" s="192" t="s">
        <v>86</v>
      </c>
      <c r="AY224" s="20" t="s">
        <v>179</v>
      </c>
      <c r="BE224" s="193">
        <f>IF(N224="základní",J224,0)</f>
        <v>0</v>
      </c>
      <c r="BF224" s="193">
        <f>IF(N224="snížená",J224,0)</f>
        <v>0</v>
      </c>
      <c r="BG224" s="193">
        <f>IF(N224="zákl. přenesená",J224,0)</f>
        <v>0</v>
      </c>
      <c r="BH224" s="193">
        <f>IF(N224="sníž. přenesená",J224,0)</f>
        <v>0</v>
      </c>
      <c r="BI224" s="193">
        <f>IF(N224="nulová",J224,0)</f>
        <v>0</v>
      </c>
      <c r="BJ224" s="20" t="s">
        <v>84</v>
      </c>
      <c r="BK224" s="193">
        <f>ROUND(I224*H224,2)</f>
        <v>0</v>
      </c>
      <c r="BL224" s="20" t="s">
        <v>186</v>
      </c>
      <c r="BM224" s="192" t="s">
        <v>349</v>
      </c>
    </row>
    <row r="225" spans="1:65" s="2" customFormat="1" ht="29.25">
      <c r="A225" s="37"/>
      <c r="B225" s="38"/>
      <c r="C225" s="39"/>
      <c r="D225" s="194" t="s">
        <v>188</v>
      </c>
      <c r="E225" s="39"/>
      <c r="F225" s="195" t="s">
        <v>350</v>
      </c>
      <c r="G225" s="39"/>
      <c r="H225" s="39"/>
      <c r="I225" s="196"/>
      <c r="J225" s="39"/>
      <c r="K225" s="39"/>
      <c r="L225" s="42"/>
      <c r="M225" s="197"/>
      <c r="N225" s="198"/>
      <c r="O225" s="67"/>
      <c r="P225" s="67"/>
      <c r="Q225" s="67"/>
      <c r="R225" s="67"/>
      <c r="S225" s="67"/>
      <c r="T225" s="68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20" t="s">
        <v>188</v>
      </c>
      <c r="AU225" s="20" t="s">
        <v>86</v>
      </c>
    </row>
    <row r="226" spans="1:65" s="2" customFormat="1" ht="11.25">
      <c r="A226" s="37"/>
      <c r="B226" s="38"/>
      <c r="C226" s="39"/>
      <c r="D226" s="199" t="s">
        <v>190</v>
      </c>
      <c r="E226" s="39"/>
      <c r="F226" s="200" t="s">
        <v>351</v>
      </c>
      <c r="G226" s="39"/>
      <c r="H226" s="39"/>
      <c r="I226" s="196"/>
      <c r="J226" s="39"/>
      <c r="K226" s="39"/>
      <c r="L226" s="42"/>
      <c r="M226" s="197"/>
      <c r="N226" s="198"/>
      <c r="O226" s="67"/>
      <c r="P226" s="67"/>
      <c r="Q226" s="67"/>
      <c r="R226" s="67"/>
      <c r="S226" s="67"/>
      <c r="T226" s="68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T226" s="20" t="s">
        <v>190</v>
      </c>
      <c r="AU226" s="20" t="s">
        <v>86</v>
      </c>
    </row>
    <row r="227" spans="1:65" s="13" customFormat="1" ht="22.5">
      <c r="B227" s="201"/>
      <c r="C227" s="202"/>
      <c r="D227" s="194" t="s">
        <v>192</v>
      </c>
      <c r="E227" s="203" t="s">
        <v>19</v>
      </c>
      <c r="F227" s="204" t="s">
        <v>1362</v>
      </c>
      <c r="G227" s="202"/>
      <c r="H227" s="203" t="s">
        <v>19</v>
      </c>
      <c r="I227" s="205"/>
      <c r="J227" s="202"/>
      <c r="K227" s="202"/>
      <c r="L227" s="206"/>
      <c r="M227" s="207"/>
      <c r="N227" s="208"/>
      <c r="O227" s="208"/>
      <c r="P227" s="208"/>
      <c r="Q227" s="208"/>
      <c r="R227" s="208"/>
      <c r="S227" s="208"/>
      <c r="T227" s="209"/>
      <c r="AT227" s="210" t="s">
        <v>192</v>
      </c>
      <c r="AU227" s="210" t="s">
        <v>86</v>
      </c>
      <c r="AV227" s="13" t="s">
        <v>84</v>
      </c>
      <c r="AW227" s="13" t="s">
        <v>37</v>
      </c>
      <c r="AX227" s="13" t="s">
        <v>77</v>
      </c>
      <c r="AY227" s="210" t="s">
        <v>179</v>
      </c>
    </row>
    <row r="228" spans="1:65" s="13" customFormat="1" ht="22.5">
      <c r="B228" s="201"/>
      <c r="C228" s="202"/>
      <c r="D228" s="194" t="s">
        <v>192</v>
      </c>
      <c r="E228" s="203" t="s">
        <v>19</v>
      </c>
      <c r="F228" s="204" t="s">
        <v>356</v>
      </c>
      <c r="G228" s="202"/>
      <c r="H228" s="203" t="s">
        <v>19</v>
      </c>
      <c r="I228" s="205"/>
      <c r="J228" s="202"/>
      <c r="K228" s="202"/>
      <c r="L228" s="206"/>
      <c r="M228" s="207"/>
      <c r="N228" s="208"/>
      <c r="O228" s="208"/>
      <c r="P228" s="208"/>
      <c r="Q228" s="208"/>
      <c r="R228" s="208"/>
      <c r="S228" s="208"/>
      <c r="T228" s="209"/>
      <c r="AT228" s="210" t="s">
        <v>192</v>
      </c>
      <c r="AU228" s="210" t="s">
        <v>86</v>
      </c>
      <c r="AV228" s="13" t="s">
        <v>84</v>
      </c>
      <c r="AW228" s="13" t="s">
        <v>37</v>
      </c>
      <c r="AX228" s="13" t="s">
        <v>77</v>
      </c>
      <c r="AY228" s="210" t="s">
        <v>179</v>
      </c>
    </row>
    <row r="229" spans="1:65" s="14" customFormat="1" ht="11.25">
      <c r="B229" s="211"/>
      <c r="C229" s="212"/>
      <c r="D229" s="194" t="s">
        <v>192</v>
      </c>
      <c r="E229" s="213" t="s">
        <v>19</v>
      </c>
      <c r="F229" s="214" t="s">
        <v>1363</v>
      </c>
      <c r="G229" s="212"/>
      <c r="H229" s="215">
        <v>5.2</v>
      </c>
      <c r="I229" s="216"/>
      <c r="J229" s="212"/>
      <c r="K229" s="212"/>
      <c r="L229" s="217"/>
      <c r="M229" s="218"/>
      <c r="N229" s="219"/>
      <c r="O229" s="219"/>
      <c r="P229" s="219"/>
      <c r="Q229" s="219"/>
      <c r="R229" s="219"/>
      <c r="S229" s="219"/>
      <c r="T229" s="220"/>
      <c r="AT229" s="221" t="s">
        <v>192</v>
      </c>
      <c r="AU229" s="221" t="s">
        <v>86</v>
      </c>
      <c r="AV229" s="14" t="s">
        <v>86</v>
      </c>
      <c r="AW229" s="14" t="s">
        <v>37</v>
      </c>
      <c r="AX229" s="14" t="s">
        <v>77</v>
      </c>
      <c r="AY229" s="221" t="s">
        <v>179</v>
      </c>
    </row>
    <row r="230" spans="1:65" s="13" customFormat="1" ht="11.25">
      <c r="B230" s="201"/>
      <c r="C230" s="202"/>
      <c r="D230" s="194" t="s">
        <v>192</v>
      </c>
      <c r="E230" s="203" t="s">
        <v>19</v>
      </c>
      <c r="F230" s="204" t="s">
        <v>1364</v>
      </c>
      <c r="G230" s="202"/>
      <c r="H230" s="203" t="s">
        <v>19</v>
      </c>
      <c r="I230" s="205"/>
      <c r="J230" s="202"/>
      <c r="K230" s="202"/>
      <c r="L230" s="206"/>
      <c r="M230" s="207"/>
      <c r="N230" s="208"/>
      <c r="O230" s="208"/>
      <c r="P230" s="208"/>
      <c r="Q230" s="208"/>
      <c r="R230" s="208"/>
      <c r="S230" s="208"/>
      <c r="T230" s="209"/>
      <c r="AT230" s="210" t="s">
        <v>192</v>
      </c>
      <c r="AU230" s="210" t="s">
        <v>86</v>
      </c>
      <c r="AV230" s="13" t="s">
        <v>84</v>
      </c>
      <c r="AW230" s="13" t="s">
        <v>37</v>
      </c>
      <c r="AX230" s="13" t="s">
        <v>77</v>
      </c>
      <c r="AY230" s="210" t="s">
        <v>179</v>
      </c>
    </row>
    <row r="231" spans="1:65" s="13" customFormat="1" ht="22.5">
      <c r="B231" s="201"/>
      <c r="C231" s="202"/>
      <c r="D231" s="194" t="s">
        <v>192</v>
      </c>
      <c r="E231" s="203" t="s">
        <v>19</v>
      </c>
      <c r="F231" s="204" t="s">
        <v>356</v>
      </c>
      <c r="G231" s="202"/>
      <c r="H231" s="203" t="s">
        <v>19</v>
      </c>
      <c r="I231" s="205"/>
      <c r="J231" s="202"/>
      <c r="K231" s="202"/>
      <c r="L231" s="206"/>
      <c r="M231" s="207"/>
      <c r="N231" s="208"/>
      <c r="O231" s="208"/>
      <c r="P231" s="208"/>
      <c r="Q231" s="208"/>
      <c r="R231" s="208"/>
      <c r="S231" s="208"/>
      <c r="T231" s="209"/>
      <c r="AT231" s="210" t="s">
        <v>192</v>
      </c>
      <c r="AU231" s="210" t="s">
        <v>86</v>
      </c>
      <c r="AV231" s="13" t="s">
        <v>84</v>
      </c>
      <c r="AW231" s="13" t="s">
        <v>37</v>
      </c>
      <c r="AX231" s="13" t="s">
        <v>77</v>
      </c>
      <c r="AY231" s="210" t="s">
        <v>179</v>
      </c>
    </row>
    <row r="232" spans="1:65" s="14" customFormat="1" ht="11.25">
      <c r="B232" s="211"/>
      <c r="C232" s="212"/>
      <c r="D232" s="194" t="s">
        <v>192</v>
      </c>
      <c r="E232" s="213" t="s">
        <v>19</v>
      </c>
      <c r="F232" s="214" t="s">
        <v>1337</v>
      </c>
      <c r="G232" s="212"/>
      <c r="H232" s="215">
        <v>5</v>
      </c>
      <c r="I232" s="216"/>
      <c r="J232" s="212"/>
      <c r="K232" s="212"/>
      <c r="L232" s="217"/>
      <c r="M232" s="218"/>
      <c r="N232" s="219"/>
      <c r="O232" s="219"/>
      <c r="P232" s="219"/>
      <c r="Q232" s="219"/>
      <c r="R232" s="219"/>
      <c r="S232" s="219"/>
      <c r="T232" s="220"/>
      <c r="AT232" s="221" t="s">
        <v>192</v>
      </c>
      <c r="AU232" s="221" t="s">
        <v>86</v>
      </c>
      <c r="AV232" s="14" t="s">
        <v>86</v>
      </c>
      <c r="AW232" s="14" t="s">
        <v>37</v>
      </c>
      <c r="AX232" s="14" t="s">
        <v>77</v>
      </c>
      <c r="AY232" s="221" t="s">
        <v>179</v>
      </c>
    </row>
    <row r="233" spans="1:65" s="14" customFormat="1" ht="11.25">
      <c r="B233" s="211"/>
      <c r="C233" s="212"/>
      <c r="D233" s="194" t="s">
        <v>192</v>
      </c>
      <c r="E233" s="213" t="s">
        <v>19</v>
      </c>
      <c r="F233" s="214" t="s">
        <v>1338</v>
      </c>
      <c r="G233" s="212"/>
      <c r="H233" s="215">
        <v>3</v>
      </c>
      <c r="I233" s="216"/>
      <c r="J233" s="212"/>
      <c r="K233" s="212"/>
      <c r="L233" s="217"/>
      <c r="M233" s="218"/>
      <c r="N233" s="219"/>
      <c r="O233" s="219"/>
      <c r="P233" s="219"/>
      <c r="Q233" s="219"/>
      <c r="R233" s="219"/>
      <c r="S233" s="219"/>
      <c r="T233" s="220"/>
      <c r="AT233" s="221" t="s">
        <v>192</v>
      </c>
      <c r="AU233" s="221" t="s">
        <v>86</v>
      </c>
      <c r="AV233" s="14" t="s">
        <v>86</v>
      </c>
      <c r="AW233" s="14" t="s">
        <v>37</v>
      </c>
      <c r="AX233" s="14" t="s">
        <v>77</v>
      </c>
      <c r="AY233" s="221" t="s">
        <v>179</v>
      </c>
    </row>
    <row r="234" spans="1:65" s="15" customFormat="1" ht="11.25">
      <c r="B234" s="222"/>
      <c r="C234" s="223"/>
      <c r="D234" s="194" t="s">
        <v>192</v>
      </c>
      <c r="E234" s="224" t="s">
        <v>19</v>
      </c>
      <c r="F234" s="225" t="s">
        <v>205</v>
      </c>
      <c r="G234" s="223"/>
      <c r="H234" s="226">
        <v>13.2</v>
      </c>
      <c r="I234" s="227"/>
      <c r="J234" s="223"/>
      <c r="K234" s="223"/>
      <c r="L234" s="228"/>
      <c r="M234" s="229"/>
      <c r="N234" s="230"/>
      <c r="O234" s="230"/>
      <c r="P234" s="230"/>
      <c r="Q234" s="230"/>
      <c r="R234" s="230"/>
      <c r="S234" s="230"/>
      <c r="T234" s="231"/>
      <c r="AT234" s="232" t="s">
        <v>192</v>
      </c>
      <c r="AU234" s="232" t="s">
        <v>86</v>
      </c>
      <c r="AV234" s="15" t="s">
        <v>186</v>
      </c>
      <c r="AW234" s="15" t="s">
        <v>37</v>
      </c>
      <c r="AX234" s="15" t="s">
        <v>84</v>
      </c>
      <c r="AY234" s="232" t="s">
        <v>179</v>
      </c>
    </row>
    <row r="235" spans="1:65" s="2" customFormat="1" ht="21.75" customHeight="1">
      <c r="A235" s="37"/>
      <c r="B235" s="38"/>
      <c r="C235" s="181" t="s">
        <v>373</v>
      </c>
      <c r="D235" s="181" t="s">
        <v>181</v>
      </c>
      <c r="E235" s="182" t="s">
        <v>359</v>
      </c>
      <c r="F235" s="183" t="s">
        <v>360</v>
      </c>
      <c r="G235" s="184" t="s">
        <v>228</v>
      </c>
      <c r="H235" s="185">
        <v>2.4</v>
      </c>
      <c r="I235" s="186"/>
      <c r="J235" s="187">
        <f>ROUND(I235*H235,2)</f>
        <v>0</v>
      </c>
      <c r="K235" s="183" t="s">
        <v>185</v>
      </c>
      <c r="L235" s="42"/>
      <c r="M235" s="188" t="s">
        <v>19</v>
      </c>
      <c r="N235" s="189" t="s">
        <v>48</v>
      </c>
      <c r="O235" s="67"/>
      <c r="P235" s="190">
        <f>O235*H235</f>
        <v>0</v>
      </c>
      <c r="Q235" s="190">
        <v>0</v>
      </c>
      <c r="R235" s="190">
        <f>Q235*H235</f>
        <v>0</v>
      </c>
      <c r="S235" s="190">
        <v>0</v>
      </c>
      <c r="T235" s="191">
        <f>S235*H235</f>
        <v>0</v>
      </c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R235" s="192" t="s">
        <v>186</v>
      </c>
      <c r="AT235" s="192" t="s">
        <v>181</v>
      </c>
      <c r="AU235" s="192" t="s">
        <v>86</v>
      </c>
      <c r="AY235" s="20" t="s">
        <v>179</v>
      </c>
      <c r="BE235" s="193">
        <f>IF(N235="základní",J235,0)</f>
        <v>0</v>
      </c>
      <c r="BF235" s="193">
        <f>IF(N235="snížená",J235,0)</f>
        <v>0</v>
      </c>
      <c r="BG235" s="193">
        <f>IF(N235="zákl. přenesená",J235,0)</f>
        <v>0</v>
      </c>
      <c r="BH235" s="193">
        <f>IF(N235="sníž. přenesená",J235,0)</f>
        <v>0</v>
      </c>
      <c r="BI235" s="193">
        <f>IF(N235="nulová",J235,0)</f>
        <v>0</v>
      </c>
      <c r="BJ235" s="20" t="s">
        <v>84</v>
      </c>
      <c r="BK235" s="193">
        <f>ROUND(I235*H235,2)</f>
        <v>0</v>
      </c>
      <c r="BL235" s="20" t="s">
        <v>186</v>
      </c>
      <c r="BM235" s="192" t="s">
        <v>361</v>
      </c>
    </row>
    <row r="236" spans="1:65" s="2" customFormat="1" ht="19.5">
      <c r="A236" s="37"/>
      <c r="B236" s="38"/>
      <c r="C236" s="39"/>
      <c r="D236" s="194" t="s">
        <v>188</v>
      </c>
      <c r="E236" s="39"/>
      <c r="F236" s="195" t="s">
        <v>362</v>
      </c>
      <c r="G236" s="39"/>
      <c r="H236" s="39"/>
      <c r="I236" s="196"/>
      <c r="J236" s="39"/>
      <c r="K236" s="39"/>
      <c r="L236" s="42"/>
      <c r="M236" s="197"/>
      <c r="N236" s="198"/>
      <c r="O236" s="67"/>
      <c r="P236" s="67"/>
      <c r="Q236" s="67"/>
      <c r="R236" s="67"/>
      <c r="S236" s="67"/>
      <c r="T236" s="68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20" t="s">
        <v>188</v>
      </c>
      <c r="AU236" s="20" t="s">
        <v>86</v>
      </c>
    </row>
    <row r="237" spans="1:65" s="2" customFormat="1" ht="11.25">
      <c r="A237" s="37"/>
      <c r="B237" s="38"/>
      <c r="C237" s="39"/>
      <c r="D237" s="199" t="s">
        <v>190</v>
      </c>
      <c r="E237" s="39"/>
      <c r="F237" s="200" t="s">
        <v>363</v>
      </c>
      <c r="G237" s="39"/>
      <c r="H237" s="39"/>
      <c r="I237" s="196"/>
      <c r="J237" s="39"/>
      <c r="K237" s="39"/>
      <c r="L237" s="42"/>
      <c r="M237" s="197"/>
      <c r="N237" s="198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190</v>
      </c>
      <c r="AU237" s="20" t="s">
        <v>86</v>
      </c>
    </row>
    <row r="238" spans="1:65" s="13" customFormat="1" ht="22.5">
      <c r="B238" s="201"/>
      <c r="C238" s="202"/>
      <c r="D238" s="194" t="s">
        <v>192</v>
      </c>
      <c r="E238" s="203" t="s">
        <v>19</v>
      </c>
      <c r="F238" s="204" t="s">
        <v>364</v>
      </c>
      <c r="G238" s="202"/>
      <c r="H238" s="203" t="s">
        <v>19</v>
      </c>
      <c r="I238" s="205"/>
      <c r="J238" s="202"/>
      <c r="K238" s="202"/>
      <c r="L238" s="206"/>
      <c r="M238" s="207"/>
      <c r="N238" s="208"/>
      <c r="O238" s="208"/>
      <c r="P238" s="208"/>
      <c r="Q238" s="208"/>
      <c r="R238" s="208"/>
      <c r="S238" s="208"/>
      <c r="T238" s="209"/>
      <c r="AT238" s="210" t="s">
        <v>192</v>
      </c>
      <c r="AU238" s="210" t="s">
        <v>86</v>
      </c>
      <c r="AV238" s="13" t="s">
        <v>84</v>
      </c>
      <c r="AW238" s="13" t="s">
        <v>37</v>
      </c>
      <c r="AX238" s="13" t="s">
        <v>77</v>
      </c>
      <c r="AY238" s="210" t="s">
        <v>179</v>
      </c>
    </row>
    <row r="239" spans="1:65" s="14" customFormat="1" ht="11.25">
      <c r="B239" s="211"/>
      <c r="C239" s="212"/>
      <c r="D239" s="194" t="s">
        <v>192</v>
      </c>
      <c r="E239" s="213" t="s">
        <v>19</v>
      </c>
      <c r="F239" s="214" t="s">
        <v>1365</v>
      </c>
      <c r="G239" s="212"/>
      <c r="H239" s="215">
        <v>2.4</v>
      </c>
      <c r="I239" s="216"/>
      <c r="J239" s="212"/>
      <c r="K239" s="212"/>
      <c r="L239" s="217"/>
      <c r="M239" s="218"/>
      <c r="N239" s="219"/>
      <c r="O239" s="219"/>
      <c r="P239" s="219"/>
      <c r="Q239" s="219"/>
      <c r="R239" s="219"/>
      <c r="S239" s="219"/>
      <c r="T239" s="220"/>
      <c r="AT239" s="221" t="s">
        <v>192</v>
      </c>
      <c r="AU239" s="221" t="s">
        <v>86</v>
      </c>
      <c r="AV239" s="14" t="s">
        <v>86</v>
      </c>
      <c r="AW239" s="14" t="s">
        <v>37</v>
      </c>
      <c r="AX239" s="14" t="s">
        <v>84</v>
      </c>
      <c r="AY239" s="221" t="s">
        <v>179</v>
      </c>
    </row>
    <row r="240" spans="1:65" s="2" customFormat="1" ht="24.2" customHeight="1">
      <c r="A240" s="37"/>
      <c r="B240" s="38"/>
      <c r="C240" s="181" t="s">
        <v>379</v>
      </c>
      <c r="D240" s="181" t="s">
        <v>181</v>
      </c>
      <c r="E240" s="182" t="s">
        <v>366</v>
      </c>
      <c r="F240" s="183" t="s">
        <v>367</v>
      </c>
      <c r="G240" s="184" t="s">
        <v>228</v>
      </c>
      <c r="H240" s="185">
        <v>1.4</v>
      </c>
      <c r="I240" s="186"/>
      <c r="J240" s="187">
        <f>ROUND(I240*H240,2)</f>
        <v>0</v>
      </c>
      <c r="K240" s="183" t="s">
        <v>185</v>
      </c>
      <c r="L240" s="42"/>
      <c r="M240" s="188" t="s">
        <v>19</v>
      </c>
      <c r="N240" s="189" t="s">
        <v>48</v>
      </c>
      <c r="O240" s="67"/>
      <c r="P240" s="190">
        <f>O240*H240</f>
        <v>0</v>
      </c>
      <c r="Q240" s="190">
        <v>0</v>
      </c>
      <c r="R240" s="190">
        <f>Q240*H240</f>
        <v>0</v>
      </c>
      <c r="S240" s="190">
        <v>0</v>
      </c>
      <c r="T240" s="191">
        <f>S240*H240</f>
        <v>0</v>
      </c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R240" s="192" t="s">
        <v>186</v>
      </c>
      <c r="AT240" s="192" t="s">
        <v>181</v>
      </c>
      <c r="AU240" s="192" t="s">
        <v>86</v>
      </c>
      <c r="AY240" s="20" t="s">
        <v>179</v>
      </c>
      <c r="BE240" s="193">
        <f>IF(N240="základní",J240,0)</f>
        <v>0</v>
      </c>
      <c r="BF240" s="193">
        <f>IF(N240="snížená",J240,0)</f>
        <v>0</v>
      </c>
      <c r="BG240" s="193">
        <f>IF(N240="zákl. přenesená",J240,0)</f>
        <v>0</v>
      </c>
      <c r="BH240" s="193">
        <f>IF(N240="sníž. přenesená",J240,0)</f>
        <v>0</v>
      </c>
      <c r="BI240" s="193">
        <f>IF(N240="nulová",J240,0)</f>
        <v>0</v>
      </c>
      <c r="BJ240" s="20" t="s">
        <v>84</v>
      </c>
      <c r="BK240" s="193">
        <f>ROUND(I240*H240,2)</f>
        <v>0</v>
      </c>
      <c r="BL240" s="20" t="s">
        <v>186</v>
      </c>
      <c r="BM240" s="192" t="s">
        <v>368</v>
      </c>
    </row>
    <row r="241" spans="1:65" s="2" customFormat="1" ht="39">
      <c r="A241" s="37"/>
      <c r="B241" s="38"/>
      <c r="C241" s="39"/>
      <c r="D241" s="194" t="s">
        <v>188</v>
      </c>
      <c r="E241" s="39"/>
      <c r="F241" s="195" t="s">
        <v>369</v>
      </c>
      <c r="G241" s="39"/>
      <c r="H241" s="39"/>
      <c r="I241" s="196"/>
      <c r="J241" s="39"/>
      <c r="K241" s="39"/>
      <c r="L241" s="42"/>
      <c r="M241" s="197"/>
      <c r="N241" s="198"/>
      <c r="O241" s="67"/>
      <c r="P241" s="67"/>
      <c r="Q241" s="67"/>
      <c r="R241" s="67"/>
      <c r="S241" s="67"/>
      <c r="T241" s="68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T241" s="20" t="s">
        <v>188</v>
      </c>
      <c r="AU241" s="20" t="s">
        <v>86</v>
      </c>
    </row>
    <row r="242" spans="1:65" s="2" customFormat="1" ht="11.25">
      <c r="A242" s="37"/>
      <c r="B242" s="38"/>
      <c r="C242" s="39"/>
      <c r="D242" s="199" t="s">
        <v>190</v>
      </c>
      <c r="E242" s="39"/>
      <c r="F242" s="200" t="s">
        <v>370</v>
      </c>
      <c r="G242" s="39"/>
      <c r="H242" s="39"/>
      <c r="I242" s="196"/>
      <c r="J242" s="39"/>
      <c r="K242" s="39"/>
      <c r="L242" s="42"/>
      <c r="M242" s="197"/>
      <c r="N242" s="198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190</v>
      </c>
      <c r="AU242" s="20" t="s">
        <v>86</v>
      </c>
    </row>
    <row r="243" spans="1:65" s="13" customFormat="1" ht="22.5">
      <c r="B243" s="201"/>
      <c r="C243" s="202"/>
      <c r="D243" s="194" t="s">
        <v>192</v>
      </c>
      <c r="E243" s="203" t="s">
        <v>19</v>
      </c>
      <c r="F243" s="204" t="s">
        <v>1366</v>
      </c>
      <c r="G243" s="202"/>
      <c r="H243" s="203" t="s">
        <v>19</v>
      </c>
      <c r="I243" s="205"/>
      <c r="J243" s="202"/>
      <c r="K243" s="202"/>
      <c r="L243" s="206"/>
      <c r="M243" s="207"/>
      <c r="N243" s="208"/>
      <c r="O243" s="208"/>
      <c r="P243" s="208"/>
      <c r="Q243" s="208"/>
      <c r="R243" s="208"/>
      <c r="S243" s="208"/>
      <c r="T243" s="209"/>
      <c r="AT243" s="210" t="s">
        <v>192</v>
      </c>
      <c r="AU243" s="210" t="s">
        <v>86</v>
      </c>
      <c r="AV243" s="13" t="s">
        <v>84</v>
      </c>
      <c r="AW243" s="13" t="s">
        <v>37</v>
      </c>
      <c r="AX243" s="13" t="s">
        <v>77</v>
      </c>
      <c r="AY243" s="210" t="s">
        <v>179</v>
      </c>
    </row>
    <row r="244" spans="1:65" s="14" customFormat="1" ht="11.25">
      <c r="B244" s="211"/>
      <c r="C244" s="212"/>
      <c r="D244" s="194" t="s">
        <v>192</v>
      </c>
      <c r="E244" s="213" t="s">
        <v>19</v>
      </c>
      <c r="F244" s="214" t="s">
        <v>1367</v>
      </c>
      <c r="G244" s="212"/>
      <c r="H244" s="215">
        <v>1.4</v>
      </c>
      <c r="I244" s="216"/>
      <c r="J244" s="212"/>
      <c r="K244" s="212"/>
      <c r="L244" s="217"/>
      <c r="M244" s="218"/>
      <c r="N244" s="219"/>
      <c r="O244" s="219"/>
      <c r="P244" s="219"/>
      <c r="Q244" s="219"/>
      <c r="R244" s="219"/>
      <c r="S244" s="219"/>
      <c r="T244" s="220"/>
      <c r="AT244" s="221" t="s">
        <v>192</v>
      </c>
      <c r="AU244" s="221" t="s">
        <v>86</v>
      </c>
      <c r="AV244" s="14" t="s">
        <v>86</v>
      </c>
      <c r="AW244" s="14" t="s">
        <v>37</v>
      </c>
      <c r="AX244" s="14" t="s">
        <v>84</v>
      </c>
      <c r="AY244" s="221" t="s">
        <v>179</v>
      </c>
    </row>
    <row r="245" spans="1:65" s="2" customFormat="1" ht="16.5" customHeight="1">
      <c r="A245" s="37"/>
      <c r="B245" s="38"/>
      <c r="C245" s="244" t="s">
        <v>388</v>
      </c>
      <c r="D245" s="244" t="s">
        <v>374</v>
      </c>
      <c r="E245" s="245" t="s">
        <v>375</v>
      </c>
      <c r="F245" s="246" t="s">
        <v>376</v>
      </c>
      <c r="G245" s="247" t="s">
        <v>332</v>
      </c>
      <c r="H245" s="248">
        <v>2.8</v>
      </c>
      <c r="I245" s="249"/>
      <c r="J245" s="250">
        <f>ROUND(I245*H245,2)</f>
        <v>0</v>
      </c>
      <c r="K245" s="246" t="s">
        <v>185</v>
      </c>
      <c r="L245" s="251"/>
      <c r="M245" s="252" t="s">
        <v>19</v>
      </c>
      <c r="N245" s="253" t="s">
        <v>48</v>
      </c>
      <c r="O245" s="67"/>
      <c r="P245" s="190">
        <f>O245*H245</f>
        <v>0</v>
      </c>
      <c r="Q245" s="190">
        <v>1</v>
      </c>
      <c r="R245" s="190">
        <f>Q245*H245</f>
        <v>2.8</v>
      </c>
      <c r="S245" s="190">
        <v>0</v>
      </c>
      <c r="T245" s="191">
        <f>S245*H245</f>
        <v>0</v>
      </c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R245" s="192" t="s">
        <v>253</v>
      </c>
      <c r="AT245" s="192" t="s">
        <v>374</v>
      </c>
      <c r="AU245" s="192" t="s">
        <v>86</v>
      </c>
      <c r="AY245" s="20" t="s">
        <v>179</v>
      </c>
      <c r="BE245" s="193">
        <f>IF(N245="základní",J245,0)</f>
        <v>0</v>
      </c>
      <c r="BF245" s="193">
        <f>IF(N245="snížená",J245,0)</f>
        <v>0</v>
      </c>
      <c r="BG245" s="193">
        <f>IF(N245="zákl. přenesená",J245,0)</f>
        <v>0</v>
      </c>
      <c r="BH245" s="193">
        <f>IF(N245="sníž. přenesená",J245,0)</f>
        <v>0</v>
      </c>
      <c r="BI245" s="193">
        <f>IF(N245="nulová",J245,0)</f>
        <v>0</v>
      </c>
      <c r="BJ245" s="20" t="s">
        <v>84</v>
      </c>
      <c r="BK245" s="193">
        <f>ROUND(I245*H245,2)</f>
        <v>0</v>
      </c>
      <c r="BL245" s="20" t="s">
        <v>186</v>
      </c>
      <c r="BM245" s="192" t="s">
        <v>377</v>
      </c>
    </row>
    <row r="246" spans="1:65" s="2" customFormat="1" ht="11.25">
      <c r="A246" s="37"/>
      <c r="B246" s="38"/>
      <c r="C246" s="39"/>
      <c r="D246" s="194" t="s">
        <v>188</v>
      </c>
      <c r="E246" s="39"/>
      <c r="F246" s="195" t="s">
        <v>376</v>
      </c>
      <c r="G246" s="39"/>
      <c r="H246" s="39"/>
      <c r="I246" s="196"/>
      <c r="J246" s="39"/>
      <c r="K246" s="39"/>
      <c r="L246" s="42"/>
      <c r="M246" s="197"/>
      <c r="N246" s="198"/>
      <c r="O246" s="67"/>
      <c r="P246" s="67"/>
      <c r="Q246" s="67"/>
      <c r="R246" s="67"/>
      <c r="S246" s="67"/>
      <c r="T246" s="68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T246" s="20" t="s">
        <v>188</v>
      </c>
      <c r="AU246" s="20" t="s">
        <v>86</v>
      </c>
    </row>
    <row r="247" spans="1:65" s="14" customFormat="1" ht="11.25">
      <c r="B247" s="211"/>
      <c r="C247" s="212"/>
      <c r="D247" s="194" t="s">
        <v>192</v>
      </c>
      <c r="E247" s="212"/>
      <c r="F247" s="214" t="s">
        <v>1368</v>
      </c>
      <c r="G247" s="212"/>
      <c r="H247" s="215">
        <v>2.8</v>
      </c>
      <c r="I247" s="216"/>
      <c r="J247" s="212"/>
      <c r="K247" s="212"/>
      <c r="L247" s="217"/>
      <c r="M247" s="218"/>
      <c r="N247" s="219"/>
      <c r="O247" s="219"/>
      <c r="P247" s="219"/>
      <c r="Q247" s="219"/>
      <c r="R247" s="219"/>
      <c r="S247" s="219"/>
      <c r="T247" s="220"/>
      <c r="AT247" s="221" t="s">
        <v>192</v>
      </c>
      <c r="AU247" s="221" t="s">
        <v>86</v>
      </c>
      <c r="AV247" s="14" t="s">
        <v>86</v>
      </c>
      <c r="AW247" s="14" t="s">
        <v>4</v>
      </c>
      <c r="AX247" s="14" t="s">
        <v>84</v>
      </c>
      <c r="AY247" s="221" t="s">
        <v>179</v>
      </c>
    </row>
    <row r="248" spans="1:65" s="2" customFormat="1" ht="16.5" customHeight="1">
      <c r="A248" s="37"/>
      <c r="B248" s="38"/>
      <c r="C248" s="181" t="s">
        <v>393</v>
      </c>
      <c r="D248" s="181" t="s">
        <v>181</v>
      </c>
      <c r="E248" s="182" t="s">
        <v>1369</v>
      </c>
      <c r="F248" s="183" t="s">
        <v>1370</v>
      </c>
      <c r="G248" s="184" t="s">
        <v>228</v>
      </c>
      <c r="H248" s="185">
        <v>3.2</v>
      </c>
      <c r="I248" s="186"/>
      <c r="J248" s="187">
        <f>ROUND(I248*H248,2)</f>
        <v>0</v>
      </c>
      <c r="K248" s="183" t="s">
        <v>185</v>
      </c>
      <c r="L248" s="42"/>
      <c r="M248" s="188" t="s">
        <v>19</v>
      </c>
      <c r="N248" s="189" t="s">
        <v>48</v>
      </c>
      <c r="O248" s="67"/>
      <c r="P248" s="190">
        <f>O248*H248</f>
        <v>0</v>
      </c>
      <c r="Q248" s="190">
        <v>0</v>
      </c>
      <c r="R248" s="190">
        <f>Q248*H248</f>
        <v>0</v>
      </c>
      <c r="S248" s="190">
        <v>0</v>
      </c>
      <c r="T248" s="191">
        <f>S248*H248</f>
        <v>0</v>
      </c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R248" s="192" t="s">
        <v>186</v>
      </c>
      <c r="AT248" s="192" t="s">
        <v>181</v>
      </c>
      <c r="AU248" s="192" t="s">
        <v>86</v>
      </c>
      <c r="AY248" s="20" t="s">
        <v>179</v>
      </c>
      <c r="BE248" s="193">
        <f>IF(N248="základní",J248,0)</f>
        <v>0</v>
      </c>
      <c r="BF248" s="193">
        <f>IF(N248="snížená",J248,0)</f>
        <v>0</v>
      </c>
      <c r="BG248" s="193">
        <f>IF(N248="zákl. přenesená",J248,0)</f>
        <v>0</v>
      </c>
      <c r="BH248" s="193">
        <f>IF(N248="sníž. přenesená",J248,0)</f>
        <v>0</v>
      </c>
      <c r="BI248" s="193">
        <f>IF(N248="nulová",J248,0)</f>
        <v>0</v>
      </c>
      <c r="BJ248" s="20" t="s">
        <v>84</v>
      </c>
      <c r="BK248" s="193">
        <f>ROUND(I248*H248,2)</f>
        <v>0</v>
      </c>
      <c r="BL248" s="20" t="s">
        <v>186</v>
      </c>
      <c r="BM248" s="192" t="s">
        <v>1371</v>
      </c>
    </row>
    <row r="249" spans="1:65" s="2" customFormat="1" ht="11.25">
      <c r="A249" s="37"/>
      <c r="B249" s="38"/>
      <c r="C249" s="39"/>
      <c r="D249" s="194" t="s">
        <v>188</v>
      </c>
      <c r="E249" s="39"/>
      <c r="F249" s="195" t="s">
        <v>1370</v>
      </c>
      <c r="G249" s="39"/>
      <c r="H249" s="39"/>
      <c r="I249" s="196"/>
      <c r="J249" s="39"/>
      <c r="K249" s="39"/>
      <c r="L249" s="42"/>
      <c r="M249" s="197"/>
      <c r="N249" s="198"/>
      <c r="O249" s="67"/>
      <c r="P249" s="67"/>
      <c r="Q249" s="67"/>
      <c r="R249" s="67"/>
      <c r="S249" s="67"/>
      <c r="T249" s="68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T249" s="20" t="s">
        <v>188</v>
      </c>
      <c r="AU249" s="20" t="s">
        <v>86</v>
      </c>
    </row>
    <row r="250" spans="1:65" s="2" customFormat="1" ht="11.25">
      <c r="A250" s="37"/>
      <c r="B250" s="38"/>
      <c r="C250" s="39"/>
      <c r="D250" s="199" t="s">
        <v>190</v>
      </c>
      <c r="E250" s="39"/>
      <c r="F250" s="200" t="s">
        <v>1372</v>
      </c>
      <c r="G250" s="39"/>
      <c r="H250" s="39"/>
      <c r="I250" s="196"/>
      <c r="J250" s="39"/>
      <c r="K250" s="39"/>
      <c r="L250" s="42"/>
      <c r="M250" s="197"/>
      <c r="N250" s="198"/>
      <c r="O250" s="67"/>
      <c r="P250" s="67"/>
      <c r="Q250" s="67"/>
      <c r="R250" s="67"/>
      <c r="S250" s="67"/>
      <c r="T250" s="68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T250" s="20" t="s">
        <v>190</v>
      </c>
      <c r="AU250" s="20" t="s">
        <v>86</v>
      </c>
    </row>
    <row r="251" spans="1:65" s="13" customFormat="1" ht="11.25">
      <c r="B251" s="201"/>
      <c r="C251" s="202"/>
      <c r="D251" s="194" t="s">
        <v>192</v>
      </c>
      <c r="E251" s="203" t="s">
        <v>19</v>
      </c>
      <c r="F251" s="204" t="s">
        <v>1373</v>
      </c>
      <c r="G251" s="202"/>
      <c r="H251" s="203" t="s">
        <v>19</v>
      </c>
      <c r="I251" s="205"/>
      <c r="J251" s="202"/>
      <c r="K251" s="202"/>
      <c r="L251" s="206"/>
      <c r="M251" s="207"/>
      <c r="N251" s="208"/>
      <c r="O251" s="208"/>
      <c r="P251" s="208"/>
      <c r="Q251" s="208"/>
      <c r="R251" s="208"/>
      <c r="S251" s="208"/>
      <c r="T251" s="209"/>
      <c r="AT251" s="210" t="s">
        <v>192</v>
      </c>
      <c r="AU251" s="210" t="s">
        <v>86</v>
      </c>
      <c r="AV251" s="13" t="s">
        <v>84</v>
      </c>
      <c r="AW251" s="13" t="s">
        <v>37</v>
      </c>
      <c r="AX251" s="13" t="s">
        <v>77</v>
      </c>
      <c r="AY251" s="210" t="s">
        <v>179</v>
      </c>
    </row>
    <row r="252" spans="1:65" s="14" customFormat="1" ht="11.25">
      <c r="B252" s="211"/>
      <c r="C252" s="212"/>
      <c r="D252" s="194" t="s">
        <v>192</v>
      </c>
      <c r="E252" s="213" t="s">
        <v>19</v>
      </c>
      <c r="F252" s="214" t="s">
        <v>1374</v>
      </c>
      <c r="G252" s="212"/>
      <c r="H252" s="215">
        <v>3.2</v>
      </c>
      <c r="I252" s="216"/>
      <c r="J252" s="212"/>
      <c r="K252" s="212"/>
      <c r="L252" s="217"/>
      <c r="M252" s="218"/>
      <c r="N252" s="219"/>
      <c r="O252" s="219"/>
      <c r="P252" s="219"/>
      <c r="Q252" s="219"/>
      <c r="R252" s="219"/>
      <c r="S252" s="219"/>
      <c r="T252" s="220"/>
      <c r="AT252" s="221" t="s">
        <v>192</v>
      </c>
      <c r="AU252" s="221" t="s">
        <v>86</v>
      </c>
      <c r="AV252" s="14" t="s">
        <v>86</v>
      </c>
      <c r="AW252" s="14" t="s">
        <v>37</v>
      </c>
      <c r="AX252" s="14" t="s">
        <v>84</v>
      </c>
      <c r="AY252" s="221" t="s">
        <v>179</v>
      </c>
    </row>
    <row r="253" spans="1:65" s="2" customFormat="1" ht="24.2" customHeight="1">
      <c r="A253" s="37"/>
      <c r="B253" s="38"/>
      <c r="C253" s="181" t="s">
        <v>402</v>
      </c>
      <c r="D253" s="181" t="s">
        <v>181</v>
      </c>
      <c r="E253" s="182" t="s">
        <v>380</v>
      </c>
      <c r="F253" s="183" t="s">
        <v>381</v>
      </c>
      <c r="G253" s="184" t="s">
        <v>184</v>
      </c>
      <c r="H253" s="185">
        <v>1</v>
      </c>
      <c r="I253" s="186"/>
      <c r="J253" s="187">
        <f>ROUND(I253*H253,2)</f>
        <v>0</v>
      </c>
      <c r="K253" s="183" t="s">
        <v>185</v>
      </c>
      <c r="L253" s="42"/>
      <c r="M253" s="188" t="s">
        <v>19</v>
      </c>
      <c r="N253" s="189" t="s">
        <v>48</v>
      </c>
      <c r="O253" s="67"/>
      <c r="P253" s="190">
        <f>O253*H253</f>
        <v>0</v>
      </c>
      <c r="Q253" s="190">
        <v>0</v>
      </c>
      <c r="R253" s="190">
        <f>Q253*H253</f>
        <v>0</v>
      </c>
      <c r="S253" s="190">
        <v>0</v>
      </c>
      <c r="T253" s="191">
        <f>S253*H253</f>
        <v>0</v>
      </c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R253" s="192" t="s">
        <v>186</v>
      </c>
      <c r="AT253" s="192" t="s">
        <v>181</v>
      </c>
      <c r="AU253" s="192" t="s">
        <v>86</v>
      </c>
      <c r="AY253" s="20" t="s">
        <v>179</v>
      </c>
      <c r="BE253" s="193">
        <f>IF(N253="základní",J253,0)</f>
        <v>0</v>
      </c>
      <c r="BF253" s="193">
        <f>IF(N253="snížená",J253,0)</f>
        <v>0</v>
      </c>
      <c r="BG253" s="193">
        <f>IF(N253="zákl. přenesená",J253,0)</f>
        <v>0</v>
      </c>
      <c r="BH253" s="193">
        <f>IF(N253="sníž. přenesená",J253,0)</f>
        <v>0</v>
      </c>
      <c r="BI253" s="193">
        <f>IF(N253="nulová",J253,0)</f>
        <v>0</v>
      </c>
      <c r="BJ253" s="20" t="s">
        <v>84</v>
      </c>
      <c r="BK253" s="193">
        <f>ROUND(I253*H253,2)</f>
        <v>0</v>
      </c>
      <c r="BL253" s="20" t="s">
        <v>186</v>
      </c>
      <c r="BM253" s="192" t="s">
        <v>1375</v>
      </c>
    </row>
    <row r="254" spans="1:65" s="2" customFormat="1" ht="19.5">
      <c r="A254" s="37"/>
      <c r="B254" s="38"/>
      <c r="C254" s="39"/>
      <c r="D254" s="194" t="s">
        <v>188</v>
      </c>
      <c r="E254" s="39"/>
      <c r="F254" s="195" t="s">
        <v>383</v>
      </c>
      <c r="G254" s="39"/>
      <c r="H254" s="39"/>
      <c r="I254" s="196"/>
      <c r="J254" s="39"/>
      <c r="K254" s="39"/>
      <c r="L254" s="42"/>
      <c r="M254" s="197"/>
      <c r="N254" s="198"/>
      <c r="O254" s="67"/>
      <c r="P254" s="67"/>
      <c r="Q254" s="67"/>
      <c r="R254" s="67"/>
      <c r="S254" s="67"/>
      <c r="T254" s="68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T254" s="20" t="s">
        <v>188</v>
      </c>
      <c r="AU254" s="20" t="s">
        <v>86</v>
      </c>
    </row>
    <row r="255" spans="1:65" s="2" customFormat="1" ht="11.25">
      <c r="A255" s="37"/>
      <c r="B255" s="38"/>
      <c r="C255" s="39"/>
      <c r="D255" s="199" t="s">
        <v>190</v>
      </c>
      <c r="E255" s="39"/>
      <c r="F255" s="200" t="s">
        <v>384</v>
      </c>
      <c r="G255" s="39"/>
      <c r="H255" s="39"/>
      <c r="I255" s="196"/>
      <c r="J255" s="39"/>
      <c r="K255" s="39"/>
      <c r="L255" s="42"/>
      <c r="M255" s="197"/>
      <c r="N255" s="198"/>
      <c r="O255" s="67"/>
      <c r="P255" s="67"/>
      <c r="Q255" s="67"/>
      <c r="R255" s="67"/>
      <c r="S255" s="67"/>
      <c r="T255" s="68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T255" s="20" t="s">
        <v>190</v>
      </c>
      <c r="AU255" s="20" t="s">
        <v>86</v>
      </c>
    </row>
    <row r="256" spans="1:65" s="13" customFormat="1" ht="11.25">
      <c r="B256" s="201"/>
      <c r="C256" s="202"/>
      <c r="D256" s="194" t="s">
        <v>192</v>
      </c>
      <c r="E256" s="203" t="s">
        <v>19</v>
      </c>
      <c r="F256" s="204" t="s">
        <v>1013</v>
      </c>
      <c r="G256" s="202"/>
      <c r="H256" s="203" t="s">
        <v>19</v>
      </c>
      <c r="I256" s="205"/>
      <c r="J256" s="202"/>
      <c r="K256" s="202"/>
      <c r="L256" s="206"/>
      <c r="M256" s="207"/>
      <c r="N256" s="208"/>
      <c r="O256" s="208"/>
      <c r="P256" s="208"/>
      <c r="Q256" s="208"/>
      <c r="R256" s="208"/>
      <c r="S256" s="208"/>
      <c r="T256" s="209"/>
      <c r="AT256" s="210" t="s">
        <v>192</v>
      </c>
      <c r="AU256" s="210" t="s">
        <v>86</v>
      </c>
      <c r="AV256" s="13" t="s">
        <v>84</v>
      </c>
      <c r="AW256" s="13" t="s">
        <v>37</v>
      </c>
      <c r="AX256" s="13" t="s">
        <v>77</v>
      </c>
      <c r="AY256" s="210" t="s">
        <v>179</v>
      </c>
    </row>
    <row r="257" spans="1:65" s="13" customFormat="1" ht="22.5">
      <c r="B257" s="201"/>
      <c r="C257" s="202"/>
      <c r="D257" s="194" t="s">
        <v>192</v>
      </c>
      <c r="E257" s="203" t="s">
        <v>19</v>
      </c>
      <c r="F257" s="204" t="s">
        <v>224</v>
      </c>
      <c r="G257" s="202"/>
      <c r="H257" s="203" t="s">
        <v>19</v>
      </c>
      <c r="I257" s="205"/>
      <c r="J257" s="202"/>
      <c r="K257" s="202"/>
      <c r="L257" s="206"/>
      <c r="M257" s="207"/>
      <c r="N257" s="208"/>
      <c r="O257" s="208"/>
      <c r="P257" s="208"/>
      <c r="Q257" s="208"/>
      <c r="R257" s="208"/>
      <c r="S257" s="208"/>
      <c r="T257" s="209"/>
      <c r="AT257" s="210" t="s">
        <v>192</v>
      </c>
      <c r="AU257" s="210" t="s">
        <v>86</v>
      </c>
      <c r="AV257" s="13" t="s">
        <v>84</v>
      </c>
      <c r="AW257" s="13" t="s">
        <v>37</v>
      </c>
      <c r="AX257" s="13" t="s">
        <v>77</v>
      </c>
      <c r="AY257" s="210" t="s">
        <v>179</v>
      </c>
    </row>
    <row r="258" spans="1:65" s="13" customFormat="1" ht="11.25">
      <c r="B258" s="201"/>
      <c r="C258" s="202"/>
      <c r="D258" s="194" t="s">
        <v>192</v>
      </c>
      <c r="E258" s="203" t="s">
        <v>19</v>
      </c>
      <c r="F258" s="204" t="s">
        <v>1254</v>
      </c>
      <c r="G258" s="202"/>
      <c r="H258" s="203" t="s">
        <v>19</v>
      </c>
      <c r="I258" s="205"/>
      <c r="J258" s="202"/>
      <c r="K258" s="202"/>
      <c r="L258" s="206"/>
      <c r="M258" s="207"/>
      <c r="N258" s="208"/>
      <c r="O258" s="208"/>
      <c r="P258" s="208"/>
      <c r="Q258" s="208"/>
      <c r="R258" s="208"/>
      <c r="S258" s="208"/>
      <c r="T258" s="209"/>
      <c r="AT258" s="210" t="s">
        <v>192</v>
      </c>
      <c r="AU258" s="210" t="s">
        <v>86</v>
      </c>
      <c r="AV258" s="13" t="s">
        <v>84</v>
      </c>
      <c r="AW258" s="13" t="s">
        <v>37</v>
      </c>
      <c r="AX258" s="13" t="s">
        <v>77</v>
      </c>
      <c r="AY258" s="210" t="s">
        <v>179</v>
      </c>
    </row>
    <row r="259" spans="1:65" s="14" customFormat="1" ht="11.25">
      <c r="B259" s="211"/>
      <c r="C259" s="212"/>
      <c r="D259" s="194" t="s">
        <v>192</v>
      </c>
      <c r="E259" s="213" t="s">
        <v>19</v>
      </c>
      <c r="F259" s="214" t="s">
        <v>204</v>
      </c>
      <c r="G259" s="212"/>
      <c r="H259" s="215">
        <v>1</v>
      </c>
      <c r="I259" s="216"/>
      <c r="J259" s="212"/>
      <c r="K259" s="212"/>
      <c r="L259" s="217"/>
      <c r="M259" s="218"/>
      <c r="N259" s="219"/>
      <c r="O259" s="219"/>
      <c r="P259" s="219"/>
      <c r="Q259" s="219"/>
      <c r="R259" s="219"/>
      <c r="S259" s="219"/>
      <c r="T259" s="220"/>
      <c r="AT259" s="221" t="s">
        <v>192</v>
      </c>
      <c r="AU259" s="221" t="s">
        <v>86</v>
      </c>
      <c r="AV259" s="14" t="s">
        <v>86</v>
      </c>
      <c r="AW259" s="14" t="s">
        <v>37</v>
      </c>
      <c r="AX259" s="14" t="s">
        <v>84</v>
      </c>
      <c r="AY259" s="221" t="s">
        <v>179</v>
      </c>
    </row>
    <row r="260" spans="1:65" s="2" customFormat="1" ht="24.2" customHeight="1">
      <c r="A260" s="37"/>
      <c r="B260" s="38"/>
      <c r="C260" s="181" t="s">
        <v>410</v>
      </c>
      <c r="D260" s="181" t="s">
        <v>181</v>
      </c>
      <c r="E260" s="182" t="s">
        <v>380</v>
      </c>
      <c r="F260" s="183" t="s">
        <v>381</v>
      </c>
      <c r="G260" s="184" t="s">
        <v>184</v>
      </c>
      <c r="H260" s="185">
        <v>16</v>
      </c>
      <c r="I260" s="186"/>
      <c r="J260" s="187">
        <f>ROUND(I260*H260,2)</f>
        <v>0</v>
      </c>
      <c r="K260" s="183" t="s">
        <v>185</v>
      </c>
      <c r="L260" s="42"/>
      <c r="M260" s="188" t="s">
        <v>19</v>
      </c>
      <c r="N260" s="189" t="s">
        <v>48</v>
      </c>
      <c r="O260" s="67"/>
      <c r="P260" s="190">
        <f>O260*H260</f>
        <v>0</v>
      </c>
      <c r="Q260" s="190">
        <v>0</v>
      </c>
      <c r="R260" s="190">
        <f>Q260*H260</f>
        <v>0</v>
      </c>
      <c r="S260" s="190">
        <v>0</v>
      </c>
      <c r="T260" s="191">
        <f>S260*H260</f>
        <v>0</v>
      </c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R260" s="192" t="s">
        <v>186</v>
      </c>
      <c r="AT260" s="192" t="s">
        <v>181</v>
      </c>
      <c r="AU260" s="192" t="s">
        <v>86</v>
      </c>
      <c r="AY260" s="20" t="s">
        <v>179</v>
      </c>
      <c r="BE260" s="193">
        <f>IF(N260="základní",J260,0)</f>
        <v>0</v>
      </c>
      <c r="BF260" s="193">
        <f>IF(N260="snížená",J260,0)</f>
        <v>0</v>
      </c>
      <c r="BG260" s="193">
        <f>IF(N260="zákl. přenesená",J260,0)</f>
        <v>0</v>
      </c>
      <c r="BH260" s="193">
        <f>IF(N260="sníž. přenesená",J260,0)</f>
        <v>0</v>
      </c>
      <c r="BI260" s="193">
        <f>IF(N260="nulová",J260,0)</f>
        <v>0</v>
      </c>
      <c r="BJ260" s="20" t="s">
        <v>84</v>
      </c>
      <c r="BK260" s="193">
        <f>ROUND(I260*H260,2)</f>
        <v>0</v>
      </c>
      <c r="BL260" s="20" t="s">
        <v>186</v>
      </c>
      <c r="BM260" s="192" t="s">
        <v>1255</v>
      </c>
    </row>
    <row r="261" spans="1:65" s="2" customFormat="1" ht="19.5">
      <c r="A261" s="37"/>
      <c r="B261" s="38"/>
      <c r="C261" s="39"/>
      <c r="D261" s="194" t="s">
        <v>188</v>
      </c>
      <c r="E261" s="39"/>
      <c r="F261" s="195" t="s">
        <v>383</v>
      </c>
      <c r="G261" s="39"/>
      <c r="H261" s="39"/>
      <c r="I261" s="196"/>
      <c r="J261" s="39"/>
      <c r="K261" s="39"/>
      <c r="L261" s="42"/>
      <c r="M261" s="197"/>
      <c r="N261" s="198"/>
      <c r="O261" s="67"/>
      <c r="P261" s="67"/>
      <c r="Q261" s="67"/>
      <c r="R261" s="67"/>
      <c r="S261" s="67"/>
      <c r="T261" s="68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T261" s="20" t="s">
        <v>188</v>
      </c>
      <c r="AU261" s="20" t="s">
        <v>86</v>
      </c>
    </row>
    <row r="262" spans="1:65" s="2" customFormat="1" ht="11.25">
      <c r="A262" s="37"/>
      <c r="B262" s="38"/>
      <c r="C262" s="39"/>
      <c r="D262" s="199" t="s">
        <v>190</v>
      </c>
      <c r="E262" s="39"/>
      <c r="F262" s="200" t="s">
        <v>384</v>
      </c>
      <c r="G262" s="39"/>
      <c r="H262" s="39"/>
      <c r="I262" s="196"/>
      <c r="J262" s="39"/>
      <c r="K262" s="39"/>
      <c r="L262" s="42"/>
      <c r="M262" s="197"/>
      <c r="N262" s="198"/>
      <c r="O262" s="67"/>
      <c r="P262" s="67"/>
      <c r="Q262" s="67"/>
      <c r="R262" s="67"/>
      <c r="S262" s="67"/>
      <c r="T262" s="68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T262" s="20" t="s">
        <v>190</v>
      </c>
      <c r="AU262" s="20" t="s">
        <v>86</v>
      </c>
    </row>
    <row r="263" spans="1:65" s="13" customFormat="1" ht="11.25">
      <c r="B263" s="201"/>
      <c r="C263" s="202"/>
      <c r="D263" s="194" t="s">
        <v>192</v>
      </c>
      <c r="E263" s="203" t="s">
        <v>19</v>
      </c>
      <c r="F263" s="204" t="s">
        <v>1376</v>
      </c>
      <c r="G263" s="202"/>
      <c r="H263" s="203" t="s">
        <v>19</v>
      </c>
      <c r="I263" s="205"/>
      <c r="J263" s="202"/>
      <c r="K263" s="202"/>
      <c r="L263" s="206"/>
      <c r="M263" s="207"/>
      <c r="N263" s="208"/>
      <c r="O263" s="208"/>
      <c r="P263" s="208"/>
      <c r="Q263" s="208"/>
      <c r="R263" s="208"/>
      <c r="S263" s="208"/>
      <c r="T263" s="209"/>
      <c r="AT263" s="210" t="s">
        <v>192</v>
      </c>
      <c r="AU263" s="210" t="s">
        <v>86</v>
      </c>
      <c r="AV263" s="13" t="s">
        <v>84</v>
      </c>
      <c r="AW263" s="13" t="s">
        <v>37</v>
      </c>
      <c r="AX263" s="13" t="s">
        <v>77</v>
      </c>
      <c r="AY263" s="210" t="s">
        <v>179</v>
      </c>
    </row>
    <row r="264" spans="1:65" s="13" customFormat="1" ht="22.5">
      <c r="B264" s="201"/>
      <c r="C264" s="202"/>
      <c r="D264" s="194" t="s">
        <v>192</v>
      </c>
      <c r="E264" s="203" t="s">
        <v>19</v>
      </c>
      <c r="F264" s="204" t="s">
        <v>1377</v>
      </c>
      <c r="G264" s="202"/>
      <c r="H264" s="203" t="s">
        <v>19</v>
      </c>
      <c r="I264" s="205"/>
      <c r="J264" s="202"/>
      <c r="K264" s="202"/>
      <c r="L264" s="206"/>
      <c r="M264" s="207"/>
      <c r="N264" s="208"/>
      <c r="O264" s="208"/>
      <c r="P264" s="208"/>
      <c r="Q264" s="208"/>
      <c r="R264" s="208"/>
      <c r="S264" s="208"/>
      <c r="T264" s="209"/>
      <c r="AT264" s="210" t="s">
        <v>192</v>
      </c>
      <c r="AU264" s="210" t="s">
        <v>86</v>
      </c>
      <c r="AV264" s="13" t="s">
        <v>84</v>
      </c>
      <c r="AW264" s="13" t="s">
        <v>37</v>
      </c>
      <c r="AX264" s="13" t="s">
        <v>77</v>
      </c>
      <c r="AY264" s="210" t="s">
        <v>179</v>
      </c>
    </row>
    <row r="265" spans="1:65" s="14" customFormat="1" ht="11.25">
      <c r="B265" s="211"/>
      <c r="C265" s="212"/>
      <c r="D265" s="194" t="s">
        <v>192</v>
      </c>
      <c r="E265" s="213" t="s">
        <v>19</v>
      </c>
      <c r="F265" s="214" t="s">
        <v>1378</v>
      </c>
      <c r="G265" s="212"/>
      <c r="H265" s="215">
        <v>8</v>
      </c>
      <c r="I265" s="216"/>
      <c r="J265" s="212"/>
      <c r="K265" s="212"/>
      <c r="L265" s="217"/>
      <c r="M265" s="218"/>
      <c r="N265" s="219"/>
      <c r="O265" s="219"/>
      <c r="P265" s="219"/>
      <c r="Q265" s="219"/>
      <c r="R265" s="219"/>
      <c r="S265" s="219"/>
      <c r="T265" s="220"/>
      <c r="AT265" s="221" t="s">
        <v>192</v>
      </c>
      <c r="AU265" s="221" t="s">
        <v>86</v>
      </c>
      <c r="AV265" s="14" t="s">
        <v>86</v>
      </c>
      <c r="AW265" s="14" t="s">
        <v>37</v>
      </c>
      <c r="AX265" s="14" t="s">
        <v>77</v>
      </c>
      <c r="AY265" s="221" t="s">
        <v>179</v>
      </c>
    </row>
    <row r="266" spans="1:65" s="13" customFormat="1" ht="11.25">
      <c r="B266" s="201"/>
      <c r="C266" s="202"/>
      <c r="D266" s="194" t="s">
        <v>192</v>
      </c>
      <c r="E266" s="203" t="s">
        <v>19</v>
      </c>
      <c r="F266" s="204" t="s">
        <v>1379</v>
      </c>
      <c r="G266" s="202"/>
      <c r="H266" s="203" t="s">
        <v>19</v>
      </c>
      <c r="I266" s="205"/>
      <c r="J266" s="202"/>
      <c r="K266" s="202"/>
      <c r="L266" s="206"/>
      <c r="M266" s="207"/>
      <c r="N266" s="208"/>
      <c r="O266" s="208"/>
      <c r="P266" s="208"/>
      <c r="Q266" s="208"/>
      <c r="R266" s="208"/>
      <c r="S266" s="208"/>
      <c r="T266" s="209"/>
      <c r="AT266" s="210" t="s">
        <v>192</v>
      </c>
      <c r="AU266" s="210" t="s">
        <v>86</v>
      </c>
      <c r="AV266" s="13" t="s">
        <v>84</v>
      </c>
      <c r="AW266" s="13" t="s">
        <v>37</v>
      </c>
      <c r="AX266" s="13" t="s">
        <v>77</v>
      </c>
      <c r="AY266" s="210" t="s">
        <v>179</v>
      </c>
    </row>
    <row r="267" spans="1:65" s="14" customFormat="1" ht="11.25">
      <c r="B267" s="211"/>
      <c r="C267" s="212"/>
      <c r="D267" s="194" t="s">
        <v>192</v>
      </c>
      <c r="E267" s="213" t="s">
        <v>19</v>
      </c>
      <c r="F267" s="214" t="s">
        <v>1380</v>
      </c>
      <c r="G267" s="212"/>
      <c r="H267" s="215">
        <v>5</v>
      </c>
      <c r="I267" s="216"/>
      <c r="J267" s="212"/>
      <c r="K267" s="212"/>
      <c r="L267" s="217"/>
      <c r="M267" s="218"/>
      <c r="N267" s="219"/>
      <c r="O267" s="219"/>
      <c r="P267" s="219"/>
      <c r="Q267" s="219"/>
      <c r="R267" s="219"/>
      <c r="S267" s="219"/>
      <c r="T267" s="220"/>
      <c r="AT267" s="221" t="s">
        <v>192</v>
      </c>
      <c r="AU267" s="221" t="s">
        <v>86</v>
      </c>
      <c r="AV267" s="14" t="s">
        <v>86</v>
      </c>
      <c r="AW267" s="14" t="s">
        <v>37</v>
      </c>
      <c r="AX267" s="14" t="s">
        <v>77</v>
      </c>
      <c r="AY267" s="221" t="s">
        <v>179</v>
      </c>
    </row>
    <row r="268" spans="1:65" s="14" customFormat="1" ht="11.25">
      <c r="B268" s="211"/>
      <c r="C268" s="212"/>
      <c r="D268" s="194" t="s">
        <v>192</v>
      </c>
      <c r="E268" s="213" t="s">
        <v>19</v>
      </c>
      <c r="F268" s="214" t="s">
        <v>1381</v>
      </c>
      <c r="G268" s="212"/>
      <c r="H268" s="215">
        <v>3</v>
      </c>
      <c r="I268" s="216"/>
      <c r="J268" s="212"/>
      <c r="K268" s="212"/>
      <c r="L268" s="217"/>
      <c r="M268" s="218"/>
      <c r="N268" s="219"/>
      <c r="O268" s="219"/>
      <c r="P268" s="219"/>
      <c r="Q268" s="219"/>
      <c r="R268" s="219"/>
      <c r="S268" s="219"/>
      <c r="T268" s="220"/>
      <c r="AT268" s="221" t="s">
        <v>192</v>
      </c>
      <c r="AU268" s="221" t="s">
        <v>86</v>
      </c>
      <c r="AV268" s="14" t="s">
        <v>86</v>
      </c>
      <c r="AW268" s="14" t="s">
        <v>37</v>
      </c>
      <c r="AX268" s="14" t="s">
        <v>77</v>
      </c>
      <c r="AY268" s="221" t="s">
        <v>179</v>
      </c>
    </row>
    <row r="269" spans="1:65" s="15" customFormat="1" ht="11.25">
      <c r="B269" s="222"/>
      <c r="C269" s="223"/>
      <c r="D269" s="194" t="s">
        <v>192</v>
      </c>
      <c r="E269" s="224" t="s">
        <v>19</v>
      </c>
      <c r="F269" s="225" t="s">
        <v>205</v>
      </c>
      <c r="G269" s="223"/>
      <c r="H269" s="226">
        <v>16</v>
      </c>
      <c r="I269" s="227"/>
      <c r="J269" s="223"/>
      <c r="K269" s="223"/>
      <c r="L269" s="228"/>
      <c r="M269" s="229"/>
      <c r="N269" s="230"/>
      <c r="O269" s="230"/>
      <c r="P269" s="230"/>
      <c r="Q269" s="230"/>
      <c r="R269" s="230"/>
      <c r="S269" s="230"/>
      <c r="T269" s="231"/>
      <c r="AT269" s="232" t="s">
        <v>192</v>
      </c>
      <c r="AU269" s="232" t="s">
        <v>86</v>
      </c>
      <c r="AV269" s="15" t="s">
        <v>186</v>
      </c>
      <c r="AW269" s="15" t="s">
        <v>37</v>
      </c>
      <c r="AX269" s="15" t="s">
        <v>84</v>
      </c>
      <c r="AY269" s="232" t="s">
        <v>179</v>
      </c>
    </row>
    <row r="270" spans="1:65" s="12" customFormat="1" ht="22.9" customHeight="1">
      <c r="B270" s="165"/>
      <c r="C270" s="166"/>
      <c r="D270" s="167" t="s">
        <v>76</v>
      </c>
      <c r="E270" s="179" t="s">
        <v>86</v>
      </c>
      <c r="F270" s="179" t="s">
        <v>392</v>
      </c>
      <c r="G270" s="166"/>
      <c r="H270" s="166"/>
      <c r="I270" s="169"/>
      <c r="J270" s="180">
        <f>BK270</f>
        <v>0</v>
      </c>
      <c r="K270" s="166"/>
      <c r="L270" s="171"/>
      <c r="M270" s="172"/>
      <c r="N270" s="173"/>
      <c r="O270" s="173"/>
      <c r="P270" s="174">
        <f>SUM(P271:P286)</f>
        <v>0</v>
      </c>
      <c r="Q270" s="173"/>
      <c r="R270" s="174">
        <f>SUM(R271:R286)</f>
        <v>2.6299300000000003</v>
      </c>
      <c r="S270" s="173"/>
      <c r="T270" s="175">
        <f>SUM(T271:T286)</f>
        <v>0</v>
      </c>
      <c r="AR270" s="176" t="s">
        <v>84</v>
      </c>
      <c r="AT270" s="177" t="s">
        <v>76</v>
      </c>
      <c r="AU270" s="177" t="s">
        <v>84</v>
      </c>
      <c r="AY270" s="176" t="s">
        <v>179</v>
      </c>
      <c r="BK270" s="178">
        <f>SUM(BK271:BK286)</f>
        <v>0</v>
      </c>
    </row>
    <row r="271" spans="1:65" s="2" customFormat="1" ht="24.2" customHeight="1">
      <c r="A271" s="37"/>
      <c r="B271" s="38"/>
      <c r="C271" s="181" t="s">
        <v>418</v>
      </c>
      <c r="D271" s="181" t="s">
        <v>181</v>
      </c>
      <c r="E271" s="182" t="s">
        <v>394</v>
      </c>
      <c r="F271" s="183" t="s">
        <v>395</v>
      </c>
      <c r="G271" s="184" t="s">
        <v>228</v>
      </c>
      <c r="H271" s="185">
        <v>0.8</v>
      </c>
      <c r="I271" s="186"/>
      <c r="J271" s="187">
        <f>ROUND(I271*H271,2)</f>
        <v>0</v>
      </c>
      <c r="K271" s="183" t="s">
        <v>185</v>
      </c>
      <c r="L271" s="42"/>
      <c r="M271" s="188" t="s">
        <v>19</v>
      </c>
      <c r="N271" s="189" t="s">
        <v>48</v>
      </c>
      <c r="O271" s="67"/>
      <c r="P271" s="190">
        <f>O271*H271</f>
        <v>0</v>
      </c>
      <c r="Q271" s="190">
        <v>2.16</v>
      </c>
      <c r="R271" s="190">
        <f>Q271*H271</f>
        <v>1.7280000000000002</v>
      </c>
      <c r="S271" s="190">
        <v>0</v>
      </c>
      <c r="T271" s="191">
        <f>S271*H271</f>
        <v>0</v>
      </c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R271" s="192" t="s">
        <v>186</v>
      </c>
      <c r="AT271" s="192" t="s">
        <v>181</v>
      </c>
      <c r="AU271" s="192" t="s">
        <v>86</v>
      </c>
      <c r="AY271" s="20" t="s">
        <v>179</v>
      </c>
      <c r="BE271" s="193">
        <f>IF(N271="základní",J271,0)</f>
        <v>0</v>
      </c>
      <c r="BF271" s="193">
        <f>IF(N271="snížená",J271,0)</f>
        <v>0</v>
      </c>
      <c r="BG271" s="193">
        <f>IF(N271="zákl. přenesená",J271,0)</f>
        <v>0</v>
      </c>
      <c r="BH271" s="193">
        <f>IF(N271="sníž. přenesená",J271,0)</f>
        <v>0</v>
      </c>
      <c r="BI271" s="193">
        <f>IF(N271="nulová",J271,0)</f>
        <v>0</v>
      </c>
      <c r="BJ271" s="20" t="s">
        <v>84</v>
      </c>
      <c r="BK271" s="193">
        <f>ROUND(I271*H271,2)</f>
        <v>0</v>
      </c>
      <c r="BL271" s="20" t="s">
        <v>186</v>
      </c>
      <c r="BM271" s="192" t="s">
        <v>1382</v>
      </c>
    </row>
    <row r="272" spans="1:65" s="2" customFormat="1" ht="19.5">
      <c r="A272" s="37"/>
      <c r="B272" s="38"/>
      <c r="C272" s="39"/>
      <c r="D272" s="194" t="s">
        <v>188</v>
      </c>
      <c r="E272" s="39"/>
      <c r="F272" s="195" t="s">
        <v>397</v>
      </c>
      <c r="G272" s="39"/>
      <c r="H272" s="39"/>
      <c r="I272" s="196"/>
      <c r="J272" s="39"/>
      <c r="K272" s="39"/>
      <c r="L272" s="42"/>
      <c r="M272" s="197"/>
      <c r="N272" s="198"/>
      <c r="O272" s="67"/>
      <c r="P272" s="67"/>
      <c r="Q272" s="67"/>
      <c r="R272" s="67"/>
      <c r="S272" s="67"/>
      <c r="T272" s="68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T272" s="20" t="s">
        <v>188</v>
      </c>
      <c r="AU272" s="20" t="s">
        <v>86</v>
      </c>
    </row>
    <row r="273" spans="1:65" s="2" customFormat="1" ht="11.25">
      <c r="A273" s="37"/>
      <c r="B273" s="38"/>
      <c r="C273" s="39"/>
      <c r="D273" s="199" t="s">
        <v>190</v>
      </c>
      <c r="E273" s="39"/>
      <c r="F273" s="200" t="s">
        <v>398</v>
      </c>
      <c r="G273" s="39"/>
      <c r="H273" s="39"/>
      <c r="I273" s="196"/>
      <c r="J273" s="39"/>
      <c r="K273" s="39"/>
      <c r="L273" s="42"/>
      <c r="M273" s="197"/>
      <c r="N273" s="198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190</v>
      </c>
      <c r="AU273" s="20" t="s">
        <v>86</v>
      </c>
    </row>
    <row r="274" spans="1:65" s="13" customFormat="1" ht="22.5">
      <c r="B274" s="201"/>
      <c r="C274" s="202"/>
      <c r="D274" s="194" t="s">
        <v>192</v>
      </c>
      <c r="E274" s="203" t="s">
        <v>19</v>
      </c>
      <c r="F274" s="204" t="s">
        <v>399</v>
      </c>
      <c r="G274" s="202"/>
      <c r="H274" s="203" t="s">
        <v>19</v>
      </c>
      <c r="I274" s="205"/>
      <c r="J274" s="202"/>
      <c r="K274" s="202"/>
      <c r="L274" s="206"/>
      <c r="M274" s="207"/>
      <c r="N274" s="208"/>
      <c r="O274" s="208"/>
      <c r="P274" s="208"/>
      <c r="Q274" s="208"/>
      <c r="R274" s="208"/>
      <c r="S274" s="208"/>
      <c r="T274" s="209"/>
      <c r="AT274" s="210" t="s">
        <v>192</v>
      </c>
      <c r="AU274" s="210" t="s">
        <v>86</v>
      </c>
      <c r="AV274" s="13" t="s">
        <v>84</v>
      </c>
      <c r="AW274" s="13" t="s">
        <v>37</v>
      </c>
      <c r="AX274" s="13" t="s">
        <v>77</v>
      </c>
      <c r="AY274" s="210" t="s">
        <v>179</v>
      </c>
    </row>
    <row r="275" spans="1:65" s="13" customFormat="1" ht="22.5">
      <c r="B275" s="201"/>
      <c r="C275" s="202"/>
      <c r="D275" s="194" t="s">
        <v>192</v>
      </c>
      <c r="E275" s="203" t="s">
        <v>19</v>
      </c>
      <c r="F275" s="204" t="s">
        <v>356</v>
      </c>
      <c r="G275" s="202"/>
      <c r="H275" s="203" t="s">
        <v>19</v>
      </c>
      <c r="I275" s="205"/>
      <c r="J275" s="202"/>
      <c r="K275" s="202"/>
      <c r="L275" s="206"/>
      <c r="M275" s="207"/>
      <c r="N275" s="208"/>
      <c r="O275" s="208"/>
      <c r="P275" s="208"/>
      <c r="Q275" s="208"/>
      <c r="R275" s="208"/>
      <c r="S275" s="208"/>
      <c r="T275" s="209"/>
      <c r="AT275" s="210" t="s">
        <v>192</v>
      </c>
      <c r="AU275" s="210" t="s">
        <v>86</v>
      </c>
      <c r="AV275" s="13" t="s">
        <v>84</v>
      </c>
      <c r="AW275" s="13" t="s">
        <v>37</v>
      </c>
      <c r="AX275" s="13" t="s">
        <v>77</v>
      </c>
      <c r="AY275" s="210" t="s">
        <v>179</v>
      </c>
    </row>
    <row r="276" spans="1:65" s="13" customFormat="1" ht="11.25">
      <c r="B276" s="201"/>
      <c r="C276" s="202"/>
      <c r="D276" s="194" t="s">
        <v>192</v>
      </c>
      <c r="E276" s="203" t="s">
        <v>19</v>
      </c>
      <c r="F276" s="204" t="s">
        <v>400</v>
      </c>
      <c r="G276" s="202"/>
      <c r="H276" s="203" t="s">
        <v>19</v>
      </c>
      <c r="I276" s="205"/>
      <c r="J276" s="202"/>
      <c r="K276" s="202"/>
      <c r="L276" s="206"/>
      <c r="M276" s="207"/>
      <c r="N276" s="208"/>
      <c r="O276" s="208"/>
      <c r="P276" s="208"/>
      <c r="Q276" s="208"/>
      <c r="R276" s="208"/>
      <c r="S276" s="208"/>
      <c r="T276" s="209"/>
      <c r="AT276" s="210" t="s">
        <v>192</v>
      </c>
      <c r="AU276" s="210" t="s">
        <v>86</v>
      </c>
      <c r="AV276" s="13" t="s">
        <v>84</v>
      </c>
      <c r="AW276" s="13" t="s">
        <v>37</v>
      </c>
      <c r="AX276" s="13" t="s">
        <v>77</v>
      </c>
      <c r="AY276" s="210" t="s">
        <v>179</v>
      </c>
    </row>
    <row r="277" spans="1:65" s="14" customFormat="1" ht="11.25">
      <c r="B277" s="211"/>
      <c r="C277" s="212"/>
      <c r="D277" s="194" t="s">
        <v>192</v>
      </c>
      <c r="E277" s="213" t="s">
        <v>19</v>
      </c>
      <c r="F277" s="214" t="s">
        <v>401</v>
      </c>
      <c r="G277" s="212"/>
      <c r="H277" s="215">
        <v>0.8</v>
      </c>
      <c r="I277" s="216"/>
      <c r="J277" s="212"/>
      <c r="K277" s="212"/>
      <c r="L277" s="217"/>
      <c r="M277" s="218"/>
      <c r="N277" s="219"/>
      <c r="O277" s="219"/>
      <c r="P277" s="219"/>
      <c r="Q277" s="219"/>
      <c r="R277" s="219"/>
      <c r="S277" s="219"/>
      <c r="T277" s="220"/>
      <c r="AT277" s="221" t="s">
        <v>192</v>
      </c>
      <c r="AU277" s="221" t="s">
        <v>86</v>
      </c>
      <c r="AV277" s="14" t="s">
        <v>86</v>
      </c>
      <c r="AW277" s="14" t="s">
        <v>37</v>
      </c>
      <c r="AX277" s="14" t="s">
        <v>84</v>
      </c>
      <c r="AY277" s="221" t="s">
        <v>179</v>
      </c>
    </row>
    <row r="278" spans="1:65" s="2" customFormat="1" ht="16.5" customHeight="1">
      <c r="A278" s="37"/>
      <c r="B278" s="38"/>
      <c r="C278" s="181" t="s">
        <v>427</v>
      </c>
      <c r="D278" s="181" t="s">
        <v>181</v>
      </c>
      <c r="E278" s="182" t="s">
        <v>403</v>
      </c>
      <c r="F278" s="183" t="s">
        <v>404</v>
      </c>
      <c r="G278" s="184" t="s">
        <v>405</v>
      </c>
      <c r="H278" s="185">
        <v>1</v>
      </c>
      <c r="I278" s="186"/>
      <c r="J278" s="187">
        <f>ROUND(I278*H278,2)</f>
        <v>0</v>
      </c>
      <c r="K278" s="183" t="s">
        <v>185</v>
      </c>
      <c r="L278" s="42"/>
      <c r="M278" s="188" t="s">
        <v>19</v>
      </c>
      <c r="N278" s="189" t="s">
        <v>48</v>
      </c>
      <c r="O278" s="67"/>
      <c r="P278" s="190">
        <f>O278*H278</f>
        <v>0</v>
      </c>
      <c r="Q278" s="190">
        <v>0.22353000000000001</v>
      </c>
      <c r="R278" s="190">
        <f>Q278*H278</f>
        <v>0.22353000000000001</v>
      </c>
      <c r="S278" s="190">
        <v>0</v>
      </c>
      <c r="T278" s="191">
        <f>S278*H278</f>
        <v>0</v>
      </c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R278" s="192" t="s">
        <v>186</v>
      </c>
      <c r="AT278" s="192" t="s">
        <v>181</v>
      </c>
      <c r="AU278" s="192" t="s">
        <v>86</v>
      </c>
      <c r="AY278" s="20" t="s">
        <v>179</v>
      </c>
      <c r="BE278" s="193">
        <f>IF(N278="základní",J278,0)</f>
        <v>0</v>
      </c>
      <c r="BF278" s="193">
        <f>IF(N278="snížená",J278,0)</f>
        <v>0</v>
      </c>
      <c r="BG278" s="193">
        <f>IF(N278="zákl. přenesená",J278,0)</f>
        <v>0</v>
      </c>
      <c r="BH278" s="193">
        <f>IF(N278="sníž. přenesená",J278,0)</f>
        <v>0</v>
      </c>
      <c r="BI278" s="193">
        <f>IF(N278="nulová",J278,0)</f>
        <v>0</v>
      </c>
      <c r="BJ278" s="20" t="s">
        <v>84</v>
      </c>
      <c r="BK278" s="193">
        <f>ROUND(I278*H278,2)</f>
        <v>0</v>
      </c>
      <c r="BL278" s="20" t="s">
        <v>186</v>
      </c>
      <c r="BM278" s="192" t="s">
        <v>1383</v>
      </c>
    </row>
    <row r="279" spans="1:65" s="2" customFormat="1" ht="11.25">
      <c r="A279" s="37"/>
      <c r="B279" s="38"/>
      <c r="C279" s="39"/>
      <c r="D279" s="194" t="s">
        <v>188</v>
      </c>
      <c r="E279" s="39"/>
      <c r="F279" s="195" t="s">
        <v>407</v>
      </c>
      <c r="G279" s="39"/>
      <c r="H279" s="39"/>
      <c r="I279" s="196"/>
      <c r="J279" s="39"/>
      <c r="K279" s="39"/>
      <c r="L279" s="42"/>
      <c r="M279" s="197"/>
      <c r="N279" s="198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188</v>
      </c>
      <c r="AU279" s="20" t="s">
        <v>86</v>
      </c>
    </row>
    <row r="280" spans="1:65" s="2" customFormat="1" ht="11.25">
      <c r="A280" s="37"/>
      <c r="B280" s="38"/>
      <c r="C280" s="39"/>
      <c r="D280" s="199" t="s">
        <v>190</v>
      </c>
      <c r="E280" s="39"/>
      <c r="F280" s="200" t="s">
        <v>408</v>
      </c>
      <c r="G280" s="39"/>
      <c r="H280" s="39"/>
      <c r="I280" s="196"/>
      <c r="J280" s="39"/>
      <c r="K280" s="39"/>
      <c r="L280" s="42"/>
      <c r="M280" s="197"/>
      <c r="N280" s="198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190</v>
      </c>
      <c r="AU280" s="20" t="s">
        <v>86</v>
      </c>
    </row>
    <row r="281" spans="1:65" s="13" customFormat="1" ht="11.25">
      <c r="B281" s="201"/>
      <c r="C281" s="202"/>
      <c r="D281" s="194" t="s">
        <v>192</v>
      </c>
      <c r="E281" s="203" t="s">
        <v>19</v>
      </c>
      <c r="F281" s="204" t="s">
        <v>409</v>
      </c>
      <c r="G281" s="202"/>
      <c r="H281" s="203" t="s">
        <v>19</v>
      </c>
      <c r="I281" s="205"/>
      <c r="J281" s="202"/>
      <c r="K281" s="202"/>
      <c r="L281" s="206"/>
      <c r="M281" s="207"/>
      <c r="N281" s="208"/>
      <c r="O281" s="208"/>
      <c r="P281" s="208"/>
      <c r="Q281" s="208"/>
      <c r="R281" s="208"/>
      <c r="S281" s="208"/>
      <c r="T281" s="209"/>
      <c r="AT281" s="210" t="s">
        <v>192</v>
      </c>
      <c r="AU281" s="210" t="s">
        <v>86</v>
      </c>
      <c r="AV281" s="13" t="s">
        <v>84</v>
      </c>
      <c r="AW281" s="13" t="s">
        <v>37</v>
      </c>
      <c r="AX281" s="13" t="s">
        <v>77</v>
      </c>
      <c r="AY281" s="210" t="s">
        <v>179</v>
      </c>
    </row>
    <row r="282" spans="1:65" s="14" customFormat="1" ht="11.25">
      <c r="B282" s="211"/>
      <c r="C282" s="212"/>
      <c r="D282" s="194" t="s">
        <v>192</v>
      </c>
      <c r="E282" s="213" t="s">
        <v>19</v>
      </c>
      <c r="F282" s="214" t="s">
        <v>84</v>
      </c>
      <c r="G282" s="212"/>
      <c r="H282" s="215">
        <v>1</v>
      </c>
      <c r="I282" s="216"/>
      <c r="J282" s="212"/>
      <c r="K282" s="212"/>
      <c r="L282" s="217"/>
      <c r="M282" s="218"/>
      <c r="N282" s="219"/>
      <c r="O282" s="219"/>
      <c r="P282" s="219"/>
      <c r="Q282" s="219"/>
      <c r="R282" s="219"/>
      <c r="S282" s="219"/>
      <c r="T282" s="220"/>
      <c r="AT282" s="221" t="s">
        <v>192</v>
      </c>
      <c r="AU282" s="221" t="s">
        <v>86</v>
      </c>
      <c r="AV282" s="14" t="s">
        <v>86</v>
      </c>
      <c r="AW282" s="14" t="s">
        <v>37</v>
      </c>
      <c r="AX282" s="14" t="s">
        <v>84</v>
      </c>
      <c r="AY282" s="221" t="s">
        <v>179</v>
      </c>
    </row>
    <row r="283" spans="1:65" s="2" customFormat="1" ht="33" customHeight="1">
      <c r="A283" s="37"/>
      <c r="B283" s="38"/>
      <c r="C283" s="244" t="s">
        <v>438</v>
      </c>
      <c r="D283" s="244" t="s">
        <v>374</v>
      </c>
      <c r="E283" s="245" t="s">
        <v>411</v>
      </c>
      <c r="F283" s="246" t="s">
        <v>412</v>
      </c>
      <c r="G283" s="247" t="s">
        <v>228</v>
      </c>
      <c r="H283" s="248">
        <v>0.25600000000000001</v>
      </c>
      <c r="I283" s="249"/>
      <c r="J283" s="250">
        <f>ROUND(I283*H283,2)</f>
        <v>0</v>
      </c>
      <c r="K283" s="246" t="s">
        <v>413</v>
      </c>
      <c r="L283" s="251"/>
      <c r="M283" s="252" t="s">
        <v>19</v>
      </c>
      <c r="N283" s="253" t="s">
        <v>48</v>
      </c>
      <c r="O283" s="67"/>
      <c r="P283" s="190">
        <f>O283*H283</f>
        <v>0</v>
      </c>
      <c r="Q283" s="190">
        <v>2.65</v>
      </c>
      <c r="R283" s="190">
        <f>Q283*H283</f>
        <v>0.6784</v>
      </c>
      <c r="S283" s="190">
        <v>0</v>
      </c>
      <c r="T283" s="191">
        <f>S283*H283</f>
        <v>0</v>
      </c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R283" s="192" t="s">
        <v>253</v>
      </c>
      <c r="AT283" s="192" t="s">
        <v>374</v>
      </c>
      <c r="AU283" s="192" t="s">
        <v>86</v>
      </c>
      <c r="AY283" s="20" t="s">
        <v>179</v>
      </c>
      <c r="BE283" s="193">
        <f>IF(N283="základní",J283,0)</f>
        <v>0</v>
      </c>
      <c r="BF283" s="193">
        <f>IF(N283="snížená",J283,0)</f>
        <v>0</v>
      </c>
      <c r="BG283" s="193">
        <f>IF(N283="zákl. přenesená",J283,0)</f>
        <v>0</v>
      </c>
      <c r="BH283" s="193">
        <f>IF(N283="sníž. přenesená",J283,0)</f>
        <v>0</v>
      </c>
      <c r="BI283" s="193">
        <f>IF(N283="nulová",J283,0)</f>
        <v>0</v>
      </c>
      <c r="BJ283" s="20" t="s">
        <v>84</v>
      </c>
      <c r="BK283" s="193">
        <f>ROUND(I283*H283,2)</f>
        <v>0</v>
      </c>
      <c r="BL283" s="20" t="s">
        <v>186</v>
      </c>
      <c r="BM283" s="192" t="s">
        <v>1384</v>
      </c>
    </row>
    <row r="284" spans="1:65" s="2" customFormat="1" ht="19.5">
      <c r="A284" s="37"/>
      <c r="B284" s="38"/>
      <c r="C284" s="39"/>
      <c r="D284" s="194" t="s">
        <v>188</v>
      </c>
      <c r="E284" s="39"/>
      <c r="F284" s="195" t="s">
        <v>412</v>
      </c>
      <c r="G284" s="39"/>
      <c r="H284" s="39"/>
      <c r="I284" s="196"/>
      <c r="J284" s="39"/>
      <c r="K284" s="39"/>
      <c r="L284" s="42"/>
      <c r="M284" s="197"/>
      <c r="N284" s="198"/>
      <c r="O284" s="67"/>
      <c r="P284" s="67"/>
      <c r="Q284" s="67"/>
      <c r="R284" s="67"/>
      <c r="S284" s="67"/>
      <c r="T284" s="68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T284" s="20" t="s">
        <v>188</v>
      </c>
      <c r="AU284" s="20" t="s">
        <v>86</v>
      </c>
    </row>
    <row r="285" spans="1:65" s="13" customFormat="1" ht="22.5">
      <c r="B285" s="201"/>
      <c r="C285" s="202"/>
      <c r="D285" s="194" t="s">
        <v>192</v>
      </c>
      <c r="E285" s="203" t="s">
        <v>19</v>
      </c>
      <c r="F285" s="204" t="s">
        <v>415</v>
      </c>
      <c r="G285" s="202"/>
      <c r="H285" s="203" t="s">
        <v>19</v>
      </c>
      <c r="I285" s="205"/>
      <c r="J285" s="202"/>
      <c r="K285" s="202"/>
      <c r="L285" s="206"/>
      <c r="M285" s="207"/>
      <c r="N285" s="208"/>
      <c r="O285" s="208"/>
      <c r="P285" s="208"/>
      <c r="Q285" s="208"/>
      <c r="R285" s="208"/>
      <c r="S285" s="208"/>
      <c r="T285" s="209"/>
      <c r="AT285" s="210" t="s">
        <v>192</v>
      </c>
      <c r="AU285" s="210" t="s">
        <v>86</v>
      </c>
      <c r="AV285" s="13" t="s">
        <v>84</v>
      </c>
      <c r="AW285" s="13" t="s">
        <v>37</v>
      </c>
      <c r="AX285" s="13" t="s">
        <v>77</v>
      </c>
      <c r="AY285" s="210" t="s">
        <v>179</v>
      </c>
    </row>
    <row r="286" spans="1:65" s="14" customFormat="1" ht="11.25">
      <c r="B286" s="211"/>
      <c r="C286" s="212"/>
      <c r="D286" s="194" t="s">
        <v>192</v>
      </c>
      <c r="E286" s="213" t="s">
        <v>19</v>
      </c>
      <c r="F286" s="214" t="s">
        <v>416</v>
      </c>
      <c r="G286" s="212"/>
      <c r="H286" s="215">
        <v>0.25600000000000001</v>
      </c>
      <c r="I286" s="216"/>
      <c r="J286" s="212"/>
      <c r="K286" s="212"/>
      <c r="L286" s="217"/>
      <c r="M286" s="218"/>
      <c r="N286" s="219"/>
      <c r="O286" s="219"/>
      <c r="P286" s="219"/>
      <c r="Q286" s="219"/>
      <c r="R286" s="219"/>
      <c r="S286" s="219"/>
      <c r="T286" s="220"/>
      <c r="AT286" s="221" t="s">
        <v>192</v>
      </c>
      <c r="AU286" s="221" t="s">
        <v>86</v>
      </c>
      <c r="AV286" s="14" t="s">
        <v>86</v>
      </c>
      <c r="AW286" s="14" t="s">
        <v>37</v>
      </c>
      <c r="AX286" s="14" t="s">
        <v>84</v>
      </c>
      <c r="AY286" s="221" t="s">
        <v>179</v>
      </c>
    </row>
    <row r="287" spans="1:65" s="12" customFormat="1" ht="22.9" customHeight="1">
      <c r="B287" s="165"/>
      <c r="C287" s="166"/>
      <c r="D287" s="167" t="s">
        <v>76</v>
      </c>
      <c r="E287" s="179" t="s">
        <v>225</v>
      </c>
      <c r="F287" s="179" t="s">
        <v>417</v>
      </c>
      <c r="G287" s="166"/>
      <c r="H287" s="166"/>
      <c r="I287" s="169"/>
      <c r="J287" s="180">
        <f>BK287</f>
        <v>0</v>
      </c>
      <c r="K287" s="166"/>
      <c r="L287" s="171"/>
      <c r="M287" s="172"/>
      <c r="N287" s="173"/>
      <c r="O287" s="173"/>
      <c r="P287" s="174">
        <f>SUM(P288:P312)</f>
        <v>0</v>
      </c>
      <c r="Q287" s="173"/>
      <c r="R287" s="174">
        <f>SUM(R288:R312)</f>
        <v>0.81462000000000001</v>
      </c>
      <c r="S287" s="173"/>
      <c r="T287" s="175">
        <f>SUM(T288:T312)</f>
        <v>0</v>
      </c>
      <c r="AR287" s="176" t="s">
        <v>84</v>
      </c>
      <c r="AT287" s="177" t="s">
        <v>76</v>
      </c>
      <c r="AU287" s="177" t="s">
        <v>84</v>
      </c>
      <c r="AY287" s="176" t="s">
        <v>179</v>
      </c>
      <c r="BK287" s="178">
        <f>SUM(BK288:BK312)</f>
        <v>0</v>
      </c>
    </row>
    <row r="288" spans="1:65" s="2" customFormat="1" ht="24.2" customHeight="1">
      <c r="A288" s="37"/>
      <c r="B288" s="38"/>
      <c r="C288" s="181" t="s">
        <v>446</v>
      </c>
      <c r="D288" s="181" t="s">
        <v>181</v>
      </c>
      <c r="E288" s="182" t="s">
        <v>419</v>
      </c>
      <c r="F288" s="183" t="s">
        <v>420</v>
      </c>
      <c r="G288" s="184" t="s">
        <v>184</v>
      </c>
      <c r="H288" s="185">
        <v>1</v>
      </c>
      <c r="I288" s="186"/>
      <c r="J288" s="187">
        <f>ROUND(I288*H288,2)</f>
        <v>0</v>
      </c>
      <c r="K288" s="183" t="s">
        <v>185</v>
      </c>
      <c r="L288" s="42"/>
      <c r="M288" s="188" t="s">
        <v>19</v>
      </c>
      <c r="N288" s="189" t="s">
        <v>48</v>
      </c>
      <c r="O288" s="67"/>
      <c r="P288" s="190">
        <f>O288*H288</f>
        <v>0</v>
      </c>
      <c r="Q288" s="190">
        <v>0.46</v>
      </c>
      <c r="R288" s="190">
        <f>Q288*H288</f>
        <v>0.46</v>
      </c>
      <c r="S288" s="190">
        <v>0</v>
      </c>
      <c r="T288" s="191">
        <f>S288*H288</f>
        <v>0</v>
      </c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R288" s="192" t="s">
        <v>186</v>
      </c>
      <c r="AT288" s="192" t="s">
        <v>181</v>
      </c>
      <c r="AU288" s="192" t="s">
        <v>86</v>
      </c>
      <c r="AY288" s="20" t="s">
        <v>179</v>
      </c>
      <c r="BE288" s="193">
        <f>IF(N288="základní",J288,0)</f>
        <v>0</v>
      </c>
      <c r="BF288" s="193">
        <f>IF(N288="snížená",J288,0)</f>
        <v>0</v>
      </c>
      <c r="BG288" s="193">
        <f>IF(N288="zákl. přenesená",J288,0)</f>
        <v>0</v>
      </c>
      <c r="BH288" s="193">
        <f>IF(N288="sníž. přenesená",J288,0)</f>
        <v>0</v>
      </c>
      <c r="BI288" s="193">
        <f>IF(N288="nulová",J288,0)</f>
        <v>0</v>
      </c>
      <c r="BJ288" s="20" t="s">
        <v>84</v>
      </c>
      <c r="BK288" s="193">
        <f>ROUND(I288*H288,2)</f>
        <v>0</v>
      </c>
      <c r="BL288" s="20" t="s">
        <v>186</v>
      </c>
      <c r="BM288" s="192" t="s">
        <v>1275</v>
      </c>
    </row>
    <row r="289" spans="1:65" s="2" customFormat="1" ht="19.5">
      <c r="A289" s="37"/>
      <c r="B289" s="38"/>
      <c r="C289" s="39"/>
      <c r="D289" s="194" t="s">
        <v>188</v>
      </c>
      <c r="E289" s="39"/>
      <c r="F289" s="195" t="s">
        <v>422</v>
      </c>
      <c r="G289" s="39"/>
      <c r="H289" s="39"/>
      <c r="I289" s="196"/>
      <c r="J289" s="39"/>
      <c r="K289" s="39"/>
      <c r="L289" s="42"/>
      <c r="M289" s="197"/>
      <c r="N289" s="198"/>
      <c r="O289" s="67"/>
      <c r="P289" s="67"/>
      <c r="Q289" s="67"/>
      <c r="R289" s="67"/>
      <c r="S289" s="67"/>
      <c r="T289" s="68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T289" s="20" t="s">
        <v>188</v>
      </c>
      <c r="AU289" s="20" t="s">
        <v>86</v>
      </c>
    </row>
    <row r="290" spans="1:65" s="2" customFormat="1" ht="11.25">
      <c r="A290" s="37"/>
      <c r="B290" s="38"/>
      <c r="C290" s="39"/>
      <c r="D290" s="199" t="s">
        <v>190</v>
      </c>
      <c r="E290" s="39"/>
      <c r="F290" s="200" t="s">
        <v>423</v>
      </c>
      <c r="G290" s="39"/>
      <c r="H290" s="39"/>
      <c r="I290" s="196"/>
      <c r="J290" s="39"/>
      <c r="K290" s="39"/>
      <c r="L290" s="42"/>
      <c r="M290" s="197"/>
      <c r="N290" s="198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190</v>
      </c>
      <c r="AU290" s="20" t="s">
        <v>86</v>
      </c>
    </row>
    <row r="291" spans="1:65" s="13" customFormat="1" ht="11.25">
      <c r="B291" s="201"/>
      <c r="C291" s="202"/>
      <c r="D291" s="194" t="s">
        <v>192</v>
      </c>
      <c r="E291" s="203" t="s">
        <v>19</v>
      </c>
      <c r="F291" s="204" t="s">
        <v>1013</v>
      </c>
      <c r="G291" s="202"/>
      <c r="H291" s="203" t="s">
        <v>19</v>
      </c>
      <c r="I291" s="205"/>
      <c r="J291" s="202"/>
      <c r="K291" s="202"/>
      <c r="L291" s="206"/>
      <c r="M291" s="207"/>
      <c r="N291" s="208"/>
      <c r="O291" s="208"/>
      <c r="P291" s="208"/>
      <c r="Q291" s="208"/>
      <c r="R291" s="208"/>
      <c r="S291" s="208"/>
      <c r="T291" s="209"/>
      <c r="AT291" s="210" t="s">
        <v>192</v>
      </c>
      <c r="AU291" s="210" t="s">
        <v>86</v>
      </c>
      <c r="AV291" s="13" t="s">
        <v>84</v>
      </c>
      <c r="AW291" s="13" t="s">
        <v>37</v>
      </c>
      <c r="AX291" s="13" t="s">
        <v>77</v>
      </c>
      <c r="AY291" s="210" t="s">
        <v>179</v>
      </c>
    </row>
    <row r="292" spans="1:65" s="13" customFormat="1" ht="22.5">
      <c r="B292" s="201"/>
      <c r="C292" s="202"/>
      <c r="D292" s="194" t="s">
        <v>192</v>
      </c>
      <c r="E292" s="203" t="s">
        <v>19</v>
      </c>
      <c r="F292" s="204" t="s">
        <v>224</v>
      </c>
      <c r="G292" s="202"/>
      <c r="H292" s="203" t="s">
        <v>19</v>
      </c>
      <c r="I292" s="205"/>
      <c r="J292" s="202"/>
      <c r="K292" s="202"/>
      <c r="L292" s="206"/>
      <c r="M292" s="207"/>
      <c r="N292" s="208"/>
      <c r="O292" s="208"/>
      <c r="P292" s="208"/>
      <c r="Q292" s="208"/>
      <c r="R292" s="208"/>
      <c r="S292" s="208"/>
      <c r="T292" s="209"/>
      <c r="AT292" s="210" t="s">
        <v>192</v>
      </c>
      <c r="AU292" s="210" t="s">
        <v>86</v>
      </c>
      <c r="AV292" s="13" t="s">
        <v>84</v>
      </c>
      <c r="AW292" s="13" t="s">
        <v>37</v>
      </c>
      <c r="AX292" s="13" t="s">
        <v>77</v>
      </c>
      <c r="AY292" s="210" t="s">
        <v>179</v>
      </c>
    </row>
    <row r="293" spans="1:65" s="13" customFormat="1" ht="11.25">
      <c r="B293" s="201"/>
      <c r="C293" s="202"/>
      <c r="D293" s="194" t="s">
        <v>192</v>
      </c>
      <c r="E293" s="203" t="s">
        <v>19</v>
      </c>
      <c r="F293" s="204" t="s">
        <v>426</v>
      </c>
      <c r="G293" s="202"/>
      <c r="H293" s="203" t="s">
        <v>19</v>
      </c>
      <c r="I293" s="205"/>
      <c r="J293" s="202"/>
      <c r="K293" s="202"/>
      <c r="L293" s="206"/>
      <c r="M293" s="207"/>
      <c r="N293" s="208"/>
      <c r="O293" s="208"/>
      <c r="P293" s="208"/>
      <c r="Q293" s="208"/>
      <c r="R293" s="208"/>
      <c r="S293" s="208"/>
      <c r="T293" s="209"/>
      <c r="AT293" s="210" t="s">
        <v>192</v>
      </c>
      <c r="AU293" s="210" t="s">
        <v>86</v>
      </c>
      <c r="AV293" s="13" t="s">
        <v>84</v>
      </c>
      <c r="AW293" s="13" t="s">
        <v>37</v>
      </c>
      <c r="AX293" s="13" t="s">
        <v>77</v>
      </c>
      <c r="AY293" s="210" t="s">
        <v>179</v>
      </c>
    </row>
    <row r="294" spans="1:65" s="14" customFormat="1" ht="11.25">
      <c r="B294" s="211"/>
      <c r="C294" s="212"/>
      <c r="D294" s="194" t="s">
        <v>192</v>
      </c>
      <c r="E294" s="213" t="s">
        <v>19</v>
      </c>
      <c r="F294" s="214" t="s">
        <v>204</v>
      </c>
      <c r="G294" s="212"/>
      <c r="H294" s="215">
        <v>1</v>
      </c>
      <c r="I294" s="216"/>
      <c r="J294" s="212"/>
      <c r="K294" s="212"/>
      <c r="L294" s="217"/>
      <c r="M294" s="218"/>
      <c r="N294" s="219"/>
      <c r="O294" s="219"/>
      <c r="P294" s="219"/>
      <c r="Q294" s="219"/>
      <c r="R294" s="219"/>
      <c r="S294" s="219"/>
      <c r="T294" s="220"/>
      <c r="AT294" s="221" t="s">
        <v>192</v>
      </c>
      <c r="AU294" s="221" t="s">
        <v>86</v>
      </c>
      <c r="AV294" s="14" t="s">
        <v>86</v>
      </c>
      <c r="AW294" s="14" t="s">
        <v>37</v>
      </c>
      <c r="AX294" s="14" t="s">
        <v>84</v>
      </c>
      <c r="AY294" s="221" t="s">
        <v>179</v>
      </c>
    </row>
    <row r="295" spans="1:65" s="2" customFormat="1" ht="24.2" customHeight="1">
      <c r="A295" s="37"/>
      <c r="B295" s="38"/>
      <c r="C295" s="181" t="s">
        <v>451</v>
      </c>
      <c r="D295" s="181" t="s">
        <v>181</v>
      </c>
      <c r="E295" s="182" t="s">
        <v>428</v>
      </c>
      <c r="F295" s="183" t="s">
        <v>429</v>
      </c>
      <c r="G295" s="184" t="s">
        <v>184</v>
      </c>
      <c r="H295" s="185">
        <v>1</v>
      </c>
      <c r="I295" s="186"/>
      <c r="J295" s="187">
        <f>ROUND(I295*H295,2)</f>
        <v>0</v>
      </c>
      <c r="K295" s="183" t="s">
        <v>185</v>
      </c>
      <c r="L295" s="42"/>
      <c r="M295" s="188" t="s">
        <v>19</v>
      </c>
      <c r="N295" s="189" t="s">
        <v>48</v>
      </c>
      <c r="O295" s="67"/>
      <c r="P295" s="190">
        <f>O295*H295</f>
        <v>0</v>
      </c>
      <c r="Q295" s="190">
        <v>9.0620000000000006E-2</v>
      </c>
      <c r="R295" s="190">
        <f>Q295*H295</f>
        <v>9.0620000000000006E-2</v>
      </c>
      <c r="S295" s="190">
        <v>0</v>
      </c>
      <c r="T295" s="191">
        <f>S295*H295</f>
        <v>0</v>
      </c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R295" s="192" t="s">
        <v>186</v>
      </c>
      <c r="AT295" s="192" t="s">
        <v>181</v>
      </c>
      <c r="AU295" s="192" t="s">
        <v>86</v>
      </c>
      <c r="AY295" s="20" t="s">
        <v>179</v>
      </c>
      <c r="BE295" s="193">
        <f>IF(N295="základní",J295,0)</f>
        <v>0</v>
      </c>
      <c r="BF295" s="193">
        <f>IF(N295="snížená",J295,0)</f>
        <v>0</v>
      </c>
      <c r="BG295" s="193">
        <f>IF(N295="zákl. přenesená",J295,0)</f>
        <v>0</v>
      </c>
      <c r="BH295" s="193">
        <f>IF(N295="sníž. přenesená",J295,0)</f>
        <v>0</v>
      </c>
      <c r="BI295" s="193">
        <f>IF(N295="nulová",J295,0)</f>
        <v>0</v>
      </c>
      <c r="BJ295" s="20" t="s">
        <v>84</v>
      </c>
      <c r="BK295" s="193">
        <f>ROUND(I295*H295,2)</f>
        <v>0</v>
      </c>
      <c r="BL295" s="20" t="s">
        <v>186</v>
      </c>
      <c r="BM295" s="192" t="s">
        <v>1385</v>
      </c>
    </row>
    <row r="296" spans="1:65" s="2" customFormat="1" ht="48.75">
      <c r="A296" s="37"/>
      <c r="B296" s="38"/>
      <c r="C296" s="39"/>
      <c r="D296" s="194" t="s">
        <v>188</v>
      </c>
      <c r="E296" s="39"/>
      <c r="F296" s="195" t="s">
        <v>431</v>
      </c>
      <c r="G296" s="39"/>
      <c r="H296" s="39"/>
      <c r="I296" s="196"/>
      <c r="J296" s="39"/>
      <c r="K296" s="39"/>
      <c r="L296" s="42"/>
      <c r="M296" s="197"/>
      <c r="N296" s="198"/>
      <c r="O296" s="67"/>
      <c r="P296" s="67"/>
      <c r="Q296" s="67"/>
      <c r="R296" s="67"/>
      <c r="S296" s="67"/>
      <c r="T296" s="68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T296" s="20" t="s">
        <v>188</v>
      </c>
      <c r="AU296" s="20" t="s">
        <v>86</v>
      </c>
    </row>
    <row r="297" spans="1:65" s="2" customFormat="1" ht="11.25">
      <c r="A297" s="37"/>
      <c r="B297" s="38"/>
      <c r="C297" s="39"/>
      <c r="D297" s="199" t="s">
        <v>190</v>
      </c>
      <c r="E297" s="39"/>
      <c r="F297" s="200" t="s">
        <v>432</v>
      </c>
      <c r="G297" s="39"/>
      <c r="H297" s="39"/>
      <c r="I297" s="196"/>
      <c r="J297" s="39"/>
      <c r="K297" s="39"/>
      <c r="L297" s="42"/>
      <c r="M297" s="197"/>
      <c r="N297" s="198"/>
      <c r="O297" s="67"/>
      <c r="P297" s="67"/>
      <c r="Q297" s="67"/>
      <c r="R297" s="67"/>
      <c r="S297" s="67"/>
      <c r="T297" s="68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T297" s="20" t="s">
        <v>190</v>
      </c>
      <c r="AU297" s="20" t="s">
        <v>86</v>
      </c>
    </row>
    <row r="298" spans="1:65" s="2" customFormat="1" ht="39">
      <c r="A298" s="37"/>
      <c r="B298" s="38"/>
      <c r="C298" s="39"/>
      <c r="D298" s="194" t="s">
        <v>433</v>
      </c>
      <c r="E298" s="39"/>
      <c r="F298" s="254" t="s">
        <v>434</v>
      </c>
      <c r="G298" s="39"/>
      <c r="H298" s="39"/>
      <c r="I298" s="196"/>
      <c r="J298" s="39"/>
      <c r="K298" s="39"/>
      <c r="L298" s="42"/>
      <c r="M298" s="197"/>
      <c r="N298" s="198"/>
      <c r="O298" s="67"/>
      <c r="P298" s="67"/>
      <c r="Q298" s="67"/>
      <c r="R298" s="67"/>
      <c r="S298" s="67"/>
      <c r="T298" s="68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T298" s="20" t="s">
        <v>433</v>
      </c>
      <c r="AU298" s="20" t="s">
        <v>86</v>
      </c>
    </row>
    <row r="299" spans="1:65" s="13" customFormat="1" ht="22.5">
      <c r="B299" s="201"/>
      <c r="C299" s="202"/>
      <c r="D299" s="194" t="s">
        <v>192</v>
      </c>
      <c r="E299" s="203" t="s">
        <v>19</v>
      </c>
      <c r="F299" s="204" t="s">
        <v>1014</v>
      </c>
      <c r="G299" s="202"/>
      <c r="H299" s="203" t="s">
        <v>19</v>
      </c>
      <c r="I299" s="205"/>
      <c r="J299" s="202"/>
      <c r="K299" s="202"/>
      <c r="L299" s="206"/>
      <c r="M299" s="207"/>
      <c r="N299" s="208"/>
      <c r="O299" s="208"/>
      <c r="P299" s="208"/>
      <c r="Q299" s="208"/>
      <c r="R299" s="208"/>
      <c r="S299" s="208"/>
      <c r="T299" s="209"/>
      <c r="AT299" s="210" t="s">
        <v>192</v>
      </c>
      <c r="AU299" s="210" t="s">
        <v>86</v>
      </c>
      <c r="AV299" s="13" t="s">
        <v>84</v>
      </c>
      <c r="AW299" s="13" t="s">
        <v>37</v>
      </c>
      <c r="AX299" s="13" t="s">
        <v>77</v>
      </c>
      <c r="AY299" s="210" t="s">
        <v>179</v>
      </c>
    </row>
    <row r="300" spans="1:65" s="13" customFormat="1" ht="22.5">
      <c r="B300" s="201"/>
      <c r="C300" s="202"/>
      <c r="D300" s="194" t="s">
        <v>192</v>
      </c>
      <c r="E300" s="203" t="s">
        <v>19</v>
      </c>
      <c r="F300" s="204" t="s">
        <v>224</v>
      </c>
      <c r="G300" s="202"/>
      <c r="H300" s="203" t="s">
        <v>19</v>
      </c>
      <c r="I300" s="205"/>
      <c r="J300" s="202"/>
      <c r="K300" s="202"/>
      <c r="L300" s="206"/>
      <c r="M300" s="207"/>
      <c r="N300" s="208"/>
      <c r="O300" s="208"/>
      <c r="P300" s="208"/>
      <c r="Q300" s="208"/>
      <c r="R300" s="208"/>
      <c r="S300" s="208"/>
      <c r="T300" s="209"/>
      <c r="AT300" s="210" t="s">
        <v>192</v>
      </c>
      <c r="AU300" s="210" t="s">
        <v>86</v>
      </c>
      <c r="AV300" s="13" t="s">
        <v>84</v>
      </c>
      <c r="AW300" s="13" t="s">
        <v>37</v>
      </c>
      <c r="AX300" s="13" t="s">
        <v>77</v>
      </c>
      <c r="AY300" s="210" t="s">
        <v>179</v>
      </c>
    </row>
    <row r="301" spans="1:65" s="13" customFormat="1" ht="22.5">
      <c r="B301" s="201"/>
      <c r="C301" s="202"/>
      <c r="D301" s="194" t="s">
        <v>192</v>
      </c>
      <c r="E301" s="203" t="s">
        <v>19</v>
      </c>
      <c r="F301" s="204" t="s">
        <v>437</v>
      </c>
      <c r="G301" s="202"/>
      <c r="H301" s="203" t="s">
        <v>19</v>
      </c>
      <c r="I301" s="205"/>
      <c r="J301" s="202"/>
      <c r="K301" s="202"/>
      <c r="L301" s="206"/>
      <c r="M301" s="207"/>
      <c r="N301" s="208"/>
      <c r="O301" s="208"/>
      <c r="P301" s="208"/>
      <c r="Q301" s="208"/>
      <c r="R301" s="208"/>
      <c r="S301" s="208"/>
      <c r="T301" s="209"/>
      <c r="AT301" s="210" t="s">
        <v>192</v>
      </c>
      <c r="AU301" s="210" t="s">
        <v>86</v>
      </c>
      <c r="AV301" s="13" t="s">
        <v>84</v>
      </c>
      <c r="AW301" s="13" t="s">
        <v>37</v>
      </c>
      <c r="AX301" s="13" t="s">
        <v>77</v>
      </c>
      <c r="AY301" s="210" t="s">
        <v>179</v>
      </c>
    </row>
    <row r="302" spans="1:65" s="14" customFormat="1" ht="11.25">
      <c r="B302" s="211"/>
      <c r="C302" s="212"/>
      <c r="D302" s="194" t="s">
        <v>192</v>
      </c>
      <c r="E302" s="213" t="s">
        <v>19</v>
      </c>
      <c r="F302" s="214" t="s">
        <v>204</v>
      </c>
      <c r="G302" s="212"/>
      <c r="H302" s="215">
        <v>1</v>
      </c>
      <c r="I302" s="216"/>
      <c r="J302" s="212"/>
      <c r="K302" s="212"/>
      <c r="L302" s="217"/>
      <c r="M302" s="218"/>
      <c r="N302" s="219"/>
      <c r="O302" s="219"/>
      <c r="P302" s="219"/>
      <c r="Q302" s="219"/>
      <c r="R302" s="219"/>
      <c r="S302" s="219"/>
      <c r="T302" s="220"/>
      <c r="AT302" s="221" t="s">
        <v>192</v>
      </c>
      <c r="AU302" s="221" t="s">
        <v>86</v>
      </c>
      <c r="AV302" s="14" t="s">
        <v>86</v>
      </c>
      <c r="AW302" s="14" t="s">
        <v>37</v>
      </c>
      <c r="AX302" s="14" t="s">
        <v>84</v>
      </c>
      <c r="AY302" s="221" t="s">
        <v>179</v>
      </c>
    </row>
    <row r="303" spans="1:65" s="2" customFormat="1" ht="24.2" customHeight="1">
      <c r="A303" s="37"/>
      <c r="B303" s="38"/>
      <c r="C303" s="244" t="s">
        <v>459</v>
      </c>
      <c r="D303" s="244" t="s">
        <v>374</v>
      </c>
      <c r="E303" s="245" t="s">
        <v>439</v>
      </c>
      <c r="F303" s="246" t="s">
        <v>440</v>
      </c>
      <c r="G303" s="247" t="s">
        <v>184</v>
      </c>
      <c r="H303" s="248">
        <v>1</v>
      </c>
      <c r="I303" s="249"/>
      <c r="J303" s="250">
        <f>ROUND(I303*H303,2)</f>
        <v>0</v>
      </c>
      <c r="K303" s="246" t="s">
        <v>441</v>
      </c>
      <c r="L303" s="251"/>
      <c r="M303" s="252" t="s">
        <v>19</v>
      </c>
      <c r="N303" s="253" t="s">
        <v>48</v>
      </c>
      <c r="O303" s="67"/>
      <c r="P303" s="190">
        <f>O303*H303</f>
        <v>0</v>
      </c>
      <c r="Q303" s="190">
        <v>0.17599999999999999</v>
      </c>
      <c r="R303" s="190">
        <f>Q303*H303</f>
        <v>0.17599999999999999</v>
      </c>
      <c r="S303" s="190">
        <v>0</v>
      </c>
      <c r="T303" s="191">
        <f>S303*H303</f>
        <v>0</v>
      </c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R303" s="192" t="s">
        <v>253</v>
      </c>
      <c r="AT303" s="192" t="s">
        <v>374</v>
      </c>
      <c r="AU303" s="192" t="s">
        <v>86</v>
      </c>
      <c r="AY303" s="20" t="s">
        <v>179</v>
      </c>
      <c r="BE303" s="193">
        <f>IF(N303="základní",J303,0)</f>
        <v>0</v>
      </c>
      <c r="BF303" s="193">
        <f>IF(N303="snížená",J303,0)</f>
        <v>0</v>
      </c>
      <c r="BG303" s="193">
        <f>IF(N303="zákl. přenesená",J303,0)</f>
        <v>0</v>
      </c>
      <c r="BH303" s="193">
        <f>IF(N303="sníž. přenesená",J303,0)</f>
        <v>0</v>
      </c>
      <c r="BI303" s="193">
        <f>IF(N303="nulová",J303,0)</f>
        <v>0</v>
      </c>
      <c r="BJ303" s="20" t="s">
        <v>84</v>
      </c>
      <c r="BK303" s="193">
        <f>ROUND(I303*H303,2)</f>
        <v>0</v>
      </c>
      <c r="BL303" s="20" t="s">
        <v>186</v>
      </c>
      <c r="BM303" s="192" t="s">
        <v>1386</v>
      </c>
    </row>
    <row r="304" spans="1:65" s="2" customFormat="1" ht="11.25">
      <c r="A304" s="37"/>
      <c r="B304" s="38"/>
      <c r="C304" s="39"/>
      <c r="D304" s="194" t="s">
        <v>188</v>
      </c>
      <c r="E304" s="39"/>
      <c r="F304" s="195" t="s">
        <v>440</v>
      </c>
      <c r="G304" s="39"/>
      <c r="H304" s="39"/>
      <c r="I304" s="196"/>
      <c r="J304" s="39"/>
      <c r="K304" s="39"/>
      <c r="L304" s="42"/>
      <c r="M304" s="197"/>
      <c r="N304" s="198"/>
      <c r="O304" s="67"/>
      <c r="P304" s="67"/>
      <c r="Q304" s="67"/>
      <c r="R304" s="67"/>
      <c r="S304" s="67"/>
      <c r="T304" s="68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T304" s="20" t="s">
        <v>188</v>
      </c>
      <c r="AU304" s="20" t="s">
        <v>86</v>
      </c>
    </row>
    <row r="305" spans="1:65" s="13" customFormat="1" ht="11.25">
      <c r="B305" s="201"/>
      <c r="C305" s="202"/>
      <c r="D305" s="194" t="s">
        <v>192</v>
      </c>
      <c r="E305" s="203" t="s">
        <v>19</v>
      </c>
      <c r="F305" s="204" t="s">
        <v>443</v>
      </c>
      <c r="G305" s="202"/>
      <c r="H305" s="203" t="s">
        <v>19</v>
      </c>
      <c r="I305" s="205"/>
      <c r="J305" s="202"/>
      <c r="K305" s="202"/>
      <c r="L305" s="206"/>
      <c r="M305" s="207"/>
      <c r="N305" s="208"/>
      <c r="O305" s="208"/>
      <c r="P305" s="208"/>
      <c r="Q305" s="208"/>
      <c r="R305" s="208"/>
      <c r="S305" s="208"/>
      <c r="T305" s="209"/>
      <c r="AT305" s="210" t="s">
        <v>192</v>
      </c>
      <c r="AU305" s="210" t="s">
        <v>86</v>
      </c>
      <c r="AV305" s="13" t="s">
        <v>84</v>
      </c>
      <c r="AW305" s="13" t="s">
        <v>37</v>
      </c>
      <c r="AX305" s="13" t="s">
        <v>77</v>
      </c>
      <c r="AY305" s="210" t="s">
        <v>179</v>
      </c>
    </row>
    <row r="306" spans="1:65" s="13" customFormat="1" ht="33.75">
      <c r="B306" s="201"/>
      <c r="C306" s="202"/>
      <c r="D306" s="194" t="s">
        <v>192</v>
      </c>
      <c r="E306" s="203" t="s">
        <v>19</v>
      </c>
      <c r="F306" s="204" t="s">
        <v>444</v>
      </c>
      <c r="G306" s="202"/>
      <c r="H306" s="203" t="s">
        <v>19</v>
      </c>
      <c r="I306" s="205"/>
      <c r="J306" s="202"/>
      <c r="K306" s="202"/>
      <c r="L306" s="206"/>
      <c r="M306" s="207"/>
      <c r="N306" s="208"/>
      <c r="O306" s="208"/>
      <c r="P306" s="208"/>
      <c r="Q306" s="208"/>
      <c r="R306" s="208"/>
      <c r="S306" s="208"/>
      <c r="T306" s="209"/>
      <c r="AT306" s="210" t="s">
        <v>192</v>
      </c>
      <c r="AU306" s="210" t="s">
        <v>86</v>
      </c>
      <c r="AV306" s="13" t="s">
        <v>84</v>
      </c>
      <c r="AW306" s="13" t="s">
        <v>37</v>
      </c>
      <c r="AX306" s="13" t="s">
        <v>77</v>
      </c>
      <c r="AY306" s="210" t="s">
        <v>179</v>
      </c>
    </row>
    <row r="307" spans="1:65" s="14" customFormat="1" ht="11.25">
      <c r="B307" s="211"/>
      <c r="C307" s="212"/>
      <c r="D307" s="194" t="s">
        <v>192</v>
      </c>
      <c r="E307" s="213" t="s">
        <v>19</v>
      </c>
      <c r="F307" s="214" t="s">
        <v>204</v>
      </c>
      <c r="G307" s="212"/>
      <c r="H307" s="215">
        <v>1</v>
      </c>
      <c r="I307" s="216"/>
      <c r="J307" s="212"/>
      <c r="K307" s="212"/>
      <c r="L307" s="217"/>
      <c r="M307" s="218"/>
      <c r="N307" s="219"/>
      <c r="O307" s="219"/>
      <c r="P307" s="219"/>
      <c r="Q307" s="219"/>
      <c r="R307" s="219"/>
      <c r="S307" s="219"/>
      <c r="T307" s="220"/>
      <c r="AT307" s="221" t="s">
        <v>192</v>
      </c>
      <c r="AU307" s="221" t="s">
        <v>86</v>
      </c>
      <c r="AV307" s="14" t="s">
        <v>86</v>
      </c>
      <c r="AW307" s="14" t="s">
        <v>37</v>
      </c>
      <c r="AX307" s="14" t="s">
        <v>84</v>
      </c>
      <c r="AY307" s="221" t="s">
        <v>179</v>
      </c>
    </row>
    <row r="308" spans="1:65" s="2" customFormat="1" ht="24.2" customHeight="1">
      <c r="A308" s="37"/>
      <c r="B308" s="38"/>
      <c r="C308" s="244" t="s">
        <v>464</v>
      </c>
      <c r="D308" s="244" t="s">
        <v>374</v>
      </c>
      <c r="E308" s="245" t="s">
        <v>447</v>
      </c>
      <c r="F308" s="246" t="s">
        <v>440</v>
      </c>
      <c r="G308" s="247" t="s">
        <v>184</v>
      </c>
      <c r="H308" s="248">
        <v>0.5</v>
      </c>
      <c r="I308" s="249"/>
      <c r="J308" s="250">
        <f>ROUND(I308*H308,2)</f>
        <v>0</v>
      </c>
      <c r="K308" s="246" t="s">
        <v>185</v>
      </c>
      <c r="L308" s="251"/>
      <c r="M308" s="252" t="s">
        <v>19</v>
      </c>
      <c r="N308" s="253" t="s">
        <v>48</v>
      </c>
      <c r="O308" s="67"/>
      <c r="P308" s="190">
        <f>O308*H308</f>
        <v>0</v>
      </c>
      <c r="Q308" s="190">
        <v>0.17599999999999999</v>
      </c>
      <c r="R308" s="190">
        <f>Q308*H308</f>
        <v>8.7999999999999995E-2</v>
      </c>
      <c r="S308" s="190">
        <v>0</v>
      </c>
      <c r="T308" s="191">
        <f>S308*H308</f>
        <v>0</v>
      </c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R308" s="192" t="s">
        <v>253</v>
      </c>
      <c r="AT308" s="192" t="s">
        <v>374</v>
      </c>
      <c r="AU308" s="192" t="s">
        <v>86</v>
      </c>
      <c r="AY308" s="20" t="s">
        <v>179</v>
      </c>
      <c r="BE308" s="193">
        <f>IF(N308="základní",J308,0)</f>
        <v>0</v>
      </c>
      <c r="BF308" s="193">
        <f>IF(N308="snížená",J308,0)</f>
        <v>0</v>
      </c>
      <c r="BG308" s="193">
        <f>IF(N308="zákl. přenesená",J308,0)</f>
        <v>0</v>
      </c>
      <c r="BH308" s="193">
        <f>IF(N308="sníž. přenesená",J308,0)</f>
        <v>0</v>
      </c>
      <c r="BI308" s="193">
        <f>IF(N308="nulová",J308,0)</f>
        <v>0</v>
      </c>
      <c r="BJ308" s="20" t="s">
        <v>84</v>
      </c>
      <c r="BK308" s="193">
        <f>ROUND(I308*H308,2)</f>
        <v>0</v>
      </c>
      <c r="BL308" s="20" t="s">
        <v>186</v>
      </c>
      <c r="BM308" s="192" t="s">
        <v>1387</v>
      </c>
    </row>
    <row r="309" spans="1:65" s="2" customFormat="1" ht="11.25">
      <c r="A309" s="37"/>
      <c r="B309" s="38"/>
      <c r="C309" s="39"/>
      <c r="D309" s="194" t="s">
        <v>188</v>
      </c>
      <c r="E309" s="39"/>
      <c r="F309" s="195" t="s">
        <v>440</v>
      </c>
      <c r="G309" s="39"/>
      <c r="H309" s="39"/>
      <c r="I309" s="196"/>
      <c r="J309" s="39"/>
      <c r="K309" s="39"/>
      <c r="L309" s="42"/>
      <c r="M309" s="197"/>
      <c r="N309" s="198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188</v>
      </c>
      <c r="AU309" s="20" t="s">
        <v>86</v>
      </c>
    </row>
    <row r="310" spans="1:65" s="13" customFormat="1" ht="22.5">
      <c r="B310" s="201"/>
      <c r="C310" s="202"/>
      <c r="D310" s="194" t="s">
        <v>192</v>
      </c>
      <c r="E310" s="203" t="s">
        <v>19</v>
      </c>
      <c r="F310" s="204" t="s">
        <v>449</v>
      </c>
      <c r="G310" s="202"/>
      <c r="H310" s="203" t="s">
        <v>19</v>
      </c>
      <c r="I310" s="205"/>
      <c r="J310" s="202"/>
      <c r="K310" s="202"/>
      <c r="L310" s="206"/>
      <c r="M310" s="207"/>
      <c r="N310" s="208"/>
      <c r="O310" s="208"/>
      <c r="P310" s="208"/>
      <c r="Q310" s="208"/>
      <c r="R310" s="208"/>
      <c r="S310" s="208"/>
      <c r="T310" s="209"/>
      <c r="AT310" s="210" t="s">
        <v>192</v>
      </c>
      <c r="AU310" s="210" t="s">
        <v>86</v>
      </c>
      <c r="AV310" s="13" t="s">
        <v>84</v>
      </c>
      <c r="AW310" s="13" t="s">
        <v>37</v>
      </c>
      <c r="AX310" s="13" t="s">
        <v>77</v>
      </c>
      <c r="AY310" s="210" t="s">
        <v>179</v>
      </c>
    </row>
    <row r="311" spans="1:65" s="13" customFormat="1" ht="22.5">
      <c r="B311" s="201"/>
      <c r="C311" s="202"/>
      <c r="D311" s="194" t="s">
        <v>192</v>
      </c>
      <c r="E311" s="203" t="s">
        <v>19</v>
      </c>
      <c r="F311" s="204" t="s">
        <v>468</v>
      </c>
      <c r="G311" s="202"/>
      <c r="H311" s="203" t="s">
        <v>19</v>
      </c>
      <c r="I311" s="205"/>
      <c r="J311" s="202"/>
      <c r="K311" s="202"/>
      <c r="L311" s="206"/>
      <c r="M311" s="207"/>
      <c r="N311" s="208"/>
      <c r="O311" s="208"/>
      <c r="P311" s="208"/>
      <c r="Q311" s="208"/>
      <c r="R311" s="208"/>
      <c r="S311" s="208"/>
      <c r="T311" s="209"/>
      <c r="AT311" s="210" t="s">
        <v>192</v>
      </c>
      <c r="AU311" s="210" t="s">
        <v>86</v>
      </c>
      <c r="AV311" s="13" t="s">
        <v>84</v>
      </c>
      <c r="AW311" s="13" t="s">
        <v>37</v>
      </c>
      <c r="AX311" s="13" t="s">
        <v>77</v>
      </c>
      <c r="AY311" s="210" t="s">
        <v>179</v>
      </c>
    </row>
    <row r="312" spans="1:65" s="14" customFormat="1" ht="11.25">
      <c r="B312" s="211"/>
      <c r="C312" s="212"/>
      <c r="D312" s="194" t="s">
        <v>192</v>
      </c>
      <c r="E312" s="213" t="s">
        <v>19</v>
      </c>
      <c r="F312" s="214" t="s">
        <v>469</v>
      </c>
      <c r="G312" s="212"/>
      <c r="H312" s="215">
        <v>0.5</v>
      </c>
      <c r="I312" s="216"/>
      <c r="J312" s="212"/>
      <c r="K312" s="212"/>
      <c r="L312" s="217"/>
      <c r="M312" s="218"/>
      <c r="N312" s="219"/>
      <c r="O312" s="219"/>
      <c r="P312" s="219"/>
      <c r="Q312" s="219"/>
      <c r="R312" s="219"/>
      <c r="S312" s="219"/>
      <c r="T312" s="220"/>
      <c r="AT312" s="221" t="s">
        <v>192</v>
      </c>
      <c r="AU312" s="221" t="s">
        <v>86</v>
      </c>
      <c r="AV312" s="14" t="s">
        <v>86</v>
      </c>
      <c r="AW312" s="14" t="s">
        <v>37</v>
      </c>
      <c r="AX312" s="14" t="s">
        <v>84</v>
      </c>
      <c r="AY312" s="221" t="s">
        <v>179</v>
      </c>
    </row>
    <row r="313" spans="1:65" s="12" customFormat="1" ht="22.9" customHeight="1">
      <c r="B313" s="165"/>
      <c r="C313" s="166"/>
      <c r="D313" s="167" t="s">
        <v>76</v>
      </c>
      <c r="E313" s="179" t="s">
        <v>263</v>
      </c>
      <c r="F313" s="179" t="s">
        <v>470</v>
      </c>
      <c r="G313" s="166"/>
      <c r="H313" s="166"/>
      <c r="I313" s="169"/>
      <c r="J313" s="180">
        <f>BK313</f>
        <v>0</v>
      </c>
      <c r="K313" s="166"/>
      <c r="L313" s="171"/>
      <c r="M313" s="172"/>
      <c r="N313" s="173"/>
      <c r="O313" s="173"/>
      <c r="P313" s="174">
        <f>SUM(P314:P333)</f>
        <v>0</v>
      </c>
      <c r="Q313" s="173"/>
      <c r="R313" s="174">
        <f>SUM(R314:R333)</f>
        <v>0.43147999999999997</v>
      </c>
      <c r="S313" s="173"/>
      <c r="T313" s="175">
        <f>SUM(T314:T333)</f>
        <v>0</v>
      </c>
      <c r="AR313" s="176" t="s">
        <v>84</v>
      </c>
      <c r="AT313" s="177" t="s">
        <v>76</v>
      </c>
      <c r="AU313" s="177" t="s">
        <v>84</v>
      </c>
      <c r="AY313" s="176" t="s">
        <v>179</v>
      </c>
      <c r="BK313" s="178">
        <f>SUM(BK314:BK333)</f>
        <v>0</v>
      </c>
    </row>
    <row r="314" spans="1:65" s="2" customFormat="1" ht="24.2" customHeight="1">
      <c r="A314" s="37"/>
      <c r="B314" s="38"/>
      <c r="C314" s="181" t="s">
        <v>471</v>
      </c>
      <c r="D314" s="181" t="s">
        <v>181</v>
      </c>
      <c r="E314" s="182" t="s">
        <v>472</v>
      </c>
      <c r="F314" s="183" t="s">
        <v>473</v>
      </c>
      <c r="G314" s="184" t="s">
        <v>184</v>
      </c>
      <c r="H314" s="185">
        <v>100</v>
      </c>
      <c r="I314" s="186"/>
      <c r="J314" s="187">
        <f>ROUND(I314*H314,2)</f>
        <v>0</v>
      </c>
      <c r="K314" s="183" t="s">
        <v>474</v>
      </c>
      <c r="L314" s="42"/>
      <c r="M314" s="188" t="s">
        <v>19</v>
      </c>
      <c r="N314" s="189" t="s">
        <v>48</v>
      </c>
      <c r="O314" s="67"/>
      <c r="P314" s="190">
        <f>O314*H314</f>
        <v>0</v>
      </c>
      <c r="Q314" s="190">
        <v>0</v>
      </c>
      <c r="R314" s="190">
        <f>Q314*H314</f>
        <v>0</v>
      </c>
      <c r="S314" s="190">
        <v>0</v>
      </c>
      <c r="T314" s="191">
        <f>S314*H314</f>
        <v>0</v>
      </c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R314" s="192" t="s">
        <v>186</v>
      </c>
      <c r="AT314" s="192" t="s">
        <v>181</v>
      </c>
      <c r="AU314" s="192" t="s">
        <v>86</v>
      </c>
      <c r="AY314" s="20" t="s">
        <v>179</v>
      </c>
      <c r="BE314" s="193">
        <f>IF(N314="základní",J314,0)</f>
        <v>0</v>
      </c>
      <c r="BF314" s="193">
        <f>IF(N314="snížená",J314,0)</f>
        <v>0</v>
      </c>
      <c r="BG314" s="193">
        <f>IF(N314="zákl. přenesená",J314,0)</f>
        <v>0</v>
      </c>
      <c r="BH314" s="193">
        <f>IF(N314="sníž. přenesená",J314,0)</f>
        <v>0</v>
      </c>
      <c r="BI314" s="193">
        <f>IF(N314="nulová",J314,0)</f>
        <v>0</v>
      </c>
      <c r="BJ314" s="20" t="s">
        <v>84</v>
      </c>
      <c r="BK314" s="193">
        <f>ROUND(I314*H314,2)</f>
        <v>0</v>
      </c>
      <c r="BL314" s="20" t="s">
        <v>186</v>
      </c>
      <c r="BM314" s="192" t="s">
        <v>1388</v>
      </c>
    </row>
    <row r="315" spans="1:65" s="2" customFormat="1" ht="11.25">
      <c r="A315" s="37"/>
      <c r="B315" s="38"/>
      <c r="C315" s="39"/>
      <c r="D315" s="194" t="s">
        <v>188</v>
      </c>
      <c r="E315" s="39"/>
      <c r="F315" s="195" t="s">
        <v>473</v>
      </c>
      <c r="G315" s="39"/>
      <c r="H315" s="39"/>
      <c r="I315" s="196"/>
      <c r="J315" s="39"/>
      <c r="K315" s="39"/>
      <c r="L315" s="42"/>
      <c r="M315" s="197"/>
      <c r="N315" s="198"/>
      <c r="O315" s="67"/>
      <c r="P315" s="67"/>
      <c r="Q315" s="67"/>
      <c r="R315" s="67"/>
      <c r="S315" s="67"/>
      <c r="T315" s="68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T315" s="20" t="s">
        <v>188</v>
      </c>
      <c r="AU315" s="20" t="s">
        <v>86</v>
      </c>
    </row>
    <row r="316" spans="1:65" s="13" customFormat="1" ht="11.25">
      <c r="B316" s="201"/>
      <c r="C316" s="202"/>
      <c r="D316" s="194" t="s">
        <v>192</v>
      </c>
      <c r="E316" s="203" t="s">
        <v>19</v>
      </c>
      <c r="F316" s="204" t="s">
        <v>476</v>
      </c>
      <c r="G316" s="202"/>
      <c r="H316" s="203" t="s">
        <v>19</v>
      </c>
      <c r="I316" s="205"/>
      <c r="J316" s="202"/>
      <c r="K316" s="202"/>
      <c r="L316" s="206"/>
      <c r="M316" s="207"/>
      <c r="N316" s="208"/>
      <c r="O316" s="208"/>
      <c r="P316" s="208"/>
      <c r="Q316" s="208"/>
      <c r="R316" s="208"/>
      <c r="S316" s="208"/>
      <c r="T316" s="209"/>
      <c r="AT316" s="210" t="s">
        <v>192</v>
      </c>
      <c r="AU316" s="210" t="s">
        <v>86</v>
      </c>
      <c r="AV316" s="13" t="s">
        <v>84</v>
      </c>
      <c r="AW316" s="13" t="s">
        <v>37</v>
      </c>
      <c r="AX316" s="13" t="s">
        <v>77</v>
      </c>
      <c r="AY316" s="210" t="s">
        <v>179</v>
      </c>
    </row>
    <row r="317" spans="1:65" s="14" customFormat="1" ht="11.25">
      <c r="B317" s="211"/>
      <c r="C317" s="212"/>
      <c r="D317" s="194" t="s">
        <v>192</v>
      </c>
      <c r="E317" s="213" t="s">
        <v>19</v>
      </c>
      <c r="F317" s="214" t="s">
        <v>1389</v>
      </c>
      <c r="G317" s="212"/>
      <c r="H317" s="215">
        <v>100</v>
      </c>
      <c r="I317" s="216"/>
      <c r="J317" s="212"/>
      <c r="K317" s="212"/>
      <c r="L317" s="217"/>
      <c r="M317" s="218"/>
      <c r="N317" s="219"/>
      <c r="O317" s="219"/>
      <c r="P317" s="219"/>
      <c r="Q317" s="219"/>
      <c r="R317" s="219"/>
      <c r="S317" s="219"/>
      <c r="T317" s="220"/>
      <c r="AT317" s="221" t="s">
        <v>192</v>
      </c>
      <c r="AU317" s="221" t="s">
        <v>86</v>
      </c>
      <c r="AV317" s="14" t="s">
        <v>86</v>
      </c>
      <c r="AW317" s="14" t="s">
        <v>37</v>
      </c>
      <c r="AX317" s="14" t="s">
        <v>84</v>
      </c>
      <c r="AY317" s="221" t="s">
        <v>179</v>
      </c>
    </row>
    <row r="318" spans="1:65" s="2" customFormat="1" ht="33" customHeight="1">
      <c r="A318" s="37"/>
      <c r="B318" s="38"/>
      <c r="C318" s="181" t="s">
        <v>478</v>
      </c>
      <c r="D318" s="181" t="s">
        <v>181</v>
      </c>
      <c r="E318" s="182" t="s">
        <v>479</v>
      </c>
      <c r="F318" s="183" t="s">
        <v>480</v>
      </c>
      <c r="G318" s="184" t="s">
        <v>216</v>
      </c>
      <c r="H318" s="185">
        <v>2</v>
      </c>
      <c r="I318" s="186"/>
      <c r="J318" s="187">
        <f>ROUND(I318*H318,2)</f>
        <v>0</v>
      </c>
      <c r="K318" s="183" t="s">
        <v>185</v>
      </c>
      <c r="L318" s="42"/>
      <c r="M318" s="188" t="s">
        <v>19</v>
      </c>
      <c r="N318" s="189" t="s">
        <v>48</v>
      </c>
      <c r="O318" s="67"/>
      <c r="P318" s="190">
        <f>O318*H318</f>
        <v>0</v>
      </c>
      <c r="Q318" s="190">
        <v>0.16849</v>
      </c>
      <c r="R318" s="190">
        <f>Q318*H318</f>
        <v>0.33698</v>
      </c>
      <c r="S318" s="190">
        <v>0</v>
      </c>
      <c r="T318" s="191">
        <f>S318*H318</f>
        <v>0</v>
      </c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R318" s="192" t="s">
        <v>186</v>
      </c>
      <c r="AT318" s="192" t="s">
        <v>181</v>
      </c>
      <c r="AU318" s="192" t="s">
        <v>86</v>
      </c>
      <c r="AY318" s="20" t="s">
        <v>179</v>
      </c>
      <c r="BE318" s="193">
        <f>IF(N318="základní",J318,0)</f>
        <v>0</v>
      </c>
      <c r="BF318" s="193">
        <f>IF(N318="snížená",J318,0)</f>
        <v>0</v>
      </c>
      <c r="BG318" s="193">
        <f>IF(N318="zákl. přenesená",J318,0)</f>
        <v>0</v>
      </c>
      <c r="BH318" s="193">
        <f>IF(N318="sníž. přenesená",J318,0)</f>
        <v>0</v>
      </c>
      <c r="BI318" s="193">
        <f>IF(N318="nulová",J318,0)</f>
        <v>0</v>
      </c>
      <c r="BJ318" s="20" t="s">
        <v>84</v>
      </c>
      <c r="BK318" s="193">
        <f>ROUND(I318*H318,2)</f>
        <v>0</v>
      </c>
      <c r="BL318" s="20" t="s">
        <v>186</v>
      </c>
      <c r="BM318" s="192" t="s">
        <v>1292</v>
      </c>
    </row>
    <row r="319" spans="1:65" s="2" customFormat="1" ht="29.25">
      <c r="A319" s="37"/>
      <c r="B319" s="38"/>
      <c r="C319" s="39"/>
      <c r="D319" s="194" t="s">
        <v>188</v>
      </c>
      <c r="E319" s="39"/>
      <c r="F319" s="195" t="s">
        <v>482</v>
      </c>
      <c r="G319" s="39"/>
      <c r="H319" s="39"/>
      <c r="I319" s="196"/>
      <c r="J319" s="39"/>
      <c r="K319" s="39"/>
      <c r="L319" s="42"/>
      <c r="M319" s="197"/>
      <c r="N319" s="198"/>
      <c r="O319" s="67"/>
      <c r="P319" s="67"/>
      <c r="Q319" s="67"/>
      <c r="R319" s="67"/>
      <c r="S319" s="67"/>
      <c r="T319" s="68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T319" s="20" t="s">
        <v>188</v>
      </c>
      <c r="AU319" s="20" t="s">
        <v>86</v>
      </c>
    </row>
    <row r="320" spans="1:65" s="2" customFormat="1" ht="11.25">
      <c r="A320" s="37"/>
      <c r="B320" s="38"/>
      <c r="C320" s="39"/>
      <c r="D320" s="199" t="s">
        <v>190</v>
      </c>
      <c r="E320" s="39"/>
      <c r="F320" s="200" t="s">
        <v>483</v>
      </c>
      <c r="G320" s="39"/>
      <c r="H320" s="39"/>
      <c r="I320" s="196"/>
      <c r="J320" s="39"/>
      <c r="K320" s="39"/>
      <c r="L320" s="42"/>
      <c r="M320" s="197"/>
      <c r="N320" s="198"/>
      <c r="O320" s="67"/>
      <c r="P320" s="67"/>
      <c r="Q320" s="67"/>
      <c r="R320" s="67"/>
      <c r="S320" s="67"/>
      <c r="T320" s="68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T320" s="20" t="s">
        <v>190</v>
      </c>
      <c r="AU320" s="20" t="s">
        <v>86</v>
      </c>
    </row>
    <row r="321" spans="1:65" s="13" customFormat="1" ht="11.25">
      <c r="B321" s="201"/>
      <c r="C321" s="202"/>
      <c r="D321" s="194" t="s">
        <v>192</v>
      </c>
      <c r="E321" s="203" t="s">
        <v>19</v>
      </c>
      <c r="F321" s="204" t="s">
        <v>1013</v>
      </c>
      <c r="G321" s="202"/>
      <c r="H321" s="203" t="s">
        <v>19</v>
      </c>
      <c r="I321" s="205"/>
      <c r="J321" s="202"/>
      <c r="K321" s="202"/>
      <c r="L321" s="206"/>
      <c r="M321" s="207"/>
      <c r="N321" s="208"/>
      <c r="O321" s="208"/>
      <c r="P321" s="208"/>
      <c r="Q321" s="208"/>
      <c r="R321" s="208"/>
      <c r="S321" s="208"/>
      <c r="T321" s="209"/>
      <c r="AT321" s="210" t="s">
        <v>192</v>
      </c>
      <c r="AU321" s="210" t="s">
        <v>86</v>
      </c>
      <c r="AV321" s="13" t="s">
        <v>84</v>
      </c>
      <c r="AW321" s="13" t="s">
        <v>37</v>
      </c>
      <c r="AX321" s="13" t="s">
        <v>77</v>
      </c>
      <c r="AY321" s="210" t="s">
        <v>179</v>
      </c>
    </row>
    <row r="322" spans="1:65" s="13" customFormat="1" ht="22.5">
      <c r="B322" s="201"/>
      <c r="C322" s="202"/>
      <c r="D322" s="194" t="s">
        <v>192</v>
      </c>
      <c r="E322" s="203" t="s">
        <v>19</v>
      </c>
      <c r="F322" s="204" t="s">
        <v>224</v>
      </c>
      <c r="G322" s="202"/>
      <c r="H322" s="203" t="s">
        <v>19</v>
      </c>
      <c r="I322" s="205"/>
      <c r="J322" s="202"/>
      <c r="K322" s="202"/>
      <c r="L322" s="206"/>
      <c r="M322" s="207"/>
      <c r="N322" s="208"/>
      <c r="O322" s="208"/>
      <c r="P322" s="208"/>
      <c r="Q322" s="208"/>
      <c r="R322" s="208"/>
      <c r="S322" s="208"/>
      <c r="T322" s="209"/>
      <c r="AT322" s="210" t="s">
        <v>192</v>
      </c>
      <c r="AU322" s="210" t="s">
        <v>86</v>
      </c>
      <c r="AV322" s="13" t="s">
        <v>84</v>
      </c>
      <c r="AW322" s="13" t="s">
        <v>37</v>
      </c>
      <c r="AX322" s="13" t="s">
        <v>77</v>
      </c>
      <c r="AY322" s="210" t="s">
        <v>179</v>
      </c>
    </row>
    <row r="323" spans="1:65" s="13" customFormat="1" ht="22.5">
      <c r="B323" s="201"/>
      <c r="C323" s="202"/>
      <c r="D323" s="194" t="s">
        <v>192</v>
      </c>
      <c r="E323" s="203" t="s">
        <v>19</v>
      </c>
      <c r="F323" s="204" t="s">
        <v>485</v>
      </c>
      <c r="G323" s="202"/>
      <c r="H323" s="203" t="s">
        <v>19</v>
      </c>
      <c r="I323" s="205"/>
      <c r="J323" s="202"/>
      <c r="K323" s="202"/>
      <c r="L323" s="206"/>
      <c r="M323" s="207"/>
      <c r="N323" s="208"/>
      <c r="O323" s="208"/>
      <c r="P323" s="208"/>
      <c r="Q323" s="208"/>
      <c r="R323" s="208"/>
      <c r="S323" s="208"/>
      <c r="T323" s="209"/>
      <c r="AT323" s="210" t="s">
        <v>192</v>
      </c>
      <c r="AU323" s="210" t="s">
        <v>86</v>
      </c>
      <c r="AV323" s="13" t="s">
        <v>84</v>
      </c>
      <c r="AW323" s="13" t="s">
        <v>37</v>
      </c>
      <c r="AX323" s="13" t="s">
        <v>77</v>
      </c>
      <c r="AY323" s="210" t="s">
        <v>179</v>
      </c>
    </row>
    <row r="324" spans="1:65" s="14" customFormat="1" ht="11.25">
      <c r="B324" s="211"/>
      <c r="C324" s="212"/>
      <c r="D324" s="194" t="s">
        <v>192</v>
      </c>
      <c r="E324" s="213" t="s">
        <v>19</v>
      </c>
      <c r="F324" s="214" t="s">
        <v>222</v>
      </c>
      <c r="G324" s="212"/>
      <c r="H324" s="215">
        <v>2</v>
      </c>
      <c r="I324" s="216"/>
      <c r="J324" s="212"/>
      <c r="K324" s="212"/>
      <c r="L324" s="217"/>
      <c r="M324" s="218"/>
      <c r="N324" s="219"/>
      <c r="O324" s="219"/>
      <c r="P324" s="219"/>
      <c r="Q324" s="219"/>
      <c r="R324" s="219"/>
      <c r="S324" s="219"/>
      <c r="T324" s="220"/>
      <c r="AT324" s="221" t="s">
        <v>192</v>
      </c>
      <c r="AU324" s="221" t="s">
        <v>86</v>
      </c>
      <c r="AV324" s="14" t="s">
        <v>86</v>
      </c>
      <c r="AW324" s="14" t="s">
        <v>37</v>
      </c>
      <c r="AX324" s="14" t="s">
        <v>84</v>
      </c>
      <c r="AY324" s="221" t="s">
        <v>179</v>
      </c>
    </row>
    <row r="325" spans="1:65" s="2" customFormat="1" ht="16.5" customHeight="1">
      <c r="A325" s="37"/>
      <c r="B325" s="38"/>
      <c r="C325" s="244" t="s">
        <v>486</v>
      </c>
      <c r="D325" s="244" t="s">
        <v>374</v>
      </c>
      <c r="E325" s="245" t="s">
        <v>487</v>
      </c>
      <c r="F325" s="246" t="s">
        <v>488</v>
      </c>
      <c r="G325" s="247" t="s">
        <v>216</v>
      </c>
      <c r="H325" s="248">
        <v>2.1</v>
      </c>
      <c r="I325" s="249"/>
      <c r="J325" s="250">
        <f>ROUND(I325*H325,2)</f>
        <v>0</v>
      </c>
      <c r="K325" s="246" t="s">
        <v>185</v>
      </c>
      <c r="L325" s="251"/>
      <c r="M325" s="252" t="s">
        <v>19</v>
      </c>
      <c r="N325" s="253" t="s">
        <v>48</v>
      </c>
      <c r="O325" s="67"/>
      <c r="P325" s="190">
        <f>O325*H325</f>
        <v>0</v>
      </c>
      <c r="Q325" s="190">
        <v>4.4999999999999998E-2</v>
      </c>
      <c r="R325" s="190">
        <f>Q325*H325</f>
        <v>9.4500000000000001E-2</v>
      </c>
      <c r="S325" s="190">
        <v>0</v>
      </c>
      <c r="T325" s="191">
        <f>S325*H325</f>
        <v>0</v>
      </c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R325" s="192" t="s">
        <v>253</v>
      </c>
      <c r="AT325" s="192" t="s">
        <v>374</v>
      </c>
      <c r="AU325" s="192" t="s">
        <v>86</v>
      </c>
      <c r="AY325" s="20" t="s">
        <v>179</v>
      </c>
      <c r="BE325" s="193">
        <f>IF(N325="základní",J325,0)</f>
        <v>0</v>
      </c>
      <c r="BF325" s="193">
        <f>IF(N325="snížená",J325,0)</f>
        <v>0</v>
      </c>
      <c r="BG325" s="193">
        <f>IF(N325="zákl. přenesená",J325,0)</f>
        <v>0</v>
      </c>
      <c r="BH325" s="193">
        <f>IF(N325="sníž. přenesená",J325,0)</f>
        <v>0</v>
      </c>
      <c r="BI325" s="193">
        <f>IF(N325="nulová",J325,0)</f>
        <v>0</v>
      </c>
      <c r="BJ325" s="20" t="s">
        <v>84</v>
      </c>
      <c r="BK325" s="193">
        <f>ROUND(I325*H325,2)</f>
        <v>0</v>
      </c>
      <c r="BL325" s="20" t="s">
        <v>186</v>
      </c>
      <c r="BM325" s="192" t="s">
        <v>1293</v>
      </c>
    </row>
    <row r="326" spans="1:65" s="2" customFormat="1" ht="11.25">
      <c r="A326" s="37"/>
      <c r="B326" s="38"/>
      <c r="C326" s="39"/>
      <c r="D326" s="194" t="s">
        <v>188</v>
      </c>
      <c r="E326" s="39"/>
      <c r="F326" s="195" t="s">
        <v>488</v>
      </c>
      <c r="G326" s="39"/>
      <c r="H326" s="39"/>
      <c r="I326" s="196"/>
      <c r="J326" s="39"/>
      <c r="K326" s="39"/>
      <c r="L326" s="42"/>
      <c r="M326" s="197"/>
      <c r="N326" s="198"/>
      <c r="O326" s="67"/>
      <c r="P326" s="67"/>
      <c r="Q326" s="67"/>
      <c r="R326" s="67"/>
      <c r="S326" s="67"/>
      <c r="T326" s="68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T326" s="20" t="s">
        <v>188</v>
      </c>
      <c r="AU326" s="20" t="s">
        <v>86</v>
      </c>
    </row>
    <row r="327" spans="1:65" s="14" customFormat="1" ht="11.25">
      <c r="B327" s="211"/>
      <c r="C327" s="212"/>
      <c r="D327" s="194" t="s">
        <v>192</v>
      </c>
      <c r="E327" s="212"/>
      <c r="F327" s="214" t="s">
        <v>826</v>
      </c>
      <c r="G327" s="212"/>
      <c r="H327" s="215">
        <v>2.1</v>
      </c>
      <c r="I327" s="216"/>
      <c r="J327" s="212"/>
      <c r="K327" s="212"/>
      <c r="L327" s="217"/>
      <c r="M327" s="218"/>
      <c r="N327" s="219"/>
      <c r="O327" s="219"/>
      <c r="P327" s="219"/>
      <c r="Q327" s="219"/>
      <c r="R327" s="219"/>
      <c r="S327" s="219"/>
      <c r="T327" s="220"/>
      <c r="AT327" s="221" t="s">
        <v>192</v>
      </c>
      <c r="AU327" s="221" t="s">
        <v>86</v>
      </c>
      <c r="AV327" s="14" t="s">
        <v>86</v>
      </c>
      <c r="AW327" s="14" t="s">
        <v>4</v>
      </c>
      <c r="AX327" s="14" t="s">
        <v>84</v>
      </c>
      <c r="AY327" s="221" t="s">
        <v>179</v>
      </c>
    </row>
    <row r="328" spans="1:65" s="2" customFormat="1" ht="33" customHeight="1">
      <c r="A328" s="37"/>
      <c r="B328" s="38"/>
      <c r="C328" s="181" t="s">
        <v>491</v>
      </c>
      <c r="D328" s="181" t="s">
        <v>181</v>
      </c>
      <c r="E328" s="182" t="s">
        <v>500</v>
      </c>
      <c r="F328" s="183" t="s">
        <v>501</v>
      </c>
      <c r="G328" s="184" t="s">
        <v>184</v>
      </c>
      <c r="H328" s="185">
        <v>1</v>
      </c>
      <c r="I328" s="186"/>
      <c r="J328" s="187">
        <f>ROUND(I328*H328,2)</f>
        <v>0</v>
      </c>
      <c r="K328" s="183" t="s">
        <v>185</v>
      </c>
      <c r="L328" s="42"/>
      <c r="M328" s="188" t="s">
        <v>19</v>
      </c>
      <c r="N328" s="189" t="s">
        <v>48</v>
      </c>
      <c r="O328" s="67"/>
      <c r="P328" s="190">
        <f>O328*H328</f>
        <v>0</v>
      </c>
      <c r="Q328" s="190">
        <v>0</v>
      </c>
      <c r="R328" s="190">
        <f>Q328*H328</f>
        <v>0</v>
      </c>
      <c r="S328" s="190">
        <v>0</v>
      </c>
      <c r="T328" s="191">
        <f>S328*H328</f>
        <v>0</v>
      </c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R328" s="192" t="s">
        <v>186</v>
      </c>
      <c r="AT328" s="192" t="s">
        <v>181</v>
      </c>
      <c r="AU328" s="192" t="s">
        <v>86</v>
      </c>
      <c r="AY328" s="20" t="s">
        <v>179</v>
      </c>
      <c r="BE328" s="193">
        <f>IF(N328="základní",J328,0)</f>
        <v>0</v>
      </c>
      <c r="BF328" s="193">
        <f>IF(N328="snížená",J328,0)</f>
        <v>0</v>
      </c>
      <c r="BG328" s="193">
        <f>IF(N328="zákl. přenesená",J328,0)</f>
        <v>0</v>
      </c>
      <c r="BH328" s="193">
        <f>IF(N328="sníž. přenesená",J328,0)</f>
        <v>0</v>
      </c>
      <c r="BI328" s="193">
        <f>IF(N328="nulová",J328,0)</f>
        <v>0</v>
      </c>
      <c r="BJ328" s="20" t="s">
        <v>84</v>
      </c>
      <c r="BK328" s="193">
        <f>ROUND(I328*H328,2)</f>
        <v>0</v>
      </c>
      <c r="BL328" s="20" t="s">
        <v>186</v>
      </c>
      <c r="BM328" s="192" t="s">
        <v>1390</v>
      </c>
    </row>
    <row r="329" spans="1:65" s="2" customFormat="1" ht="48.75">
      <c r="A329" s="37"/>
      <c r="B329" s="38"/>
      <c r="C329" s="39"/>
      <c r="D329" s="194" t="s">
        <v>188</v>
      </c>
      <c r="E329" s="39"/>
      <c r="F329" s="195" t="s">
        <v>503</v>
      </c>
      <c r="G329" s="39"/>
      <c r="H329" s="39"/>
      <c r="I329" s="196"/>
      <c r="J329" s="39"/>
      <c r="K329" s="39"/>
      <c r="L329" s="42"/>
      <c r="M329" s="197"/>
      <c r="N329" s="198"/>
      <c r="O329" s="67"/>
      <c r="P329" s="67"/>
      <c r="Q329" s="67"/>
      <c r="R329" s="67"/>
      <c r="S329" s="67"/>
      <c r="T329" s="68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T329" s="20" t="s">
        <v>188</v>
      </c>
      <c r="AU329" s="20" t="s">
        <v>86</v>
      </c>
    </row>
    <row r="330" spans="1:65" s="2" customFormat="1" ht="11.25">
      <c r="A330" s="37"/>
      <c r="B330" s="38"/>
      <c r="C330" s="39"/>
      <c r="D330" s="199" t="s">
        <v>190</v>
      </c>
      <c r="E330" s="39"/>
      <c r="F330" s="200" t="s">
        <v>504</v>
      </c>
      <c r="G330" s="39"/>
      <c r="H330" s="39"/>
      <c r="I330" s="196"/>
      <c r="J330" s="39"/>
      <c r="K330" s="39"/>
      <c r="L330" s="42"/>
      <c r="M330" s="197"/>
      <c r="N330" s="198"/>
      <c r="O330" s="67"/>
      <c r="P330" s="67"/>
      <c r="Q330" s="67"/>
      <c r="R330" s="67"/>
      <c r="S330" s="67"/>
      <c r="T330" s="68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T330" s="20" t="s">
        <v>190</v>
      </c>
      <c r="AU330" s="20" t="s">
        <v>86</v>
      </c>
    </row>
    <row r="331" spans="1:65" s="13" customFormat="1" ht="22.5">
      <c r="B331" s="201"/>
      <c r="C331" s="202"/>
      <c r="D331" s="194" t="s">
        <v>192</v>
      </c>
      <c r="E331" s="203" t="s">
        <v>19</v>
      </c>
      <c r="F331" s="204" t="s">
        <v>1093</v>
      </c>
      <c r="G331" s="202"/>
      <c r="H331" s="203" t="s">
        <v>19</v>
      </c>
      <c r="I331" s="205"/>
      <c r="J331" s="202"/>
      <c r="K331" s="202"/>
      <c r="L331" s="206"/>
      <c r="M331" s="207"/>
      <c r="N331" s="208"/>
      <c r="O331" s="208"/>
      <c r="P331" s="208"/>
      <c r="Q331" s="208"/>
      <c r="R331" s="208"/>
      <c r="S331" s="208"/>
      <c r="T331" s="209"/>
      <c r="AT331" s="210" t="s">
        <v>192</v>
      </c>
      <c r="AU331" s="210" t="s">
        <v>86</v>
      </c>
      <c r="AV331" s="13" t="s">
        <v>84</v>
      </c>
      <c r="AW331" s="13" t="s">
        <v>37</v>
      </c>
      <c r="AX331" s="13" t="s">
        <v>77</v>
      </c>
      <c r="AY331" s="210" t="s">
        <v>179</v>
      </c>
    </row>
    <row r="332" spans="1:65" s="13" customFormat="1" ht="22.5">
      <c r="B332" s="201"/>
      <c r="C332" s="202"/>
      <c r="D332" s="194" t="s">
        <v>192</v>
      </c>
      <c r="E332" s="203" t="s">
        <v>19</v>
      </c>
      <c r="F332" s="204" t="s">
        <v>224</v>
      </c>
      <c r="G332" s="202"/>
      <c r="H332" s="203" t="s">
        <v>19</v>
      </c>
      <c r="I332" s="205"/>
      <c r="J332" s="202"/>
      <c r="K332" s="202"/>
      <c r="L332" s="206"/>
      <c r="M332" s="207"/>
      <c r="N332" s="208"/>
      <c r="O332" s="208"/>
      <c r="P332" s="208"/>
      <c r="Q332" s="208"/>
      <c r="R332" s="208"/>
      <c r="S332" s="208"/>
      <c r="T332" s="209"/>
      <c r="AT332" s="210" t="s">
        <v>192</v>
      </c>
      <c r="AU332" s="210" t="s">
        <v>86</v>
      </c>
      <c r="AV332" s="13" t="s">
        <v>84</v>
      </c>
      <c r="AW332" s="13" t="s">
        <v>37</v>
      </c>
      <c r="AX332" s="13" t="s">
        <v>77</v>
      </c>
      <c r="AY332" s="210" t="s">
        <v>179</v>
      </c>
    </row>
    <row r="333" spans="1:65" s="14" customFormat="1" ht="11.25">
      <c r="B333" s="211"/>
      <c r="C333" s="212"/>
      <c r="D333" s="194" t="s">
        <v>192</v>
      </c>
      <c r="E333" s="213" t="s">
        <v>19</v>
      </c>
      <c r="F333" s="214" t="s">
        <v>204</v>
      </c>
      <c r="G333" s="212"/>
      <c r="H333" s="215">
        <v>1</v>
      </c>
      <c r="I333" s="216"/>
      <c r="J333" s="212"/>
      <c r="K333" s="212"/>
      <c r="L333" s="217"/>
      <c r="M333" s="218"/>
      <c r="N333" s="219"/>
      <c r="O333" s="219"/>
      <c r="P333" s="219"/>
      <c r="Q333" s="219"/>
      <c r="R333" s="219"/>
      <c r="S333" s="219"/>
      <c r="T333" s="220"/>
      <c r="AT333" s="221" t="s">
        <v>192</v>
      </c>
      <c r="AU333" s="221" t="s">
        <v>86</v>
      </c>
      <c r="AV333" s="14" t="s">
        <v>86</v>
      </c>
      <c r="AW333" s="14" t="s">
        <v>37</v>
      </c>
      <c r="AX333" s="14" t="s">
        <v>84</v>
      </c>
      <c r="AY333" s="221" t="s">
        <v>179</v>
      </c>
    </row>
    <row r="334" spans="1:65" s="12" customFormat="1" ht="22.9" customHeight="1">
      <c r="B334" s="165"/>
      <c r="C334" s="166"/>
      <c r="D334" s="167" t="s">
        <v>76</v>
      </c>
      <c r="E334" s="179" t="s">
        <v>507</v>
      </c>
      <c r="F334" s="179" t="s">
        <v>508</v>
      </c>
      <c r="G334" s="166"/>
      <c r="H334" s="166"/>
      <c r="I334" s="169"/>
      <c r="J334" s="180">
        <f>BK334</f>
        <v>0</v>
      </c>
      <c r="K334" s="166"/>
      <c r="L334" s="171"/>
      <c r="M334" s="172"/>
      <c r="N334" s="173"/>
      <c r="O334" s="173"/>
      <c r="P334" s="174">
        <f>SUM(P335:P367)</f>
        <v>0</v>
      </c>
      <c r="Q334" s="173"/>
      <c r="R334" s="174">
        <f>SUM(R335:R367)</f>
        <v>0</v>
      </c>
      <c r="S334" s="173"/>
      <c r="T334" s="175">
        <f>SUM(T335:T367)</f>
        <v>0</v>
      </c>
      <c r="AR334" s="176" t="s">
        <v>84</v>
      </c>
      <c r="AT334" s="177" t="s">
        <v>76</v>
      </c>
      <c r="AU334" s="177" t="s">
        <v>84</v>
      </c>
      <c r="AY334" s="176" t="s">
        <v>179</v>
      </c>
      <c r="BK334" s="178">
        <f>SUM(BK335:BK367)</f>
        <v>0</v>
      </c>
    </row>
    <row r="335" spans="1:65" s="2" customFormat="1" ht="21.75" customHeight="1">
      <c r="A335" s="37"/>
      <c r="B335" s="38"/>
      <c r="C335" s="181" t="s">
        <v>499</v>
      </c>
      <c r="D335" s="181" t="s">
        <v>181</v>
      </c>
      <c r="E335" s="182" t="s">
        <v>510</v>
      </c>
      <c r="F335" s="183" t="s">
        <v>511</v>
      </c>
      <c r="G335" s="184" t="s">
        <v>332</v>
      </c>
      <c r="H335" s="185">
        <v>0.374</v>
      </c>
      <c r="I335" s="186"/>
      <c r="J335" s="187">
        <f>ROUND(I335*H335,2)</f>
        <v>0</v>
      </c>
      <c r="K335" s="183" t="s">
        <v>185</v>
      </c>
      <c r="L335" s="42"/>
      <c r="M335" s="188" t="s">
        <v>19</v>
      </c>
      <c r="N335" s="189" t="s">
        <v>48</v>
      </c>
      <c r="O335" s="67"/>
      <c r="P335" s="190">
        <f>O335*H335</f>
        <v>0</v>
      </c>
      <c r="Q335" s="190">
        <v>0</v>
      </c>
      <c r="R335" s="190">
        <f>Q335*H335</f>
        <v>0</v>
      </c>
      <c r="S335" s="190">
        <v>0</v>
      </c>
      <c r="T335" s="191">
        <f>S335*H335</f>
        <v>0</v>
      </c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R335" s="192" t="s">
        <v>186</v>
      </c>
      <c r="AT335" s="192" t="s">
        <v>181</v>
      </c>
      <c r="AU335" s="192" t="s">
        <v>86</v>
      </c>
      <c r="AY335" s="20" t="s">
        <v>179</v>
      </c>
      <c r="BE335" s="193">
        <f>IF(N335="základní",J335,0)</f>
        <v>0</v>
      </c>
      <c r="BF335" s="193">
        <f>IF(N335="snížená",J335,0)</f>
        <v>0</v>
      </c>
      <c r="BG335" s="193">
        <f>IF(N335="zákl. přenesená",J335,0)</f>
        <v>0</v>
      </c>
      <c r="BH335" s="193">
        <f>IF(N335="sníž. přenesená",J335,0)</f>
        <v>0</v>
      </c>
      <c r="BI335" s="193">
        <f>IF(N335="nulová",J335,0)</f>
        <v>0</v>
      </c>
      <c r="BJ335" s="20" t="s">
        <v>84</v>
      </c>
      <c r="BK335" s="193">
        <f>ROUND(I335*H335,2)</f>
        <v>0</v>
      </c>
      <c r="BL335" s="20" t="s">
        <v>186</v>
      </c>
      <c r="BM335" s="192" t="s">
        <v>512</v>
      </c>
    </row>
    <row r="336" spans="1:65" s="2" customFormat="1" ht="19.5">
      <c r="A336" s="37"/>
      <c r="B336" s="38"/>
      <c r="C336" s="39"/>
      <c r="D336" s="194" t="s">
        <v>188</v>
      </c>
      <c r="E336" s="39"/>
      <c r="F336" s="195" t="s">
        <v>513</v>
      </c>
      <c r="G336" s="39"/>
      <c r="H336" s="39"/>
      <c r="I336" s="196"/>
      <c r="J336" s="39"/>
      <c r="K336" s="39"/>
      <c r="L336" s="42"/>
      <c r="M336" s="197"/>
      <c r="N336" s="198"/>
      <c r="O336" s="67"/>
      <c r="P336" s="67"/>
      <c r="Q336" s="67"/>
      <c r="R336" s="67"/>
      <c r="S336" s="67"/>
      <c r="T336" s="68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T336" s="20" t="s">
        <v>188</v>
      </c>
      <c r="AU336" s="20" t="s">
        <v>86</v>
      </c>
    </row>
    <row r="337" spans="1:65" s="2" customFormat="1" ht="11.25">
      <c r="A337" s="37"/>
      <c r="B337" s="38"/>
      <c r="C337" s="39"/>
      <c r="D337" s="199" t="s">
        <v>190</v>
      </c>
      <c r="E337" s="39"/>
      <c r="F337" s="200" t="s">
        <v>514</v>
      </c>
      <c r="G337" s="39"/>
      <c r="H337" s="39"/>
      <c r="I337" s="196"/>
      <c r="J337" s="39"/>
      <c r="K337" s="39"/>
      <c r="L337" s="42"/>
      <c r="M337" s="197"/>
      <c r="N337" s="198"/>
      <c r="O337" s="67"/>
      <c r="P337" s="67"/>
      <c r="Q337" s="67"/>
      <c r="R337" s="67"/>
      <c r="S337" s="67"/>
      <c r="T337" s="68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T337" s="20" t="s">
        <v>190</v>
      </c>
      <c r="AU337" s="20" t="s">
        <v>86</v>
      </c>
    </row>
    <row r="338" spans="1:65" s="14" customFormat="1" ht="11.25">
      <c r="B338" s="211"/>
      <c r="C338" s="212"/>
      <c r="D338" s="194" t="s">
        <v>192</v>
      </c>
      <c r="E338" s="213" t="s">
        <v>19</v>
      </c>
      <c r="F338" s="214" t="s">
        <v>1391</v>
      </c>
      <c r="G338" s="212"/>
      <c r="H338" s="215">
        <v>0.374</v>
      </c>
      <c r="I338" s="216"/>
      <c r="J338" s="212"/>
      <c r="K338" s="212"/>
      <c r="L338" s="217"/>
      <c r="M338" s="218"/>
      <c r="N338" s="219"/>
      <c r="O338" s="219"/>
      <c r="P338" s="219"/>
      <c r="Q338" s="219"/>
      <c r="R338" s="219"/>
      <c r="S338" s="219"/>
      <c r="T338" s="220"/>
      <c r="AT338" s="221" t="s">
        <v>192</v>
      </c>
      <c r="AU338" s="221" t="s">
        <v>86</v>
      </c>
      <c r="AV338" s="14" t="s">
        <v>86</v>
      </c>
      <c r="AW338" s="14" t="s">
        <v>37</v>
      </c>
      <c r="AX338" s="14" t="s">
        <v>84</v>
      </c>
      <c r="AY338" s="221" t="s">
        <v>179</v>
      </c>
    </row>
    <row r="339" spans="1:65" s="2" customFormat="1" ht="24.2" customHeight="1">
      <c r="A339" s="37"/>
      <c r="B339" s="38"/>
      <c r="C339" s="181" t="s">
        <v>509</v>
      </c>
      <c r="D339" s="181" t="s">
        <v>181</v>
      </c>
      <c r="E339" s="182" t="s">
        <v>517</v>
      </c>
      <c r="F339" s="183" t="s">
        <v>518</v>
      </c>
      <c r="G339" s="184" t="s">
        <v>332</v>
      </c>
      <c r="H339" s="185">
        <v>5.984</v>
      </c>
      <c r="I339" s="186"/>
      <c r="J339" s="187">
        <f>ROUND(I339*H339,2)</f>
        <v>0</v>
      </c>
      <c r="K339" s="183" t="s">
        <v>185</v>
      </c>
      <c r="L339" s="42"/>
      <c r="M339" s="188" t="s">
        <v>19</v>
      </c>
      <c r="N339" s="189" t="s">
        <v>48</v>
      </c>
      <c r="O339" s="67"/>
      <c r="P339" s="190">
        <f>O339*H339</f>
        <v>0</v>
      </c>
      <c r="Q339" s="190">
        <v>0</v>
      </c>
      <c r="R339" s="190">
        <f>Q339*H339</f>
        <v>0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186</v>
      </c>
      <c r="AT339" s="192" t="s">
        <v>181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186</v>
      </c>
      <c r="BM339" s="192" t="s">
        <v>519</v>
      </c>
    </row>
    <row r="340" spans="1:65" s="2" customFormat="1" ht="19.5">
      <c r="A340" s="37"/>
      <c r="B340" s="38"/>
      <c r="C340" s="39"/>
      <c r="D340" s="194" t="s">
        <v>188</v>
      </c>
      <c r="E340" s="39"/>
      <c r="F340" s="195" t="s">
        <v>520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2" customFormat="1" ht="11.25">
      <c r="A341" s="37"/>
      <c r="B341" s="38"/>
      <c r="C341" s="39"/>
      <c r="D341" s="199" t="s">
        <v>190</v>
      </c>
      <c r="E341" s="39"/>
      <c r="F341" s="200" t="s">
        <v>521</v>
      </c>
      <c r="G341" s="39"/>
      <c r="H341" s="39"/>
      <c r="I341" s="196"/>
      <c r="J341" s="39"/>
      <c r="K341" s="39"/>
      <c r="L341" s="42"/>
      <c r="M341" s="197"/>
      <c r="N341" s="198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190</v>
      </c>
      <c r="AU341" s="20" t="s">
        <v>86</v>
      </c>
    </row>
    <row r="342" spans="1:65" s="13" customFormat="1" ht="22.5">
      <c r="B342" s="201"/>
      <c r="C342" s="202"/>
      <c r="D342" s="194" t="s">
        <v>192</v>
      </c>
      <c r="E342" s="203" t="s">
        <v>19</v>
      </c>
      <c r="F342" s="204" t="s">
        <v>1299</v>
      </c>
      <c r="G342" s="202"/>
      <c r="H342" s="203" t="s">
        <v>19</v>
      </c>
      <c r="I342" s="205"/>
      <c r="J342" s="202"/>
      <c r="K342" s="202"/>
      <c r="L342" s="206"/>
      <c r="M342" s="207"/>
      <c r="N342" s="208"/>
      <c r="O342" s="208"/>
      <c r="P342" s="208"/>
      <c r="Q342" s="208"/>
      <c r="R342" s="208"/>
      <c r="S342" s="208"/>
      <c r="T342" s="209"/>
      <c r="AT342" s="210" t="s">
        <v>192</v>
      </c>
      <c r="AU342" s="210" t="s">
        <v>86</v>
      </c>
      <c r="AV342" s="13" t="s">
        <v>84</v>
      </c>
      <c r="AW342" s="13" t="s">
        <v>37</v>
      </c>
      <c r="AX342" s="13" t="s">
        <v>77</v>
      </c>
      <c r="AY342" s="210" t="s">
        <v>179</v>
      </c>
    </row>
    <row r="343" spans="1:65" s="13" customFormat="1" ht="11.25">
      <c r="B343" s="201"/>
      <c r="C343" s="202"/>
      <c r="D343" s="194" t="s">
        <v>192</v>
      </c>
      <c r="E343" s="203" t="s">
        <v>19</v>
      </c>
      <c r="F343" s="204" t="s">
        <v>1300</v>
      </c>
      <c r="G343" s="202"/>
      <c r="H343" s="203" t="s">
        <v>19</v>
      </c>
      <c r="I343" s="205"/>
      <c r="J343" s="202"/>
      <c r="K343" s="202"/>
      <c r="L343" s="206"/>
      <c r="M343" s="207"/>
      <c r="N343" s="208"/>
      <c r="O343" s="208"/>
      <c r="P343" s="208"/>
      <c r="Q343" s="208"/>
      <c r="R343" s="208"/>
      <c r="S343" s="208"/>
      <c r="T343" s="209"/>
      <c r="AT343" s="210" t="s">
        <v>192</v>
      </c>
      <c r="AU343" s="210" t="s">
        <v>86</v>
      </c>
      <c r="AV343" s="13" t="s">
        <v>84</v>
      </c>
      <c r="AW343" s="13" t="s">
        <v>37</v>
      </c>
      <c r="AX343" s="13" t="s">
        <v>77</v>
      </c>
      <c r="AY343" s="210" t="s">
        <v>179</v>
      </c>
    </row>
    <row r="344" spans="1:65" s="14" customFormat="1" ht="11.25">
      <c r="B344" s="211"/>
      <c r="C344" s="212"/>
      <c r="D344" s="194" t="s">
        <v>192</v>
      </c>
      <c r="E344" s="213" t="s">
        <v>19</v>
      </c>
      <c r="F344" s="214" t="s">
        <v>1392</v>
      </c>
      <c r="G344" s="212"/>
      <c r="H344" s="215">
        <v>5.984</v>
      </c>
      <c r="I344" s="216"/>
      <c r="J344" s="212"/>
      <c r="K344" s="212"/>
      <c r="L344" s="217"/>
      <c r="M344" s="218"/>
      <c r="N344" s="219"/>
      <c r="O344" s="219"/>
      <c r="P344" s="219"/>
      <c r="Q344" s="219"/>
      <c r="R344" s="219"/>
      <c r="S344" s="219"/>
      <c r="T344" s="220"/>
      <c r="AT344" s="221" t="s">
        <v>192</v>
      </c>
      <c r="AU344" s="221" t="s">
        <v>86</v>
      </c>
      <c r="AV344" s="14" t="s">
        <v>86</v>
      </c>
      <c r="AW344" s="14" t="s">
        <v>37</v>
      </c>
      <c r="AX344" s="14" t="s">
        <v>84</v>
      </c>
      <c r="AY344" s="221" t="s">
        <v>179</v>
      </c>
    </row>
    <row r="345" spans="1:65" s="2" customFormat="1" ht="21.75" customHeight="1">
      <c r="A345" s="37"/>
      <c r="B345" s="38"/>
      <c r="C345" s="181" t="s">
        <v>516</v>
      </c>
      <c r="D345" s="181" t="s">
        <v>181</v>
      </c>
      <c r="E345" s="182" t="s">
        <v>526</v>
      </c>
      <c r="F345" s="183" t="s">
        <v>527</v>
      </c>
      <c r="G345" s="184" t="s">
        <v>332</v>
      </c>
      <c r="H345" s="185">
        <v>0.58599999999999997</v>
      </c>
      <c r="I345" s="186"/>
      <c r="J345" s="187">
        <f>ROUND(I345*H345,2)</f>
        <v>0</v>
      </c>
      <c r="K345" s="183" t="s">
        <v>185</v>
      </c>
      <c r="L345" s="42"/>
      <c r="M345" s="188" t="s">
        <v>19</v>
      </c>
      <c r="N345" s="189" t="s">
        <v>48</v>
      </c>
      <c r="O345" s="67"/>
      <c r="P345" s="190">
        <f>O345*H345</f>
        <v>0</v>
      </c>
      <c r="Q345" s="190">
        <v>0</v>
      </c>
      <c r="R345" s="190">
        <f>Q345*H345</f>
        <v>0</v>
      </c>
      <c r="S345" s="190">
        <v>0</v>
      </c>
      <c r="T345" s="191">
        <f>S345*H345</f>
        <v>0</v>
      </c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R345" s="192" t="s">
        <v>186</v>
      </c>
      <c r="AT345" s="192" t="s">
        <v>181</v>
      </c>
      <c r="AU345" s="192" t="s">
        <v>86</v>
      </c>
      <c r="AY345" s="20" t="s">
        <v>179</v>
      </c>
      <c r="BE345" s="193">
        <f>IF(N345="základní",J345,0)</f>
        <v>0</v>
      </c>
      <c r="BF345" s="193">
        <f>IF(N345="snížená",J345,0)</f>
        <v>0</v>
      </c>
      <c r="BG345" s="193">
        <f>IF(N345="zákl. přenesená",J345,0)</f>
        <v>0</v>
      </c>
      <c r="BH345" s="193">
        <f>IF(N345="sníž. přenesená",J345,0)</f>
        <v>0</v>
      </c>
      <c r="BI345" s="193">
        <f>IF(N345="nulová",J345,0)</f>
        <v>0</v>
      </c>
      <c r="BJ345" s="20" t="s">
        <v>84</v>
      </c>
      <c r="BK345" s="193">
        <f>ROUND(I345*H345,2)</f>
        <v>0</v>
      </c>
      <c r="BL345" s="20" t="s">
        <v>186</v>
      </c>
      <c r="BM345" s="192" t="s">
        <v>528</v>
      </c>
    </row>
    <row r="346" spans="1:65" s="2" customFormat="1" ht="19.5">
      <c r="A346" s="37"/>
      <c r="B346" s="38"/>
      <c r="C346" s="39"/>
      <c r="D346" s="194" t="s">
        <v>188</v>
      </c>
      <c r="E346" s="39"/>
      <c r="F346" s="195" t="s">
        <v>529</v>
      </c>
      <c r="G346" s="39"/>
      <c r="H346" s="39"/>
      <c r="I346" s="196"/>
      <c r="J346" s="39"/>
      <c r="K346" s="39"/>
      <c r="L346" s="42"/>
      <c r="M346" s="197"/>
      <c r="N346" s="198"/>
      <c r="O346" s="67"/>
      <c r="P346" s="67"/>
      <c r="Q346" s="67"/>
      <c r="R346" s="67"/>
      <c r="S346" s="67"/>
      <c r="T346" s="68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T346" s="20" t="s">
        <v>188</v>
      </c>
      <c r="AU346" s="20" t="s">
        <v>86</v>
      </c>
    </row>
    <row r="347" spans="1:65" s="2" customFormat="1" ht="11.25">
      <c r="A347" s="37"/>
      <c r="B347" s="38"/>
      <c r="C347" s="39"/>
      <c r="D347" s="199" t="s">
        <v>190</v>
      </c>
      <c r="E347" s="39"/>
      <c r="F347" s="200" t="s">
        <v>530</v>
      </c>
      <c r="G347" s="39"/>
      <c r="H347" s="39"/>
      <c r="I347" s="196"/>
      <c r="J347" s="39"/>
      <c r="K347" s="39"/>
      <c r="L347" s="42"/>
      <c r="M347" s="197"/>
      <c r="N347" s="198"/>
      <c r="O347" s="67"/>
      <c r="P347" s="67"/>
      <c r="Q347" s="67"/>
      <c r="R347" s="67"/>
      <c r="S347" s="67"/>
      <c r="T347" s="68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T347" s="20" t="s">
        <v>190</v>
      </c>
      <c r="AU347" s="20" t="s">
        <v>86</v>
      </c>
    </row>
    <row r="348" spans="1:65" s="14" customFormat="1" ht="11.25">
      <c r="B348" s="211"/>
      <c r="C348" s="212"/>
      <c r="D348" s="194" t="s">
        <v>192</v>
      </c>
      <c r="E348" s="213" t="s">
        <v>19</v>
      </c>
      <c r="F348" s="214" t="s">
        <v>1393</v>
      </c>
      <c r="G348" s="212"/>
      <c r="H348" s="215">
        <v>0.41</v>
      </c>
      <c r="I348" s="216"/>
      <c r="J348" s="212"/>
      <c r="K348" s="212"/>
      <c r="L348" s="217"/>
      <c r="M348" s="218"/>
      <c r="N348" s="219"/>
      <c r="O348" s="219"/>
      <c r="P348" s="219"/>
      <c r="Q348" s="219"/>
      <c r="R348" s="219"/>
      <c r="S348" s="219"/>
      <c r="T348" s="220"/>
      <c r="AT348" s="221" t="s">
        <v>192</v>
      </c>
      <c r="AU348" s="221" t="s">
        <v>86</v>
      </c>
      <c r="AV348" s="14" t="s">
        <v>86</v>
      </c>
      <c r="AW348" s="14" t="s">
        <v>37</v>
      </c>
      <c r="AX348" s="14" t="s">
        <v>77</v>
      </c>
      <c r="AY348" s="221" t="s">
        <v>179</v>
      </c>
    </row>
    <row r="349" spans="1:65" s="14" customFormat="1" ht="22.5">
      <c r="B349" s="211"/>
      <c r="C349" s="212"/>
      <c r="D349" s="194" t="s">
        <v>192</v>
      </c>
      <c r="E349" s="213" t="s">
        <v>19</v>
      </c>
      <c r="F349" s="214" t="s">
        <v>1394</v>
      </c>
      <c r="G349" s="212"/>
      <c r="H349" s="215">
        <v>0.17599999999999999</v>
      </c>
      <c r="I349" s="216"/>
      <c r="J349" s="212"/>
      <c r="K349" s="212"/>
      <c r="L349" s="217"/>
      <c r="M349" s="218"/>
      <c r="N349" s="219"/>
      <c r="O349" s="219"/>
      <c r="P349" s="219"/>
      <c r="Q349" s="219"/>
      <c r="R349" s="219"/>
      <c r="S349" s="219"/>
      <c r="T349" s="220"/>
      <c r="AT349" s="221" t="s">
        <v>192</v>
      </c>
      <c r="AU349" s="221" t="s">
        <v>86</v>
      </c>
      <c r="AV349" s="14" t="s">
        <v>86</v>
      </c>
      <c r="AW349" s="14" t="s">
        <v>37</v>
      </c>
      <c r="AX349" s="14" t="s">
        <v>77</v>
      </c>
      <c r="AY349" s="221" t="s">
        <v>179</v>
      </c>
    </row>
    <row r="350" spans="1:65" s="15" customFormat="1" ht="11.25">
      <c r="B350" s="222"/>
      <c r="C350" s="223"/>
      <c r="D350" s="194" t="s">
        <v>192</v>
      </c>
      <c r="E350" s="224" t="s">
        <v>19</v>
      </c>
      <c r="F350" s="225" t="s">
        <v>205</v>
      </c>
      <c r="G350" s="223"/>
      <c r="H350" s="226">
        <v>0.58599999999999997</v>
      </c>
      <c r="I350" s="227"/>
      <c r="J350" s="223"/>
      <c r="K350" s="223"/>
      <c r="L350" s="228"/>
      <c r="M350" s="229"/>
      <c r="N350" s="230"/>
      <c r="O350" s="230"/>
      <c r="P350" s="230"/>
      <c r="Q350" s="230"/>
      <c r="R350" s="230"/>
      <c r="S350" s="230"/>
      <c r="T350" s="231"/>
      <c r="AT350" s="232" t="s">
        <v>192</v>
      </c>
      <c r="AU350" s="232" t="s">
        <v>86</v>
      </c>
      <c r="AV350" s="15" t="s">
        <v>186</v>
      </c>
      <c r="AW350" s="15" t="s">
        <v>37</v>
      </c>
      <c r="AX350" s="15" t="s">
        <v>84</v>
      </c>
      <c r="AY350" s="232" t="s">
        <v>179</v>
      </c>
    </row>
    <row r="351" spans="1:65" s="2" customFormat="1" ht="24.2" customHeight="1">
      <c r="A351" s="37"/>
      <c r="B351" s="38"/>
      <c r="C351" s="181" t="s">
        <v>525</v>
      </c>
      <c r="D351" s="181" t="s">
        <v>181</v>
      </c>
      <c r="E351" s="182" t="s">
        <v>534</v>
      </c>
      <c r="F351" s="183" t="s">
        <v>535</v>
      </c>
      <c r="G351" s="184" t="s">
        <v>332</v>
      </c>
      <c r="H351" s="185">
        <v>6.56</v>
      </c>
      <c r="I351" s="186"/>
      <c r="J351" s="187">
        <f>ROUND(I351*H351,2)</f>
        <v>0</v>
      </c>
      <c r="K351" s="183" t="s">
        <v>185</v>
      </c>
      <c r="L351" s="42"/>
      <c r="M351" s="188" t="s">
        <v>19</v>
      </c>
      <c r="N351" s="189" t="s">
        <v>48</v>
      </c>
      <c r="O351" s="67"/>
      <c r="P351" s="190">
        <f>O351*H351</f>
        <v>0</v>
      </c>
      <c r="Q351" s="190">
        <v>0</v>
      </c>
      <c r="R351" s="190">
        <f>Q351*H351</f>
        <v>0</v>
      </c>
      <c r="S351" s="190">
        <v>0</v>
      </c>
      <c r="T351" s="191">
        <f>S351*H351</f>
        <v>0</v>
      </c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R351" s="192" t="s">
        <v>186</v>
      </c>
      <c r="AT351" s="192" t="s">
        <v>181</v>
      </c>
      <c r="AU351" s="192" t="s">
        <v>86</v>
      </c>
      <c r="AY351" s="20" t="s">
        <v>179</v>
      </c>
      <c r="BE351" s="193">
        <f>IF(N351="základní",J351,0)</f>
        <v>0</v>
      </c>
      <c r="BF351" s="193">
        <f>IF(N351="snížená",J351,0)</f>
        <v>0</v>
      </c>
      <c r="BG351" s="193">
        <f>IF(N351="zákl. přenesená",J351,0)</f>
        <v>0</v>
      </c>
      <c r="BH351" s="193">
        <f>IF(N351="sníž. přenesená",J351,0)</f>
        <v>0</v>
      </c>
      <c r="BI351" s="193">
        <f>IF(N351="nulová",J351,0)</f>
        <v>0</v>
      </c>
      <c r="BJ351" s="20" t="s">
        <v>84</v>
      </c>
      <c r="BK351" s="193">
        <f>ROUND(I351*H351,2)</f>
        <v>0</v>
      </c>
      <c r="BL351" s="20" t="s">
        <v>186</v>
      </c>
      <c r="BM351" s="192" t="s">
        <v>536</v>
      </c>
    </row>
    <row r="352" spans="1:65" s="2" customFormat="1" ht="19.5">
      <c r="A352" s="37"/>
      <c r="B352" s="38"/>
      <c r="C352" s="39"/>
      <c r="D352" s="194" t="s">
        <v>188</v>
      </c>
      <c r="E352" s="39"/>
      <c r="F352" s="195" t="s">
        <v>520</v>
      </c>
      <c r="G352" s="39"/>
      <c r="H352" s="39"/>
      <c r="I352" s="196"/>
      <c r="J352" s="39"/>
      <c r="K352" s="39"/>
      <c r="L352" s="42"/>
      <c r="M352" s="197"/>
      <c r="N352" s="198"/>
      <c r="O352" s="67"/>
      <c r="P352" s="67"/>
      <c r="Q352" s="67"/>
      <c r="R352" s="67"/>
      <c r="S352" s="67"/>
      <c r="T352" s="68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T352" s="20" t="s">
        <v>188</v>
      </c>
      <c r="AU352" s="20" t="s">
        <v>86</v>
      </c>
    </row>
    <row r="353" spans="1:65" s="2" customFormat="1" ht="11.25">
      <c r="A353" s="37"/>
      <c r="B353" s="38"/>
      <c r="C353" s="39"/>
      <c r="D353" s="199" t="s">
        <v>190</v>
      </c>
      <c r="E353" s="39"/>
      <c r="F353" s="200" t="s">
        <v>537</v>
      </c>
      <c r="G353" s="39"/>
      <c r="H353" s="39"/>
      <c r="I353" s="196"/>
      <c r="J353" s="39"/>
      <c r="K353" s="39"/>
      <c r="L353" s="42"/>
      <c r="M353" s="197"/>
      <c r="N353" s="198"/>
      <c r="O353" s="67"/>
      <c r="P353" s="67"/>
      <c r="Q353" s="67"/>
      <c r="R353" s="67"/>
      <c r="S353" s="67"/>
      <c r="T353" s="68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T353" s="20" t="s">
        <v>190</v>
      </c>
      <c r="AU353" s="20" t="s">
        <v>86</v>
      </c>
    </row>
    <row r="354" spans="1:65" s="13" customFormat="1" ht="22.5">
      <c r="B354" s="201"/>
      <c r="C354" s="202"/>
      <c r="D354" s="194" t="s">
        <v>192</v>
      </c>
      <c r="E354" s="203" t="s">
        <v>19</v>
      </c>
      <c r="F354" s="204" t="s">
        <v>1395</v>
      </c>
      <c r="G354" s="202"/>
      <c r="H354" s="203" t="s">
        <v>19</v>
      </c>
      <c r="I354" s="205"/>
      <c r="J354" s="202"/>
      <c r="K354" s="202"/>
      <c r="L354" s="206"/>
      <c r="M354" s="207"/>
      <c r="N354" s="208"/>
      <c r="O354" s="208"/>
      <c r="P354" s="208"/>
      <c r="Q354" s="208"/>
      <c r="R354" s="208"/>
      <c r="S354" s="208"/>
      <c r="T354" s="209"/>
      <c r="AT354" s="210" t="s">
        <v>192</v>
      </c>
      <c r="AU354" s="210" t="s">
        <v>86</v>
      </c>
      <c r="AV354" s="13" t="s">
        <v>84</v>
      </c>
      <c r="AW354" s="13" t="s">
        <v>37</v>
      </c>
      <c r="AX354" s="13" t="s">
        <v>77</v>
      </c>
      <c r="AY354" s="210" t="s">
        <v>179</v>
      </c>
    </row>
    <row r="355" spans="1:65" s="13" customFormat="1" ht="11.25">
      <c r="B355" s="201"/>
      <c r="C355" s="202"/>
      <c r="D355" s="194" t="s">
        <v>192</v>
      </c>
      <c r="E355" s="203" t="s">
        <v>19</v>
      </c>
      <c r="F355" s="204" t="s">
        <v>1300</v>
      </c>
      <c r="G355" s="202"/>
      <c r="H355" s="203" t="s">
        <v>19</v>
      </c>
      <c r="I355" s="205"/>
      <c r="J355" s="202"/>
      <c r="K355" s="202"/>
      <c r="L355" s="206"/>
      <c r="M355" s="207"/>
      <c r="N355" s="208"/>
      <c r="O355" s="208"/>
      <c r="P355" s="208"/>
      <c r="Q355" s="208"/>
      <c r="R355" s="208"/>
      <c r="S355" s="208"/>
      <c r="T355" s="209"/>
      <c r="AT355" s="210" t="s">
        <v>192</v>
      </c>
      <c r="AU355" s="210" t="s">
        <v>86</v>
      </c>
      <c r="AV355" s="13" t="s">
        <v>84</v>
      </c>
      <c r="AW355" s="13" t="s">
        <v>37</v>
      </c>
      <c r="AX355" s="13" t="s">
        <v>77</v>
      </c>
      <c r="AY355" s="210" t="s">
        <v>179</v>
      </c>
    </row>
    <row r="356" spans="1:65" s="14" customFormat="1" ht="11.25">
      <c r="B356" s="211"/>
      <c r="C356" s="212"/>
      <c r="D356" s="194" t="s">
        <v>192</v>
      </c>
      <c r="E356" s="213" t="s">
        <v>19</v>
      </c>
      <c r="F356" s="214" t="s">
        <v>1396</v>
      </c>
      <c r="G356" s="212"/>
      <c r="H356" s="215">
        <v>6.56</v>
      </c>
      <c r="I356" s="216"/>
      <c r="J356" s="212"/>
      <c r="K356" s="212"/>
      <c r="L356" s="217"/>
      <c r="M356" s="218"/>
      <c r="N356" s="219"/>
      <c r="O356" s="219"/>
      <c r="P356" s="219"/>
      <c r="Q356" s="219"/>
      <c r="R356" s="219"/>
      <c r="S356" s="219"/>
      <c r="T356" s="220"/>
      <c r="AT356" s="221" t="s">
        <v>192</v>
      </c>
      <c r="AU356" s="221" t="s">
        <v>86</v>
      </c>
      <c r="AV356" s="14" t="s">
        <v>86</v>
      </c>
      <c r="AW356" s="14" t="s">
        <v>37</v>
      </c>
      <c r="AX356" s="14" t="s">
        <v>84</v>
      </c>
      <c r="AY356" s="221" t="s">
        <v>179</v>
      </c>
    </row>
    <row r="357" spans="1:65" s="2" customFormat="1" ht="24.2" customHeight="1">
      <c r="A357" s="37"/>
      <c r="B357" s="38"/>
      <c r="C357" s="181" t="s">
        <v>533</v>
      </c>
      <c r="D357" s="181" t="s">
        <v>181</v>
      </c>
      <c r="E357" s="182" t="s">
        <v>541</v>
      </c>
      <c r="F357" s="183" t="s">
        <v>542</v>
      </c>
      <c r="G357" s="184" t="s">
        <v>332</v>
      </c>
      <c r="H357" s="185">
        <v>0.96</v>
      </c>
      <c r="I357" s="186"/>
      <c r="J357" s="187">
        <f>ROUND(I357*H357,2)</f>
        <v>0</v>
      </c>
      <c r="K357" s="183" t="s">
        <v>185</v>
      </c>
      <c r="L357" s="42"/>
      <c r="M357" s="188" t="s">
        <v>19</v>
      </c>
      <c r="N357" s="189" t="s">
        <v>48</v>
      </c>
      <c r="O357" s="67"/>
      <c r="P357" s="190">
        <f>O357*H357</f>
        <v>0</v>
      </c>
      <c r="Q357" s="190">
        <v>0</v>
      </c>
      <c r="R357" s="190">
        <f>Q357*H357</f>
        <v>0</v>
      </c>
      <c r="S357" s="190">
        <v>0</v>
      </c>
      <c r="T357" s="191">
        <f>S357*H357</f>
        <v>0</v>
      </c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R357" s="192" t="s">
        <v>186</v>
      </c>
      <c r="AT357" s="192" t="s">
        <v>181</v>
      </c>
      <c r="AU357" s="192" t="s">
        <v>86</v>
      </c>
      <c r="AY357" s="20" t="s">
        <v>179</v>
      </c>
      <c r="BE357" s="193">
        <f>IF(N357="základní",J357,0)</f>
        <v>0</v>
      </c>
      <c r="BF357" s="193">
        <f>IF(N357="snížená",J357,0)</f>
        <v>0</v>
      </c>
      <c r="BG357" s="193">
        <f>IF(N357="zákl. přenesená",J357,0)</f>
        <v>0</v>
      </c>
      <c r="BH357" s="193">
        <f>IF(N357="sníž. přenesená",J357,0)</f>
        <v>0</v>
      </c>
      <c r="BI357" s="193">
        <f>IF(N357="nulová",J357,0)</f>
        <v>0</v>
      </c>
      <c r="BJ357" s="20" t="s">
        <v>84</v>
      </c>
      <c r="BK357" s="193">
        <f>ROUND(I357*H357,2)</f>
        <v>0</v>
      </c>
      <c r="BL357" s="20" t="s">
        <v>186</v>
      </c>
      <c r="BM357" s="192" t="s">
        <v>543</v>
      </c>
    </row>
    <row r="358" spans="1:65" s="2" customFormat="1" ht="11.25">
      <c r="A358" s="37"/>
      <c r="B358" s="38"/>
      <c r="C358" s="39"/>
      <c r="D358" s="194" t="s">
        <v>188</v>
      </c>
      <c r="E358" s="39"/>
      <c r="F358" s="195" t="s">
        <v>544</v>
      </c>
      <c r="G358" s="39"/>
      <c r="H358" s="39"/>
      <c r="I358" s="196"/>
      <c r="J358" s="39"/>
      <c r="K358" s="39"/>
      <c r="L358" s="42"/>
      <c r="M358" s="197"/>
      <c r="N358" s="198"/>
      <c r="O358" s="67"/>
      <c r="P358" s="67"/>
      <c r="Q358" s="67"/>
      <c r="R358" s="67"/>
      <c r="S358" s="67"/>
      <c r="T358" s="68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T358" s="20" t="s">
        <v>188</v>
      </c>
      <c r="AU358" s="20" t="s">
        <v>86</v>
      </c>
    </row>
    <row r="359" spans="1:65" s="2" customFormat="1" ht="11.25">
      <c r="A359" s="37"/>
      <c r="B359" s="38"/>
      <c r="C359" s="39"/>
      <c r="D359" s="199" t="s">
        <v>190</v>
      </c>
      <c r="E359" s="39"/>
      <c r="F359" s="200" t="s">
        <v>545</v>
      </c>
      <c r="G359" s="39"/>
      <c r="H359" s="39"/>
      <c r="I359" s="196"/>
      <c r="J359" s="39"/>
      <c r="K359" s="39"/>
      <c r="L359" s="42"/>
      <c r="M359" s="197"/>
      <c r="N359" s="198"/>
      <c r="O359" s="67"/>
      <c r="P359" s="67"/>
      <c r="Q359" s="67"/>
      <c r="R359" s="67"/>
      <c r="S359" s="67"/>
      <c r="T359" s="68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T359" s="20" t="s">
        <v>190</v>
      </c>
      <c r="AU359" s="20" t="s">
        <v>86</v>
      </c>
    </row>
    <row r="360" spans="1:65" s="2" customFormat="1" ht="37.9" customHeight="1">
      <c r="A360" s="37"/>
      <c r="B360" s="38"/>
      <c r="C360" s="181" t="s">
        <v>540</v>
      </c>
      <c r="D360" s="181" t="s">
        <v>181</v>
      </c>
      <c r="E360" s="182" t="s">
        <v>547</v>
      </c>
      <c r="F360" s="183" t="s">
        <v>548</v>
      </c>
      <c r="G360" s="184" t="s">
        <v>332</v>
      </c>
      <c r="H360" s="185">
        <v>0.41</v>
      </c>
      <c r="I360" s="186"/>
      <c r="J360" s="187">
        <f>ROUND(I360*H360,2)</f>
        <v>0</v>
      </c>
      <c r="K360" s="183" t="s">
        <v>185</v>
      </c>
      <c r="L360" s="42"/>
      <c r="M360" s="188" t="s">
        <v>19</v>
      </c>
      <c r="N360" s="189" t="s">
        <v>48</v>
      </c>
      <c r="O360" s="67"/>
      <c r="P360" s="190">
        <f>O360*H360</f>
        <v>0</v>
      </c>
      <c r="Q360" s="190">
        <v>0</v>
      </c>
      <c r="R360" s="190">
        <f>Q360*H360</f>
        <v>0</v>
      </c>
      <c r="S360" s="190">
        <v>0</v>
      </c>
      <c r="T360" s="191">
        <f>S360*H360</f>
        <v>0</v>
      </c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R360" s="192" t="s">
        <v>186</v>
      </c>
      <c r="AT360" s="192" t="s">
        <v>181</v>
      </c>
      <c r="AU360" s="192" t="s">
        <v>86</v>
      </c>
      <c r="AY360" s="20" t="s">
        <v>179</v>
      </c>
      <c r="BE360" s="193">
        <f>IF(N360="základní",J360,0)</f>
        <v>0</v>
      </c>
      <c r="BF360" s="193">
        <f>IF(N360="snížená",J360,0)</f>
        <v>0</v>
      </c>
      <c r="BG360" s="193">
        <f>IF(N360="zákl. přenesená",J360,0)</f>
        <v>0</v>
      </c>
      <c r="BH360" s="193">
        <f>IF(N360="sníž. přenesená",J360,0)</f>
        <v>0</v>
      </c>
      <c r="BI360" s="193">
        <f>IF(N360="nulová",J360,0)</f>
        <v>0</v>
      </c>
      <c r="BJ360" s="20" t="s">
        <v>84</v>
      </c>
      <c r="BK360" s="193">
        <f>ROUND(I360*H360,2)</f>
        <v>0</v>
      </c>
      <c r="BL360" s="20" t="s">
        <v>186</v>
      </c>
      <c r="BM360" s="192" t="s">
        <v>549</v>
      </c>
    </row>
    <row r="361" spans="1:65" s="2" customFormat="1" ht="29.25">
      <c r="A361" s="37"/>
      <c r="B361" s="38"/>
      <c r="C361" s="39"/>
      <c r="D361" s="194" t="s">
        <v>188</v>
      </c>
      <c r="E361" s="39"/>
      <c r="F361" s="195" t="s">
        <v>550</v>
      </c>
      <c r="G361" s="39"/>
      <c r="H361" s="39"/>
      <c r="I361" s="196"/>
      <c r="J361" s="39"/>
      <c r="K361" s="39"/>
      <c r="L361" s="42"/>
      <c r="M361" s="197"/>
      <c r="N361" s="198"/>
      <c r="O361" s="67"/>
      <c r="P361" s="67"/>
      <c r="Q361" s="67"/>
      <c r="R361" s="67"/>
      <c r="S361" s="67"/>
      <c r="T361" s="68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T361" s="20" t="s">
        <v>188</v>
      </c>
      <c r="AU361" s="20" t="s">
        <v>86</v>
      </c>
    </row>
    <row r="362" spans="1:65" s="2" customFormat="1" ht="11.25">
      <c r="A362" s="37"/>
      <c r="B362" s="38"/>
      <c r="C362" s="39"/>
      <c r="D362" s="199" t="s">
        <v>190</v>
      </c>
      <c r="E362" s="39"/>
      <c r="F362" s="200" t="s">
        <v>551</v>
      </c>
      <c r="G362" s="39"/>
      <c r="H362" s="39"/>
      <c r="I362" s="196"/>
      <c r="J362" s="39"/>
      <c r="K362" s="39"/>
      <c r="L362" s="42"/>
      <c r="M362" s="197"/>
      <c r="N362" s="198"/>
      <c r="O362" s="67"/>
      <c r="P362" s="67"/>
      <c r="Q362" s="67"/>
      <c r="R362" s="67"/>
      <c r="S362" s="67"/>
      <c r="T362" s="68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T362" s="20" t="s">
        <v>190</v>
      </c>
      <c r="AU362" s="20" t="s">
        <v>86</v>
      </c>
    </row>
    <row r="363" spans="1:65" s="14" customFormat="1" ht="11.25">
      <c r="B363" s="211"/>
      <c r="C363" s="212"/>
      <c r="D363" s="194" t="s">
        <v>192</v>
      </c>
      <c r="E363" s="213" t="s">
        <v>19</v>
      </c>
      <c r="F363" s="214" t="s">
        <v>1393</v>
      </c>
      <c r="G363" s="212"/>
      <c r="H363" s="215">
        <v>0.41</v>
      </c>
      <c r="I363" s="216"/>
      <c r="J363" s="212"/>
      <c r="K363" s="212"/>
      <c r="L363" s="217"/>
      <c r="M363" s="218"/>
      <c r="N363" s="219"/>
      <c r="O363" s="219"/>
      <c r="P363" s="219"/>
      <c r="Q363" s="219"/>
      <c r="R363" s="219"/>
      <c r="S363" s="219"/>
      <c r="T363" s="220"/>
      <c r="AT363" s="221" t="s">
        <v>192</v>
      </c>
      <c r="AU363" s="221" t="s">
        <v>86</v>
      </c>
      <c r="AV363" s="14" t="s">
        <v>86</v>
      </c>
      <c r="AW363" s="14" t="s">
        <v>37</v>
      </c>
      <c r="AX363" s="14" t="s">
        <v>84</v>
      </c>
      <c r="AY363" s="221" t="s">
        <v>179</v>
      </c>
    </row>
    <row r="364" spans="1:65" s="2" customFormat="1" ht="44.25" customHeight="1">
      <c r="A364" s="37"/>
      <c r="B364" s="38"/>
      <c r="C364" s="181" t="s">
        <v>546</v>
      </c>
      <c r="D364" s="181" t="s">
        <v>181</v>
      </c>
      <c r="E364" s="182" t="s">
        <v>553</v>
      </c>
      <c r="F364" s="183" t="s">
        <v>554</v>
      </c>
      <c r="G364" s="184" t="s">
        <v>332</v>
      </c>
      <c r="H364" s="185">
        <v>0.374</v>
      </c>
      <c r="I364" s="186"/>
      <c r="J364" s="187">
        <f>ROUND(I364*H364,2)</f>
        <v>0</v>
      </c>
      <c r="K364" s="183" t="s">
        <v>185</v>
      </c>
      <c r="L364" s="42"/>
      <c r="M364" s="188" t="s">
        <v>19</v>
      </c>
      <c r="N364" s="189" t="s">
        <v>48</v>
      </c>
      <c r="O364" s="67"/>
      <c r="P364" s="190">
        <f>O364*H364</f>
        <v>0</v>
      </c>
      <c r="Q364" s="190">
        <v>0</v>
      </c>
      <c r="R364" s="190">
        <f>Q364*H364</f>
        <v>0</v>
      </c>
      <c r="S364" s="190">
        <v>0</v>
      </c>
      <c r="T364" s="191">
        <f>S364*H364</f>
        <v>0</v>
      </c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R364" s="192" t="s">
        <v>186</v>
      </c>
      <c r="AT364" s="192" t="s">
        <v>181</v>
      </c>
      <c r="AU364" s="192" t="s">
        <v>86</v>
      </c>
      <c r="AY364" s="20" t="s">
        <v>179</v>
      </c>
      <c r="BE364" s="193">
        <f>IF(N364="základní",J364,0)</f>
        <v>0</v>
      </c>
      <c r="BF364" s="193">
        <f>IF(N364="snížená",J364,0)</f>
        <v>0</v>
      </c>
      <c r="BG364" s="193">
        <f>IF(N364="zákl. přenesená",J364,0)</f>
        <v>0</v>
      </c>
      <c r="BH364" s="193">
        <f>IF(N364="sníž. přenesená",J364,0)</f>
        <v>0</v>
      </c>
      <c r="BI364" s="193">
        <f>IF(N364="nulová",J364,0)</f>
        <v>0</v>
      </c>
      <c r="BJ364" s="20" t="s">
        <v>84</v>
      </c>
      <c r="BK364" s="193">
        <f>ROUND(I364*H364,2)</f>
        <v>0</v>
      </c>
      <c r="BL364" s="20" t="s">
        <v>186</v>
      </c>
      <c r="BM364" s="192" t="s">
        <v>555</v>
      </c>
    </row>
    <row r="365" spans="1:65" s="2" customFormat="1" ht="29.25">
      <c r="A365" s="37"/>
      <c r="B365" s="38"/>
      <c r="C365" s="39"/>
      <c r="D365" s="194" t="s">
        <v>188</v>
      </c>
      <c r="E365" s="39"/>
      <c r="F365" s="195" t="s">
        <v>334</v>
      </c>
      <c r="G365" s="39"/>
      <c r="H365" s="39"/>
      <c r="I365" s="196"/>
      <c r="J365" s="39"/>
      <c r="K365" s="39"/>
      <c r="L365" s="42"/>
      <c r="M365" s="197"/>
      <c r="N365" s="198"/>
      <c r="O365" s="67"/>
      <c r="P365" s="67"/>
      <c r="Q365" s="67"/>
      <c r="R365" s="67"/>
      <c r="S365" s="67"/>
      <c r="T365" s="68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T365" s="20" t="s">
        <v>188</v>
      </c>
      <c r="AU365" s="20" t="s">
        <v>86</v>
      </c>
    </row>
    <row r="366" spans="1:65" s="2" customFormat="1" ht="11.25">
      <c r="A366" s="37"/>
      <c r="B366" s="38"/>
      <c r="C366" s="39"/>
      <c r="D366" s="199" t="s">
        <v>190</v>
      </c>
      <c r="E366" s="39"/>
      <c r="F366" s="200" t="s">
        <v>556</v>
      </c>
      <c r="G366" s="39"/>
      <c r="H366" s="39"/>
      <c r="I366" s="196"/>
      <c r="J366" s="39"/>
      <c r="K366" s="39"/>
      <c r="L366" s="42"/>
      <c r="M366" s="197"/>
      <c r="N366" s="198"/>
      <c r="O366" s="67"/>
      <c r="P366" s="67"/>
      <c r="Q366" s="67"/>
      <c r="R366" s="67"/>
      <c r="S366" s="67"/>
      <c r="T366" s="68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T366" s="20" t="s">
        <v>190</v>
      </c>
      <c r="AU366" s="20" t="s">
        <v>86</v>
      </c>
    </row>
    <row r="367" spans="1:65" s="14" customFormat="1" ht="11.25">
      <c r="B367" s="211"/>
      <c r="C367" s="212"/>
      <c r="D367" s="194" t="s">
        <v>192</v>
      </c>
      <c r="E367" s="213" t="s">
        <v>19</v>
      </c>
      <c r="F367" s="214" t="s">
        <v>1391</v>
      </c>
      <c r="G367" s="212"/>
      <c r="H367" s="215">
        <v>0.374</v>
      </c>
      <c r="I367" s="216"/>
      <c r="J367" s="212"/>
      <c r="K367" s="212"/>
      <c r="L367" s="217"/>
      <c r="M367" s="218"/>
      <c r="N367" s="219"/>
      <c r="O367" s="219"/>
      <c r="P367" s="219"/>
      <c r="Q367" s="219"/>
      <c r="R367" s="219"/>
      <c r="S367" s="219"/>
      <c r="T367" s="220"/>
      <c r="AT367" s="221" t="s">
        <v>192</v>
      </c>
      <c r="AU367" s="221" t="s">
        <v>86</v>
      </c>
      <c r="AV367" s="14" t="s">
        <v>86</v>
      </c>
      <c r="AW367" s="14" t="s">
        <v>37</v>
      </c>
      <c r="AX367" s="14" t="s">
        <v>84</v>
      </c>
      <c r="AY367" s="221" t="s">
        <v>179</v>
      </c>
    </row>
    <row r="368" spans="1:65" s="12" customFormat="1" ht="22.9" customHeight="1">
      <c r="B368" s="165"/>
      <c r="C368" s="166"/>
      <c r="D368" s="167" t="s">
        <v>76</v>
      </c>
      <c r="E368" s="179" t="s">
        <v>557</v>
      </c>
      <c r="F368" s="179" t="s">
        <v>558</v>
      </c>
      <c r="G368" s="166"/>
      <c r="H368" s="166"/>
      <c r="I368" s="169"/>
      <c r="J368" s="180">
        <f>BK368</f>
        <v>0</v>
      </c>
      <c r="K368" s="166"/>
      <c r="L368" s="171"/>
      <c r="M368" s="172"/>
      <c r="N368" s="173"/>
      <c r="O368" s="173"/>
      <c r="P368" s="174">
        <f>SUM(P369:P371)</f>
        <v>0</v>
      </c>
      <c r="Q368" s="173"/>
      <c r="R368" s="174">
        <f>SUM(R369:R371)</f>
        <v>0</v>
      </c>
      <c r="S368" s="173"/>
      <c r="T368" s="175">
        <f>SUM(T369:T371)</f>
        <v>0</v>
      </c>
      <c r="AR368" s="176" t="s">
        <v>84</v>
      </c>
      <c r="AT368" s="177" t="s">
        <v>76</v>
      </c>
      <c r="AU368" s="177" t="s">
        <v>84</v>
      </c>
      <c r="AY368" s="176" t="s">
        <v>179</v>
      </c>
      <c r="BK368" s="178">
        <f>SUM(BK369:BK371)</f>
        <v>0</v>
      </c>
    </row>
    <row r="369" spans="1:65" s="2" customFormat="1" ht="24.2" customHeight="1">
      <c r="A369" s="37"/>
      <c r="B369" s="38"/>
      <c r="C369" s="181" t="s">
        <v>552</v>
      </c>
      <c r="D369" s="181" t="s">
        <v>181</v>
      </c>
      <c r="E369" s="182" t="s">
        <v>560</v>
      </c>
      <c r="F369" s="183" t="s">
        <v>561</v>
      </c>
      <c r="G369" s="184" t="s">
        <v>332</v>
      </c>
      <c r="H369" s="185">
        <v>6.734</v>
      </c>
      <c r="I369" s="186"/>
      <c r="J369" s="187">
        <f>ROUND(I369*H369,2)</f>
        <v>0</v>
      </c>
      <c r="K369" s="183" t="s">
        <v>185</v>
      </c>
      <c r="L369" s="42"/>
      <c r="M369" s="188" t="s">
        <v>19</v>
      </c>
      <c r="N369" s="189" t="s">
        <v>48</v>
      </c>
      <c r="O369" s="67"/>
      <c r="P369" s="190">
        <f>O369*H369</f>
        <v>0</v>
      </c>
      <c r="Q369" s="190">
        <v>0</v>
      </c>
      <c r="R369" s="190">
        <f>Q369*H369</f>
        <v>0</v>
      </c>
      <c r="S369" s="190">
        <v>0</v>
      </c>
      <c r="T369" s="191">
        <f>S369*H369</f>
        <v>0</v>
      </c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R369" s="192" t="s">
        <v>186</v>
      </c>
      <c r="AT369" s="192" t="s">
        <v>181</v>
      </c>
      <c r="AU369" s="192" t="s">
        <v>86</v>
      </c>
      <c r="AY369" s="20" t="s">
        <v>179</v>
      </c>
      <c r="BE369" s="193">
        <f>IF(N369="základní",J369,0)</f>
        <v>0</v>
      </c>
      <c r="BF369" s="193">
        <f>IF(N369="snížená",J369,0)</f>
        <v>0</v>
      </c>
      <c r="BG369" s="193">
        <f>IF(N369="zákl. přenesená",J369,0)</f>
        <v>0</v>
      </c>
      <c r="BH369" s="193">
        <f>IF(N369="sníž. přenesená",J369,0)</f>
        <v>0</v>
      </c>
      <c r="BI369" s="193">
        <f>IF(N369="nulová",J369,0)</f>
        <v>0</v>
      </c>
      <c r="BJ369" s="20" t="s">
        <v>84</v>
      </c>
      <c r="BK369" s="193">
        <f>ROUND(I369*H369,2)</f>
        <v>0</v>
      </c>
      <c r="BL369" s="20" t="s">
        <v>186</v>
      </c>
      <c r="BM369" s="192" t="s">
        <v>562</v>
      </c>
    </row>
    <row r="370" spans="1:65" s="2" customFormat="1" ht="19.5">
      <c r="A370" s="37"/>
      <c r="B370" s="38"/>
      <c r="C370" s="39"/>
      <c r="D370" s="194" t="s">
        <v>188</v>
      </c>
      <c r="E370" s="39"/>
      <c r="F370" s="195" t="s">
        <v>563</v>
      </c>
      <c r="G370" s="39"/>
      <c r="H370" s="39"/>
      <c r="I370" s="196"/>
      <c r="J370" s="39"/>
      <c r="K370" s="39"/>
      <c r="L370" s="42"/>
      <c r="M370" s="197"/>
      <c r="N370" s="198"/>
      <c r="O370" s="67"/>
      <c r="P370" s="67"/>
      <c r="Q370" s="67"/>
      <c r="R370" s="67"/>
      <c r="S370" s="67"/>
      <c r="T370" s="68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T370" s="20" t="s">
        <v>188</v>
      </c>
      <c r="AU370" s="20" t="s">
        <v>86</v>
      </c>
    </row>
    <row r="371" spans="1:65" s="2" customFormat="1" ht="11.25">
      <c r="A371" s="37"/>
      <c r="B371" s="38"/>
      <c r="C371" s="39"/>
      <c r="D371" s="199" t="s">
        <v>190</v>
      </c>
      <c r="E371" s="39"/>
      <c r="F371" s="200" t="s">
        <v>564</v>
      </c>
      <c r="G371" s="39"/>
      <c r="H371" s="39"/>
      <c r="I371" s="196"/>
      <c r="J371" s="39"/>
      <c r="K371" s="39"/>
      <c r="L371" s="42"/>
      <c r="M371" s="197"/>
      <c r="N371" s="198"/>
      <c r="O371" s="67"/>
      <c r="P371" s="67"/>
      <c r="Q371" s="67"/>
      <c r="R371" s="67"/>
      <c r="S371" s="67"/>
      <c r="T371" s="68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T371" s="20" t="s">
        <v>190</v>
      </c>
      <c r="AU371" s="20" t="s">
        <v>86</v>
      </c>
    </row>
    <row r="372" spans="1:65" s="12" customFormat="1" ht="25.9" customHeight="1">
      <c r="B372" s="165"/>
      <c r="C372" s="166"/>
      <c r="D372" s="167" t="s">
        <v>76</v>
      </c>
      <c r="E372" s="168" t="s">
        <v>374</v>
      </c>
      <c r="F372" s="168" t="s">
        <v>565</v>
      </c>
      <c r="G372" s="166"/>
      <c r="H372" s="166"/>
      <c r="I372" s="169"/>
      <c r="J372" s="170">
        <f>BK372</f>
        <v>0</v>
      </c>
      <c r="K372" s="166"/>
      <c r="L372" s="171"/>
      <c r="M372" s="172"/>
      <c r="N372" s="173"/>
      <c r="O372" s="173"/>
      <c r="P372" s="174">
        <f>P373</f>
        <v>0</v>
      </c>
      <c r="Q372" s="173"/>
      <c r="R372" s="174">
        <f>R373</f>
        <v>0.17016100000000001</v>
      </c>
      <c r="S372" s="173"/>
      <c r="T372" s="175">
        <f>T373</f>
        <v>0</v>
      </c>
      <c r="AR372" s="176" t="s">
        <v>94</v>
      </c>
      <c r="AT372" s="177" t="s">
        <v>76</v>
      </c>
      <c r="AU372" s="177" t="s">
        <v>77</v>
      </c>
      <c r="AY372" s="176" t="s">
        <v>179</v>
      </c>
      <c r="BK372" s="178">
        <f>BK373</f>
        <v>0</v>
      </c>
    </row>
    <row r="373" spans="1:65" s="12" customFormat="1" ht="22.9" customHeight="1">
      <c r="B373" s="165"/>
      <c r="C373" s="166"/>
      <c r="D373" s="167" t="s">
        <v>76</v>
      </c>
      <c r="E373" s="179" t="s">
        <v>566</v>
      </c>
      <c r="F373" s="179" t="s">
        <v>567</v>
      </c>
      <c r="G373" s="166"/>
      <c r="H373" s="166"/>
      <c r="I373" s="169"/>
      <c r="J373" s="180">
        <f>BK373</f>
        <v>0</v>
      </c>
      <c r="K373" s="166"/>
      <c r="L373" s="171"/>
      <c r="M373" s="172"/>
      <c r="N373" s="173"/>
      <c r="O373" s="173"/>
      <c r="P373" s="174">
        <f>SUM(P374:P449)</f>
        <v>0</v>
      </c>
      <c r="Q373" s="173"/>
      <c r="R373" s="174">
        <f>SUM(R374:R449)</f>
        <v>0.17016100000000001</v>
      </c>
      <c r="S373" s="173"/>
      <c r="T373" s="175">
        <f>SUM(T374:T449)</f>
        <v>0</v>
      </c>
      <c r="AR373" s="176" t="s">
        <v>94</v>
      </c>
      <c r="AT373" s="177" t="s">
        <v>76</v>
      </c>
      <c r="AU373" s="177" t="s">
        <v>84</v>
      </c>
      <c r="AY373" s="176" t="s">
        <v>179</v>
      </c>
      <c r="BK373" s="178">
        <f>SUM(BK374:BK449)</f>
        <v>0</v>
      </c>
    </row>
    <row r="374" spans="1:65" s="2" customFormat="1" ht="24.2" customHeight="1">
      <c r="A374" s="37"/>
      <c r="B374" s="38"/>
      <c r="C374" s="181" t="s">
        <v>559</v>
      </c>
      <c r="D374" s="181" t="s">
        <v>181</v>
      </c>
      <c r="E374" s="182" t="s">
        <v>569</v>
      </c>
      <c r="F374" s="183" t="s">
        <v>570</v>
      </c>
      <c r="G374" s="184" t="s">
        <v>571</v>
      </c>
      <c r="H374" s="185">
        <v>4.4999999999999998E-2</v>
      </c>
      <c r="I374" s="186"/>
      <c r="J374" s="187">
        <f>ROUND(I374*H374,2)</f>
        <v>0</v>
      </c>
      <c r="K374" s="183" t="s">
        <v>185</v>
      </c>
      <c r="L374" s="42"/>
      <c r="M374" s="188" t="s">
        <v>19</v>
      </c>
      <c r="N374" s="189" t="s">
        <v>48</v>
      </c>
      <c r="O374" s="67"/>
      <c r="P374" s="190">
        <f>O374*H374</f>
        <v>0</v>
      </c>
      <c r="Q374" s="190">
        <v>8.8000000000000005E-3</v>
      </c>
      <c r="R374" s="190">
        <f>Q374*H374</f>
        <v>3.9600000000000003E-4</v>
      </c>
      <c r="S374" s="190">
        <v>0</v>
      </c>
      <c r="T374" s="191">
        <f>S374*H374</f>
        <v>0</v>
      </c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R374" s="192" t="s">
        <v>572</v>
      </c>
      <c r="AT374" s="192" t="s">
        <v>181</v>
      </c>
      <c r="AU374" s="192" t="s">
        <v>86</v>
      </c>
      <c r="AY374" s="20" t="s">
        <v>179</v>
      </c>
      <c r="BE374" s="193">
        <f>IF(N374="základní",J374,0)</f>
        <v>0</v>
      </c>
      <c r="BF374" s="193">
        <f>IF(N374="snížená",J374,0)</f>
        <v>0</v>
      </c>
      <c r="BG374" s="193">
        <f>IF(N374="zákl. přenesená",J374,0)</f>
        <v>0</v>
      </c>
      <c r="BH374" s="193">
        <f>IF(N374="sníž. přenesená",J374,0)</f>
        <v>0</v>
      </c>
      <c r="BI374" s="193">
        <f>IF(N374="nulová",J374,0)</f>
        <v>0</v>
      </c>
      <c r="BJ374" s="20" t="s">
        <v>84</v>
      </c>
      <c r="BK374" s="193">
        <f>ROUND(I374*H374,2)</f>
        <v>0</v>
      </c>
      <c r="BL374" s="20" t="s">
        <v>572</v>
      </c>
      <c r="BM374" s="192" t="s">
        <v>573</v>
      </c>
    </row>
    <row r="375" spans="1:65" s="2" customFormat="1" ht="19.5">
      <c r="A375" s="37"/>
      <c r="B375" s="38"/>
      <c r="C375" s="39"/>
      <c r="D375" s="194" t="s">
        <v>188</v>
      </c>
      <c r="E375" s="39"/>
      <c r="F375" s="195" t="s">
        <v>574</v>
      </c>
      <c r="G375" s="39"/>
      <c r="H375" s="39"/>
      <c r="I375" s="196"/>
      <c r="J375" s="39"/>
      <c r="K375" s="39"/>
      <c r="L375" s="42"/>
      <c r="M375" s="197"/>
      <c r="N375" s="198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188</v>
      </c>
      <c r="AU375" s="20" t="s">
        <v>86</v>
      </c>
    </row>
    <row r="376" spans="1:65" s="2" customFormat="1" ht="11.25">
      <c r="A376" s="37"/>
      <c r="B376" s="38"/>
      <c r="C376" s="39"/>
      <c r="D376" s="199" t="s">
        <v>190</v>
      </c>
      <c r="E376" s="39"/>
      <c r="F376" s="200" t="s">
        <v>575</v>
      </c>
      <c r="G376" s="39"/>
      <c r="H376" s="39"/>
      <c r="I376" s="196"/>
      <c r="J376" s="39"/>
      <c r="K376" s="39"/>
      <c r="L376" s="42"/>
      <c r="M376" s="197"/>
      <c r="N376" s="198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190</v>
      </c>
      <c r="AU376" s="20" t="s">
        <v>86</v>
      </c>
    </row>
    <row r="377" spans="1:65" s="13" customFormat="1" ht="11.25">
      <c r="B377" s="201"/>
      <c r="C377" s="202"/>
      <c r="D377" s="194" t="s">
        <v>192</v>
      </c>
      <c r="E377" s="203" t="s">
        <v>19</v>
      </c>
      <c r="F377" s="204" t="s">
        <v>1397</v>
      </c>
      <c r="G377" s="202"/>
      <c r="H377" s="203" t="s">
        <v>19</v>
      </c>
      <c r="I377" s="205"/>
      <c r="J377" s="202"/>
      <c r="K377" s="202"/>
      <c r="L377" s="206"/>
      <c r="M377" s="207"/>
      <c r="N377" s="208"/>
      <c r="O377" s="208"/>
      <c r="P377" s="208"/>
      <c r="Q377" s="208"/>
      <c r="R377" s="208"/>
      <c r="S377" s="208"/>
      <c r="T377" s="209"/>
      <c r="AT377" s="210" t="s">
        <v>192</v>
      </c>
      <c r="AU377" s="210" t="s">
        <v>86</v>
      </c>
      <c r="AV377" s="13" t="s">
        <v>84</v>
      </c>
      <c r="AW377" s="13" t="s">
        <v>37</v>
      </c>
      <c r="AX377" s="13" t="s">
        <v>77</v>
      </c>
      <c r="AY377" s="210" t="s">
        <v>179</v>
      </c>
    </row>
    <row r="378" spans="1:65" s="14" customFormat="1" ht="11.25">
      <c r="B378" s="211"/>
      <c r="C378" s="212"/>
      <c r="D378" s="194" t="s">
        <v>192</v>
      </c>
      <c r="E378" s="213" t="s">
        <v>19</v>
      </c>
      <c r="F378" s="214" t="s">
        <v>1398</v>
      </c>
      <c r="G378" s="212"/>
      <c r="H378" s="215">
        <v>4.4999999999999998E-2</v>
      </c>
      <c r="I378" s="216"/>
      <c r="J378" s="212"/>
      <c r="K378" s="212"/>
      <c r="L378" s="217"/>
      <c r="M378" s="218"/>
      <c r="N378" s="219"/>
      <c r="O378" s="219"/>
      <c r="P378" s="219"/>
      <c r="Q378" s="219"/>
      <c r="R378" s="219"/>
      <c r="S378" s="219"/>
      <c r="T378" s="220"/>
      <c r="AT378" s="221" t="s">
        <v>192</v>
      </c>
      <c r="AU378" s="221" t="s">
        <v>86</v>
      </c>
      <c r="AV378" s="14" t="s">
        <v>86</v>
      </c>
      <c r="AW378" s="14" t="s">
        <v>37</v>
      </c>
      <c r="AX378" s="14" t="s">
        <v>84</v>
      </c>
      <c r="AY378" s="221" t="s">
        <v>179</v>
      </c>
    </row>
    <row r="379" spans="1:65" s="2" customFormat="1" ht="24.2" customHeight="1">
      <c r="A379" s="37"/>
      <c r="B379" s="38"/>
      <c r="C379" s="181" t="s">
        <v>568</v>
      </c>
      <c r="D379" s="181" t="s">
        <v>181</v>
      </c>
      <c r="E379" s="182" t="s">
        <v>579</v>
      </c>
      <c r="F379" s="183" t="s">
        <v>580</v>
      </c>
      <c r="G379" s="184" t="s">
        <v>184</v>
      </c>
      <c r="H379" s="185">
        <v>16</v>
      </c>
      <c r="I379" s="186"/>
      <c r="J379" s="187">
        <f>ROUND(I379*H379,2)</f>
        <v>0</v>
      </c>
      <c r="K379" s="183" t="s">
        <v>185</v>
      </c>
      <c r="L379" s="42"/>
      <c r="M379" s="188" t="s">
        <v>19</v>
      </c>
      <c r="N379" s="189" t="s">
        <v>48</v>
      </c>
      <c r="O379" s="67"/>
      <c r="P379" s="190">
        <f>O379*H379</f>
        <v>0</v>
      </c>
      <c r="Q379" s="190">
        <v>0</v>
      </c>
      <c r="R379" s="190">
        <f>Q379*H379</f>
        <v>0</v>
      </c>
      <c r="S379" s="190">
        <v>0</v>
      </c>
      <c r="T379" s="191">
        <f>S379*H379</f>
        <v>0</v>
      </c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R379" s="192" t="s">
        <v>572</v>
      </c>
      <c r="AT379" s="192" t="s">
        <v>181</v>
      </c>
      <c r="AU379" s="192" t="s">
        <v>86</v>
      </c>
      <c r="AY379" s="20" t="s">
        <v>179</v>
      </c>
      <c r="BE379" s="193">
        <f>IF(N379="základní",J379,0)</f>
        <v>0</v>
      </c>
      <c r="BF379" s="193">
        <f>IF(N379="snížená",J379,0)</f>
        <v>0</v>
      </c>
      <c r="BG379" s="193">
        <f>IF(N379="zákl. přenesená",J379,0)</f>
        <v>0</v>
      </c>
      <c r="BH379" s="193">
        <f>IF(N379="sníž. přenesená",J379,0)</f>
        <v>0</v>
      </c>
      <c r="BI379" s="193">
        <f>IF(N379="nulová",J379,0)</f>
        <v>0</v>
      </c>
      <c r="BJ379" s="20" t="s">
        <v>84</v>
      </c>
      <c r="BK379" s="193">
        <f>ROUND(I379*H379,2)</f>
        <v>0</v>
      </c>
      <c r="BL379" s="20" t="s">
        <v>572</v>
      </c>
      <c r="BM379" s="192" t="s">
        <v>581</v>
      </c>
    </row>
    <row r="380" spans="1:65" s="2" customFormat="1" ht="29.25">
      <c r="A380" s="37"/>
      <c r="B380" s="38"/>
      <c r="C380" s="39"/>
      <c r="D380" s="194" t="s">
        <v>188</v>
      </c>
      <c r="E380" s="39"/>
      <c r="F380" s="195" t="s">
        <v>582</v>
      </c>
      <c r="G380" s="39"/>
      <c r="H380" s="39"/>
      <c r="I380" s="196"/>
      <c r="J380" s="39"/>
      <c r="K380" s="39"/>
      <c r="L380" s="42"/>
      <c r="M380" s="197"/>
      <c r="N380" s="198"/>
      <c r="O380" s="67"/>
      <c r="P380" s="67"/>
      <c r="Q380" s="67"/>
      <c r="R380" s="67"/>
      <c r="S380" s="67"/>
      <c r="T380" s="68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T380" s="20" t="s">
        <v>188</v>
      </c>
      <c r="AU380" s="20" t="s">
        <v>86</v>
      </c>
    </row>
    <row r="381" spans="1:65" s="2" customFormat="1" ht="11.25">
      <c r="A381" s="37"/>
      <c r="B381" s="38"/>
      <c r="C381" s="39"/>
      <c r="D381" s="199" t="s">
        <v>190</v>
      </c>
      <c r="E381" s="39"/>
      <c r="F381" s="200" t="s">
        <v>583</v>
      </c>
      <c r="G381" s="39"/>
      <c r="H381" s="39"/>
      <c r="I381" s="196"/>
      <c r="J381" s="39"/>
      <c r="K381" s="39"/>
      <c r="L381" s="42"/>
      <c r="M381" s="197"/>
      <c r="N381" s="198"/>
      <c r="O381" s="67"/>
      <c r="P381" s="67"/>
      <c r="Q381" s="67"/>
      <c r="R381" s="67"/>
      <c r="S381" s="67"/>
      <c r="T381" s="68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T381" s="20" t="s">
        <v>190</v>
      </c>
      <c r="AU381" s="20" t="s">
        <v>86</v>
      </c>
    </row>
    <row r="382" spans="1:65" s="13" customFormat="1" ht="11.25">
      <c r="B382" s="201"/>
      <c r="C382" s="202"/>
      <c r="D382" s="194" t="s">
        <v>192</v>
      </c>
      <c r="E382" s="203" t="s">
        <v>19</v>
      </c>
      <c r="F382" s="204" t="s">
        <v>1399</v>
      </c>
      <c r="G382" s="202"/>
      <c r="H382" s="203" t="s">
        <v>19</v>
      </c>
      <c r="I382" s="205"/>
      <c r="J382" s="202"/>
      <c r="K382" s="202"/>
      <c r="L382" s="206"/>
      <c r="M382" s="207"/>
      <c r="N382" s="208"/>
      <c r="O382" s="208"/>
      <c r="P382" s="208"/>
      <c r="Q382" s="208"/>
      <c r="R382" s="208"/>
      <c r="S382" s="208"/>
      <c r="T382" s="209"/>
      <c r="AT382" s="210" t="s">
        <v>192</v>
      </c>
      <c r="AU382" s="210" t="s">
        <v>86</v>
      </c>
      <c r="AV382" s="13" t="s">
        <v>84</v>
      </c>
      <c r="AW382" s="13" t="s">
        <v>37</v>
      </c>
      <c r="AX382" s="13" t="s">
        <v>77</v>
      </c>
      <c r="AY382" s="210" t="s">
        <v>179</v>
      </c>
    </row>
    <row r="383" spans="1:65" s="13" customFormat="1" ht="11.25">
      <c r="B383" s="201"/>
      <c r="C383" s="202"/>
      <c r="D383" s="194" t="s">
        <v>192</v>
      </c>
      <c r="E383" s="203" t="s">
        <v>19</v>
      </c>
      <c r="F383" s="204" t="s">
        <v>1400</v>
      </c>
      <c r="G383" s="202"/>
      <c r="H383" s="203" t="s">
        <v>19</v>
      </c>
      <c r="I383" s="205"/>
      <c r="J383" s="202"/>
      <c r="K383" s="202"/>
      <c r="L383" s="206"/>
      <c r="M383" s="207"/>
      <c r="N383" s="208"/>
      <c r="O383" s="208"/>
      <c r="P383" s="208"/>
      <c r="Q383" s="208"/>
      <c r="R383" s="208"/>
      <c r="S383" s="208"/>
      <c r="T383" s="209"/>
      <c r="AT383" s="210" t="s">
        <v>192</v>
      </c>
      <c r="AU383" s="210" t="s">
        <v>86</v>
      </c>
      <c r="AV383" s="13" t="s">
        <v>84</v>
      </c>
      <c r="AW383" s="13" t="s">
        <v>37</v>
      </c>
      <c r="AX383" s="13" t="s">
        <v>77</v>
      </c>
      <c r="AY383" s="210" t="s">
        <v>179</v>
      </c>
    </row>
    <row r="384" spans="1:65" s="14" customFormat="1" ht="11.25">
      <c r="B384" s="211"/>
      <c r="C384" s="212"/>
      <c r="D384" s="194" t="s">
        <v>192</v>
      </c>
      <c r="E384" s="213" t="s">
        <v>19</v>
      </c>
      <c r="F384" s="214" t="s">
        <v>1401</v>
      </c>
      <c r="G384" s="212"/>
      <c r="H384" s="215">
        <v>8</v>
      </c>
      <c r="I384" s="216"/>
      <c r="J384" s="212"/>
      <c r="K384" s="212"/>
      <c r="L384" s="217"/>
      <c r="M384" s="218"/>
      <c r="N384" s="219"/>
      <c r="O384" s="219"/>
      <c r="P384" s="219"/>
      <c r="Q384" s="219"/>
      <c r="R384" s="219"/>
      <c r="S384" s="219"/>
      <c r="T384" s="220"/>
      <c r="AT384" s="221" t="s">
        <v>192</v>
      </c>
      <c r="AU384" s="221" t="s">
        <v>86</v>
      </c>
      <c r="AV384" s="14" t="s">
        <v>86</v>
      </c>
      <c r="AW384" s="14" t="s">
        <v>37</v>
      </c>
      <c r="AX384" s="14" t="s">
        <v>77</v>
      </c>
      <c r="AY384" s="221" t="s">
        <v>179</v>
      </c>
    </row>
    <row r="385" spans="1:65" s="13" customFormat="1" ht="11.25">
      <c r="B385" s="201"/>
      <c r="C385" s="202"/>
      <c r="D385" s="194" t="s">
        <v>192</v>
      </c>
      <c r="E385" s="203" t="s">
        <v>19</v>
      </c>
      <c r="F385" s="204" t="s">
        <v>1379</v>
      </c>
      <c r="G385" s="202"/>
      <c r="H385" s="203" t="s">
        <v>19</v>
      </c>
      <c r="I385" s="205"/>
      <c r="J385" s="202"/>
      <c r="K385" s="202"/>
      <c r="L385" s="206"/>
      <c r="M385" s="207"/>
      <c r="N385" s="208"/>
      <c r="O385" s="208"/>
      <c r="P385" s="208"/>
      <c r="Q385" s="208"/>
      <c r="R385" s="208"/>
      <c r="S385" s="208"/>
      <c r="T385" s="209"/>
      <c r="AT385" s="210" t="s">
        <v>192</v>
      </c>
      <c r="AU385" s="210" t="s">
        <v>86</v>
      </c>
      <c r="AV385" s="13" t="s">
        <v>84</v>
      </c>
      <c r="AW385" s="13" t="s">
        <v>37</v>
      </c>
      <c r="AX385" s="13" t="s">
        <v>77</v>
      </c>
      <c r="AY385" s="210" t="s">
        <v>179</v>
      </c>
    </row>
    <row r="386" spans="1:65" s="14" customFormat="1" ht="11.25">
      <c r="B386" s="211"/>
      <c r="C386" s="212"/>
      <c r="D386" s="194" t="s">
        <v>192</v>
      </c>
      <c r="E386" s="213" t="s">
        <v>19</v>
      </c>
      <c r="F386" s="214" t="s">
        <v>1380</v>
      </c>
      <c r="G386" s="212"/>
      <c r="H386" s="215">
        <v>5</v>
      </c>
      <c r="I386" s="216"/>
      <c r="J386" s="212"/>
      <c r="K386" s="212"/>
      <c r="L386" s="217"/>
      <c r="M386" s="218"/>
      <c r="N386" s="219"/>
      <c r="O386" s="219"/>
      <c r="P386" s="219"/>
      <c r="Q386" s="219"/>
      <c r="R386" s="219"/>
      <c r="S386" s="219"/>
      <c r="T386" s="220"/>
      <c r="AT386" s="221" t="s">
        <v>192</v>
      </c>
      <c r="AU386" s="221" t="s">
        <v>86</v>
      </c>
      <c r="AV386" s="14" t="s">
        <v>86</v>
      </c>
      <c r="AW386" s="14" t="s">
        <v>37</v>
      </c>
      <c r="AX386" s="14" t="s">
        <v>77</v>
      </c>
      <c r="AY386" s="221" t="s">
        <v>179</v>
      </c>
    </row>
    <row r="387" spans="1:65" s="14" customFormat="1" ht="11.25">
      <c r="B387" s="211"/>
      <c r="C387" s="212"/>
      <c r="D387" s="194" t="s">
        <v>192</v>
      </c>
      <c r="E387" s="213" t="s">
        <v>19</v>
      </c>
      <c r="F387" s="214" t="s">
        <v>1381</v>
      </c>
      <c r="G387" s="212"/>
      <c r="H387" s="215">
        <v>3</v>
      </c>
      <c r="I387" s="216"/>
      <c r="J387" s="212"/>
      <c r="K387" s="212"/>
      <c r="L387" s="217"/>
      <c r="M387" s="218"/>
      <c r="N387" s="219"/>
      <c r="O387" s="219"/>
      <c r="P387" s="219"/>
      <c r="Q387" s="219"/>
      <c r="R387" s="219"/>
      <c r="S387" s="219"/>
      <c r="T387" s="220"/>
      <c r="AT387" s="221" t="s">
        <v>192</v>
      </c>
      <c r="AU387" s="221" t="s">
        <v>86</v>
      </c>
      <c r="AV387" s="14" t="s">
        <v>86</v>
      </c>
      <c r="AW387" s="14" t="s">
        <v>37</v>
      </c>
      <c r="AX387" s="14" t="s">
        <v>77</v>
      </c>
      <c r="AY387" s="221" t="s">
        <v>179</v>
      </c>
    </row>
    <row r="388" spans="1:65" s="15" customFormat="1" ht="11.25">
      <c r="B388" s="222"/>
      <c r="C388" s="223"/>
      <c r="D388" s="194" t="s">
        <v>192</v>
      </c>
      <c r="E388" s="224" t="s">
        <v>19</v>
      </c>
      <c r="F388" s="225" t="s">
        <v>205</v>
      </c>
      <c r="G388" s="223"/>
      <c r="H388" s="226">
        <v>16</v>
      </c>
      <c r="I388" s="227"/>
      <c r="J388" s="223"/>
      <c r="K388" s="223"/>
      <c r="L388" s="228"/>
      <c r="M388" s="229"/>
      <c r="N388" s="230"/>
      <c r="O388" s="230"/>
      <c r="P388" s="230"/>
      <c r="Q388" s="230"/>
      <c r="R388" s="230"/>
      <c r="S388" s="230"/>
      <c r="T388" s="231"/>
      <c r="AT388" s="232" t="s">
        <v>192</v>
      </c>
      <c r="AU388" s="232" t="s">
        <v>86</v>
      </c>
      <c r="AV388" s="15" t="s">
        <v>186</v>
      </c>
      <c r="AW388" s="15" t="s">
        <v>37</v>
      </c>
      <c r="AX388" s="15" t="s">
        <v>84</v>
      </c>
      <c r="AY388" s="232" t="s">
        <v>179</v>
      </c>
    </row>
    <row r="389" spans="1:65" s="2" customFormat="1" ht="37.9" customHeight="1">
      <c r="A389" s="37"/>
      <c r="B389" s="38"/>
      <c r="C389" s="181" t="s">
        <v>578</v>
      </c>
      <c r="D389" s="181" t="s">
        <v>181</v>
      </c>
      <c r="E389" s="182" t="s">
        <v>587</v>
      </c>
      <c r="F389" s="183" t="s">
        <v>588</v>
      </c>
      <c r="G389" s="184" t="s">
        <v>216</v>
      </c>
      <c r="H389" s="185">
        <v>26</v>
      </c>
      <c r="I389" s="186"/>
      <c r="J389" s="187">
        <f>ROUND(I389*H389,2)</f>
        <v>0</v>
      </c>
      <c r="K389" s="183" t="s">
        <v>185</v>
      </c>
      <c r="L389" s="42"/>
      <c r="M389" s="188" t="s">
        <v>19</v>
      </c>
      <c r="N389" s="189" t="s">
        <v>48</v>
      </c>
      <c r="O389" s="67"/>
      <c r="P389" s="190">
        <f>O389*H389</f>
        <v>0</v>
      </c>
      <c r="Q389" s="190">
        <v>1.4999999999999999E-4</v>
      </c>
      <c r="R389" s="190">
        <f>Q389*H389</f>
        <v>3.8999999999999998E-3</v>
      </c>
      <c r="S389" s="190">
        <v>0</v>
      </c>
      <c r="T389" s="191">
        <f>S389*H389</f>
        <v>0</v>
      </c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R389" s="192" t="s">
        <v>572</v>
      </c>
      <c r="AT389" s="192" t="s">
        <v>181</v>
      </c>
      <c r="AU389" s="192" t="s">
        <v>86</v>
      </c>
      <c r="AY389" s="20" t="s">
        <v>179</v>
      </c>
      <c r="BE389" s="193">
        <f>IF(N389="základní",J389,0)</f>
        <v>0</v>
      </c>
      <c r="BF389" s="193">
        <f>IF(N389="snížená",J389,0)</f>
        <v>0</v>
      </c>
      <c r="BG389" s="193">
        <f>IF(N389="zákl. přenesená",J389,0)</f>
        <v>0</v>
      </c>
      <c r="BH389" s="193">
        <f>IF(N389="sníž. přenesená",J389,0)</f>
        <v>0</v>
      </c>
      <c r="BI389" s="193">
        <f>IF(N389="nulová",J389,0)</f>
        <v>0</v>
      </c>
      <c r="BJ389" s="20" t="s">
        <v>84</v>
      </c>
      <c r="BK389" s="193">
        <f>ROUND(I389*H389,2)</f>
        <v>0</v>
      </c>
      <c r="BL389" s="20" t="s">
        <v>572</v>
      </c>
      <c r="BM389" s="192" t="s">
        <v>589</v>
      </c>
    </row>
    <row r="390" spans="1:65" s="2" customFormat="1" ht="19.5">
      <c r="A390" s="37"/>
      <c r="B390" s="38"/>
      <c r="C390" s="39"/>
      <c r="D390" s="194" t="s">
        <v>188</v>
      </c>
      <c r="E390" s="39"/>
      <c r="F390" s="195" t="s">
        <v>590</v>
      </c>
      <c r="G390" s="39"/>
      <c r="H390" s="39"/>
      <c r="I390" s="196"/>
      <c r="J390" s="39"/>
      <c r="K390" s="39"/>
      <c r="L390" s="42"/>
      <c r="M390" s="197"/>
      <c r="N390" s="198"/>
      <c r="O390" s="67"/>
      <c r="P390" s="67"/>
      <c r="Q390" s="67"/>
      <c r="R390" s="67"/>
      <c r="S390" s="67"/>
      <c r="T390" s="68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T390" s="20" t="s">
        <v>188</v>
      </c>
      <c r="AU390" s="20" t="s">
        <v>86</v>
      </c>
    </row>
    <row r="391" spans="1:65" s="2" customFormat="1" ht="11.25">
      <c r="A391" s="37"/>
      <c r="B391" s="38"/>
      <c r="C391" s="39"/>
      <c r="D391" s="199" t="s">
        <v>190</v>
      </c>
      <c r="E391" s="39"/>
      <c r="F391" s="200" t="s">
        <v>591</v>
      </c>
      <c r="G391" s="39"/>
      <c r="H391" s="39"/>
      <c r="I391" s="196"/>
      <c r="J391" s="39"/>
      <c r="K391" s="39"/>
      <c r="L391" s="42"/>
      <c r="M391" s="197"/>
      <c r="N391" s="198"/>
      <c r="O391" s="67"/>
      <c r="P391" s="67"/>
      <c r="Q391" s="67"/>
      <c r="R391" s="67"/>
      <c r="S391" s="67"/>
      <c r="T391" s="68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T391" s="20" t="s">
        <v>190</v>
      </c>
      <c r="AU391" s="20" t="s">
        <v>86</v>
      </c>
    </row>
    <row r="392" spans="1:65" s="13" customFormat="1" ht="22.5">
      <c r="B392" s="201"/>
      <c r="C392" s="202"/>
      <c r="D392" s="194" t="s">
        <v>192</v>
      </c>
      <c r="E392" s="203" t="s">
        <v>19</v>
      </c>
      <c r="F392" s="204" t="s">
        <v>1402</v>
      </c>
      <c r="G392" s="202"/>
      <c r="H392" s="203" t="s">
        <v>19</v>
      </c>
      <c r="I392" s="205"/>
      <c r="J392" s="202"/>
      <c r="K392" s="202"/>
      <c r="L392" s="206"/>
      <c r="M392" s="207"/>
      <c r="N392" s="208"/>
      <c r="O392" s="208"/>
      <c r="P392" s="208"/>
      <c r="Q392" s="208"/>
      <c r="R392" s="208"/>
      <c r="S392" s="208"/>
      <c r="T392" s="209"/>
      <c r="AT392" s="210" t="s">
        <v>192</v>
      </c>
      <c r="AU392" s="210" t="s">
        <v>86</v>
      </c>
      <c r="AV392" s="13" t="s">
        <v>84</v>
      </c>
      <c r="AW392" s="13" t="s">
        <v>37</v>
      </c>
      <c r="AX392" s="13" t="s">
        <v>77</v>
      </c>
      <c r="AY392" s="210" t="s">
        <v>179</v>
      </c>
    </row>
    <row r="393" spans="1:65" s="14" customFormat="1" ht="11.25">
      <c r="B393" s="211"/>
      <c r="C393" s="212"/>
      <c r="D393" s="194" t="s">
        <v>192</v>
      </c>
      <c r="E393" s="213" t="s">
        <v>19</v>
      </c>
      <c r="F393" s="214" t="s">
        <v>1403</v>
      </c>
      <c r="G393" s="212"/>
      <c r="H393" s="215">
        <v>26</v>
      </c>
      <c r="I393" s="216"/>
      <c r="J393" s="212"/>
      <c r="K393" s="212"/>
      <c r="L393" s="217"/>
      <c r="M393" s="218"/>
      <c r="N393" s="219"/>
      <c r="O393" s="219"/>
      <c r="P393" s="219"/>
      <c r="Q393" s="219"/>
      <c r="R393" s="219"/>
      <c r="S393" s="219"/>
      <c r="T393" s="220"/>
      <c r="AT393" s="221" t="s">
        <v>192</v>
      </c>
      <c r="AU393" s="221" t="s">
        <v>86</v>
      </c>
      <c r="AV393" s="14" t="s">
        <v>86</v>
      </c>
      <c r="AW393" s="14" t="s">
        <v>37</v>
      </c>
      <c r="AX393" s="14" t="s">
        <v>84</v>
      </c>
      <c r="AY393" s="221" t="s">
        <v>179</v>
      </c>
    </row>
    <row r="394" spans="1:65" s="2" customFormat="1" ht="37.9" customHeight="1">
      <c r="A394" s="37"/>
      <c r="B394" s="38"/>
      <c r="C394" s="181" t="s">
        <v>586</v>
      </c>
      <c r="D394" s="181" t="s">
        <v>181</v>
      </c>
      <c r="E394" s="182" t="s">
        <v>595</v>
      </c>
      <c r="F394" s="183" t="s">
        <v>596</v>
      </c>
      <c r="G394" s="184" t="s">
        <v>216</v>
      </c>
      <c r="H394" s="185">
        <v>26</v>
      </c>
      <c r="I394" s="186"/>
      <c r="J394" s="187">
        <f>ROUND(I394*H394,2)</f>
        <v>0</v>
      </c>
      <c r="K394" s="183" t="s">
        <v>185</v>
      </c>
      <c r="L394" s="42"/>
      <c r="M394" s="188" t="s">
        <v>19</v>
      </c>
      <c r="N394" s="189" t="s">
        <v>48</v>
      </c>
      <c r="O394" s="67"/>
      <c r="P394" s="190">
        <f>O394*H394</f>
        <v>0</v>
      </c>
      <c r="Q394" s="190">
        <v>0</v>
      </c>
      <c r="R394" s="190">
        <f>Q394*H394</f>
        <v>0</v>
      </c>
      <c r="S394" s="190">
        <v>0</v>
      </c>
      <c r="T394" s="191">
        <f>S394*H394</f>
        <v>0</v>
      </c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R394" s="192" t="s">
        <v>572</v>
      </c>
      <c r="AT394" s="192" t="s">
        <v>181</v>
      </c>
      <c r="AU394" s="192" t="s">
        <v>86</v>
      </c>
      <c r="AY394" s="20" t="s">
        <v>179</v>
      </c>
      <c r="BE394" s="193">
        <f>IF(N394="základní",J394,0)</f>
        <v>0</v>
      </c>
      <c r="BF394" s="193">
        <f>IF(N394="snížená",J394,0)</f>
        <v>0</v>
      </c>
      <c r="BG394" s="193">
        <f>IF(N394="zákl. přenesená",J394,0)</f>
        <v>0</v>
      </c>
      <c r="BH394" s="193">
        <f>IF(N394="sníž. přenesená",J394,0)</f>
        <v>0</v>
      </c>
      <c r="BI394" s="193">
        <f>IF(N394="nulová",J394,0)</f>
        <v>0</v>
      </c>
      <c r="BJ394" s="20" t="s">
        <v>84</v>
      </c>
      <c r="BK394" s="193">
        <f>ROUND(I394*H394,2)</f>
        <v>0</v>
      </c>
      <c r="BL394" s="20" t="s">
        <v>572</v>
      </c>
      <c r="BM394" s="192" t="s">
        <v>597</v>
      </c>
    </row>
    <row r="395" spans="1:65" s="2" customFormat="1" ht="19.5">
      <c r="A395" s="37"/>
      <c r="B395" s="38"/>
      <c r="C395" s="39"/>
      <c r="D395" s="194" t="s">
        <v>188</v>
      </c>
      <c r="E395" s="39"/>
      <c r="F395" s="195" t="s">
        <v>598</v>
      </c>
      <c r="G395" s="39"/>
      <c r="H395" s="39"/>
      <c r="I395" s="196"/>
      <c r="J395" s="39"/>
      <c r="K395" s="39"/>
      <c r="L395" s="42"/>
      <c r="M395" s="197"/>
      <c r="N395" s="198"/>
      <c r="O395" s="67"/>
      <c r="P395" s="67"/>
      <c r="Q395" s="67"/>
      <c r="R395" s="67"/>
      <c r="S395" s="67"/>
      <c r="T395" s="68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T395" s="20" t="s">
        <v>188</v>
      </c>
      <c r="AU395" s="20" t="s">
        <v>86</v>
      </c>
    </row>
    <row r="396" spans="1:65" s="2" customFormat="1" ht="11.25">
      <c r="A396" s="37"/>
      <c r="B396" s="38"/>
      <c r="C396" s="39"/>
      <c r="D396" s="199" t="s">
        <v>190</v>
      </c>
      <c r="E396" s="39"/>
      <c r="F396" s="200" t="s">
        <v>599</v>
      </c>
      <c r="G396" s="39"/>
      <c r="H396" s="39"/>
      <c r="I396" s="196"/>
      <c r="J396" s="39"/>
      <c r="K396" s="39"/>
      <c r="L396" s="42"/>
      <c r="M396" s="197"/>
      <c r="N396" s="198"/>
      <c r="O396" s="67"/>
      <c r="P396" s="67"/>
      <c r="Q396" s="67"/>
      <c r="R396" s="67"/>
      <c r="S396" s="67"/>
      <c r="T396" s="68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T396" s="20" t="s">
        <v>190</v>
      </c>
      <c r="AU396" s="20" t="s">
        <v>86</v>
      </c>
    </row>
    <row r="397" spans="1:65" s="13" customFormat="1" ht="22.5">
      <c r="B397" s="201"/>
      <c r="C397" s="202"/>
      <c r="D397" s="194" t="s">
        <v>192</v>
      </c>
      <c r="E397" s="203" t="s">
        <v>19</v>
      </c>
      <c r="F397" s="204" t="s">
        <v>1404</v>
      </c>
      <c r="G397" s="202"/>
      <c r="H397" s="203" t="s">
        <v>19</v>
      </c>
      <c r="I397" s="205"/>
      <c r="J397" s="202"/>
      <c r="K397" s="202"/>
      <c r="L397" s="206"/>
      <c r="M397" s="207"/>
      <c r="N397" s="208"/>
      <c r="O397" s="208"/>
      <c r="P397" s="208"/>
      <c r="Q397" s="208"/>
      <c r="R397" s="208"/>
      <c r="S397" s="208"/>
      <c r="T397" s="209"/>
      <c r="AT397" s="210" t="s">
        <v>192</v>
      </c>
      <c r="AU397" s="210" t="s">
        <v>86</v>
      </c>
      <c r="AV397" s="13" t="s">
        <v>84</v>
      </c>
      <c r="AW397" s="13" t="s">
        <v>37</v>
      </c>
      <c r="AX397" s="13" t="s">
        <v>77</v>
      </c>
      <c r="AY397" s="210" t="s">
        <v>179</v>
      </c>
    </row>
    <row r="398" spans="1:65" s="14" customFormat="1" ht="11.25">
      <c r="B398" s="211"/>
      <c r="C398" s="212"/>
      <c r="D398" s="194" t="s">
        <v>192</v>
      </c>
      <c r="E398" s="213" t="s">
        <v>19</v>
      </c>
      <c r="F398" s="214" t="s">
        <v>1403</v>
      </c>
      <c r="G398" s="212"/>
      <c r="H398" s="215">
        <v>26</v>
      </c>
      <c r="I398" s="216"/>
      <c r="J398" s="212"/>
      <c r="K398" s="212"/>
      <c r="L398" s="217"/>
      <c r="M398" s="218"/>
      <c r="N398" s="219"/>
      <c r="O398" s="219"/>
      <c r="P398" s="219"/>
      <c r="Q398" s="219"/>
      <c r="R398" s="219"/>
      <c r="S398" s="219"/>
      <c r="T398" s="220"/>
      <c r="AT398" s="221" t="s">
        <v>192</v>
      </c>
      <c r="AU398" s="221" t="s">
        <v>86</v>
      </c>
      <c r="AV398" s="14" t="s">
        <v>86</v>
      </c>
      <c r="AW398" s="14" t="s">
        <v>37</v>
      </c>
      <c r="AX398" s="14" t="s">
        <v>84</v>
      </c>
      <c r="AY398" s="221" t="s">
        <v>179</v>
      </c>
    </row>
    <row r="399" spans="1:65" s="2" customFormat="1" ht="24.2" customHeight="1">
      <c r="A399" s="37"/>
      <c r="B399" s="38"/>
      <c r="C399" s="181" t="s">
        <v>594</v>
      </c>
      <c r="D399" s="181" t="s">
        <v>181</v>
      </c>
      <c r="E399" s="182" t="s">
        <v>602</v>
      </c>
      <c r="F399" s="183" t="s">
        <v>603</v>
      </c>
      <c r="G399" s="184" t="s">
        <v>216</v>
      </c>
      <c r="H399" s="185">
        <v>26</v>
      </c>
      <c r="I399" s="186"/>
      <c r="J399" s="187">
        <f>ROUND(I399*H399,2)</f>
        <v>0</v>
      </c>
      <c r="K399" s="183" t="s">
        <v>185</v>
      </c>
      <c r="L399" s="42"/>
      <c r="M399" s="188" t="s">
        <v>19</v>
      </c>
      <c r="N399" s="189" t="s">
        <v>48</v>
      </c>
      <c r="O399" s="67"/>
      <c r="P399" s="190">
        <f>O399*H399</f>
        <v>0</v>
      </c>
      <c r="Q399" s="190">
        <v>5.5999999999999995E-4</v>
      </c>
      <c r="R399" s="190">
        <f>Q399*H399</f>
        <v>1.4559999999999998E-2</v>
      </c>
      <c r="S399" s="190">
        <v>0</v>
      </c>
      <c r="T399" s="191">
        <f>S399*H399</f>
        <v>0</v>
      </c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R399" s="192" t="s">
        <v>572</v>
      </c>
      <c r="AT399" s="192" t="s">
        <v>181</v>
      </c>
      <c r="AU399" s="192" t="s">
        <v>86</v>
      </c>
      <c r="AY399" s="20" t="s">
        <v>179</v>
      </c>
      <c r="BE399" s="193">
        <f>IF(N399="základní",J399,0)</f>
        <v>0</v>
      </c>
      <c r="BF399" s="193">
        <f>IF(N399="snížená",J399,0)</f>
        <v>0</v>
      </c>
      <c r="BG399" s="193">
        <f>IF(N399="zákl. přenesená",J399,0)</f>
        <v>0</v>
      </c>
      <c r="BH399" s="193">
        <f>IF(N399="sníž. přenesená",J399,0)</f>
        <v>0</v>
      </c>
      <c r="BI399" s="193">
        <f>IF(N399="nulová",J399,0)</f>
        <v>0</v>
      </c>
      <c r="BJ399" s="20" t="s">
        <v>84</v>
      </c>
      <c r="BK399" s="193">
        <f>ROUND(I399*H399,2)</f>
        <v>0</v>
      </c>
      <c r="BL399" s="20" t="s">
        <v>572</v>
      </c>
      <c r="BM399" s="192" t="s">
        <v>604</v>
      </c>
    </row>
    <row r="400" spans="1:65" s="2" customFormat="1" ht="19.5">
      <c r="A400" s="37"/>
      <c r="B400" s="38"/>
      <c r="C400" s="39"/>
      <c r="D400" s="194" t="s">
        <v>188</v>
      </c>
      <c r="E400" s="39"/>
      <c r="F400" s="195" t="s">
        <v>605</v>
      </c>
      <c r="G400" s="39"/>
      <c r="H400" s="39"/>
      <c r="I400" s="196"/>
      <c r="J400" s="39"/>
      <c r="K400" s="39"/>
      <c r="L400" s="42"/>
      <c r="M400" s="197"/>
      <c r="N400" s="198"/>
      <c r="O400" s="67"/>
      <c r="P400" s="67"/>
      <c r="Q400" s="67"/>
      <c r="R400" s="67"/>
      <c r="S400" s="67"/>
      <c r="T400" s="68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T400" s="20" t="s">
        <v>188</v>
      </c>
      <c r="AU400" s="20" t="s">
        <v>86</v>
      </c>
    </row>
    <row r="401" spans="1:65" s="2" customFormat="1" ht="11.25">
      <c r="A401" s="37"/>
      <c r="B401" s="38"/>
      <c r="C401" s="39"/>
      <c r="D401" s="199" t="s">
        <v>190</v>
      </c>
      <c r="E401" s="39"/>
      <c r="F401" s="200" t="s">
        <v>606</v>
      </c>
      <c r="G401" s="39"/>
      <c r="H401" s="39"/>
      <c r="I401" s="196"/>
      <c r="J401" s="39"/>
      <c r="K401" s="39"/>
      <c r="L401" s="42"/>
      <c r="M401" s="197"/>
      <c r="N401" s="198"/>
      <c r="O401" s="67"/>
      <c r="P401" s="67"/>
      <c r="Q401" s="67"/>
      <c r="R401" s="67"/>
      <c r="S401" s="67"/>
      <c r="T401" s="68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T401" s="20" t="s">
        <v>190</v>
      </c>
      <c r="AU401" s="20" t="s">
        <v>86</v>
      </c>
    </row>
    <row r="402" spans="1:65" s="13" customFormat="1" ht="22.5">
      <c r="B402" s="201"/>
      <c r="C402" s="202"/>
      <c r="D402" s="194" t="s">
        <v>192</v>
      </c>
      <c r="E402" s="203" t="s">
        <v>19</v>
      </c>
      <c r="F402" s="204" t="s">
        <v>1405</v>
      </c>
      <c r="G402" s="202"/>
      <c r="H402" s="203" t="s">
        <v>19</v>
      </c>
      <c r="I402" s="205"/>
      <c r="J402" s="202"/>
      <c r="K402" s="202"/>
      <c r="L402" s="206"/>
      <c r="M402" s="207"/>
      <c r="N402" s="208"/>
      <c r="O402" s="208"/>
      <c r="P402" s="208"/>
      <c r="Q402" s="208"/>
      <c r="R402" s="208"/>
      <c r="S402" s="208"/>
      <c r="T402" s="209"/>
      <c r="AT402" s="210" t="s">
        <v>192</v>
      </c>
      <c r="AU402" s="210" t="s">
        <v>86</v>
      </c>
      <c r="AV402" s="13" t="s">
        <v>84</v>
      </c>
      <c r="AW402" s="13" t="s">
        <v>37</v>
      </c>
      <c r="AX402" s="13" t="s">
        <v>77</v>
      </c>
      <c r="AY402" s="210" t="s">
        <v>179</v>
      </c>
    </row>
    <row r="403" spans="1:65" s="14" customFormat="1" ht="11.25">
      <c r="B403" s="211"/>
      <c r="C403" s="212"/>
      <c r="D403" s="194" t="s">
        <v>192</v>
      </c>
      <c r="E403" s="213" t="s">
        <v>19</v>
      </c>
      <c r="F403" s="214" t="s">
        <v>1403</v>
      </c>
      <c r="G403" s="212"/>
      <c r="H403" s="215">
        <v>26</v>
      </c>
      <c r="I403" s="216"/>
      <c r="J403" s="212"/>
      <c r="K403" s="212"/>
      <c r="L403" s="217"/>
      <c r="M403" s="218"/>
      <c r="N403" s="219"/>
      <c r="O403" s="219"/>
      <c r="P403" s="219"/>
      <c r="Q403" s="219"/>
      <c r="R403" s="219"/>
      <c r="S403" s="219"/>
      <c r="T403" s="220"/>
      <c r="AT403" s="221" t="s">
        <v>192</v>
      </c>
      <c r="AU403" s="221" t="s">
        <v>86</v>
      </c>
      <c r="AV403" s="14" t="s">
        <v>86</v>
      </c>
      <c r="AW403" s="14" t="s">
        <v>37</v>
      </c>
      <c r="AX403" s="14" t="s">
        <v>84</v>
      </c>
      <c r="AY403" s="221" t="s">
        <v>179</v>
      </c>
    </row>
    <row r="404" spans="1:65" s="2" customFormat="1" ht="24.2" customHeight="1">
      <c r="A404" s="37"/>
      <c r="B404" s="38"/>
      <c r="C404" s="181" t="s">
        <v>601</v>
      </c>
      <c r="D404" s="181" t="s">
        <v>181</v>
      </c>
      <c r="E404" s="182" t="s">
        <v>609</v>
      </c>
      <c r="F404" s="183" t="s">
        <v>610</v>
      </c>
      <c r="G404" s="184" t="s">
        <v>184</v>
      </c>
      <c r="H404" s="185">
        <v>16</v>
      </c>
      <c r="I404" s="186"/>
      <c r="J404" s="187">
        <f>ROUND(I404*H404,2)</f>
        <v>0</v>
      </c>
      <c r="K404" s="183" t="s">
        <v>185</v>
      </c>
      <c r="L404" s="42"/>
      <c r="M404" s="188" t="s">
        <v>19</v>
      </c>
      <c r="N404" s="189" t="s">
        <v>48</v>
      </c>
      <c r="O404" s="67"/>
      <c r="P404" s="190">
        <f>O404*H404</f>
        <v>0</v>
      </c>
      <c r="Q404" s="190">
        <v>0</v>
      </c>
      <c r="R404" s="190">
        <f>Q404*H404</f>
        <v>0</v>
      </c>
      <c r="S404" s="190">
        <v>0</v>
      </c>
      <c r="T404" s="191">
        <f>S404*H404</f>
        <v>0</v>
      </c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R404" s="192" t="s">
        <v>572</v>
      </c>
      <c r="AT404" s="192" t="s">
        <v>181</v>
      </c>
      <c r="AU404" s="192" t="s">
        <v>86</v>
      </c>
      <c r="AY404" s="20" t="s">
        <v>179</v>
      </c>
      <c r="BE404" s="193">
        <f>IF(N404="základní",J404,0)</f>
        <v>0</v>
      </c>
      <c r="BF404" s="193">
        <f>IF(N404="snížená",J404,0)</f>
        <v>0</v>
      </c>
      <c r="BG404" s="193">
        <f>IF(N404="zákl. přenesená",J404,0)</f>
        <v>0</v>
      </c>
      <c r="BH404" s="193">
        <f>IF(N404="sníž. přenesená",J404,0)</f>
        <v>0</v>
      </c>
      <c r="BI404" s="193">
        <f>IF(N404="nulová",J404,0)</f>
        <v>0</v>
      </c>
      <c r="BJ404" s="20" t="s">
        <v>84</v>
      </c>
      <c r="BK404" s="193">
        <f>ROUND(I404*H404,2)</f>
        <v>0</v>
      </c>
      <c r="BL404" s="20" t="s">
        <v>572</v>
      </c>
      <c r="BM404" s="192" t="s">
        <v>611</v>
      </c>
    </row>
    <row r="405" spans="1:65" s="2" customFormat="1" ht="29.25">
      <c r="A405" s="37"/>
      <c r="B405" s="38"/>
      <c r="C405" s="39"/>
      <c r="D405" s="194" t="s">
        <v>188</v>
      </c>
      <c r="E405" s="39"/>
      <c r="F405" s="195" t="s">
        <v>612</v>
      </c>
      <c r="G405" s="39"/>
      <c r="H405" s="39"/>
      <c r="I405" s="196"/>
      <c r="J405" s="39"/>
      <c r="K405" s="39"/>
      <c r="L405" s="42"/>
      <c r="M405" s="197"/>
      <c r="N405" s="198"/>
      <c r="O405" s="67"/>
      <c r="P405" s="67"/>
      <c r="Q405" s="67"/>
      <c r="R405" s="67"/>
      <c r="S405" s="67"/>
      <c r="T405" s="68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T405" s="20" t="s">
        <v>188</v>
      </c>
      <c r="AU405" s="20" t="s">
        <v>86</v>
      </c>
    </row>
    <row r="406" spans="1:65" s="2" customFormat="1" ht="11.25">
      <c r="A406" s="37"/>
      <c r="B406" s="38"/>
      <c r="C406" s="39"/>
      <c r="D406" s="199" t="s">
        <v>190</v>
      </c>
      <c r="E406" s="39"/>
      <c r="F406" s="200" t="s">
        <v>613</v>
      </c>
      <c r="G406" s="39"/>
      <c r="H406" s="39"/>
      <c r="I406" s="196"/>
      <c r="J406" s="39"/>
      <c r="K406" s="39"/>
      <c r="L406" s="42"/>
      <c r="M406" s="197"/>
      <c r="N406" s="198"/>
      <c r="O406" s="67"/>
      <c r="P406" s="67"/>
      <c r="Q406" s="67"/>
      <c r="R406" s="67"/>
      <c r="S406" s="67"/>
      <c r="T406" s="68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T406" s="20" t="s">
        <v>190</v>
      </c>
      <c r="AU406" s="20" t="s">
        <v>86</v>
      </c>
    </row>
    <row r="407" spans="1:65" s="13" customFormat="1" ht="11.25">
      <c r="B407" s="201"/>
      <c r="C407" s="202"/>
      <c r="D407" s="194" t="s">
        <v>192</v>
      </c>
      <c r="E407" s="203" t="s">
        <v>19</v>
      </c>
      <c r="F407" s="204" t="s">
        <v>1406</v>
      </c>
      <c r="G407" s="202"/>
      <c r="H407" s="203" t="s">
        <v>19</v>
      </c>
      <c r="I407" s="205"/>
      <c r="J407" s="202"/>
      <c r="K407" s="202"/>
      <c r="L407" s="206"/>
      <c r="M407" s="207"/>
      <c r="N407" s="208"/>
      <c r="O407" s="208"/>
      <c r="P407" s="208"/>
      <c r="Q407" s="208"/>
      <c r="R407" s="208"/>
      <c r="S407" s="208"/>
      <c r="T407" s="209"/>
      <c r="AT407" s="210" t="s">
        <v>192</v>
      </c>
      <c r="AU407" s="210" t="s">
        <v>86</v>
      </c>
      <c r="AV407" s="13" t="s">
        <v>84</v>
      </c>
      <c r="AW407" s="13" t="s">
        <v>37</v>
      </c>
      <c r="AX407" s="13" t="s">
        <v>77</v>
      </c>
      <c r="AY407" s="210" t="s">
        <v>179</v>
      </c>
    </row>
    <row r="408" spans="1:65" s="13" customFormat="1" ht="11.25">
      <c r="B408" s="201"/>
      <c r="C408" s="202"/>
      <c r="D408" s="194" t="s">
        <v>192</v>
      </c>
      <c r="E408" s="203" t="s">
        <v>19</v>
      </c>
      <c r="F408" s="204" t="s">
        <v>1407</v>
      </c>
      <c r="G408" s="202"/>
      <c r="H408" s="203" t="s">
        <v>19</v>
      </c>
      <c r="I408" s="205"/>
      <c r="J408" s="202"/>
      <c r="K408" s="202"/>
      <c r="L408" s="206"/>
      <c r="M408" s="207"/>
      <c r="N408" s="208"/>
      <c r="O408" s="208"/>
      <c r="P408" s="208"/>
      <c r="Q408" s="208"/>
      <c r="R408" s="208"/>
      <c r="S408" s="208"/>
      <c r="T408" s="209"/>
      <c r="AT408" s="210" t="s">
        <v>192</v>
      </c>
      <c r="AU408" s="210" t="s">
        <v>86</v>
      </c>
      <c r="AV408" s="13" t="s">
        <v>84</v>
      </c>
      <c r="AW408" s="13" t="s">
        <v>37</v>
      </c>
      <c r="AX408" s="13" t="s">
        <v>77</v>
      </c>
      <c r="AY408" s="210" t="s">
        <v>179</v>
      </c>
    </row>
    <row r="409" spans="1:65" s="14" customFormat="1" ht="11.25">
      <c r="B409" s="211"/>
      <c r="C409" s="212"/>
      <c r="D409" s="194" t="s">
        <v>192</v>
      </c>
      <c r="E409" s="213" t="s">
        <v>19</v>
      </c>
      <c r="F409" s="214" t="s">
        <v>1378</v>
      </c>
      <c r="G409" s="212"/>
      <c r="H409" s="215">
        <v>8</v>
      </c>
      <c r="I409" s="216"/>
      <c r="J409" s="212"/>
      <c r="K409" s="212"/>
      <c r="L409" s="217"/>
      <c r="M409" s="218"/>
      <c r="N409" s="219"/>
      <c r="O409" s="219"/>
      <c r="P409" s="219"/>
      <c r="Q409" s="219"/>
      <c r="R409" s="219"/>
      <c r="S409" s="219"/>
      <c r="T409" s="220"/>
      <c r="AT409" s="221" t="s">
        <v>192</v>
      </c>
      <c r="AU409" s="221" t="s">
        <v>86</v>
      </c>
      <c r="AV409" s="14" t="s">
        <v>86</v>
      </c>
      <c r="AW409" s="14" t="s">
        <v>37</v>
      </c>
      <c r="AX409" s="14" t="s">
        <v>77</v>
      </c>
      <c r="AY409" s="221" t="s">
        <v>179</v>
      </c>
    </row>
    <row r="410" spans="1:65" s="13" customFormat="1" ht="11.25">
      <c r="B410" s="201"/>
      <c r="C410" s="202"/>
      <c r="D410" s="194" t="s">
        <v>192</v>
      </c>
      <c r="E410" s="203" t="s">
        <v>19</v>
      </c>
      <c r="F410" s="204" t="s">
        <v>1379</v>
      </c>
      <c r="G410" s="202"/>
      <c r="H410" s="203" t="s">
        <v>19</v>
      </c>
      <c r="I410" s="205"/>
      <c r="J410" s="202"/>
      <c r="K410" s="202"/>
      <c r="L410" s="206"/>
      <c r="M410" s="207"/>
      <c r="N410" s="208"/>
      <c r="O410" s="208"/>
      <c r="P410" s="208"/>
      <c r="Q410" s="208"/>
      <c r="R410" s="208"/>
      <c r="S410" s="208"/>
      <c r="T410" s="209"/>
      <c r="AT410" s="210" t="s">
        <v>192</v>
      </c>
      <c r="AU410" s="210" t="s">
        <v>86</v>
      </c>
      <c r="AV410" s="13" t="s">
        <v>84</v>
      </c>
      <c r="AW410" s="13" t="s">
        <v>37</v>
      </c>
      <c r="AX410" s="13" t="s">
        <v>77</v>
      </c>
      <c r="AY410" s="210" t="s">
        <v>179</v>
      </c>
    </row>
    <row r="411" spans="1:65" s="14" customFormat="1" ht="11.25">
      <c r="B411" s="211"/>
      <c r="C411" s="212"/>
      <c r="D411" s="194" t="s">
        <v>192</v>
      </c>
      <c r="E411" s="213" t="s">
        <v>19</v>
      </c>
      <c r="F411" s="214" t="s">
        <v>1380</v>
      </c>
      <c r="G411" s="212"/>
      <c r="H411" s="215">
        <v>5</v>
      </c>
      <c r="I411" s="216"/>
      <c r="J411" s="212"/>
      <c r="K411" s="212"/>
      <c r="L411" s="217"/>
      <c r="M411" s="218"/>
      <c r="N411" s="219"/>
      <c r="O411" s="219"/>
      <c r="P411" s="219"/>
      <c r="Q411" s="219"/>
      <c r="R411" s="219"/>
      <c r="S411" s="219"/>
      <c r="T411" s="220"/>
      <c r="AT411" s="221" t="s">
        <v>192</v>
      </c>
      <c r="AU411" s="221" t="s">
        <v>86</v>
      </c>
      <c r="AV411" s="14" t="s">
        <v>86</v>
      </c>
      <c r="AW411" s="14" t="s">
        <v>37</v>
      </c>
      <c r="AX411" s="14" t="s">
        <v>77</v>
      </c>
      <c r="AY411" s="221" t="s">
        <v>179</v>
      </c>
    </row>
    <row r="412" spans="1:65" s="14" customFormat="1" ht="11.25">
      <c r="B412" s="211"/>
      <c r="C412" s="212"/>
      <c r="D412" s="194" t="s">
        <v>192</v>
      </c>
      <c r="E412" s="213" t="s">
        <v>19</v>
      </c>
      <c r="F412" s="214" t="s">
        <v>1381</v>
      </c>
      <c r="G412" s="212"/>
      <c r="H412" s="215">
        <v>3</v>
      </c>
      <c r="I412" s="216"/>
      <c r="J412" s="212"/>
      <c r="K412" s="212"/>
      <c r="L412" s="217"/>
      <c r="M412" s="218"/>
      <c r="N412" s="219"/>
      <c r="O412" s="219"/>
      <c r="P412" s="219"/>
      <c r="Q412" s="219"/>
      <c r="R412" s="219"/>
      <c r="S412" s="219"/>
      <c r="T412" s="220"/>
      <c r="AT412" s="221" t="s">
        <v>192</v>
      </c>
      <c r="AU412" s="221" t="s">
        <v>86</v>
      </c>
      <c r="AV412" s="14" t="s">
        <v>86</v>
      </c>
      <c r="AW412" s="14" t="s">
        <v>37</v>
      </c>
      <c r="AX412" s="14" t="s">
        <v>77</v>
      </c>
      <c r="AY412" s="221" t="s">
        <v>179</v>
      </c>
    </row>
    <row r="413" spans="1:65" s="15" customFormat="1" ht="11.25">
      <c r="B413" s="222"/>
      <c r="C413" s="223"/>
      <c r="D413" s="194" t="s">
        <v>192</v>
      </c>
      <c r="E413" s="224" t="s">
        <v>19</v>
      </c>
      <c r="F413" s="225" t="s">
        <v>205</v>
      </c>
      <c r="G413" s="223"/>
      <c r="H413" s="226">
        <v>16</v>
      </c>
      <c r="I413" s="227"/>
      <c r="J413" s="223"/>
      <c r="K413" s="223"/>
      <c r="L413" s="228"/>
      <c r="M413" s="229"/>
      <c r="N413" s="230"/>
      <c r="O413" s="230"/>
      <c r="P413" s="230"/>
      <c r="Q413" s="230"/>
      <c r="R413" s="230"/>
      <c r="S413" s="230"/>
      <c r="T413" s="231"/>
      <c r="AT413" s="232" t="s">
        <v>192</v>
      </c>
      <c r="AU413" s="232" t="s">
        <v>86</v>
      </c>
      <c r="AV413" s="15" t="s">
        <v>186</v>
      </c>
      <c r="AW413" s="15" t="s">
        <v>37</v>
      </c>
      <c r="AX413" s="15" t="s">
        <v>84</v>
      </c>
      <c r="AY413" s="232" t="s">
        <v>179</v>
      </c>
    </row>
    <row r="414" spans="1:65" s="2" customFormat="1" ht="16.5" customHeight="1">
      <c r="A414" s="37"/>
      <c r="B414" s="38"/>
      <c r="C414" s="181" t="s">
        <v>608</v>
      </c>
      <c r="D414" s="181" t="s">
        <v>181</v>
      </c>
      <c r="E414" s="182" t="s">
        <v>616</v>
      </c>
      <c r="F414" s="183" t="s">
        <v>617</v>
      </c>
      <c r="G414" s="184" t="s">
        <v>184</v>
      </c>
      <c r="H414" s="185">
        <v>16</v>
      </c>
      <c r="I414" s="186"/>
      <c r="J414" s="187">
        <f>ROUND(I414*H414,2)</f>
        <v>0</v>
      </c>
      <c r="K414" s="183" t="s">
        <v>185</v>
      </c>
      <c r="L414" s="42"/>
      <c r="M414" s="188" t="s">
        <v>19</v>
      </c>
      <c r="N414" s="189" t="s">
        <v>48</v>
      </c>
      <c r="O414" s="67"/>
      <c r="P414" s="190">
        <f>O414*H414</f>
        <v>0</v>
      </c>
      <c r="Q414" s="190">
        <v>3.0000000000000001E-5</v>
      </c>
      <c r="R414" s="190">
        <f>Q414*H414</f>
        <v>4.8000000000000001E-4</v>
      </c>
      <c r="S414" s="190">
        <v>0</v>
      </c>
      <c r="T414" s="191">
        <f>S414*H414</f>
        <v>0</v>
      </c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R414" s="192" t="s">
        <v>572</v>
      </c>
      <c r="AT414" s="192" t="s">
        <v>181</v>
      </c>
      <c r="AU414" s="192" t="s">
        <v>86</v>
      </c>
      <c r="AY414" s="20" t="s">
        <v>179</v>
      </c>
      <c r="BE414" s="193">
        <f>IF(N414="základní",J414,0)</f>
        <v>0</v>
      </c>
      <c r="BF414" s="193">
        <f>IF(N414="snížená",J414,0)</f>
        <v>0</v>
      </c>
      <c r="BG414" s="193">
        <f>IF(N414="zákl. přenesená",J414,0)</f>
        <v>0</v>
      </c>
      <c r="BH414" s="193">
        <f>IF(N414="sníž. přenesená",J414,0)</f>
        <v>0</v>
      </c>
      <c r="BI414" s="193">
        <f>IF(N414="nulová",J414,0)</f>
        <v>0</v>
      </c>
      <c r="BJ414" s="20" t="s">
        <v>84</v>
      </c>
      <c r="BK414" s="193">
        <f>ROUND(I414*H414,2)</f>
        <v>0</v>
      </c>
      <c r="BL414" s="20" t="s">
        <v>572</v>
      </c>
      <c r="BM414" s="192" t="s">
        <v>618</v>
      </c>
    </row>
    <row r="415" spans="1:65" s="2" customFormat="1" ht="19.5">
      <c r="A415" s="37"/>
      <c r="B415" s="38"/>
      <c r="C415" s="39"/>
      <c r="D415" s="194" t="s">
        <v>188</v>
      </c>
      <c r="E415" s="39"/>
      <c r="F415" s="195" t="s">
        <v>619</v>
      </c>
      <c r="G415" s="39"/>
      <c r="H415" s="39"/>
      <c r="I415" s="196"/>
      <c r="J415" s="39"/>
      <c r="K415" s="39"/>
      <c r="L415" s="42"/>
      <c r="M415" s="197"/>
      <c r="N415" s="198"/>
      <c r="O415" s="67"/>
      <c r="P415" s="67"/>
      <c r="Q415" s="67"/>
      <c r="R415" s="67"/>
      <c r="S415" s="67"/>
      <c r="T415" s="68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T415" s="20" t="s">
        <v>188</v>
      </c>
      <c r="AU415" s="20" t="s">
        <v>86</v>
      </c>
    </row>
    <row r="416" spans="1:65" s="2" customFormat="1" ht="11.25">
      <c r="A416" s="37"/>
      <c r="B416" s="38"/>
      <c r="C416" s="39"/>
      <c r="D416" s="199" t="s">
        <v>190</v>
      </c>
      <c r="E416" s="39"/>
      <c r="F416" s="200" t="s">
        <v>620</v>
      </c>
      <c r="G416" s="39"/>
      <c r="H416" s="39"/>
      <c r="I416" s="196"/>
      <c r="J416" s="39"/>
      <c r="K416" s="39"/>
      <c r="L416" s="42"/>
      <c r="M416" s="197"/>
      <c r="N416" s="198"/>
      <c r="O416" s="67"/>
      <c r="P416" s="67"/>
      <c r="Q416" s="67"/>
      <c r="R416" s="67"/>
      <c r="S416" s="67"/>
      <c r="T416" s="68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T416" s="20" t="s">
        <v>190</v>
      </c>
      <c r="AU416" s="20" t="s">
        <v>86</v>
      </c>
    </row>
    <row r="417" spans="1:65" s="13" customFormat="1" ht="22.5">
      <c r="B417" s="201"/>
      <c r="C417" s="202"/>
      <c r="D417" s="194" t="s">
        <v>192</v>
      </c>
      <c r="E417" s="203" t="s">
        <v>19</v>
      </c>
      <c r="F417" s="204" t="s">
        <v>1408</v>
      </c>
      <c r="G417" s="202"/>
      <c r="H417" s="203" t="s">
        <v>19</v>
      </c>
      <c r="I417" s="205"/>
      <c r="J417" s="202"/>
      <c r="K417" s="202"/>
      <c r="L417" s="206"/>
      <c r="M417" s="207"/>
      <c r="N417" s="208"/>
      <c r="O417" s="208"/>
      <c r="P417" s="208"/>
      <c r="Q417" s="208"/>
      <c r="R417" s="208"/>
      <c r="S417" s="208"/>
      <c r="T417" s="209"/>
      <c r="AT417" s="210" t="s">
        <v>192</v>
      </c>
      <c r="AU417" s="210" t="s">
        <v>86</v>
      </c>
      <c r="AV417" s="13" t="s">
        <v>84</v>
      </c>
      <c r="AW417" s="13" t="s">
        <v>37</v>
      </c>
      <c r="AX417" s="13" t="s">
        <v>77</v>
      </c>
      <c r="AY417" s="210" t="s">
        <v>179</v>
      </c>
    </row>
    <row r="418" spans="1:65" s="13" customFormat="1" ht="11.25">
      <c r="B418" s="201"/>
      <c r="C418" s="202"/>
      <c r="D418" s="194" t="s">
        <v>192</v>
      </c>
      <c r="E418" s="203" t="s">
        <v>19</v>
      </c>
      <c r="F418" s="204" t="s">
        <v>1407</v>
      </c>
      <c r="G418" s="202"/>
      <c r="H418" s="203" t="s">
        <v>19</v>
      </c>
      <c r="I418" s="205"/>
      <c r="J418" s="202"/>
      <c r="K418" s="202"/>
      <c r="L418" s="206"/>
      <c r="M418" s="207"/>
      <c r="N418" s="208"/>
      <c r="O418" s="208"/>
      <c r="P418" s="208"/>
      <c r="Q418" s="208"/>
      <c r="R418" s="208"/>
      <c r="S418" s="208"/>
      <c r="T418" s="209"/>
      <c r="AT418" s="210" t="s">
        <v>192</v>
      </c>
      <c r="AU418" s="210" t="s">
        <v>86</v>
      </c>
      <c r="AV418" s="13" t="s">
        <v>84</v>
      </c>
      <c r="AW418" s="13" t="s">
        <v>37</v>
      </c>
      <c r="AX418" s="13" t="s">
        <v>77</v>
      </c>
      <c r="AY418" s="210" t="s">
        <v>179</v>
      </c>
    </row>
    <row r="419" spans="1:65" s="14" customFormat="1" ht="11.25">
      <c r="B419" s="211"/>
      <c r="C419" s="212"/>
      <c r="D419" s="194" t="s">
        <v>192</v>
      </c>
      <c r="E419" s="213" t="s">
        <v>19</v>
      </c>
      <c r="F419" s="214" t="s">
        <v>1378</v>
      </c>
      <c r="G419" s="212"/>
      <c r="H419" s="215">
        <v>8</v>
      </c>
      <c r="I419" s="216"/>
      <c r="J419" s="212"/>
      <c r="K419" s="212"/>
      <c r="L419" s="217"/>
      <c r="M419" s="218"/>
      <c r="N419" s="219"/>
      <c r="O419" s="219"/>
      <c r="P419" s="219"/>
      <c r="Q419" s="219"/>
      <c r="R419" s="219"/>
      <c r="S419" s="219"/>
      <c r="T419" s="220"/>
      <c r="AT419" s="221" t="s">
        <v>192</v>
      </c>
      <c r="AU419" s="221" t="s">
        <v>86</v>
      </c>
      <c r="AV419" s="14" t="s">
        <v>86</v>
      </c>
      <c r="AW419" s="14" t="s">
        <v>37</v>
      </c>
      <c r="AX419" s="14" t="s">
        <v>77</v>
      </c>
      <c r="AY419" s="221" t="s">
        <v>179</v>
      </c>
    </row>
    <row r="420" spans="1:65" s="13" customFormat="1" ht="11.25">
      <c r="B420" s="201"/>
      <c r="C420" s="202"/>
      <c r="D420" s="194" t="s">
        <v>192</v>
      </c>
      <c r="E420" s="203" t="s">
        <v>19</v>
      </c>
      <c r="F420" s="204" t="s">
        <v>1379</v>
      </c>
      <c r="G420" s="202"/>
      <c r="H420" s="203" t="s">
        <v>19</v>
      </c>
      <c r="I420" s="205"/>
      <c r="J420" s="202"/>
      <c r="K420" s="202"/>
      <c r="L420" s="206"/>
      <c r="M420" s="207"/>
      <c r="N420" s="208"/>
      <c r="O420" s="208"/>
      <c r="P420" s="208"/>
      <c r="Q420" s="208"/>
      <c r="R420" s="208"/>
      <c r="S420" s="208"/>
      <c r="T420" s="209"/>
      <c r="AT420" s="210" t="s">
        <v>192</v>
      </c>
      <c r="AU420" s="210" t="s">
        <v>86</v>
      </c>
      <c r="AV420" s="13" t="s">
        <v>84</v>
      </c>
      <c r="AW420" s="13" t="s">
        <v>37</v>
      </c>
      <c r="AX420" s="13" t="s">
        <v>77</v>
      </c>
      <c r="AY420" s="210" t="s">
        <v>179</v>
      </c>
    </row>
    <row r="421" spans="1:65" s="14" customFormat="1" ht="11.25">
      <c r="B421" s="211"/>
      <c r="C421" s="212"/>
      <c r="D421" s="194" t="s">
        <v>192</v>
      </c>
      <c r="E421" s="213" t="s">
        <v>19</v>
      </c>
      <c r="F421" s="214" t="s">
        <v>1380</v>
      </c>
      <c r="G421" s="212"/>
      <c r="H421" s="215">
        <v>5</v>
      </c>
      <c r="I421" s="216"/>
      <c r="J421" s="212"/>
      <c r="K421" s="212"/>
      <c r="L421" s="217"/>
      <c r="M421" s="218"/>
      <c r="N421" s="219"/>
      <c r="O421" s="219"/>
      <c r="P421" s="219"/>
      <c r="Q421" s="219"/>
      <c r="R421" s="219"/>
      <c r="S421" s="219"/>
      <c r="T421" s="220"/>
      <c r="AT421" s="221" t="s">
        <v>192</v>
      </c>
      <c r="AU421" s="221" t="s">
        <v>86</v>
      </c>
      <c r="AV421" s="14" t="s">
        <v>86</v>
      </c>
      <c r="AW421" s="14" t="s">
        <v>37</v>
      </c>
      <c r="AX421" s="14" t="s">
        <v>77</v>
      </c>
      <c r="AY421" s="221" t="s">
        <v>179</v>
      </c>
    </row>
    <row r="422" spans="1:65" s="14" customFormat="1" ht="11.25">
      <c r="B422" s="211"/>
      <c r="C422" s="212"/>
      <c r="D422" s="194" t="s">
        <v>192</v>
      </c>
      <c r="E422" s="213" t="s">
        <v>19</v>
      </c>
      <c r="F422" s="214" t="s">
        <v>1381</v>
      </c>
      <c r="G422" s="212"/>
      <c r="H422" s="215">
        <v>3</v>
      </c>
      <c r="I422" s="216"/>
      <c r="J422" s="212"/>
      <c r="K422" s="212"/>
      <c r="L422" s="217"/>
      <c r="M422" s="218"/>
      <c r="N422" s="219"/>
      <c r="O422" s="219"/>
      <c r="P422" s="219"/>
      <c r="Q422" s="219"/>
      <c r="R422" s="219"/>
      <c r="S422" s="219"/>
      <c r="T422" s="220"/>
      <c r="AT422" s="221" t="s">
        <v>192</v>
      </c>
      <c r="AU422" s="221" t="s">
        <v>86</v>
      </c>
      <c r="AV422" s="14" t="s">
        <v>86</v>
      </c>
      <c r="AW422" s="14" t="s">
        <v>37</v>
      </c>
      <c r="AX422" s="14" t="s">
        <v>77</v>
      </c>
      <c r="AY422" s="221" t="s">
        <v>179</v>
      </c>
    </row>
    <row r="423" spans="1:65" s="15" customFormat="1" ht="11.25">
      <c r="B423" s="222"/>
      <c r="C423" s="223"/>
      <c r="D423" s="194" t="s">
        <v>192</v>
      </c>
      <c r="E423" s="224" t="s">
        <v>19</v>
      </c>
      <c r="F423" s="225" t="s">
        <v>205</v>
      </c>
      <c r="G423" s="223"/>
      <c r="H423" s="226">
        <v>16</v>
      </c>
      <c r="I423" s="227"/>
      <c r="J423" s="223"/>
      <c r="K423" s="223"/>
      <c r="L423" s="228"/>
      <c r="M423" s="229"/>
      <c r="N423" s="230"/>
      <c r="O423" s="230"/>
      <c r="P423" s="230"/>
      <c r="Q423" s="230"/>
      <c r="R423" s="230"/>
      <c r="S423" s="230"/>
      <c r="T423" s="231"/>
      <c r="AT423" s="232" t="s">
        <v>192</v>
      </c>
      <c r="AU423" s="232" t="s">
        <v>86</v>
      </c>
      <c r="AV423" s="15" t="s">
        <v>186</v>
      </c>
      <c r="AW423" s="15" t="s">
        <v>37</v>
      </c>
      <c r="AX423" s="15" t="s">
        <v>84</v>
      </c>
      <c r="AY423" s="232" t="s">
        <v>179</v>
      </c>
    </row>
    <row r="424" spans="1:65" s="2" customFormat="1" ht="44.25" customHeight="1">
      <c r="A424" s="37"/>
      <c r="B424" s="38"/>
      <c r="C424" s="181" t="s">
        <v>615</v>
      </c>
      <c r="D424" s="181" t="s">
        <v>181</v>
      </c>
      <c r="E424" s="182" t="s">
        <v>623</v>
      </c>
      <c r="F424" s="183" t="s">
        <v>624</v>
      </c>
      <c r="G424" s="184" t="s">
        <v>184</v>
      </c>
      <c r="H424" s="185">
        <v>44</v>
      </c>
      <c r="I424" s="186"/>
      <c r="J424" s="187">
        <f>ROUND(I424*H424,2)</f>
        <v>0</v>
      </c>
      <c r="K424" s="183" t="s">
        <v>185</v>
      </c>
      <c r="L424" s="42"/>
      <c r="M424" s="188" t="s">
        <v>19</v>
      </c>
      <c r="N424" s="189" t="s">
        <v>48</v>
      </c>
      <c r="O424" s="67"/>
      <c r="P424" s="190">
        <f>O424*H424</f>
        <v>0</v>
      </c>
      <c r="Q424" s="190">
        <v>2.0000000000000002E-5</v>
      </c>
      <c r="R424" s="190">
        <f>Q424*H424</f>
        <v>8.8000000000000003E-4</v>
      </c>
      <c r="S424" s="190">
        <v>0</v>
      </c>
      <c r="T424" s="191">
        <f>S424*H424</f>
        <v>0</v>
      </c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R424" s="192" t="s">
        <v>572</v>
      </c>
      <c r="AT424" s="192" t="s">
        <v>181</v>
      </c>
      <c r="AU424" s="192" t="s">
        <v>86</v>
      </c>
      <c r="AY424" s="20" t="s">
        <v>179</v>
      </c>
      <c r="BE424" s="193">
        <f>IF(N424="základní",J424,0)</f>
        <v>0</v>
      </c>
      <c r="BF424" s="193">
        <f>IF(N424="snížená",J424,0)</f>
        <v>0</v>
      </c>
      <c r="BG424" s="193">
        <f>IF(N424="zákl. přenesená",J424,0)</f>
        <v>0</v>
      </c>
      <c r="BH424" s="193">
        <f>IF(N424="sníž. přenesená",J424,0)</f>
        <v>0</v>
      </c>
      <c r="BI424" s="193">
        <f>IF(N424="nulová",J424,0)</f>
        <v>0</v>
      </c>
      <c r="BJ424" s="20" t="s">
        <v>84</v>
      </c>
      <c r="BK424" s="193">
        <f>ROUND(I424*H424,2)</f>
        <v>0</v>
      </c>
      <c r="BL424" s="20" t="s">
        <v>572</v>
      </c>
      <c r="BM424" s="192" t="s">
        <v>625</v>
      </c>
    </row>
    <row r="425" spans="1:65" s="2" customFormat="1" ht="29.25">
      <c r="A425" s="37"/>
      <c r="B425" s="38"/>
      <c r="C425" s="39"/>
      <c r="D425" s="194" t="s">
        <v>188</v>
      </c>
      <c r="E425" s="39"/>
      <c r="F425" s="195" t="s">
        <v>626</v>
      </c>
      <c r="G425" s="39"/>
      <c r="H425" s="39"/>
      <c r="I425" s="196"/>
      <c r="J425" s="39"/>
      <c r="K425" s="39"/>
      <c r="L425" s="42"/>
      <c r="M425" s="197"/>
      <c r="N425" s="198"/>
      <c r="O425" s="67"/>
      <c r="P425" s="67"/>
      <c r="Q425" s="67"/>
      <c r="R425" s="67"/>
      <c r="S425" s="67"/>
      <c r="T425" s="68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T425" s="20" t="s">
        <v>188</v>
      </c>
      <c r="AU425" s="20" t="s">
        <v>86</v>
      </c>
    </row>
    <row r="426" spans="1:65" s="2" customFormat="1" ht="11.25">
      <c r="A426" s="37"/>
      <c r="B426" s="38"/>
      <c r="C426" s="39"/>
      <c r="D426" s="199" t="s">
        <v>190</v>
      </c>
      <c r="E426" s="39"/>
      <c r="F426" s="200" t="s">
        <v>627</v>
      </c>
      <c r="G426" s="39"/>
      <c r="H426" s="39"/>
      <c r="I426" s="196"/>
      <c r="J426" s="39"/>
      <c r="K426" s="39"/>
      <c r="L426" s="42"/>
      <c r="M426" s="197"/>
      <c r="N426" s="198"/>
      <c r="O426" s="67"/>
      <c r="P426" s="67"/>
      <c r="Q426" s="67"/>
      <c r="R426" s="67"/>
      <c r="S426" s="67"/>
      <c r="T426" s="68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T426" s="20" t="s">
        <v>190</v>
      </c>
      <c r="AU426" s="20" t="s">
        <v>86</v>
      </c>
    </row>
    <row r="427" spans="1:65" s="13" customFormat="1" ht="22.5">
      <c r="B427" s="201"/>
      <c r="C427" s="202"/>
      <c r="D427" s="194" t="s">
        <v>192</v>
      </c>
      <c r="E427" s="203" t="s">
        <v>19</v>
      </c>
      <c r="F427" s="204" t="s">
        <v>628</v>
      </c>
      <c r="G427" s="202"/>
      <c r="H427" s="203" t="s">
        <v>19</v>
      </c>
      <c r="I427" s="205"/>
      <c r="J427" s="202"/>
      <c r="K427" s="202"/>
      <c r="L427" s="206"/>
      <c r="M427" s="207"/>
      <c r="N427" s="208"/>
      <c r="O427" s="208"/>
      <c r="P427" s="208"/>
      <c r="Q427" s="208"/>
      <c r="R427" s="208"/>
      <c r="S427" s="208"/>
      <c r="T427" s="209"/>
      <c r="AT427" s="210" t="s">
        <v>192</v>
      </c>
      <c r="AU427" s="210" t="s">
        <v>86</v>
      </c>
      <c r="AV427" s="13" t="s">
        <v>84</v>
      </c>
      <c r="AW427" s="13" t="s">
        <v>37</v>
      </c>
      <c r="AX427" s="13" t="s">
        <v>77</v>
      </c>
      <c r="AY427" s="210" t="s">
        <v>179</v>
      </c>
    </row>
    <row r="428" spans="1:65" s="13" customFormat="1" ht="11.25">
      <c r="B428" s="201"/>
      <c r="C428" s="202"/>
      <c r="D428" s="194" t="s">
        <v>192</v>
      </c>
      <c r="E428" s="203" t="s">
        <v>19</v>
      </c>
      <c r="F428" s="204" t="s">
        <v>1409</v>
      </c>
      <c r="G428" s="202"/>
      <c r="H428" s="203" t="s">
        <v>19</v>
      </c>
      <c r="I428" s="205"/>
      <c r="J428" s="202"/>
      <c r="K428" s="202"/>
      <c r="L428" s="206"/>
      <c r="M428" s="207"/>
      <c r="N428" s="208"/>
      <c r="O428" s="208"/>
      <c r="P428" s="208"/>
      <c r="Q428" s="208"/>
      <c r="R428" s="208"/>
      <c r="S428" s="208"/>
      <c r="T428" s="209"/>
      <c r="AT428" s="210" t="s">
        <v>192</v>
      </c>
      <c r="AU428" s="210" t="s">
        <v>86</v>
      </c>
      <c r="AV428" s="13" t="s">
        <v>84</v>
      </c>
      <c r="AW428" s="13" t="s">
        <v>37</v>
      </c>
      <c r="AX428" s="13" t="s">
        <v>77</v>
      </c>
      <c r="AY428" s="210" t="s">
        <v>179</v>
      </c>
    </row>
    <row r="429" spans="1:65" s="14" customFormat="1" ht="11.25">
      <c r="B429" s="211"/>
      <c r="C429" s="212"/>
      <c r="D429" s="194" t="s">
        <v>192</v>
      </c>
      <c r="E429" s="213" t="s">
        <v>19</v>
      </c>
      <c r="F429" s="214" t="s">
        <v>1410</v>
      </c>
      <c r="G429" s="212"/>
      <c r="H429" s="215">
        <v>20</v>
      </c>
      <c r="I429" s="216"/>
      <c r="J429" s="212"/>
      <c r="K429" s="212"/>
      <c r="L429" s="217"/>
      <c r="M429" s="218"/>
      <c r="N429" s="219"/>
      <c r="O429" s="219"/>
      <c r="P429" s="219"/>
      <c r="Q429" s="219"/>
      <c r="R429" s="219"/>
      <c r="S429" s="219"/>
      <c r="T429" s="220"/>
      <c r="AT429" s="221" t="s">
        <v>192</v>
      </c>
      <c r="AU429" s="221" t="s">
        <v>86</v>
      </c>
      <c r="AV429" s="14" t="s">
        <v>86</v>
      </c>
      <c r="AW429" s="14" t="s">
        <v>37</v>
      </c>
      <c r="AX429" s="14" t="s">
        <v>77</v>
      </c>
      <c r="AY429" s="221" t="s">
        <v>179</v>
      </c>
    </row>
    <row r="430" spans="1:65" s="13" customFormat="1" ht="11.25">
      <c r="B430" s="201"/>
      <c r="C430" s="202"/>
      <c r="D430" s="194" t="s">
        <v>192</v>
      </c>
      <c r="E430" s="203" t="s">
        <v>19</v>
      </c>
      <c r="F430" s="204" t="s">
        <v>1411</v>
      </c>
      <c r="G430" s="202"/>
      <c r="H430" s="203" t="s">
        <v>19</v>
      </c>
      <c r="I430" s="205"/>
      <c r="J430" s="202"/>
      <c r="K430" s="202"/>
      <c r="L430" s="206"/>
      <c r="M430" s="207"/>
      <c r="N430" s="208"/>
      <c r="O430" s="208"/>
      <c r="P430" s="208"/>
      <c r="Q430" s="208"/>
      <c r="R430" s="208"/>
      <c r="S430" s="208"/>
      <c r="T430" s="209"/>
      <c r="AT430" s="210" t="s">
        <v>192</v>
      </c>
      <c r="AU430" s="210" t="s">
        <v>86</v>
      </c>
      <c r="AV430" s="13" t="s">
        <v>84</v>
      </c>
      <c r="AW430" s="13" t="s">
        <v>37</v>
      </c>
      <c r="AX430" s="13" t="s">
        <v>77</v>
      </c>
      <c r="AY430" s="210" t="s">
        <v>179</v>
      </c>
    </row>
    <row r="431" spans="1:65" s="14" customFormat="1" ht="22.5">
      <c r="B431" s="211"/>
      <c r="C431" s="212"/>
      <c r="D431" s="194" t="s">
        <v>192</v>
      </c>
      <c r="E431" s="213" t="s">
        <v>19</v>
      </c>
      <c r="F431" s="214" t="s">
        <v>1412</v>
      </c>
      <c r="G431" s="212"/>
      <c r="H431" s="215">
        <v>13</v>
      </c>
      <c r="I431" s="216"/>
      <c r="J431" s="212"/>
      <c r="K431" s="212"/>
      <c r="L431" s="217"/>
      <c r="M431" s="218"/>
      <c r="N431" s="219"/>
      <c r="O431" s="219"/>
      <c r="P431" s="219"/>
      <c r="Q431" s="219"/>
      <c r="R431" s="219"/>
      <c r="S431" s="219"/>
      <c r="T431" s="220"/>
      <c r="AT431" s="221" t="s">
        <v>192</v>
      </c>
      <c r="AU431" s="221" t="s">
        <v>86</v>
      </c>
      <c r="AV431" s="14" t="s">
        <v>86</v>
      </c>
      <c r="AW431" s="14" t="s">
        <v>37</v>
      </c>
      <c r="AX431" s="14" t="s">
        <v>77</v>
      </c>
      <c r="AY431" s="221" t="s">
        <v>179</v>
      </c>
    </row>
    <row r="432" spans="1:65" s="14" customFormat="1" ht="22.5">
      <c r="B432" s="211"/>
      <c r="C432" s="212"/>
      <c r="D432" s="194" t="s">
        <v>192</v>
      </c>
      <c r="E432" s="213" t="s">
        <v>19</v>
      </c>
      <c r="F432" s="214" t="s">
        <v>1413</v>
      </c>
      <c r="G432" s="212"/>
      <c r="H432" s="215">
        <v>11</v>
      </c>
      <c r="I432" s="216"/>
      <c r="J432" s="212"/>
      <c r="K432" s="212"/>
      <c r="L432" s="217"/>
      <c r="M432" s="218"/>
      <c r="N432" s="219"/>
      <c r="O432" s="219"/>
      <c r="P432" s="219"/>
      <c r="Q432" s="219"/>
      <c r="R432" s="219"/>
      <c r="S432" s="219"/>
      <c r="T432" s="220"/>
      <c r="AT432" s="221" t="s">
        <v>192</v>
      </c>
      <c r="AU432" s="221" t="s">
        <v>86</v>
      </c>
      <c r="AV432" s="14" t="s">
        <v>86</v>
      </c>
      <c r="AW432" s="14" t="s">
        <v>37</v>
      </c>
      <c r="AX432" s="14" t="s">
        <v>77</v>
      </c>
      <c r="AY432" s="221" t="s">
        <v>179</v>
      </c>
    </row>
    <row r="433" spans="1:65" s="15" customFormat="1" ht="11.25">
      <c r="B433" s="222"/>
      <c r="C433" s="223"/>
      <c r="D433" s="194" t="s">
        <v>192</v>
      </c>
      <c r="E433" s="224" t="s">
        <v>19</v>
      </c>
      <c r="F433" s="225" t="s">
        <v>205</v>
      </c>
      <c r="G433" s="223"/>
      <c r="H433" s="226">
        <v>44</v>
      </c>
      <c r="I433" s="227"/>
      <c r="J433" s="223"/>
      <c r="K433" s="223"/>
      <c r="L433" s="228"/>
      <c r="M433" s="229"/>
      <c r="N433" s="230"/>
      <c r="O433" s="230"/>
      <c r="P433" s="230"/>
      <c r="Q433" s="230"/>
      <c r="R433" s="230"/>
      <c r="S433" s="230"/>
      <c r="T433" s="231"/>
      <c r="AT433" s="232" t="s">
        <v>192</v>
      </c>
      <c r="AU433" s="232" t="s">
        <v>86</v>
      </c>
      <c r="AV433" s="15" t="s">
        <v>186</v>
      </c>
      <c r="AW433" s="15" t="s">
        <v>37</v>
      </c>
      <c r="AX433" s="15" t="s">
        <v>84</v>
      </c>
      <c r="AY433" s="232" t="s">
        <v>179</v>
      </c>
    </row>
    <row r="434" spans="1:65" s="2" customFormat="1" ht="37.9" customHeight="1">
      <c r="A434" s="37"/>
      <c r="B434" s="38"/>
      <c r="C434" s="181" t="s">
        <v>622</v>
      </c>
      <c r="D434" s="181" t="s">
        <v>181</v>
      </c>
      <c r="E434" s="182" t="s">
        <v>1414</v>
      </c>
      <c r="F434" s="183" t="s">
        <v>1415</v>
      </c>
      <c r="G434" s="184" t="s">
        <v>216</v>
      </c>
      <c r="H434" s="185">
        <v>25</v>
      </c>
      <c r="I434" s="186"/>
      <c r="J434" s="187">
        <f>ROUND(I434*H434,2)</f>
        <v>0</v>
      </c>
      <c r="K434" s="183" t="s">
        <v>185</v>
      </c>
      <c r="L434" s="42"/>
      <c r="M434" s="188" t="s">
        <v>19</v>
      </c>
      <c r="N434" s="189" t="s">
        <v>48</v>
      </c>
      <c r="O434" s="67"/>
      <c r="P434" s="190">
        <f>O434*H434</f>
        <v>0</v>
      </c>
      <c r="Q434" s="190">
        <v>2.7299999999999998E-3</v>
      </c>
      <c r="R434" s="190">
        <f>Q434*H434</f>
        <v>6.8249999999999991E-2</v>
      </c>
      <c r="S434" s="190">
        <v>0</v>
      </c>
      <c r="T434" s="191">
        <f>S434*H434</f>
        <v>0</v>
      </c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R434" s="192" t="s">
        <v>572</v>
      </c>
      <c r="AT434" s="192" t="s">
        <v>181</v>
      </c>
      <c r="AU434" s="192" t="s">
        <v>86</v>
      </c>
      <c r="AY434" s="20" t="s">
        <v>179</v>
      </c>
      <c r="BE434" s="193">
        <f>IF(N434="základní",J434,0)</f>
        <v>0</v>
      </c>
      <c r="BF434" s="193">
        <f>IF(N434="snížená",J434,0)</f>
        <v>0</v>
      </c>
      <c r="BG434" s="193">
        <f>IF(N434="zákl. přenesená",J434,0)</f>
        <v>0</v>
      </c>
      <c r="BH434" s="193">
        <f>IF(N434="sníž. přenesená",J434,0)</f>
        <v>0</v>
      </c>
      <c r="BI434" s="193">
        <f>IF(N434="nulová",J434,0)</f>
        <v>0</v>
      </c>
      <c r="BJ434" s="20" t="s">
        <v>84</v>
      </c>
      <c r="BK434" s="193">
        <f>ROUND(I434*H434,2)</f>
        <v>0</v>
      </c>
      <c r="BL434" s="20" t="s">
        <v>572</v>
      </c>
      <c r="BM434" s="192" t="s">
        <v>1416</v>
      </c>
    </row>
    <row r="435" spans="1:65" s="2" customFormat="1" ht="29.25">
      <c r="A435" s="37"/>
      <c r="B435" s="38"/>
      <c r="C435" s="39"/>
      <c r="D435" s="194" t="s">
        <v>188</v>
      </c>
      <c r="E435" s="39"/>
      <c r="F435" s="195" t="s">
        <v>1417</v>
      </c>
      <c r="G435" s="39"/>
      <c r="H435" s="39"/>
      <c r="I435" s="196"/>
      <c r="J435" s="39"/>
      <c r="K435" s="39"/>
      <c r="L435" s="42"/>
      <c r="M435" s="197"/>
      <c r="N435" s="198"/>
      <c r="O435" s="67"/>
      <c r="P435" s="67"/>
      <c r="Q435" s="67"/>
      <c r="R435" s="67"/>
      <c r="S435" s="67"/>
      <c r="T435" s="68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T435" s="20" t="s">
        <v>188</v>
      </c>
      <c r="AU435" s="20" t="s">
        <v>86</v>
      </c>
    </row>
    <row r="436" spans="1:65" s="2" customFormat="1" ht="11.25">
      <c r="A436" s="37"/>
      <c r="B436" s="38"/>
      <c r="C436" s="39"/>
      <c r="D436" s="199" t="s">
        <v>190</v>
      </c>
      <c r="E436" s="39"/>
      <c r="F436" s="200" t="s">
        <v>1418</v>
      </c>
      <c r="G436" s="39"/>
      <c r="H436" s="39"/>
      <c r="I436" s="196"/>
      <c r="J436" s="39"/>
      <c r="K436" s="39"/>
      <c r="L436" s="42"/>
      <c r="M436" s="197"/>
      <c r="N436" s="198"/>
      <c r="O436" s="67"/>
      <c r="P436" s="67"/>
      <c r="Q436" s="67"/>
      <c r="R436" s="67"/>
      <c r="S436" s="67"/>
      <c r="T436" s="68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T436" s="20" t="s">
        <v>190</v>
      </c>
      <c r="AU436" s="20" t="s">
        <v>86</v>
      </c>
    </row>
    <row r="437" spans="1:65" s="13" customFormat="1" ht="11.25">
      <c r="B437" s="201"/>
      <c r="C437" s="202"/>
      <c r="D437" s="194" t="s">
        <v>192</v>
      </c>
      <c r="E437" s="203" t="s">
        <v>19</v>
      </c>
      <c r="F437" s="204" t="s">
        <v>1419</v>
      </c>
      <c r="G437" s="202"/>
      <c r="H437" s="203" t="s">
        <v>19</v>
      </c>
      <c r="I437" s="205"/>
      <c r="J437" s="202"/>
      <c r="K437" s="202"/>
      <c r="L437" s="206"/>
      <c r="M437" s="207"/>
      <c r="N437" s="208"/>
      <c r="O437" s="208"/>
      <c r="P437" s="208"/>
      <c r="Q437" s="208"/>
      <c r="R437" s="208"/>
      <c r="S437" s="208"/>
      <c r="T437" s="209"/>
      <c r="AT437" s="210" t="s">
        <v>192</v>
      </c>
      <c r="AU437" s="210" t="s">
        <v>86</v>
      </c>
      <c r="AV437" s="13" t="s">
        <v>84</v>
      </c>
      <c r="AW437" s="13" t="s">
        <v>37</v>
      </c>
      <c r="AX437" s="13" t="s">
        <v>77</v>
      </c>
      <c r="AY437" s="210" t="s">
        <v>179</v>
      </c>
    </row>
    <row r="438" spans="1:65" s="14" customFormat="1" ht="11.25">
      <c r="B438" s="211"/>
      <c r="C438" s="212"/>
      <c r="D438" s="194" t="s">
        <v>192</v>
      </c>
      <c r="E438" s="213" t="s">
        <v>19</v>
      </c>
      <c r="F438" s="214" t="s">
        <v>1420</v>
      </c>
      <c r="G438" s="212"/>
      <c r="H438" s="215">
        <v>25</v>
      </c>
      <c r="I438" s="216"/>
      <c r="J438" s="212"/>
      <c r="K438" s="212"/>
      <c r="L438" s="217"/>
      <c r="M438" s="218"/>
      <c r="N438" s="219"/>
      <c r="O438" s="219"/>
      <c r="P438" s="219"/>
      <c r="Q438" s="219"/>
      <c r="R438" s="219"/>
      <c r="S438" s="219"/>
      <c r="T438" s="220"/>
      <c r="AT438" s="221" t="s">
        <v>192</v>
      </c>
      <c r="AU438" s="221" t="s">
        <v>86</v>
      </c>
      <c r="AV438" s="14" t="s">
        <v>86</v>
      </c>
      <c r="AW438" s="14" t="s">
        <v>37</v>
      </c>
      <c r="AX438" s="14" t="s">
        <v>84</v>
      </c>
      <c r="AY438" s="221" t="s">
        <v>179</v>
      </c>
    </row>
    <row r="439" spans="1:65" s="2" customFormat="1" ht="24.2" customHeight="1">
      <c r="A439" s="37"/>
      <c r="B439" s="38"/>
      <c r="C439" s="244" t="s">
        <v>630</v>
      </c>
      <c r="D439" s="244" t="s">
        <v>374</v>
      </c>
      <c r="E439" s="245" t="s">
        <v>1421</v>
      </c>
      <c r="F439" s="246" t="s">
        <v>1422</v>
      </c>
      <c r="G439" s="247" t="s">
        <v>216</v>
      </c>
      <c r="H439" s="248">
        <v>25.25</v>
      </c>
      <c r="I439" s="249"/>
      <c r="J439" s="250">
        <f>ROUND(I439*H439,2)</f>
        <v>0</v>
      </c>
      <c r="K439" s="246" t="s">
        <v>185</v>
      </c>
      <c r="L439" s="251"/>
      <c r="M439" s="252" t="s">
        <v>19</v>
      </c>
      <c r="N439" s="253" t="s">
        <v>48</v>
      </c>
      <c r="O439" s="67"/>
      <c r="P439" s="190">
        <f>O439*H439</f>
        <v>0</v>
      </c>
      <c r="Q439" s="190">
        <v>3.1800000000000001E-3</v>
      </c>
      <c r="R439" s="190">
        <f>Q439*H439</f>
        <v>8.0295000000000005E-2</v>
      </c>
      <c r="S439" s="190">
        <v>0</v>
      </c>
      <c r="T439" s="191">
        <f>S439*H439</f>
        <v>0</v>
      </c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R439" s="192" t="s">
        <v>1423</v>
      </c>
      <c r="AT439" s="192" t="s">
        <v>374</v>
      </c>
      <c r="AU439" s="192" t="s">
        <v>86</v>
      </c>
      <c r="AY439" s="20" t="s">
        <v>179</v>
      </c>
      <c r="BE439" s="193">
        <f>IF(N439="základní",J439,0)</f>
        <v>0</v>
      </c>
      <c r="BF439" s="193">
        <f>IF(N439="snížená",J439,0)</f>
        <v>0</v>
      </c>
      <c r="BG439" s="193">
        <f>IF(N439="zákl. přenesená",J439,0)</f>
        <v>0</v>
      </c>
      <c r="BH439" s="193">
        <f>IF(N439="sníž. přenesená",J439,0)</f>
        <v>0</v>
      </c>
      <c r="BI439" s="193">
        <f>IF(N439="nulová",J439,0)</f>
        <v>0</v>
      </c>
      <c r="BJ439" s="20" t="s">
        <v>84</v>
      </c>
      <c r="BK439" s="193">
        <f>ROUND(I439*H439,2)</f>
        <v>0</v>
      </c>
      <c r="BL439" s="20" t="s">
        <v>1423</v>
      </c>
      <c r="BM439" s="192" t="s">
        <v>1424</v>
      </c>
    </row>
    <row r="440" spans="1:65" s="2" customFormat="1" ht="19.5">
      <c r="A440" s="37"/>
      <c r="B440" s="38"/>
      <c r="C440" s="39"/>
      <c r="D440" s="194" t="s">
        <v>188</v>
      </c>
      <c r="E440" s="39"/>
      <c r="F440" s="195" t="s">
        <v>1422</v>
      </c>
      <c r="G440" s="39"/>
      <c r="H440" s="39"/>
      <c r="I440" s="196"/>
      <c r="J440" s="39"/>
      <c r="K440" s="39"/>
      <c r="L440" s="42"/>
      <c r="M440" s="197"/>
      <c r="N440" s="198"/>
      <c r="O440" s="67"/>
      <c r="P440" s="67"/>
      <c r="Q440" s="67"/>
      <c r="R440" s="67"/>
      <c r="S440" s="67"/>
      <c r="T440" s="68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T440" s="20" t="s">
        <v>188</v>
      </c>
      <c r="AU440" s="20" t="s">
        <v>86</v>
      </c>
    </row>
    <row r="441" spans="1:65" s="14" customFormat="1" ht="11.25">
      <c r="B441" s="211"/>
      <c r="C441" s="212"/>
      <c r="D441" s="194" t="s">
        <v>192</v>
      </c>
      <c r="E441" s="212"/>
      <c r="F441" s="214" t="s">
        <v>1425</v>
      </c>
      <c r="G441" s="212"/>
      <c r="H441" s="215">
        <v>25.25</v>
      </c>
      <c r="I441" s="216"/>
      <c r="J441" s="212"/>
      <c r="K441" s="212"/>
      <c r="L441" s="217"/>
      <c r="M441" s="218"/>
      <c r="N441" s="219"/>
      <c r="O441" s="219"/>
      <c r="P441" s="219"/>
      <c r="Q441" s="219"/>
      <c r="R441" s="219"/>
      <c r="S441" s="219"/>
      <c r="T441" s="220"/>
      <c r="AT441" s="221" t="s">
        <v>192</v>
      </c>
      <c r="AU441" s="221" t="s">
        <v>86</v>
      </c>
      <c r="AV441" s="14" t="s">
        <v>86</v>
      </c>
      <c r="AW441" s="14" t="s">
        <v>4</v>
      </c>
      <c r="AX441" s="14" t="s">
        <v>84</v>
      </c>
      <c r="AY441" s="221" t="s">
        <v>179</v>
      </c>
    </row>
    <row r="442" spans="1:65" s="2" customFormat="1" ht="21.75" customHeight="1">
      <c r="A442" s="37"/>
      <c r="B442" s="38"/>
      <c r="C442" s="181" t="s">
        <v>637</v>
      </c>
      <c r="D442" s="181" t="s">
        <v>181</v>
      </c>
      <c r="E442" s="182" t="s">
        <v>631</v>
      </c>
      <c r="F442" s="183" t="s">
        <v>632</v>
      </c>
      <c r="G442" s="184" t="s">
        <v>216</v>
      </c>
      <c r="H442" s="185">
        <v>20</v>
      </c>
      <c r="I442" s="186"/>
      <c r="J442" s="187">
        <f>ROUND(I442*H442,2)</f>
        <v>0</v>
      </c>
      <c r="K442" s="183" t="s">
        <v>185</v>
      </c>
      <c r="L442" s="42"/>
      <c r="M442" s="188" t="s">
        <v>19</v>
      </c>
      <c r="N442" s="189" t="s">
        <v>48</v>
      </c>
      <c r="O442" s="67"/>
      <c r="P442" s="190">
        <f>O442*H442</f>
        <v>0</v>
      </c>
      <c r="Q442" s="190">
        <v>6.9999999999999994E-5</v>
      </c>
      <c r="R442" s="190">
        <f>Q442*H442</f>
        <v>1.3999999999999998E-3</v>
      </c>
      <c r="S442" s="190">
        <v>0</v>
      </c>
      <c r="T442" s="191">
        <f>S442*H442</f>
        <v>0</v>
      </c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R442" s="192" t="s">
        <v>572</v>
      </c>
      <c r="AT442" s="192" t="s">
        <v>181</v>
      </c>
      <c r="AU442" s="192" t="s">
        <v>86</v>
      </c>
      <c r="AY442" s="20" t="s">
        <v>179</v>
      </c>
      <c r="BE442" s="193">
        <f>IF(N442="základní",J442,0)</f>
        <v>0</v>
      </c>
      <c r="BF442" s="193">
        <f>IF(N442="snížená",J442,0)</f>
        <v>0</v>
      </c>
      <c r="BG442" s="193">
        <f>IF(N442="zákl. přenesená",J442,0)</f>
        <v>0</v>
      </c>
      <c r="BH442" s="193">
        <f>IF(N442="sníž. přenesená",J442,0)</f>
        <v>0</v>
      </c>
      <c r="BI442" s="193">
        <f>IF(N442="nulová",J442,0)</f>
        <v>0</v>
      </c>
      <c r="BJ442" s="20" t="s">
        <v>84</v>
      </c>
      <c r="BK442" s="193">
        <f>ROUND(I442*H442,2)</f>
        <v>0</v>
      </c>
      <c r="BL442" s="20" t="s">
        <v>572</v>
      </c>
      <c r="BM442" s="192" t="s">
        <v>633</v>
      </c>
    </row>
    <row r="443" spans="1:65" s="2" customFormat="1" ht="19.5">
      <c r="A443" s="37"/>
      <c r="B443" s="38"/>
      <c r="C443" s="39"/>
      <c r="D443" s="194" t="s">
        <v>188</v>
      </c>
      <c r="E443" s="39"/>
      <c r="F443" s="195" t="s">
        <v>634</v>
      </c>
      <c r="G443" s="39"/>
      <c r="H443" s="39"/>
      <c r="I443" s="196"/>
      <c r="J443" s="39"/>
      <c r="K443" s="39"/>
      <c r="L443" s="42"/>
      <c r="M443" s="197"/>
      <c r="N443" s="198"/>
      <c r="O443" s="67"/>
      <c r="P443" s="67"/>
      <c r="Q443" s="67"/>
      <c r="R443" s="67"/>
      <c r="S443" s="67"/>
      <c r="T443" s="68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T443" s="20" t="s">
        <v>188</v>
      </c>
      <c r="AU443" s="20" t="s">
        <v>86</v>
      </c>
    </row>
    <row r="444" spans="1:65" s="2" customFormat="1" ht="11.25">
      <c r="A444" s="37"/>
      <c r="B444" s="38"/>
      <c r="C444" s="39"/>
      <c r="D444" s="199" t="s">
        <v>190</v>
      </c>
      <c r="E444" s="39"/>
      <c r="F444" s="200" t="s">
        <v>635</v>
      </c>
      <c r="G444" s="39"/>
      <c r="H444" s="39"/>
      <c r="I444" s="196"/>
      <c r="J444" s="39"/>
      <c r="K444" s="39"/>
      <c r="L444" s="42"/>
      <c r="M444" s="197"/>
      <c r="N444" s="198"/>
      <c r="O444" s="67"/>
      <c r="P444" s="67"/>
      <c r="Q444" s="67"/>
      <c r="R444" s="67"/>
      <c r="S444" s="67"/>
      <c r="T444" s="68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T444" s="20" t="s">
        <v>190</v>
      </c>
      <c r="AU444" s="20" t="s">
        <v>86</v>
      </c>
    </row>
    <row r="445" spans="1:65" s="13" customFormat="1" ht="11.25">
      <c r="B445" s="201"/>
      <c r="C445" s="202"/>
      <c r="D445" s="194" t="s">
        <v>192</v>
      </c>
      <c r="E445" s="203" t="s">
        <v>19</v>
      </c>
      <c r="F445" s="204" t="s">
        <v>1426</v>
      </c>
      <c r="G445" s="202"/>
      <c r="H445" s="203" t="s">
        <v>19</v>
      </c>
      <c r="I445" s="205"/>
      <c r="J445" s="202"/>
      <c r="K445" s="202"/>
      <c r="L445" s="206"/>
      <c r="M445" s="207"/>
      <c r="N445" s="208"/>
      <c r="O445" s="208"/>
      <c r="P445" s="208"/>
      <c r="Q445" s="208"/>
      <c r="R445" s="208"/>
      <c r="S445" s="208"/>
      <c r="T445" s="209"/>
      <c r="AT445" s="210" t="s">
        <v>192</v>
      </c>
      <c r="AU445" s="210" t="s">
        <v>86</v>
      </c>
      <c r="AV445" s="13" t="s">
        <v>84</v>
      </c>
      <c r="AW445" s="13" t="s">
        <v>37</v>
      </c>
      <c r="AX445" s="13" t="s">
        <v>77</v>
      </c>
      <c r="AY445" s="210" t="s">
        <v>179</v>
      </c>
    </row>
    <row r="446" spans="1:65" s="14" customFormat="1" ht="11.25">
      <c r="B446" s="211"/>
      <c r="C446" s="212"/>
      <c r="D446" s="194" t="s">
        <v>192</v>
      </c>
      <c r="E446" s="213" t="s">
        <v>19</v>
      </c>
      <c r="F446" s="214" t="s">
        <v>1427</v>
      </c>
      <c r="G446" s="212"/>
      <c r="H446" s="215">
        <v>20</v>
      </c>
      <c r="I446" s="216"/>
      <c r="J446" s="212"/>
      <c r="K446" s="212"/>
      <c r="L446" s="217"/>
      <c r="M446" s="218"/>
      <c r="N446" s="219"/>
      <c r="O446" s="219"/>
      <c r="P446" s="219"/>
      <c r="Q446" s="219"/>
      <c r="R446" s="219"/>
      <c r="S446" s="219"/>
      <c r="T446" s="220"/>
      <c r="AT446" s="221" t="s">
        <v>192</v>
      </c>
      <c r="AU446" s="221" t="s">
        <v>86</v>
      </c>
      <c r="AV446" s="14" t="s">
        <v>86</v>
      </c>
      <c r="AW446" s="14" t="s">
        <v>37</v>
      </c>
      <c r="AX446" s="14" t="s">
        <v>84</v>
      </c>
      <c r="AY446" s="221" t="s">
        <v>179</v>
      </c>
    </row>
    <row r="447" spans="1:65" s="2" customFormat="1" ht="24.2" customHeight="1">
      <c r="A447" s="37"/>
      <c r="B447" s="38"/>
      <c r="C447" s="181" t="s">
        <v>849</v>
      </c>
      <c r="D447" s="181" t="s">
        <v>181</v>
      </c>
      <c r="E447" s="182" t="s">
        <v>638</v>
      </c>
      <c r="F447" s="183" t="s">
        <v>639</v>
      </c>
      <c r="G447" s="184" t="s">
        <v>332</v>
      </c>
      <c r="H447" s="185">
        <v>0.17</v>
      </c>
      <c r="I447" s="186"/>
      <c r="J447" s="187">
        <f>ROUND(I447*H447,2)</f>
        <v>0</v>
      </c>
      <c r="K447" s="183" t="s">
        <v>185</v>
      </c>
      <c r="L447" s="42"/>
      <c r="M447" s="188" t="s">
        <v>19</v>
      </c>
      <c r="N447" s="189" t="s">
        <v>48</v>
      </c>
      <c r="O447" s="67"/>
      <c r="P447" s="190">
        <f>O447*H447</f>
        <v>0</v>
      </c>
      <c r="Q447" s="190">
        <v>0</v>
      </c>
      <c r="R447" s="190">
        <f>Q447*H447</f>
        <v>0</v>
      </c>
      <c r="S447" s="190">
        <v>0</v>
      </c>
      <c r="T447" s="191">
        <f>S447*H447</f>
        <v>0</v>
      </c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R447" s="192" t="s">
        <v>572</v>
      </c>
      <c r="AT447" s="192" t="s">
        <v>181</v>
      </c>
      <c r="AU447" s="192" t="s">
        <v>86</v>
      </c>
      <c r="AY447" s="20" t="s">
        <v>179</v>
      </c>
      <c r="BE447" s="193">
        <f>IF(N447="základní",J447,0)</f>
        <v>0</v>
      </c>
      <c r="BF447" s="193">
        <f>IF(N447="snížená",J447,0)</f>
        <v>0</v>
      </c>
      <c r="BG447" s="193">
        <f>IF(N447="zákl. přenesená",J447,0)</f>
        <v>0</v>
      </c>
      <c r="BH447" s="193">
        <f>IF(N447="sníž. přenesená",J447,0)</f>
        <v>0</v>
      </c>
      <c r="BI447" s="193">
        <f>IF(N447="nulová",J447,0)</f>
        <v>0</v>
      </c>
      <c r="BJ447" s="20" t="s">
        <v>84</v>
      </c>
      <c r="BK447" s="193">
        <f>ROUND(I447*H447,2)</f>
        <v>0</v>
      </c>
      <c r="BL447" s="20" t="s">
        <v>572</v>
      </c>
      <c r="BM447" s="192" t="s">
        <v>640</v>
      </c>
    </row>
    <row r="448" spans="1:65" s="2" customFormat="1" ht="19.5">
      <c r="A448" s="37"/>
      <c r="B448" s="38"/>
      <c r="C448" s="39"/>
      <c r="D448" s="194" t="s">
        <v>188</v>
      </c>
      <c r="E448" s="39"/>
      <c r="F448" s="195" t="s">
        <v>641</v>
      </c>
      <c r="G448" s="39"/>
      <c r="H448" s="39"/>
      <c r="I448" s="196"/>
      <c r="J448" s="39"/>
      <c r="K448" s="39"/>
      <c r="L448" s="42"/>
      <c r="M448" s="197"/>
      <c r="N448" s="198"/>
      <c r="O448" s="67"/>
      <c r="P448" s="67"/>
      <c r="Q448" s="67"/>
      <c r="R448" s="67"/>
      <c r="S448" s="67"/>
      <c r="T448" s="68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T448" s="20" t="s">
        <v>188</v>
      </c>
      <c r="AU448" s="20" t="s">
        <v>86</v>
      </c>
    </row>
    <row r="449" spans="1:47" s="2" customFormat="1" ht="11.25">
      <c r="A449" s="37"/>
      <c r="B449" s="38"/>
      <c r="C449" s="39"/>
      <c r="D449" s="199" t="s">
        <v>190</v>
      </c>
      <c r="E449" s="39"/>
      <c r="F449" s="200" t="s">
        <v>642</v>
      </c>
      <c r="G449" s="39"/>
      <c r="H449" s="39"/>
      <c r="I449" s="196"/>
      <c r="J449" s="39"/>
      <c r="K449" s="39"/>
      <c r="L449" s="42"/>
      <c r="M449" s="255"/>
      <c r="N449" s="256"/>
      <c r="O449" s="257"/>
      <c r="P449" s="257"/>
      <c r="Q449" s="257"/>
      <c r="R449" s="257"/>
      <c r="S449" s="257"/>
      <c r="T449" s="258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T449" s="20" t="s">
        <v>190</v>
      </c>
      <c r="AU449" s="20" t="s">
        <v>86</v>
      </c>
    </row>
    <row r="450" spans="1:47" s="2" customFormat="1" ht="6.95" customHeight="1">
      <c r="A450" s="37"/>
      <c r="B450" s="50"/>
      <c r="C450" s="51"/>
      <c r="D450" s="51"/>
      <c r="E450" s="51"/>
      <c r="F450" s="51"/>
      <c r="G450" s="51"/>
      <c r="H450" s="51"/>
      <c r="I450" s="51"/>
      <c r="J450" s="51"/>
      <c r="K450" s="51"/>
      <c r="L450" s="42"/>
      <c r="M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</row>
  </sheetData>
  <sheetProtection algorithmName="SHA-512" hashValue="YN7H7VRq/aomBlJ81nq2lkZszkO/00cx7AAfj0rI91RZ+LG8+VrSDOZWbos3/WTHYk4Gzgd5nSrfKXTfHMOlNQ==" saltValue="sJryaElhk2bXR6FEqkOF7ht+lB/neSk8O4FazcC0lYNrwx/M5WVzBzPb6+YNacJtgrsznuVko83rzCad1U1mDA==" spinCount="100000" sheet="1" objects="1" scenarios="1" formatColumns="0" formatRows="0" autoFilter="0"/>
  <autoFilter ref="C99:K449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1" r:id="rId2"/>
    <hyperlink ref="F118" r:id="rId3"/>
    <hyperlink ref="F124" r:id="rId4"/>
    <hyperlink ref="F131" r:id="rId5"/>
    <hyperlink ref="F136" r:id="rId6"/>
    <hyperlink ref="F142" r:id="rId7"/>
    <hyperlink ref="F148" r:id="rId8"/>
    <hyperlink ref="F153" r:id="rId9"/>
    <hyperlink ref="F160" r:id="rId10"/>
    <hyperlink ref="F167" r:id="rId11"/>
    <hyperlink ref="F176" r:id="rId12"/>
    <hyperlink ref="F181" r:id="rId13"/>
    <hyperlink ref="F186" r:id="rId14"/>
    <hyperlink ref="F192" r:id="rId15"/>
    <hyperlink ref="F197" r:id="rId16"/>
    <hyperlink ref="F203" r:id="rId17"/>
    <hyperlink ref="F208" r:id="rId18"/>
    <hyperlink ref="F213" r:id="rId19"/>
    <hyperlink ref="F220" r:id="rId20"/>
    <hyperlink ref="F226" r:id="rId21"/>
    <hyperlink ref="F237" r:id="rId22"/>
    <hyperlink ref="F242" r:id="rId23"/>
    <hyperlink ref="F250" r:id="rId24"/>
    <hyperlink ref="F255" r:id="rId25"/>
    <hyperlink ref="F262" r:id="rId26"/>
    <hyperlink ref="F273" r:id="rId27"/>
    <hyperlink ref="F280" r:id="rId28"/>
    <hyperlink ref="F290" r:id="rId29"/>
    <hyperlink ref="F297" r:id="rId30"/>
    <hyperlink ref="F320" r:id="rId31"/>
    <hyperlink ref="F330" r:id="rId32"/>
    <hyperlink ref="F337" r:id="rId33"/>
    <hyperlink ref="F341" r:id="rId34"/>
    <hyperlink ref="F347" r:id="rId35"/>
    <hyperlink ref="F353" r:id="rId36"/>
    <hyperlink ref="F359" r:id="rId37"/>
    <hyperlink ref="F362" r:id="rId38"/>
    <hyperlink ref="F366" r:id="rId39"/>
    <hyperlink ref="F371" r:id="rId40"/>
    <hyperlink ref="F376" r:id="rId41"/>
    <hyperlink ref="F381" r:id="rId42"/>
    <hyperlink ref="F391" r:id="rId43"/>
    <hyperlink ref="F396" r:id="rId44"/>
    <hyperlink ref="F401" r:id="rId45"/>
    <hyperlink ref="F406" r:id="rId46"/>
    <hyperlink ref="F416" r:id="rId47"/>
    <hyperlink ref="F426" r:id="rId48"/>
    <hyperlink ref="F436" r:id="rId49"/>
    <hyperlink ref="F444" r:id="rId50"/>
    <hyperlink ref="F449" r:id="rId51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54"/>
  <sheetViews>
    <sheetView showGridLines="0" workbookViewId="0">
      <selection activeCell="D6" sqref="D6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AT2" s="20" t="s">
        <v>116</v>
      </c>
    </row>
    <row r="3" spans="1:46" s="1" customFormat="1" ht="6.95" customHeight="1"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23"/>
      <c r="AT3" s="20" t="s">
        <v>86</v>
      </c>
    </row>
    <row r="4" spans="1:46" s="1" customFormat="1" ht="24.95" customHeight="1">
      <c r="B4" s="23"/>
      <c r="D4" s="113" t="s">
        <v>144</v>
      </c>
      <c r="L4" s="23"/>
      <c r="M4" s="114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15" t="s">
        <v>16</v>
      </c>
      <c r="L6" s="23"/>
    </row>
    <row r="7" spans="1:46" s="1" customFormat="1" ht="16.5" customHeight="1">
      <c r="B7" s="23"/>
      <c r="E7" s="395" t="str">
        <f>'Rekapitulace stavby'!K6</f>
        <v>INTELIGENTNÍ OZNAČNÍKY ZASTÁVEK MHD TÁBOR</v>
      </c>
      <c r="F7" s="396"/>
      <c r="G7" s="396"/>
      <c r="H7" s="396"/>
      <c r="L7" s="23"/>
    </row>
    <row r="8" spans="1:46" ht="12.75">
      <c r="B8" s="23"/>
      <c r="D8" s="115" t="s">
        <v>145</v>
      </c>
      <c r="L8" s="23"/>
    </row>
    <row r="9" spans="1:46" s="1" customFormat="1" ht="16.5" customHeight="1">
      <c r="B9" s="23"/>
      <c r="E9" s="395" t="s">
        <v>146</v>
      </c>
      <c r="F9" s="377"/>
      <c r="G9" s="377"/>
      <c r="H9" s="377"/>
      <c r="L9" s="23"/>
    </row>
    <row r="10" spans="1:46" s="1" customFormat="1" ht="12" customHeight="1">
      <c r="B10" s="23"/>
      <c r="D10" s="115" t="s">
        <v>147</v>
      </c>
      <c r="L10" s="23"/>
    </row>
    <row r="11" spans="1:46" s="2" customFormat="1" ht="16.5" customHeight="1">
      <c r="A11" s="37"/>
      <c r="B11" s="42"/>
      <c r="C11" s="37"/>
      <c r="D11" s="37"/>
      <c r="E11" s="397" t="s">
        <v>148</v>
      </c>
      <c r="F11" s="398"/>
      <c r="G11" s="398"/>
      <c r="H11" s="398"/>
      <c r="I11" s="37"/>
      <c r="J11" s="37"/>
      <c r="K11" s="37"/>
      <c r="L11" s="11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15" t="s">
        <v>149</v>
      </c>
      <c r="E12" s="37"/>
      <c r="F12" s="37"/>
      <c r="G12" s="37"/>
      <c r="H12" s="37"/>
      <c r="I12" s="37"/>
      <c r="J12" s="37"/>
      <c r="K12" s="37"/>
      <c r="L12" s="11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6.5" customHeight="1">
      <c r="A13" s="37"/>
      <c r="B13" s="42"/>
      <c r="C13" s="37"/>
      <c r="D13" s="37"/>
      <c r="E13" s="399" t="s">
        <v>1428</v>
      </c>
      <c r="F13" s="398"/>
      <c r="G13" s="398"/>
      <c r="H13" s="398"/>
      <c r="I13" s="37"/>
      <c r="J13" s="37"/>
      <c r="K13" s="37"/>
      <c r="L13" s="11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1.25">
      <c r="A14" s="37"/>
      <c r="B14" s="42"/>
      <c r="C14" s="37"/>
      <c r="D14" s="37"/>
      <c r="E14" s="37"/>
      <c r="F14" s="37"/>
      <c r="G14" s="37"/>
      <c r="H14" s="37"/>
      <c r="I14" s="37"/>
      <c r="J14" s="37"/>
      <c r="K14" s="37"/>
      <c r="L14" s="11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2" customHeight="1">
      <c r="A15" s="37"/>
      <c r="B15" s="42"/>
      <c r="C15" s="37"/>
      <c r="D15" s="115" t="s">
        <v>18</v>
      </c>
      <c r="E15" s="37"/>
      <c r="F15" s="105" t="s">
        <v>19</v>
      </c>
      <c r="G15" s="37"/>
      <c r="H15" s="37"/>
      <c r="I15" s="115" t="s">
        <v>20</v>
      </c>
      <c r="J15" s="105" t="s">
        <v>19</v>
      </c>
      <c r="K15" s="37"/>
      <c r="L15" s="11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12" customHeight="1">
      <c r="A16" s="37"/>
      <c r="B16" s="42"/>
      <c r="C16" s="37"/>
      <c r="D16" s="115" t="s">
        <v>21</v>
      </c>
      <c r="E16" s="37"/>
      <c r="F16" s="105" t="s">
        <v>22</v>
      </c>
      <c r="G16" s="37"/>
      <c r="H16" s="37"/>
      <c r="I16" s="115" t="s">
        <v>23</v>
      </c>
      <c r="J16" s="118" t="str">
        <f>'Rekapitulace stavby'!AN8</f>
        <v>31. 7. 2024</v>
      </c>
      <c r="K16" s="37"/>
      <c r="L16" s="11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0.9" customHeight="1">
      <c r="A17" s="37"/>
      <c r="B17" s="42"/>
      <c r="C17" s="37"/>
      <c r="D17" s="37"/>
      <c r="E17" s="37"/>
      <c r="F17" s="37"/>
      <c r="G17" s="37"/>
      <c r="H17" s="37"/>
      <c r="I17" s="37"/>
      <c r="J17" s="37"/>
      <c r="K17" s="37"/>
      <c r="L17" s="11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2" customHeight="1">
      <c r="A18" s="37"/>
      <c r="B18" s="42"/>
      <c r="C18" s="37"/>
      <c r="D18" s="115" t="s">
        <v>25</v>
      </c>
      <c r="E18" s="37"/>
      <c r="F18" s="37"/>
      <c r="G18" s="37"/>
      <c r="H18" s="37"/>
      <c r="I18" s="115" t="s">
        <v>26</v>
      </c>
      <c r="J18" s="105" t="s">
        <v>27</v>
      </c>
      <c r="K18" s="37"/>
      <c r="L18" s="11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18" customHeight="1">
      <c r="A19" s="37"/>
      <c r="B19" s="42"/>
      <c r="C19" s="37"/>
      <c r="D19" s="37"/>
      <c r="E19" s="105" t="s">
        <v>28</v>
      </c>
      <c r="F19" s="37"/>
      <c r="G19" s="37"/>
      <c r="H19" s="37"/>
      <c r="I19" s="115" t="s">
        <v>29</v>
      </c>
      <c r="J19" s="105" t="s">
        <v>30</v>
      </c>
      <c r="K19" s="37"/>
      <c r="L19" s="11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6.95" customHeight="1">
      <c r="A20" s="37"/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11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2" customHeight="1">
      <c r="A21" s="37"/>
      <c r="B21" s="42"/>
      <c r="C21" s="37"/>
      <c r="D21" s="115" t="s">
        <v>31</v>
      </c>
      <c r="E21" s="37"/>
      <c r="F21" s="37"/>
      <c r="G21" s="37"/>
      <c r="H21" s="37"/>
      <c r="I21" s="115" t="s">
        <v>26</v>
      </c>
      <c r="J21" s="33" t="str">
        <f>'Rekapitulace stavby'!AN13</f>
        <v>Vyplň údaj</v>
      </c>
      <c r="K21" s="37"/>
      <c r="L21" s="11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18" customHeight="1">
      <c r="A22" s="37"/>
      <c r="B22" s="42"/>
      <c r="C22" s="37"/>
      <c r="D22" s="37"/>
      <c r="E22" s="400" t="str">
        <f>'Rekapitulace stavby'!E14</f>
        <v>Vyplň údaj</v>
      </c>
      <c r="F22" s="401"/>
      <c r="G22" s="401"/>
      <c r="H22" s="401"/>
      <c r="I22" s="115" t="s">
        <v>29</v>
      </c>
      <c r="J22" s="33" t="str">
        <f>'Rekapitulace stavby'!AN14</f>
        <v>Vyplň údaj</v>
      </c>
      <c r="K22" s="37"/>
      <c r="L22" s="11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6.95" customHeight="1">
      <c r="A23" s="37"/>
      <c r="B23" s="42"/>
      <c r="C23" s="37"/>
      <c r="D23" s="37"/>
      <c r="E23" s="37"/>
      <c r="F23" s="37"/>
      <c r="G23" s="37"/>
      <c r="H23" s="37"/>
      <c r="I23" s="37"/>
      <c r="J23" s="37"/>
      <c r="K23" s="37"/>
      <c r="L23" s="11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2" customHeight="1">
      <c r="A24" s="37"/>
      <c r="B24" s="42"/>
      <c r="C24" s="37"/>
      <c r="D24" s="115" t="s">
        <v>33</v>
      </c>
      <c r="E24" s="37"/>
      <c r="F24" s="37"/>
      <c r="G24" s="37"/>
      <c r="H24" s="37"/>
      <c r="I24" s="115" t="s">
        <v>26</v>
      </c>
      <c r="J24" s="105" t="s">
        <v>34</v>
      </c>
      <c r="K24" s="37"/>
      <c r="L24" s="11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18" customHeight="1">
      <c r="A25" s="37"/>
      <c r="B25" s="42"/>
      <c r="C25" s="37"/>
      <c r="D25" s="37"/>
      <c r="E25" s="105" t="s">
        <v>35</v>
      </c>
      <c r="F25" s="37"/>
      <c r="G25" s="37"/>
      <c r="H25" s="37"/>
      <c r="I25" s="115" t="s">
        <v>29</v>
      </c>
      <c r="J25" s="105" t="s">
        <v>36</v>
      </c>
      <c r="K25" s="37"/>
      <c r="L25" s="11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6.95" customHeight="1">
      <c r="A26" s="37"/>
      <c r="B26" s="42"/>
      <c r="C26" s="37"/>
      <c r="D26" s="37"/>
      <c r="E26" s="37"/>
      <c r="F26" s="37"/>
      <c r="G26" s="37"/>
      <c r="H26" s="37"/>
      <c r="I26" s="37"/>
      <c r="J26" s="37"/>
      <c r="K26" s="37"/>
      <c r="L26" s="11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2" customFormat="1" ht="12" customHeight="1">
      <c r="A27" s="37"/>
      <c r="B27" s="42"/>
      <c r="C27" s="37"/>
      <c r="D27" s="115" t="s">
        <v>38</v>
      </c>
      <c r="E27" s="37"/>
      <c r="F27" s="37"/>
      <c r="G27" s="37"/>
      <c r="H27" s="37"/>
      <c r="I27" s="115" t="s">
        <v>26</v>
      </c>
      <c r="J27" s="105" t="s">
        <v>39</v>
      </c>
      <c r="K27" s="37"/>
      <c r="L27" s="11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s="2" customFormat="1" ht="18" customHeight="1">
      <c r="A28" s="37"/>
      <c r="B28" s="42"/>
      <c r="C28" s="37"/>
      <c r="D28" s="37"/>
      <c r="E28" s="105" t="s">
        <v>40</v>
      </c>
      <c r="F28" s="37"/>
      <c r="G28" s="37"/>
      <c r="H28" s="37"/>
      <c r="I28" s="115" t="s">
        <v>29</v>
      </c>
      <c r="J28" s="105" t="s">
        <v>19</v>
      </c>
      <c r="K28" s="37"/>
      <c r="L28" s="11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37"/>
      <c r="E29" s="37"/>
      <c r="F29" s="37"/>
      <c r="G29" s="37"/>
      <c r="H29" s="37"/>
      <c r="I29" s="37"/>
      <c r="J29" s="37"/>
      <c r="K29" s="37"/>
      <c r="L29" s="11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12" customHeight="1">
      <c r="A30" s="37"/>
      <c r="B30" s="42"/>
      <c r="C30" s="37"/>
      <c r="D30" s="115" t="s">
        <v>41</v>
      </c>
      <c r="E30" s="37"/>
      <c r="F30" s="37"/>
      <c r="G30" s="37"/>
      <c r="H30" s="37"/>
      <c r="I30" s="37"/>
      <c r="J30" s="37"/>
      <c r="K30" s="37"/>
      <c r="L30" s="11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8" customFormat="1" ht="16.5" customHeight="1">
      <c r="A31" s="119"/>
      <c r="B31" s="120"/>
      <c r="C31" s="119"/>
      <c r="D31" s="119"/>
      <c r="E31" s="402" t="s">
        <v>19</v>
      </c>
      <c r="F31" s="402"/>
      <c r="G31" s="402"/>
      <c r="H31" s="402"/>
      <c r="I31" s="119"/>
      <c r="J31" s="119"/>
      <c r="K31" s="119"/>
      <c r="L31" s="121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</row>
    <row r="32" spans="1:31" s="2" customFormat="1" ht="6.95" customHeight="1">
      <c r="A32" s="37"/>
      <c r="B32" s="42"/>
      <c r="C32" s="37"/>
      <c r="D32" s="37"/>
      <c r="E32" s="37"/>
      <c r="F32" s="37"/>
      <c r="G32" s="37"/>
      <c r="H32" s="37"/>
      <c r="I32" s="37"/>
      <c r="J32" s="37"/>
      <c r="K32" s="37"/>
      <c r="L32" s="11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6.95" customHeight="1">
      <c r="A33" s="37"/>
      <c r="B33" s="42"/>
      <c r="C33" s="37"/>
      <c r="D33" s="122"/>
      <c r="E33" s="122"/>
      <c r="F33" s="122"/>
      <c r="G33" s="122"/>
      <c r="H33" s="122"/>
      <c r="I33" s="122"/>
      <c r="J33" s="122"/>
      <c r="K33" s="122"/>
      <c r="L33" s="11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25.35" customHeight="1">
      <c r="A34" s="37"/>
      <c r="B34" s="42"/>
      <c r="C34" s="37"/>
      <c r="D34" s="123" t="s">
        <v>43</v>
      </c>
      <c r="E34" s="37"/>
      <c r="F34" s="37"/>
      <c r="G34" s="37"/>
      <c r="H34" s="37"/>
      <c r="I34" s="37"/>
      <c r="J34" s="124">
        <f>ROUND(J100, 2)</f>
        <v>0</v>
      </c>
      <c r="K34" s="37"/>
      <c r="L34" s="11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6.95" customHeight="1">
      <c r="A35" s="37"/>
      <c r="B35" s="42"/>
      <c r="C35" s="37"/>
      <c r="D35" s="122"/>
      <c r="E35" s="122"/>
      <c r="F35" s="122"/>
      <c r="G35" s="122"/>
      <c r="H35" s="122"/>
      <c r="I35" s="122"/>
      <c r="J35" s="122"/>
      <c r="K35" s="122"/>
      <c r="L35" s="11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customHeight="1">
      <c r="A36" s="37"/>
      <c r="B36" s="42"/>
      <c r="C36" s="37"/>
      <c r="D36" s="37"/>
      <c r="E36" s="37"/>
      <c r="F36" s="125" t="s">
        <v>45</v>
      </c>
      <c r="G36" s="37"/>
      <c r="H36" s="37"/>
      <c r="I36" s="125" t="s">
        <v>44</v>
      </c>
      <c r="J36" s="125" t="s">
        <v>46</v>
      </c>
      <c r="K36" s="37"/>
      <c r="L36" s="11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customHeight="1">
      <c r="A37" s="37"/>
      <c r="B37" s="42"/>
      <c r="C37" s="37"/>
      <c r="D37" s="116" t="s">
        <v>47</v>
      </c>
      <c r="E37" s="115" t="s">
        <v>48</v>
      </c>
      <c r="F37" s="126">
        <f>ROUND((SUM(BE100:BE453)),  2)</f>
        <v>0</v>
      </c>
      <c r="G37" s="37"/>
      <c r="H37" s="37"/>
      <c r="I37" s="127">
        <v>0.21</v>
      </c>
      <c r="J37" s="126">
        <f>ROUND(((SUM(BE100:BE453))*I37),  2)</f>
        <v>0</v>
      </c>
      <c r="K37" s="37"/>
      <c r="L37" s="11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14.45" customHeight="1">
      <c r="A38" s="37"/>
      <c r="B38" s="42"/>
      <c r="C38" s="37"/>
      <c r="D38" s="37"/>
      <c r="E38" s="115" t="s">
        <v>49</v>
      </c>
      <c r="F38" s="126">
        <f>ROUND((SUM(BF100:BF453)),  2)</f>
        <v>0</v>
      </c>
      <c r="G38" s="37"/>
      <c r="H38" s="37"/>
      <c r="I38" s="127">
        <v>0.12</v>
      </c>
      <c r="J38" s="126">
        <f>ROUND(((SUM(BF100:BF453))*I38),  2)</f>
        <v>0</v>
      </c>
      <c r="K38" s="37"/>
      <c r="L38" s="11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14.45" hidden="1" customHeight="1">
      <c r="A39" s="37"/>
      <c r="B39" s="42"/>
      <c r="C39" s="37"/>
      <c r="D39" s="37"/>
      <c r="E39" s="115" t="s">
        <v>50</v>
      </c>
      <c r="F39" s="126">
        <f>ROUND((SUM(BG100:BG453)),  2)</f>
        <v>0</v>
      </c>
      <c r="G39" s="37"/>
      <c r="H39" s="37"/>
      <c r="I39" s="127">
        <v>0.21</v>
      </c>
      <c r="J39" s="126">
        <f>0</f>
        <v>0</v>
      </c>
      <c r="K39" s="37"/>
      <c r="L39" s="11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hidden="1" customHeight="1">
      <c r="A40" s="37"/>
      <c r="B40" s="42"/>
      <c r="C40" s="37"/>
      <c r="D40" s="37"/>
      <c r="E40" s="115" t="s">
        <v>51</v>
      </c>
      <c r="F40" s="126">
        <f>ROUND((SUM(BH100:BH453)),  2)</f>
        <v>0</v>
      </c>
      <c r="G40" s="37"/>
      <c r="H40" s="37"/>
      <c r="I40" s="127">
        <v>0.12</v>
      </c>
      <c r="J40" s="126">
        <f>0</f>
        <v>0</v>
      </c>
      <c r="K40" s="37"/>
      <c r="L40" s="11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pans="1:31" s="2" customFormat="1" ht="14.45" hidden="1" customHeight="1">
      <c r="A41" s="37"/>
      <c r="B41" s="42"/>
      <c r="C41" s="37"/>
      <c r="D41" s="37"/>
      <c r="E41" s="115" t="s">
        <v>52</v>
      </c>
      <c r="F41" s="126">
        <f>ROUND((SUM(BI100:BI453)),  2)</f>
        <v>0</v>
      </c>
      <c r="G41" s="37"/>
      <c r="H41" s="37"/>
      <c r="I41" s="127">
        <v>0</v>
      </c>
      <c r="J41" s="126">
        <f>0</f>
        <v>0</v>
      </c>
      <c r="K41" s="37"/>
      <c r="L41" s="11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</row>
    <row r="42" spans="1:31" s="2" customFormat="1" ht="6.95" customHeight="1">
      <c r="A42" s="37"/>
      <c r="B42" s="42"/>
      <c r="C42" s="37"/>
      <c r="D42" s="37"/>
      <c r="E42" s="37"/>
      <c r="F42" s="37"/>
      <c r="G42" s="37"/>
      <c r="H42" s="37"/>
      <c r="I42" s="37"/>
      <c r="J42" s="37"/>
      <c r="K42" s="37"/>
      <c r="L42" s="11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</row>
    <row r="43" spans="1:31" s="2" customFormat="1" ht="25.35" customHeight="1">
      <c r="A43" s="37"/>
      <c r="B43" s="42"/>
      <c r="C43" s="128"/>
      <c r="D43" s="129" t="s">
        <v>53</v>
      </c>
      <c r="E43" s="130"/>
      <c r="F43" s="130"/>
      <c r="G43" s="131" t="s">
        <v>54</v>
      </c>
      <c r="H43" s="132" t="s">
        <v>55</v>
      </c>
      <c r="I43" s="130"/>
      <c r="J43" s="133">
        <f>SUM(J34:J41)</f>
        <v>0</v>
      </c>
      <c r="K43" s="134"/>
      <c r="L43" s="11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</row>
    <row r="44" spans="1:31" s="2" customFormat="1" ht="14.45" customHeight="1">
      <c r="A44" s="37"/>
      <c r="B44" s="135"/>
      <c r="C44" s="136"/>
      <c r="D44" s="136"/>
      <c r="E44" s="136"/>
      <c r="F44" s="136"/>
      <c r="G44" s="136"/>
      <c r="H44" s="136"/>
      <c r="I44" s="136"/>
      <c r="J44" s="136"/>
      <c r="K44" s="136"/>
      <c r="L44" s="11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8" spans="1:31" s="2" customFormat="1" ht="6.95" customHeight="1">
      <c r="A48" s="37"/>
      <c r="B48" s="137"/>
      <c r="C48" s="138"/>
      <c r="D48" s="138"/>
      <c r="E48" s="138"/>
      <c r="F48" s="138"/>
      <c r="G48" s="138"/>
      <c r="H48" s="138"/>
      <c r="I48" s="138"/>
      <c r="J48" s="138"/>
      <c r="K48" s="138"/>
      <c r="L48" s="11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31" s="2" customFormat="1" ht="24.95" customHeight="1">
      <c r="A49" s="37"/>
      <c r="B49" s="38"/>
      <c r="C49" s="26" t="s">
        <v>151</v>
      </c>
      <c r="D49" s="39"/>
      <c r="E49" s="39"/>
      <c r="F49" s="39"/>
      <c r="G49" s="39"/>
      <c r="H49" s="39"/>
      <c r="I49" s="39"/>
      <c r="J49" s="39"/>
      <c r="K49" s="39"/>
      <c r="L49" s="11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31" s="2" customFormat="1" ht="6.95" customHeight="1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11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31" s="2" customFormat="1" ht="12" customHeight="1">
      <c r="A51" s="37"/>
      <c r="B51" s="38"/>
      <c r="C51" s="32" t="s">
        <v>16</v>
      </c>
      <c r="D51" s="39"/>
      <c r="E51" s="39"/>
      <c r="F51" s="39"/>
      <c r="G51" s="39"/>
      <c r="H51" s="39"/>
      <c r="I51" s="39"/>
      <c r="J51" s="39"/>
      <c r="K51" s="39"/>
      <c r="L51" s="11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31" s="2" customFormat="1" ht="16.5" customHeight="1">
      <c r="A52" s="37"/>
      <c r="B52" s="38"/>
      <c r="C52" s="39"/>
      <c r="D52" s="39"/>
      <c r="E52" s="403" t="str">
        <f>E7</f>
        <v>INTELIGENTNÍ OZNAČNÍKY ZASTÁVEK MHD TÁBOR</v>
      </c>
      <c r="F52" s="404"/>
      <c r="G52" s="404"/>
      <c r="H52" s="404"/>
      <c r="I52" s="39"/>
      <c r="J52" s="39"/>
      <c r="K52" s="39"/>
      <c r="L52" s="11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31" s="1" customFormat="1" ht="12" customHeight="1">
      <c r="B53" s="24"/>
      <c r="C53" s="32" t="s">
        <v>145</v>
      </c>
      <c r="D53" s="25"/>
      <c r="E53" s="25"/>
      <c r="F53" s="25"/>
      <c r="G53" s="25"/>
      <c r="H53" s="25"/>
      <c r="I53" s="25"/>
      <c r="J53" s="25"/>
      <c r="K53" s="25"/>
      <c r="L53" s="23"/>
    </row>
    <row r="54" spans="1:31" s="1" customFormat="1" ht="16.5" customHeight="1">
      <c r="B54" s="24"/>
      <c r="C54" s="25"/>
      <c r="D54" s="25"/>
      <c r="E54" s="403" t="s">
        <v>146</v>
      </c>
      <c r="F54" s="362"/>
      <c r="G54" s="362"/>
      <c r="H54" s="362"/>
      <c r="I54" s="25"/>
      <c r="J54" s="25"/>
      <c r="K54" s="25"/>
      <c r="L54" s="23"/>
    </row>
    <row r="55" spans="1:31" s="1" customFormat="1" ht="12" customHeight="1">
      <c r="B55" s="24"/>
      <c r="C55" s="32" t="s">
        <v>147</v>
      </c>
      <c r="D55" s="25"/>
      <c r="E55" s="25"/>
      <c r="F55" s="25"/>
      <c r="G55" s="25"/>
      <c r="H55" s="25"/>
      <c r="I55" s="25"/>
      <c r="J55" s="25"/>
      <c r="K55" s="25"/>
      <c r="L55" s="23"/>
    </row>
    <row r="56" spans="1:31" s="2" customFormat="1" ht="16.5" customHeight="1">
      <c r="A56" s="37"/>
      <c r="B56" s="38"/>
      <c r="C56" s="39"/>
      <c r="D56" s="39"/>
      <c r="E56" s="405" t="s">
        <v>148</v>
      </c>
      <c r="F56" s="406"/>
      <c r="G56" s="406"/>
      <c r="H56" s="406"/>
      <c r="I56" s="39"/>
      <c r="J56" s="39"/>
      <c r="K56" s="39"/>
      <c r="L56" s="11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31" s="2" customFormat="1" ht="12" customHeight="1">
      <c r="A57" s="37"/>
      <c r="B57" s="38"/>
      <c r="C57" s="32" t="s">
        <v>149</v>
      </c>
      <c r="D57" s="39"/>
      <c r="E57" s="39"/>
      <c r="F57" s="39"/>
      <c r="G57" s="39"/>
      <c r="H57" s="39"/>
      <c r="I57" s="39"/>
      <c r="J57" s="39"/>
      <c r="K57" s="39"/>
      <c r="L57" s="11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31" s="2" customFormat="1" ht="16.5" customHeight="1">
      <c r="A58" s="37"/>
      <c r="B58" s="38"/>
      <c r="C58" s="39"/>
      <c r="D58" s="39"/>
      <c r="E58" s="355" t="str">
        <f>E13</f>
        <v>108a - SO 08 - Na Kopečku - zastávka MHD směr SNL</v>
      </c>
      <c r="F58" s="406"/>
      <c r="G58" s="406"/>
      <c r="H58" s="406"/>
      <c r="I58" s="39"/>
      <c r="J58" s="39"/>
      <c r="K58" s="39"/>
      <c r="L58" s="11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s="2" customFormat="1" ht="6.95" customHeight="1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11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2" customFormat="1" ht="12" customHeight="1">
      <c r="A60" s="37"/>
      <c r="B60" s="38"/>
      <c r="C60" s="32" t="s">
        <v>21</v>
      </c>
      <c r="D60" s="39"/>
      <c r="E60" s="39"/>
      <c r="F60" s="30" t="str">
        <f>F16</f>
        <v>k.ú. Tábor, parc.č. dle PD</v>
      </c>
      <c r="G60" s="39"/>
      <c r="H60" s="39"/>
      <c r="I60" s="32" t="s">
        <v>23</v>
      </c>
      <c r="J60" s="62" t="str">
        <f>IF(J16="","",J16)</f>
        <v>31. 7. 2024</v>
      </c>
      <c r="K60" s="39"/>
      <c r="L60" s="11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1:31" s="2" customFormat="1" ht="6.9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1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31" s="2" customFormat="1" ht="15.2" customHeight="1">
      <c r="A62" s="37"/>
      <c r="B62" s="38"/>
      <c r="C62" s="32" t="s">
        <v>25</v>
      </c>
      <c r="D62" s="39"/>
      <c r="E62" s="39"/>
      <c r="F62" s="30" t="str">
        <f>E19</f>
        <v>MĚSTO TÁBOR</v>
      </c>
      <c r="G62" s="39"/>
      <c r="H62" s="39"/>
      <c r="I62" s="32" t="s">
        <v>33</v>
      </c>
      <c r="J62" s="35" t="str">
        <f>E25</f>
        <v>Graphic PRO s.r.o.</v>
      </c>
      <c r="K62" s="39"/>
      <c r="L62" s="11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1" s="2" customFormat="1" ht="15.2" customHeight="1">
      <c r="A63" s="37"/>
      <c r="B63" s="38"/>
      <c r="C63" s="32" t="s">
        <v>31</v>
      </c>
      <c r="D63" s="39"/>
      <c r="E63" s="39"/>
      <c r="F63" s="30" t="str">
        <f>IF(E22="","",E22)</f>
        <v>Vyplň údaj</v>
      </c>
      <c r="G63" s="39"/>
      <c r="H63" s="39"/>
      <c r="I63" s="32" t="s">
        <v>38</v>
      </c>
      <c r="J63" s="35" t="str">
        <f>E28</f>
        <v>Ing. Pavel Vochozka</v>
      </c>
      <c r="K63" s="39"/>
      <c r="L63" s="11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31" s="2" customFormat="1" ht="10.35" customHeight="1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11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5" spans="1:47" s="2" customFormat="1" ht="29.25" customHeight="1">
      <c r="A65" s="37"/>
      <c r="B65" s="38"/>
      <c r="C65" s="139" t="s">
        <v>152</v>
      </c>
      <c r="D65" s="140"/>
      <c r="E65" s="140"/>
      <c r="F65" s="140"/>
      <c r="G65" s="140"/>
      <c r="H65" s="140"/>
      <c r="I65" s="140"/>
      <c r="J65" s="141" t="s">
        <v>153</v>
      </c>
      <c r="K65" s="140"/>
      <c r="L65" s="11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 spans="1:47" s="2" customFormat="1" ht="10.35" customHeight="1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11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47" s="2" customFormat="1" ht="22.9" customHeight="1">
      <c r="A67" s="37"/>
      <c r="B67" s="38"/>
      <c r="C67" s="142" t="s">
        <v>75</v>
      </c>
      <c r="D67" s="39"/>
      <c r="E67" s="39"/>
      <c r="F67" s="39"/>
      <c r="G67" s="39"/>
      <c r="H67" s="39"/>
      <c r="I67" s="39"/>
      <c r="J67" s="80">
        <f>J100</f>
        <v>0</v>
      </c>
      <c r="K67" s="39"/>
      <c r="L67" s="11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U67" s="20" t="s">
        <v>154</v>
      </c>
    </row>
    <row r="68" spans="1:47" s="9" customFormat="1" ht="24.95" customHeight="1">
      <c r="B68" s="143"/>
      <c r="C68" s="144"/>
      <c r="D68" s="145" t="s">
        <v>155</v>
      </c>
      <c r="E68" s="146"/>
      <c r="F68" s="146"/>
      <c r="G68" s="146"/>
      <c r="H68" s="146"/>
      <c r="I68" s="146"/>
      <c r="J68" s="147">
        <f>J101</f>
        <v>0</v>
      </c>
      <c r="K68" s="144"/>
      <c r="L68" s="148"/>
    </row>
    <row r="69" spans="1:47" s="10" customFormat="1" ht="19.899999999999999" customHeight="1">
      <c r="B69" s="149"/>
      <c r="C69" s="99"/>
      <c r="D69" s="150" t="s">
        <v>156</v>
      </c>
      <c r="E69" s="151"/>
      <c r="F69" s="151"/>
      <c r="G69" s="151"/>
      <c r="H69" s="151"/>
      <c r="I69" s="151"/>
      <c r="J69" s="152">
        <f>J102</f>
        <v>0</v>
      </c>
      <c r="K69" s="99"/>
      <c r="L69" s="153"/>
    </row>
    <row r="70" spans="1:47" s="10" customFormat="1" ht="19.899999999999999" customHeight="1">
      <c r="B70" s="149"/>
      <c r="C70" s="99"/>
      <c r="D70" s="150" t="s">
        <v>157</v>
      </c>
      <c r="E70" s="151"/>
      <c r="F70" s="151"/>
      <c r="G70" s="151"/>
      <c r="H70" s="151"/>
      <c r="I70" s="151"/>
      <c r="J70" s="152">
        <f>J274</f>
        <v>0</v>
      </c>
      <c r="K70" s="99"/>
      <c r="L70" s="153"/>
    </row>
    <row r="71" spans="1:47" s="10" customFormat="1" ht="19.899999999999999" customHeight="1">
      <c r="B71" s="149"/>
      <c r="C71" s="99"/>
      <c r="D71" s="150" t="s">
        <v>158</v>
      </c>
      <c r="E71" s="151"/>
      <c r="F71" s="151"/>
      <c r="G71" s="151"/>
      <c r="H71" s="151"/>
      <c r="I71" s="151"/>
      <c r="J71" s="152">
        <f>J291</f>
        <v>0</v>
      </c>
      <c r="K71" s="99"/>
      <c r="L71" s="153"/>
    </row>
    <row r="72" spans="1:47" s="10" customFormat="1" ht="19.899999999999999" customHeight="1">
      <c r="B72" s="149"/>
      <c r="C72" s="99"/>
      <c r="D72" s="150" t="s">
        <v>159</v>
      </c>
      <c r="E72" s="151"/>
      <c r="F72" s="151"/>
      <c r="G72" s="151"/>
      <c r="H72" s="151"/>
      <c r="I72" s="151"/>
      <c r="J72" s="152">
        <f>J317</f>
        <v>0</v>
      </c>
      <c r="K72" s="99"/>
      <c r="L72" s="153"/>
    </row>
    <row r="73" spans="1:47" s="10" customFormat="1" ht="19.899999999999999" customHeight="1">
      <c r="B73" s="149"/>
      <c r="C73" s="99"/>
      <c r="D73" s="150" t="s">
        <v>160</v>
      </c>
      <c r="E73" s="151"/>
      <c r="F73" s="151"/>
      <c r="G73" s="151"/>
      <c r="H73" s="151"/>
      <c r="I73" s="151"/>
      <c r="J73" s="152">
        <f>J338</f>
        <v>0</v>
      </c>
      <c r="K73" s="99"/>
      <c r="L73" s="153"/>
    </row>
    <row r="74" spans="1:47" s="10" customFormat="1" ht="19.899999999999999" customHeight="1">
      <c r="B74" s="149"/>
      <c r="C74" s="99"/>
      <c r="D74" s="150" t="s">
        <v>161</v>
      </c>
      <c r="E74" s="151"/>
      <c r="F74" s="151"/>
      <c r="G74" s="151"/>
      <c r="H74" s="151"/>
      <c r="I74" s="151"/>
      <c r="J74" s="152">
        <f>J372</f>
        <v>0</v>
      </c>
      <c r="K74" s="99"/>
      <c r="L74" s="153"/>
    </row>
    <row r="75" spans="1:47" s="9" customFormat="1" ht="24.95" customHeight="1">
      <c r="B75" s="143"/>
      <c r="C75" s="144"/>
      <c r="D75" s="145" t="s">
        <v>162</v>
      </c>
      <c r="E75" s="146"/>
      <c r="F75" s="146"/>
      <c r="G75" s="146"/>
      <c r="H75" s="146"/>
      <c r="I75" s="146"/>
      <c r="J75" s="147">
        <f>J376</f>
        <v>0</v>
      </c>
      <c r="K75" s="144"/>
      <c r="L75" s="148"/>
    </row>
    <row r="76" spans="1:47" s="10" customFormat="1" ht="19.899999999999999" customHeight="1">
      <c r="B76" s="149"/>
      <c r="C76" s="99"/>
      <c r="D76" s="150" t="s">
        <v>163</v>
      </c>
      <c r="E76" s="151"/>
      <c r="F76" s="151"/>
      <c r="G76" s="151"/>
      <c r="H76" s="151"/>
      <c r="I76" s="151"/>
      <c r="J76" s="152">
        <f>J377</f>
        <v>0</v>
      </c>
      <c r="K76" s="99"/>
      <c r="L76" s="153"/>
    </row>
    <row r="77" spans="1:47" s="2" customFormat="1" ht="21.7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1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47" s="2" customFormat="1" ht="6.95" customHeight="1">
      <c r="A78" s="37"/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11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82" spans="1:31" s="2" customFormat="1" ht="6.95" customHeight="1">
      <c r="A82" s="37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11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31" s="2" customFormat="1" ht="24.95" customHeight="1">
      <c r="A83" s="37"/>
      <c r="B83" s="38"/>
      <c r="C83" s="26" t="s">
        <v>164</v>
      </c>
      <c r="D83" s="39"/>
      <c r="E83" s="39"/>
      <c r="F83" s="39"/>
      <c r="G83" s="39"/>
      <c r="H83" s="39"/>
      <c r="I83" s="39"/>
      <c r="J83" s="39"/>
      <c r="K83" s="39"/>
      <c r="L83" s="11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31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1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31" s="2" customFormat="1" ht="12" customHeight="1">
      <c r="A85" s="37"/>
      <c r="B85" s="38"/>
      <c r="C85" s="32" t="s">
        <v>16</v>
      </c>
      <c r="D85" s="39"/>
      <c r="E85" s="39"/>
      <c r="F85" s="39"/>
      <c r="G85" s="39"/>
      <c r="H85" s="39"/>
      <c r="I85" s="39"/>
      <c r="J85" s="39"/>
      <c r="K85" s="39"/>
      <c r="L85" s="11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s="2" customFormat="1" ht="16.5" customHeight="1">
      <c r="A86" s="37"/>
      <c r="B86" s="38"/>
      <c r="C86" s="39"/>
      <c r="D86" s="39"/>
      <c r="E86" s="403" t="str">
        <f>E7</f>
        <v>INTELIGENTNÍ OZNAČNÍKY ZASTÁVEK MHD TÁBOR</v>
      </c>
      <c r="F86" s="404"/>
      <c r="G86" s="404"/>
      <c r="H86" s="404"/>
      <c r="I86" s="39"/>
      <c r="J86" s="39"/>
      <c r="K86" s="39"/>
      <c r="L86" s="11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1" customFormat="1" ht="12" customHeight="1">
      <c r="B87" s="24"/>
      <c r="C87" s="32" t="s">
        <v>145</v>
      </c>
      <c r="D87" s="25"/>
      <c r="E87" s="25"/>
      <c r="F87" s="25"/>
      <c r="G87" s="25"/>
      <c r="H87" s="25"/>
      <c r="I87" s="25"/>
      <c r="J87" s="25"/>
      <c r="K87" s="25"/>
      <c r="L87" s="23"/>
    </row>
    <row r="88" spans="1:31" s="1" customFormat="1" ht="16.5" customHeight="1">
      <c r="B88" s="24"/>
      <c r="C88" s="25"/>
      <c r="D88" s="25"/>
      <c r="E88" s="403" t="s">
        <v>146</v>
      </c>
      <c r="F88" s="362"/>
      <c r="G88" s="362"/>
      <c r="H88" s="362"/>
      <c r="I88" s="25"/>
      <c r="J88" s="25"/>
      <c r="K88" s="25"/>
      <c r="L88" s="23"/>
    </row>
    <row r="89" spans="1:31" s="1" customFormat="1" ht="12" customHeight="1">
      <c r="B89" s="24"/>
      <c r="C89" s="32" t="s">
        <v>147</v>
      </c>
      <c r="D89" s="25"/>
      <c r="E89" s="25"/>
      <c r="F89" s="25"/>
      <c r="G89" s="25"/>
      <c r="H89" s="25"/>
      <c r="I89" s="25"/>
      <c r="J89" s="25"/>
      <c r="K89" s="25"/>
      <c r="L89" s="23"/>
    </row>
    <row r="90" spans="1:31" s="2" customFormat="1" ht="16.5" customHeight="1">
      <c r="A90" s="37"/>
      <c r="B90" s="38"/>
      <c r="C90" s="39"/>
      <c r="D90" s="39"/>
      <c r="E90" s="405" t="s">
        <v>148</v>
      </c>
      <c r="F90" s="406"/>
      <c r="G90" s="406"/>
      <c r="H90" s="406"/>
      <c r="I90" s="39"/>
      <c r="J90" s="39"/>
      <c r="K90" s="39"/>
      <c r="L90" s="11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149</v>
      </c>
      <c r="D91" s="39"/>
      <c r="E91" s="39"/>
      <c r="F91" s="39"/>
      <c r="G91" s="39"/>
      <c r="H91" s="39"/>
      <c r="I91" s="39"/>
      <c r="J91" s="39"/>
      <c r="K91" s="39"/>
      <c r="L91" s="11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16.5" customHeight="1">
      <c r="A92" s="37"/>
      <c r="B92" s="38"/>
      <c r="C92" s="39"/>
      <c r="D92" s="39"/>
      <c r="E92" s="355" t="str">
        <f>E13</f>
        <v>108a - SO 08 - Na Kopečku - zastávka MHD směr SNL</v>
      </c>
      <c r="F92" s="406"/>
      <c r="G92" s="406"/>
      <c r="H92" s="406"/>
      <c r="I92" s="39"/>
      <c r="J92" s="39"/>
      <c r="K92" s="39"/>
      <c r="L92" s="11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1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F16</f>
        <v>k.ú. Tábor, parc.č. dle PD</v>
      </c>
      <c r="G94" s="39"/>
      <c r="H94" s="39"/>
      <c r="I94" s="32" t="s">
        <v>23</v>
      </c>
      <c r="J94" s="62" t="str">
        <f>IF(J16="","",J16)</f>
        <v>31. 7. 2024</v>
      </c>
      <c r="K94" s="39"/>
      <c r="L94" s="11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1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E19</f>
        <v>MĚSTO TÁBOR</v>
      </c>
      <c r="G96" s="39"/>
      <c r="H96" s="39"/>
      <c r="I96" s="32" t="s">
        <v>33</v>
      </c>
      <c r="J96" s="35" t="str">
        <f>E25</f>
        <v>Graphic PRO s.r.o.</v>
      </c>
      <c r="K96" s="39"/>
      <c r="L96" s="11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31</v>
      </c>
      <c r="D97" s="39"/>
      <c r="E97" s="39"/>
      <c r="F97" s="30" t="str">
        <f>IF(E22="","",E22)</f>
        <v>Vyplň údaj</v>
      </c>
      <c r="G97" s="39"/>
      <c r="H97" s="39"/>
      <c r="I97" s="32" t="s">
        <v>38</v>
      </c>
      <c r="J97" s="35" t="str">
        <f>E28</f>
        <v>Ing. Pavel Vochozka</v>
      </c>
      <c r="K97" s="39"/>
      <c r="L97" s="11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1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1" customFormat="1" ht="29.25" customHeight="1">
      <c r="A99" s="154"/>
      <c r="B99" s="155"/>
      <c r="C99" s="156" t="s">
        <v>165</v>
      </c>
      <c r="D99" s="157" t="s">
        <v>62</v>
      </c>
      <c r="E99" s="157" t="s">
        <v>58</v>
      </c>
      <c r="F99" s="157" t="s">
        <v>59</v>
      </c>
      <c r="G99" s="157" t="s">
        <v>166</v>
      </c>
      <c r="H99" s="157" t="s">
        <v>167</v>
      </c>
      <c r="I99" s="157" t="s">
        <v>168</v>
      </c>
      <c r="J99" s="157" t="s">
        <v>153</v>
      </c>
      <c r="K99" s="158" t="s">
        <v>169</v>
      </c>
      <c r="L99" s="159"/>
      <c r="M99" s="71" t="s">
        <v>19</v>
      </c>
      <c r="N99" s="72" t="s">
        <v>47</v>
      </c>
      <c r="O99" s="72" t="s">
        <v>170</v>
      </c>
      <c r="P99" s="72" t="s">
        <v>171</v>
      </c>
      <c r="Q99" s="72" t="s">
        <v>172</v>
      </c>
      <c r="R99" s="72" t="s">
        <v>173</v>
      </c>
      <c r="S99" s="72" t="s">
        <v>174</v>
      </c>
      <c r="T99" s="73" t="s">
        <v>175</v>
      </c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</row>
    <row r="100" spans="1:65" s="2" customFormat="1" ht="22.9" customHeight="1">
      <c r="A100" s="37"/>
      <c r="B100" s="38"/>
      <c r="C100" s="78" t="s">
        <v>176</v>
      </c>
      <c r="D100" s="39"/>
      <c r="E100" s="39"/>
      <c r="F100" s="39"/>
      <c r="G100" s="39"/>
      <c r="H100" s="39"/>
      <c r="I100" s="39"/>
      <c r="J100" s="160">
        <f>BK100</f>
        <v>0</v>
      </c>
      <c r="K100" s="39"/>
      <c r="L100" s="42"/>
      <c r="M100" s="74"/>
      <c r="N100" s="161"/>
      <c r="O100" s="75"/>
      <c r="P100" s="162">
        <f>P101+P376</f>
        <v>0</v>
      </c>
      <c r="Q100" s="75"/>
      <c r="R100" s="162">
        <f>R101+R376</f>
        <v>11.6960424</v>
      </c>
      <c r="S100" s="75"/>
      <c r="T100" s="163">
        <f>T101+T376</f>
        <v>0.96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76</v>
      </c>
      <c r="AU100" s="20" t="s">
        <v>154</v>
      </c>
      <c r="BK100" s="164">
        <f>BK101+BK376</f>
        <v>0</v>
      </c>
    </row>
    <row r="101" spans="1:65" s="12" customFormat="1" ht="25.9" customHeight="1">
      <c r="B101" s="165"/>
      <c r="C101" s="166"/>
      <c r="D101" s="167" t="s">
        <v>76</v>
      </c>
      <c r="E101" s="168" t="s">
        <v>177</v>
      </c>
      <c r="F101" s="168" t="s">
        <v>178</v>
      </c>
      <c r="G101" s="166"/>
      <c r="H101" s="166"/>
      <c r="I101" s="169"/>
      <c r="J101" s="170">
        <f>BK101</f>
        <v>0</v>
      </c>
      <c r="K101" s="166"/>
      <c r="L101" s="171"/>
      <c r="M101" s="172"/>
      <c r="N101" s="173"/>
      <c r="O101" s="173"/>
      <c r="P101" s="174">
        <f>P102+P274+P291+P317+P338+P372</f>
        <v>0</v>
      </c>
      <c r="Q101" s="173"/>
      <c r="R101" s="174">
        <f>R102+R274+R291+R317+R338+R372</f>
        <v>11.49363</v>
      </c>
      <c r="S101" s="173"/>
      <c r="T101" s="175">
        <f>T102+T274+T291+T317+T338+T372</f>
        <v>0.96</v>
      </c>
      <c r="AR101" s="176" t="s">
        <v>84</v>
      </c>
      <c r="AT101" s="177" t="s">
        <v>76</v>
      </c>
      <c r="AU101" s="177" t="s">
        <v>77</v>
      </c>
      <c r="AY101" s="176" t="s">
        <v>179</v>
      </c>
      <c r="BK101" s="178">
        <f>BK102+BK274+BK291+BK317+BK338+BK372</f>
        <v>0</v>
      </c>
    </row>
    <row r="102" spans="1:65" s="12" customFormat="1" ht="22.9" customHeight="1">
      <c r="B102" s="165"/>
      <c r="C102" s="166"/>
      <c r="D102" s="167" t="s">
        <v>76</v>
      </c>
      <c r="E102" s="179" t="s">
        <v>84</v>
      </c>
      <c r="F102" s="179" t="s">
        <v>180</v>
      </c>
      <c r="G102" s="166"/>
      <c r="H102" s="166"/>
      <c r="I102" s="169"/>
      <c r="J102" s="180">
        <f>BK102</f>
        <v>0</v>
      </c>
      <c r="K102" s="166"/>
      <c r="L102" s="171"/>
      <c r="M102" s="172"/>
      <c r="N102" s="173"/>
      <c r="O102" s="173"/>
      <c r="P102" s="174">
        <f>SUM(P103:P273)</f>
        <v>0</v>
      </c>
      <c r="Q102" s="173"/>
      <c r="R102" s="174">
        <f>SUM(R103:R273)</f>
        <v>7.6175999999999995</v>
      </c>
      <c r="S102" s="173"/>
      <c r="T102" s="175">
        <f>SUM(T103:T273)</f>
        <v>0.96</v>
      </c>
      <c r="AR102" s="176" t="s">
        <v>84</v>
      </c>
      <c r="AT102" s="177" t="s">
        <v>76</v>
      </c>
      <c r="AU102" s="177" t="s">
        <v>84</v>
      </c>
      <c r="AY102" s="176" t="s">
        <v>179</v>
      </c>
      <c r="BK102" s="178">
        <f>SUM(BK103:BK273)</f>
        <v>0</v>
      </c>
    </row>
    <row r="103" spans="1:65" s="2" customFormat="1" ht="24.2" customHeight="1">
      <c r="A103" s="37"/>
      <c r="B103" s="38"/>
      <c r="C103" s="181" t="s">
        <v>84</v>
      </c>
      <c r="D103" s="181" t="s">
        <v>181</v>
      </c>
      <c r="E103" s="182" t="s">
        <v>195</v>
      </c>
      <c r="F103" s="183" t="s">
        <v>196</v>
      </c>
      <c r="G103" s="184" t="s">
        <v>184</v>
      </c>
      <c r="H103" s="185">
        <v>1</v>
      </c>
      <c r="I103" s="186"/>
      <c r="J103" s="187">
        <f>ROUND(I103*H103,2)</f>
        <v>0</v>
      </c>
      <c r="K103" s="183" t="s">
        <v>185</v>
      </c>
      <c r="L103" s="42"/>
      <c r="M103" s="188" t="s">
        <v>19</v>
      </c>
      <c r="N103" s="189" t="s">
        <v>48</v>
      </c>
      <c r="O103" s="67"/>
      <c r="P103" s="190">
        <f>O103*H103</f>
        <v>0</v>
      </c>
      <c r="Q103" s="190">
        <v>0</v>
      </c>
      <c r="R103" s="190">
        <f>Q103*H103</f>
        <v>0</v>
      </c>
      <c r="S103" s="190">
        <v>0.26</v>
      </c>
      <c r="T103" s="191">
        <f>S103*H103</f>
        <v>0.26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92" t="s">
        <v>186</v>
      </c>
      <c r="AT103" s="192" t="s">
        <v>181</v>
      </c>
      <c r="AU103" s="192" t="s">
        <v>86</v>
      </c>
      <c r="AY103" s="20" t="s">
        <v>179</v>
      </c>
      <c r="BE103" s="193">
        <f>IF(N103="základní",J103,0)</f>
        <v>0</v>
      </c>
      <c r="BF103" s="193">
        <f>IF(N103="snížená",J103,0)</f>
        <v>0</v>
      </c>
      <c r="BG103" s="193">
        <f>IF(N103="zákl. přenesená",J103,0)</f>
        <v>0</v>
      </c>
      <c r="BH103" s="193">
        <f>IF(N103="sníž. přenesená",J103,0)</f>
        <v>0</v>
      </c>
      <c r="BI103" s="193">
        <f>IF(N103="nulová",J103,0)</f>
        <v>0</v>
      </c>
      <c r="BJ103" s="20" t="s">
        <v>84</v>
      </c>
      <c r="BK103" s="193">
        <f>ROUND(I103*H103,2)</f>
        <v>0</v>
      </c>
      <c r="BL103" s="20" t="s">
        <v>186</v>
      </c>
      <c r="BM103" s="192" t="s">
        <v>1330</v>
      </c>
    </row>
    <row r="104" spans="1:65" s="2" customFormat="1" ht="39">
      <c r="A104" s="37"/>
      <c r="B104" s="38"/>
      <c r="C104" s="39"/>
      <c r="D104" s="194" t="s">
        <v>188</v>
      </c>
      <c r="E104" s="39"/>
      <c r="F104" s="195" t="s">
        <v>198</v>
      </c>
      <c r="G104" s="39"/>
      <c r="H104" s="39"/>
      <c r="I104" s="196"/>
      <c r="J104" s="39"/>
      <c r="K104" s="39"/>
      <c r="L104" s="42"/>
      <c r="M104" s="197"/>
      <c r="N104" s="198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188</v>
      </c>
      <c r="AU104" s="20" t="s">
        <v>86</v>
      </c>
    </row>
    <row r="105" spans="1:65" s="2" customFormat="1" ht="11.25">
      <c r="A105" s="37"/>
      <c r="B105" s="38"/>
      <c r="C105" s="39"/>
      <c r="D105" s="199" t="s">
        <v>190</v>
      </c>
      <c r="E105" s="39"/>
      <c r="F105" s="200" t="s">
        <v>199</v>
      </c>
      <c r="G105" s="39"/>
      <c r="H105" s="39"/>
      <c r="I105" s="196"/>
      <c r="J105" s="39"/>
      <c r="K105" s="39"/>
      <c r="L105" s="42"/>
      <c r="M105" s="197"/>
      <c r="N105" s="198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190</v>
      </c>
      <c r="AU105" s="20" t="s">
        <v>86</v>
      </c>
    </row>
    <row r="106" spans="1:65" s="13" customFormat="1" ht="11.25">
      <c r="B106" s="201"/>
      <c r="C106" s="202"/>
      <c r="D106" s="194" t="s">
        <v>192</v>
      </c>
      <c r="E106" s="203" t="s">
        <v>19</v>
      </c>
      <c r="F106" s="204" t="s">
        <v>200</v>
      </c>
      <c r="G106" s="202"/>
      <c r="H106" s="203" t="s">
        <v>19</v>
      </c>
      <c r="I106" s="205"/>
      <c r="J106" s="202"/>
      <c r="K106" s="202"/>
      <c r="L106" s="206"/>
      <c r="M106" s="207"/>
      <c r="N106" s="208"/>
      <c r="O106" s="208"/>
      <c r="P106" s="208"/>
      <c r="Q106" s="208"/>
      <c r="R106" s="208"/>
      <c r="S106" s="208"/>
      <c r="T106" s="209"/>
      <c r="AT106" s="210" t="s">
        <v>192</v>
      </c>
      <c r="AU106" s="210" t="s">
        <v>86</v>
      </c>
      <c r="AV106" s="13" t="s">
        <v>84</v>
      </c>
      <c r="AW106" s="13" t="s">
        <v>37</v>
      </c>
      <c r="AX106" s="13" t="s">
        <v>77</v>
      </c>
      <c r="AY106" s="210" t="s">
        <v>179</v>
      </c>
    </row>
    <row r="107" spans="1:65" s="13" customFormat="1" ht="22.5">
      <c r="B107" s="201"/>
      <c r="C107" s="202"/>
      <c r="D107" s="194" t="s">
        <v>192</v>
      </c>
      <c r="E107" s="203" t="s">
        <v>19</v>
      </c>
      <c r="F107" s="204" t="s">
        <v>203</v>
      </c>
      <c r="G107" s="202"/>
      <c r="H107" s="203" t="s">
        <v>19</v>
      </c>
      <c r="I107" s="205"/>
      <c r="J107" s="202"/>
      <c r="K107" s="202"/>
      <c r="L107" s="206"/>
      <c r="M107" s="207"/>
      <c r="N107" s="208"/>
      <c r="O107" s="208"/>
      <c r="P107" s="208"/>
      <c r="Q107" s="208"/>
      <c r="R107" s="208"/>
      <c r="S107" s="208"/>
      <c r="T107" s="209"/>
      <c r="AT107" s="210" t="s">
        <v>192</v>
      </c>
      <c r="AU107" s="210" t="s">
        <v>86</v>
      </c>
      <c r="AV107" s="13" t="s">
        <v>84</v>
      </c>
      <c r="AW107" s="13" t="s">
        <v>37</v>
      </c>
      <c r="AX107" s="13" t="s">
        <v>77</v>
      </c>
      <c r="AY107" s="210" t="s">
        <v>179</v>
      </c>
    </row>
    <row r="108" spans="1:65" s="14" customFormat="1" ht="11.25">
      <c r="B108" s="211"/>
      <c r="C108" s="212"/>
      <c r="D108" s="194" t="s">
        <v>192</v>
      </c>
      <c r="E108" s="213" t="s">
        <v>19</v>
      </c>
      <c r="F108" s="214" t="s">
        <v>204</v>
      </c>
      <c r="G108" s="212"/>
      <c r="H108" s="215">
        <v>1</v>
      </c>
      <c r="I108" s="216"/>
      <c r="J108" s="212"/>
      <c r="K108" s="212"/>
      <c r="L108" s="217"/>
      <c r="M108" s="218"/>
      <c r="N108" s="219"/>
      <c r="O108" s="219"/>
      <c r="P108" s="219"/>
      <c r="Q108" s="219"/>
      <c r="R108" s="219"/>
      <c r="S108" s="219"/>
      <c r="T108" s="220"/>
      <c r="AT108" s="221" t="s">
        <v>192</v>
      </c>
      <c r="AU108" s="221" t="s">
        <v>86</v>
      </c>
      <c r="AV108" s="14" t="s">
        <v>86</v>
      </c>
      <c r="AW108" s="14" t="s">
        <v>37</v>
      </c>
      <c r="AX108" s="14" t="s">
        <v>84</v>
      </c>
      <c r="AY108" s="221" t="s">
        <v>179</v>
      </c>
    </row>
    <row r="109" spans="1:65" s="2" customFormat="1" ht="24.2" customHeight="1">
      <c r="A109" s="37"/>
      <c r="B109" s="38"/>
      <c r="C109" s="181" t="s">
        <v>86</v>
      </c>
      <c r="D109" s="181" t="s">
        <v>181</v>
      </c>
      <c r="E109" s="182" t="s">
        <v>206</v>
      </c>
      <c r="F109" s="183" t="s">
        <v>207</v>
      </c>
      <c r="G109" s="184" t="s">
        <v>184</v>
      </c>
      <c r="H109" s="185">
        <v>1</v>
      </c>
      <c r="I109" s="186"/>
      <c r="J109" s="187">
        <f>ROUND(I109*H109,2)</f>
        <v>0</v>
      </c>
      <c r="K109" s="183" t="s">
        <v>185</v>
      </c>
      <c r="L109" s="42"/>
      <c r="M109" s="188" t="s">
        <v>19</v>
      </c>
      <c r="N109" s="189" t="s">
        <v>48</v>
      </c>
      <c r="O109" s="67"/>
      <c r="P109" s="190">
        <f>O109*H109</f>
        <v>0</v>
      </c>
      <c r="Q109" s="190">
        <v>0</v>
      </c>
      <c r="R109" s="190">
        <f>Q109*H109</f>
        <v>0</v>
      </c>
      <c r="S109" s="190">
        <v>0.28999999999999998</v>
      </c>
      <c r="T109" s="191">
        <f>S109*H109</f>
        <v>0.28999999999999998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92" t="s">
        <v>186</v>
      </c>
      <c r="AT109" s="192" t="s">
        <v>181</v>
      </c>
      <c r="AU109" s="192" t="s">
        <v>86</v>
      </c>
      <c r="AY109" s="20" t="s">
        <v>179</v>
      </c>
      <c r="BE109" s="193">
        <f>IF(N109="základní",J109,0)</f>
        <v>0</v>
      </c>
      <c r="BF109" s="193">
        <f>IF(N109="snížená",J109,0)</f>
        <v>0</v>
      </c>
      <c r="BG109" s="193">
        <f>IF(N109="zákl. přenesená",J109,0)</f>
        <v>0</v>
      </c>
      <c r="BH109" s="193">
        <f>IF(N109="sníž. přenesená",J109,0)</f>
        <v>0</v>
      </c>
      <c r="BI109" s="193">
        <f>IF(N109="nulová",J109,0)</f>
        <v>0</v>
      </c>
      <c r="BJ109" s="20" t="s">
        <v>84</v>
      </c>
      <c r="BK109" s="193">
        <f>ROUND(I109*H109,2)</f>
        <v>0</v>
      </c>
      <c r="BL109" s="20" t="s">
        <v>186</v>
      </c>
      <c r="BM109" s="192" t="s">
        <v>1218</v>
      </c>
    </row>
    <row r="110" spans="1:65" s="2" customFormat="1" ht="39">
      <c r="A110" s="37"/>
      <c r="B110" s="38"/>
      <c r="C110" s="39"/>
      <c r="D110" s="194" t="s">
        <v>188</v>
      </c>
      <c r="E110" s="39"/>
      <c r="F110" s="195" t="s">
        <v>209</v>
      </c>
      <c r="G110" s="39"/>
      <c r="H110" s="39"/>
      <c r="I110" s="196"/>
      <c r="J110" s="39"/>
      <c r="K110" s="39"/>
      <c r="L110" s="42"/>
      <c r="M110" s="197"/>
      <c r="N110" s="198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188</v>
      </c>
      <c r="AU110" s="20" t="s">
        <v>86</v>
      </c>
    </row>
    <row r="111" spans="1:65" s="2" customFormat="1" ht="11.25">
      <c r="A111" s="37"/>
      <c r="B111" s="38"/>
      <c r="C111" s="39"/>
      <c r="D111" s="199" t="s">
        <v>190</v>
      </c>
      <c r="E111" s="39"/>
      <c r="F111" s="200" t="s">
        <v>210</v>
      </c>
      <c r="G111" s="39"/>
      <c r="H111" s="39"/>
      <c r="I111" s="196"/>
      <c r="J111" s="39"/>
      <c r="K111" s="39"/>
      <c r="L111" s="42"/>
      <c r="M111" s="197"/>
      <c r="N111" s="198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190</v>
      </c>
      <c r="AU111" s="20" t="s">
        <v>86</v>
      </c>
    </row>
    <row r="112" spans="1:65" s="13" customFormat="1" ht="11.25">
      <c r="B112" s="201"/>
      <c r="C112" s="202"/>
      <c r="D112" s="194" t="s">
        <v>192</v>
      </c>
      <c r="E112" s="203" t="s">
        <v>19</v>
      </c>
      <c r="F112" s="204" t="s">
        <v>200</v>
      </c>
      <c r="G112" s="202"/>
      <c r="H112" s="203" t="s">
        <v>19</v>
      </c>
      <c r="I112" s="205"/>
      <c r="J112" s="202"/>
      <c r="K112" s="202"/>
      <c r="L112" s="206"/>
      <c r="M112" s="207"/>
      <c r="N112" s="208"/>
      <c r="O112" s="208"/>
      <c r="P112" s="208"/>
      <c r="Q112" s="208"/>
      <c r="R112" s="208"/>
      <c r="S112" s="208"/>
      <c r="T112" s="209"/>
      <c r="AT112" s="210" t="s">
        <v>192</v>
      </c>
      <c r="AU112" s="210" t="s">
        <v>86</v>
      </c>
      <c r="AV112" s="13" t="s">
        <v>84</v>
      </c>
      <c r="AW112" s="13" t="s">
        <v>37</v>
      </c>
      <c r="AX112" s="13" t="s">
        <v>77</v>
      </c>
      <c r="AY112" s="210" t="s">
        <v>179</v>
      </c>
    </row>
    <row r="113" spans="1:65" s="13" customFormat="1" ht="22.5">
      <c r="B113" s="201"/>
      <c r="C113" s="202"/>
      <c r="D113" s="194" t="s">
        <v>192</v>
      </c>
      <c r="E113" s="203" t="s">
        <v>19</v>
      </c>
      <c r="F113" s="204" t="s">
        <v>203</v>
      </c>
      <c r="G113" s="202"/>
      <c r="H113" s="203" t="s">
        <v>19</v>
      </c>
      <c r="I113" s="205"/>
      <c r="J113" s="202"/>
      <c r="K113" s="202"/>
      <c r="L113" s="206"/>
      <c r="M113" s="207"/>
      <c r="N113" s="208"/>
      <c r="O113" s="208"/>
      <c r="P113" s="208"/>
      <c r="Q113" s="208"/>
      <c r="R113" s="208"/>
      <c r="S113" s="208"/>
      <c r="T113" s="209"/>
      <c r="AT113" s="210" t="s">
        <v>192</v>
      </c>
      <c r="AU113" s="210" t="s">
        <v>86</v>
      </c>
      <c r="AV113" s="13" t="s">
        <v>84</v>
      </c>
      <c r="AW113" s="13" t="s">
        <v>37</v>
      </c>
      <c r="AX113" s="13" t="s">
        <v>77</v>
      </c>
      <c r="AY113" s="210" t="s">
        <v>179</v>
      </c>
    </row>
    <row r="114" spans="1:65" s="13" customFormat="1" ht="11.25">
      <c r="B114" s="201"/>
      <c r="C114" s="202"/>
      <c r="D114" s="194" t="s">
        <v>192</v>
      </c>
      <c r="E114" s="203" t="s">
        <v>19</v>
      </c>
      <c r="F114" s="204" t="s">
        <v>929</v>
      </c>
      <c r="G114" s="202"/>
      <c r="H114" s="203" t="s">
        <v>19</v>
      </c>
      <c r="I114" s="205"/>
      <c r="J114" s="202"/>
      <c r="K114" s="202"/>
      <c r="L114" s="206"/>
      <c r="M114" s="207"/>
      <c r="N114" s="208"/>
      <c r="O114" s="208"/>
      <c r="P114" s="208"/>
      <c r="Q114" s="208"/>
      <c r="R114" s="208"/>
      <c r="S114" s="208"/>
      <c r="T114" s="209"/>
      <c r="AT114" s="210" t="s">
        <v>192</v>
      </c>
      <c r="AU114" s="210" t="s">
        <v>86</v>
      </c>
      <c r="AV114" s="13" t="s">
        <v>84</v>
      </c>
      <c r="AW114" s="13" t="s">
        <v>37</v>
      </c>
      <c r="AX114" s="13" t="s">
        <v>77</v>
      </c>
      <c r="AY114" s="210" t="s">
        <v>179</v>
      </c>
    </row>
    <row r="115" spans="1:65" s="14" customFormat="1" ht="11.25">
      <c r="B115" s="211"/>
      <c r="C115" s="212"/>
      <c r="D115" s="194" t="s">
        <v>192</v>
      </c>
      <c r="E115" s="213" t="s">
        <v>19</v>
      </c>
      <c r="F115" s="214" t="s">
        <v>204</v>
      </c>
      <c r="G115" s="212"/>
      <c r="H115" s="215">
        <v>1</v>
      </c>
      <c r="I115" s="216"/>
      <c r="J115" s="212"/>
      <c r="K115" s="212"/>
      <c r="L115" s="217"/>
      <c r="M115" s="218"/>
      <c r="N115" s="219"/>
      <c r="O115" s="219"/>
      <c r="P115" s="219"/>
      <c r="Q115" s="219"/>
      <c r="R115" s="219"/>
      <c r="S115" s="219"/>
      <c r="T115" s="220"/>
      <c r="AT115" s="221" t="s">
        <v>192</v>
      </c>
      <c r="AU115" s="221" t="s">
        <v>86</v>
      </c>
      <c r="AV115" s="14" t="s">
        <v>86</v>
      </c>
      <c r="AW115" s="14" t="s">
        <v>37</v>
      </c>
      <c r="AX115" s="14" t="s">
        <v>84</v>
      </c>
      <c r="AY115" s="221" t="s">
        <v>179</v>
      </c>
    </row>
    <row r="116" spans="1:65" s="2" customFormat="1" ht="16.5" customHeight="1">
      <c r="A116" s="37"/>
      <c r="B116" s="38"/>
      <c r="C116" s="181" t="s">
        <v>94</v>
      </c>
      <c r="D116" s="181" t="s">
        <v>181</v>
      </c>
      <c r="E116" s="182" t="s">
        <v>214</v>
      </c>
      <c r="F116" s="183" t="s">
        <v>215</v>
      </c>
      <c r="G116" s="184" t="s">
        <v>216</v>
      </c>
      <c r="H116" s="185">
        <v>2</v>
      </c>
      <c r="I116" s="186"/>
      <c r="J116" s="187">
        <f>ROUND(I116*H116,2)</f>
        <v>0</v>
      </c>
      <c r="K116" s="183" t="s">
        <v>185</v>
      </c>
      <c r="L116" s="42"/>
      <c r="M116" s="188" t="s">
        <v>19</v>
      </c>
      <c r="N116" s="189" t="s">
        <v>48</v>
      </c>
      <c r="O116" s="67"/>
      <c r="P116" s="190">
        <f>O116*H116</f>
        <v>0</v>
      </c>
      <c r="Q116" s="190">
        <v>0</v>
      </c>
      <c r="R116" s="190">
        <f>Q116*H116</f>
        <v>0</v>
      </c>
      <c r="S116" s="190">
        <v>0.20499999999999999</v>
      </c>
      <c r="T116" s="191">
        <f>S116*H116</f>
        <v>0.41</v>
      </c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R116" s="192" t="s">
        <v>186</v>
      </c>
      <c r="AT116" s="192" t="s">
        <v>181</v>
      </c>
      <c r="AU116" s="192" t="s">
        <v>86</v>
      </c>
      <c r="AY116" s="20" t="s">
        <v>179</v>
      </c>
      <c r="BE116" s="193">
        <f>IF(N116="základní",J116,0)</f>
        <v>0</v>
      </c>
      <c r="BF116" s="193">
        <f>IF(N116="snížená",J116,0)</f>
        <v>0</v>
      </c>
      <c r="BG116" s="193">
        <f>IF(N116="zákl. přenesená",J116,0)</f>
        <v>0</v>
      </c>
      <c r="BH116" s="193">
        <f>IF(N116="sníž. přenesená",J116,0)</f>
        <v>0</v>
      </c>
      <c r="BI116" s="193">
        <f>IF(N116="nulová",J116,0)</f>
        <v>0</v>
      </c>
      <c r="BJ116" s="20" t="s">
        <v>84</v>
      </c>
      <c r="BK116" s="193">
        <f>ROUND(I116*H116,2)</f>
        <v>0</v>
      </c>
      <c r="BL116" s="20" t="s">
        <v>186</v>
      </c>
      <c r="BM116" s="192" t="s">
        <v>1222</v>
      </c>
    </row>
    <row r="117" spans="1:65" s="2" customFormat="1" ht="29.25">
      <c r="A117" s="37"/>
      <c r="B117" s="38"/>
      <c r="C117" s="39"/>
      <c r="D117" s="194" t="s">
        <v>188</v>
      </c>
      <c r="E117" s="39"/>
      <c r="F117" s="195" t="s">
        <v>218</v>
      </c>
      <c r="G117" s="39"/>
      <c r="H117" s="39"/>
      <c r="I117" s="196"/>
      <c r="J117" s="39"/>
      <c r="K117" s="39"/>
      <c r="L117" s="42"/>
      <c r="M117" s="197"/>
      <c r="N117" s="198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188</v>
      </c>
      <c r="AU117" s="20" t="s">
        <v>86</v>
      </c>
    </row>
    <row r="118" spans="1:65" s="2" customFormat="1" ht="11.25">
      <c r="A118" s="37"/>
      <c r="B118" s="38"/>
      <c r="C118" s="39"/>
      <c r="D118" s="199" t="s">
        <v>190</v>
      </c>
      <c r="E118" s="39"/>
      <c r="F118" s="200" t="s">
        <v>219</v>
      </c>
      <c r="G118" s="39"/>
      <c r="H118" s="39"/>
      <c r="I118" s="196"/>
      <c r="J118" s="39"/>
      <c r="K118" s="39"/>
      <c r="L118" s="42"/>
      <c r="M118" s="197"/>
      <c r="N118" s="198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190</v>
      </c>
      <c r="AU118" s="20" t="s">
        <v>86</v>
      </c>
    </row>
    <row r="119" spans="1:65" s="13" customFormat="1" ht="22.5">
      <c r="B119" s="201"/>
      <c r="C119" s="202"/>
      <c r="D119" s="194" t="s">
        <v>192</v>
      </c>
      <c r="E119" s="203" t="s">
        <v>19</v>
      </c>
      <c r="F119" s="204" t="s">
        <v>224</v>
      </c>
      <c r="G119" s="202"/>
      <c r="H119" s="203" t="s">
        <v>19</v>
      </c>
      <c r="I119" s="205"/>
      <c r="J119" s="202"/>
      <c r="K119" s="202"/>
      <c r="L119" s="206"/>
      <c r="M119" s="207"/>
      <c r="N119" s="208"/>
      <c r="O119" s="208"/>
      <c r="P119" s="208"/>
      <c r="Q119" s="208"/>
      <c r="R119" s="208"/>
      <c r="S119" s="208"/>
      <c r="T119" s="209"/>
      <c r="AT119" s="210" t="s">
        <v>192</v>
      </c>
      <c r="AU119" s="210" t="s">
        <v>86</v>
      </c>
      <c r="AV119" s="13" t="s">
        <v>84</v>
      </c>
      <c r="AW119" s="13" t="s">
        <v>37</v>
      </c>
      <c r="AX119" s="13" t="s">
        <v>77</v>
      </c>
      <c r="AY119" s="210" t="s">
        <v>179</v>
      </c>
    </row>
    <row r="120" spans="1:65" s="13" customFormat="1" ht="22.5">
      <c r="B120" s="201"/>
      <c r="C120" s="202"/>
      <c r="D120" s="194" t="s">
        <v>192</v>
      </c>
      <c r="E120" s="203" t="s">
        <v>19</v>
      </c>
      <c r="F120" s="204" t="s">
        <v>930</v>
      </c>
      <c r="G120" s="202"/>
      <c r="H120" s="203" t="s">
        <v>19</v>
      </c>
      <c r="I120" s="205"/>
      <c r="J120" s="202"/>
      <c r="K120" s="202"/>
      <c r="L120" s="206"/>
      <c r="M120" s="207"/>
      <c r="N120" s="208"/>
      <c r="O120" s="208"/>
      <c r="P120" s="208"/>
      <c r="Q120" s="208"/>
      <c r="R120" s="208"/>
      <c r="S120" s="208"/>
      <c r="T120" s="209"/>
      <c r="AT120" s="210" t="s">
        <v>192</v>
      </c>
      <c r="AU120" s="210" t="s">
        <v>86</v>
      </c>
      <c r="AV120" s="13" t="s">
        <v>84</v>
      </c>
      <c r="AW120" s="13" t="s">
        <v>37</v>
      </c>
      <c r="AX120" s="13" t="s">
        <v>77</v>
      </c>
      <c r="AY120" s="210" t="s">
        <v>179</v>
      </c>
    </row>
    <row r="121" spans="1:65" s="14" customFormat="1" ht="11.25">
      <c r="B121" s="211"/>
      <c r="C121" s="212"/>
      <c r="D121" s="194" t="s">
        <v>192</v>
      </c>
      <c r="E121" s="213" t="s">
        <v>19</v>
      </c>
      <c r="F121" s="214" t="s">
        <v>222</v>
      </c>
      <c r="G121" s="212"/>
      <c r="H121" s="215">
        <v>2</v>
      </c>
      <c r="I121" s="216"/>
      <c r="J121" s="212"/>
      <c r="K121" s="212"/>
      <c r="L121" s="217"/>
      <c r="M121" s="218"/>
      <c r="N121" s="219"/>
      <c r="O121" s="219"/>
      <c r="P121" s="219"/>
      <c r="Q121" s="219"/>
      <c r="R121" s="219"/>
      <c r="S121" s="219"/>
      <c r="T121" s="220"/>
      <c r="AT121" s="221" t="s">
        <v>192</v>
      </c>
      <c r="AU121" s="221" t="s">
        <v>86</v>
      </c>
      <c r="AV121" s="14" t="s">
        <v>86</v>
      </c>
      <c r="AW121" s="14" t="s">
        <v>37</v>
      </c>
      <c r="AX121" s="14" t="s">
        <v>84</v>
      </c>
      <c r="AY121" s="221" t="s">
        <v>179</v>
      </c>
    </row>
    <row r="122" spans="1:65" s="2" customFormat="1" ht="37.9" customHeight="1">
      <c r="A122" s="37"/>
      <c r="B122" s="38"/>
      <c r="C122" s="181" t="s">
        <v>186</v>
      </c>
      <c r="D122" s="181" t="s">
        <v>181</v>
      </c>
      <c r="E122" s="182" t="s">
        <v>1331</v>
      </c>
      <c r="F122" s="183" t="s">
        <v>1332</v>
      </c>
      <c r="G122" s="184" t="s">
        <v>228</v>
      </c>
      <c r="H122" s="185">
        <v>8</v>
      </c>
      <c r="I122" s="186"/>
      <c r="J122" s="187">
        <f>ROUND(I122*H122,2)</f>
        <v>0</v>
      </c>
      <c r="K122" s="183" t="s">
        <v>185</v>
      </c>
      <c r="L122" s="42"/>
      <c r="M122" s="188" t="s">
        <v>19</v>
      </c>
      <c r="N122" s="189" t="s">
        <v>48</v>
      </c>
      <c r="O122" s="67"/>
      <c r="P122" s="190">
        <f>O122*H122</f>
        <v>0</v>
      </c>
      <c r="Q122" s="190">
        <v>0</v>
      </c>
      <c r="R122" s="190">
        <f>Q122*H122</f>
        <v>0</v>
      </c>
      <c r="S122" s="190">
        <v>0</v>
      </c>
      <c r="T122" s="191">
        <f>S122*H122</f>
        <v>0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R122" s="192" t="s">
        <v>186</v>
      </c>
      <c r="AT122" s="192" t="s">
        <v>181</v>
      </c>
      <c r="AU122" s="192" t="s">
        <v>86</v>
      </c>
      <c r="AY122" s="20" t="s">
        <v>179</v>
      </c>
      <c r="BE122" s="193">
        <f>IF(N122="základní",J122,0)</f>
        <v>0</v>
      </c>
      <c r="BF122" s="193">
        <f>IF(N122="snížená",J122,0)</f>
        <v>0</v>
      </c>
      <c r="BG122" s="193">
        <f>IF(N122="zákl. přenesená",J122,0)</f>
        <v>0</v>
      </c>
      <c r="BH122" s="193">
        <f>IF(N122="sníž. přenesená",J122,0)</f>
        <v>0</v>
      </c>
      <c r="BI122" s="193">
        <f>IF(N122="nulová",J122,0)</f>
        <v>0</v>
      </c>
      <c r="BJ122" s="20" t="s">
        <v>84</v>
      </c>
      <c r="BK122" s="193">
        <f>ROUND(I122*H122,2)</f>
        <v>0</v>
      </c>
      <c r="BL122" s="20" t="s">
        <v>186</v>
      </c>
      <c r="BM122" s="192" t="s">
        <v>1333</v>
      </c>
    </row>
    <row r="123" spans="1:65" s="2" customFormat="1" ht="29.25">
      <c r="A123" s="37"/>
      <c r="B123" s="38"/>
      <c r="C123" s="39"/>
      <c r="D123" s="194" t="s">
        <v>188</v>
      </c>
      <c r="E123" s="39"/>
      <c r="F123" s="195" t="s">
        <v>1334</v>
      </c>
      <c r="G123" s="39"/>
      <c r="H123" s="39"/>
      <c r="I123" s="196"/>
      <c r="J123" s="39"/>
      <c r="K123" s="39"/>
      <c r="L123" s="42"/>
      <c r="M123" s="197"/>
      <c r="N123" s="198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188</v>
      </c>
      <c r="AU123" s="20" t="s">
        <v>86</v>
      </c>
    </row>
    <row r="124" spans="1:65" s="2" customFormat="1" ht="11.25">
      <c r="A124" s="37"/>
      <c r="B124" s="38"/>
      <c r="C124" s="39"/>
      <c r="D124" s="199" t="s">
        <v>190</v>
      </c>
      <c r="E124" s="39"/>
      <c r="F124" s="200" t="s">
        <v>1335</v>
      </c>
      <c r="G124" s="39"/>
      <c r="H124" s="39"/>
      <c r="I124" s="196"/>
      <c r="J124" s="39"/>
      <c r="K124" s="39"/>
      <c r="L124" s="42"/>
      <c r="M124" s="197"/>
      <c r="N124" s="198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190</v>
      </c>
      <c r="AU124" s="20" t="s">
        <v>86</v>
      </c>
    </row>
    <row r="125" spans="1:65" s="13" customFormat="1" ht="22.5">
      <c r="B125" s="201"/>
      <c r="C125" s="202"/>
      <c r="D125" s="194" t="s">
        <v>192</v>
      </c>
      <c r="E125" s="203" t="s">
        <v>19</v>
      </c>
      <c r="F125" s="204" t="s">
        <v>1336</v>
      </c>
      <c r="G125" s="202"/>
      <c r="H125" s="203" t="s">
        <v>19</v>
      </c>
      <c r="I125" s="205"/>
      <c r="J125" s="202"/>
      <c r="K125" s="202"/>
      <c r="L125" s="206"/>
      <c r="M125" s="207"/>
      <c r="N125" s="208"/>
      <c r="O125" s="208"/>
      <c r="P125" s="208"/>
      <c r="Q125" s="208"/>
      <c r="R125" s="208"/>
      <c r="S125" s="208"/>
      <c r="T125" s="209"/>
      <c r="AT125" s="210" t="s">
        <v>192</v>
      </c>
      <c r="AU125" s="210" t="s">
        <v>86</v>
      </c>
      <c r="AV125" s="13" t="s">
        <v>84</v>
      </c>
      <c r="AW125" s="13" t="s">
        <v>37</v>
      </c>
      <c r="AX125" s="13" t="s">
        <v>77</v>
      </c>
      <c r="AY125" s="210" t="s">
        <v>179</v>
      </c>
    </row>
    <row r="126" spans="1:65" s="14" customFormat="1" ht="11.25">
      <c r="B126" s="211"/>
      <c r="C126" s="212"/>
      <c r="D126" s="194" t="s">
        <v>192</v>
      </c>
      <c r="E126" s="213" t="s">
        <v>19</v>
      </c>
      <c r="F126" s="214" t="s">
        <v>1337</v>
      </c>
      <c r="G126" s="212"/>
      <c r="H126" s="215">
        <v>5</v>
      </c>
      <c r="I126" s="216"/>
      <c r="J126" s="212"/>
      <c r="K126" s="212"/>
      <c r="L126" s="217"/>
      <c r="M126" s="218"/>
      <c r="N126" s="219"/>
      <c r="O126" s="219"/>
      <c r="P126" s="219"/>
      <c r="Q126" s="219"/>
      <c r="R126" s="219"/>
      <c r="S126" s="219"/>
      <c r="T126" s="220"/>
      <c r="AT126" s="221" t="s">
        <v>192</v>
      </c>
      <c r="AU126" s="221" t="s">
        <v>86</v>
      </c>
      <c r="AV126" s="14" t="s">
        <v>86</v>
      </c>
      <c r="AW126" s="14" t="s">
        <v>37</v>
      </c>
      <c r="AX126" s="14" t="s">
        <v>77</v>
      </c>
      <c r="AY126" s="221" t="s">
        <v>179</v>
      </c>
    </row>
    <row r="127" spans="1:65" s="14" customFormat="1" ht="11.25">
      <c r="B127" s="211"/>
      <c r="C127" s="212"/>
      <c r="D127" s="194" t="s">
        <v>192</v>
      </c>
      <c r="E127" s="213" t="s">
        <v>19</v>
      </c>
      <c r="F127" s="214" t="s">
        <v>1338</v>
      </c>
      <c r="G127" s="212"/>
      <c r="H127" s="215">
        <v>3</v>
      </c>
      <c r="I127" s="216"/>
      <c r="J127" s="212"/>
      <c r="K127" s="212"/>
      <c r="L127" s="217"/>
      <c r="M127" s="218"/>
      <c r="N127" s="219"/>
      <c r="O127" s="219"/>
      <c r="P127" s="219"/>
      <c r="Q127" s="219"/>
      <c r="R127" s="219"/>
      <c r="S127" s="219"/>
      <c r="T127" s="220"/>
      <c r="AT127" s="221" t="s">
        <v>192</v>
      </c>
      <c r="AU127" s="221" t="s">
        <v>86</v>
      </c>
      <c r="AV127" s="14" t="s">
        <v>86</v>
      </c>
      <c r="AW127" s="14" t="s">
        <v>37</v>
      </c>
      <c r="AX127" s="14" t="s">
        <v>77</v>
      </c>
      <c r="AY127" s="221" t="s">
        <v>179</v>
      </c>
    </row>
    <row r="128" spans="1:65" s="15" customFormat="1" ht="11.25">
      <c r="B128" s="222"/>
      <c r="C128" s="223"/>
      <c r="D128" s="194" t="s">
        <v>192</v>
      </c>
      <c r="E128" s="224" t="s">
        <v>19</v>
      </c>
      <c r="F128" s="225" t="s">
        <v>205</v>
      </c>
      <c r="G128" s="223"/>
      <c r="H128" s="226">
        <v>8</v>
      </c>
      <c r="I128" s="227"/>
      <c r="J128" s="223"/>
      <c r="K128" s="223"/>
      <c r="L128" s="228"/>
      <c r="M128" s="229"/>
      <c r="N128" s="230"/>
      <c r="O128" s="230"/>
      <c r="P128" s="230"/>
      <c r="Q128" s="230"/>
      <c r="R128" s="230"/>
      <c r="S128" s="230"/>
      <c r="T128" s="231"/>
      <c r="AT128" s="232" t="s">
        <v>192</v>
      </c>
      <c r="AU128" s="232" t="s">
        <v>86</v>
      </c>
      <c r="AV128" s="15" t="s">
        <v>186</v>
      </c>
      <c r="AW128" s="15" t="s">
        <v>37</v>
      </c>
      <c r="AX128" s="15" t="s">
        <v>84</v>
      </c>
      <c r="AY128" s="232" t="s">
        <v>179</v>
      </c>
    </row>
    <row r="129" spans="1:65" s="2" customFormat="1" ht="33" customHeight="1">
      <c r="A129" s="37"/>
      <c r="B129" s="38"/>
      <c r="C129" s="181" t="s">
        <v>225</v>
      </c>
      <c r="D129" s="181" t="s">
        <v>181</v>
      </c>
      <c r="E129" s="182" t="s">
        <v>226</v>
      </c>
      <c r="F129" s="183" t="s">
        <v>227</v>
      </c>
      <c r="G129" s="184" t="s">
        <v>228</v>
      </c>
      <c r="H129" s="185">
        <v>17.28</v>
      </c>
      <c r="I129" s="186"/>
      <c r="J129" s="187">
        <f>ROUND(I129*H129,2)</f>
        <v>0</v>
      </c>
      <c r="K129" s="183" t="s">
        <v>185</v>
      </c>
      <c r="L129" s="42"/>
      <c r="M129" s="188" t="s">
        <v>19</v>
      </c>
      <c r="N129" s="189" t="s">
        <v>48</v>
      </c>
      <c r="O129" s="67"/>
      <c r="P129" s="190">
        <f>O129*H129</f>
        <v>0</v>
      </c>
      <c r="Q129" s="190">
        <v>0</v>
      </c>
      <c r="R129" s="190">
        <f>Q129*H129</f>
        <v>0</v>
      </c>
      <c r="S129" s="190">
        <v>0</v>
      </c>
      <c r="T129" s="191">
        <f>S129*H129</f>
        <v>0</v>
      </c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R129" s="192" t="s">
        <v>186</v>
      </c>
      <c r="AT129" s="192" t="s">
        <v>181</v>
      </c>
      <c r="AU129" s="192" t="s">
        <v>86</v>
      </c>
      <c r="AY129" s="20" t="s">
        <v>179</v>
      </c>
      <c r="BE129" s="193">
        <f>IF(N129="základní",J129,0)</f>
        <v>0</v>
      </c>
      <c r="BF129" s="193">
        <f>IF(N129="snížená",J129,0)</f>
        <v>0</v>
      </c>
      <c r="BG129" s="193">
        <f>IF(N129="zákl. přenesená",J129,0)</f>
        <v>0</v>
      </c>
      <c r="BH129" s="193">
        <f>IF(N129="sníž. přenesená",J129,0)</f>
        <v>0</v>
      </c>
      <c r="BI129" s="193">
        <f>IF(N129="nulová",J129,0)</f>
        <v>0</v>
      </c>
      <c r="BJ129" s="20" t="s">
        <v>84</v>
      </c>
      <c r="BK129" s="193">
        <f>ROUND(I129*H129,2)</f>
        <v>0</v>
      </c>
      <c r="BL129" s="20" t="s">
        <v>186</v>
      </c>
      <c r="BM129" s="192" t="s">
        <v>229</v>
      </c>
    </row>
    <row r="130" spans="1:65" s="2" customFormat="1" ht="29.25">
      <c r="A130" s="37"/>
      <c r="B130" s="38"/>
      <c r="C130" s="39"/>
      <c r="D130" s="194" t="s">
        <v>188</v>
      </c>
      <c r="E130" s="39"/>
      <c r="F130" s="195" t="s">
        <v>230</v>
      </c>
      <c r="G130" s="39"/>
      <c r="H130" s="39"/>
      <c r="I130" s="196"/>
      <c r="J130" s="39"/>
      <c r="K130" s="39"/>
      <c r="L130" s="42"/>
      <c r="M130" s="197"/>
      <c r="N130" s="198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188</v>
      </c>
      <c r="AU130" s="20" t="s">
        <v>86</v>
      </c>
    </row>
    <row r="131" spans="1:65" s="2" customFormat="1" ht="11.25">
      <c r="A131" s="37"/>
      <c r="B131" s="38"/>
      <c r="C131" s="39"/>
      <c r="D131" s="199" t="s">
        <v>190</v>
      </c>
      <c r="E131" s="39"/>
      <c r="F131" s="200" t="s">
        <v>231</v>
      </c>
      <c r="G131" s="39"/>
      <c r="H131" s="39"/>
      <c r="I131" s="196"/>
      <c r="J131" s="39"/>
      <c r="K131" s="39"/>
      <c r="L131" s="42"/>
      <c r="M131" s="197"/>
      <c r="N131" s="198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190</v>
      </c>
      <c r="AU131" s="20" t="s">
        <v>86</v>
      </c>
    </row>
    <row r="132" spans="1:65" s="13" customFormat="1" ht="22.5">
      <c r="B132" s="201"/>
      <c r="C132" s="202"/>
      <c r="D132" s="194" t="s">
        <v>192</v>
      </c>
      <c r="E132" s="203" t="s">
        <v>19</v>
      </c>
      <c r="F132" s="204" t="s">
        <v>1429</v>
      </c>
      <c r="G132" s="202"/>
      <c r="H132" s="203" t="s">
        <v>19</v>
      </c>
      <c r="I132" s="205"/>
      <c r="J132" s="202"/>
      <c r="K132" s="202"/>
      <c r="L132" s="206"/>
      <c r="M132" s="207"/>
      <c r="N132" s="208"/>
      <c r="O132" s="208"/>
      <c r="P132" s="208"/>
      <c r="Q132" s="208"/>
      <c r="R132" s="208"/>
      <c r="S132" s="208"/>
      <c r="T132" s="209"/>
      <c r="AT132" s="210" t="s">
        <v>192</v>
      </c>
      <c r="AU132" s="210" t="s">
        <v>86</v>
      </c>
      <c r="AV132" s="13" t="s">
        <v>84</v>
      </c>
      <c r="AW132" s="13" t="s">
        <v>37</v>
      </c>
      <c r="AX132" s="13" t="s">
        <v>77</v>
      </c>
      <c r="AY132" s="210" t="s">
        <v>179</v>
      </c>
    </row>
    <row r="133" spans="1:65" s="14" customFormat="1" ht="11.25">
      <c r="B133" s="211"/>
      <c r="C133" s="212"/>
      <c r="D133" s="194" t="s">
        <v>192</v>
      </c>
      <c r="E133" s="213" t="s">
        <v>19</v>
      </c>
      <c r="F133" s="214" t="s">
        <v>1430</v>
      </c>
      <c r="G133" s="212"/>
      <c r="H133" s="215">
        <v>17.28</v>
      </c>
      <c r="I133" s="216"/>
      <c r="J133" s="212"/>
      <c r="K133" s="212"/>
      <c r="L133" s="217"/>
      <c r="M133" s="218"/>
      <c r="N133" s="219"/>
      <c r="O133" s="219"/>
      <c r="P133" s="219"/>
      <c r="Q133" s="219"/>
      <c r="R133" s="219"/>
      <c r="S133" s="219"/>
      <c r="T133" s="220"/>
      <c r="AT133" s="221" t="s">
        <v>192</v>
      </c>
      <c r="AU133" s="221" t="s">
        <v>86</v>
      </c>
      <c r="AV133" s="14" t="s">
        <v>86</v>
      </c>
      <c r="AW133" s="14" t="s">
        <v>37</v>
      </c>
      <c r="AX133" s="14" t="s">
        <v>84</v>
      </c>
      <c r="AY133" s="221" t="s">
        <v>179</v>
      </c>
    </row>
    <row r="134" spans="1:65" s="2" customFormat="1" ht="33" customHeight="1">
      <c r="A134" s="37"/>
      <c r="B134" s="38"/>
      <c r="C134" s="181" t="s">
        <v>236</v>
      </c>
      <c r="D134" s="181" t="s">
        <v>181</v>
      </c>
      <c r="E134" s="182" t="s">
        <v>237</v>
      </c>
      <c r="F134" s="183" t="s">
        <v>238</v>
      </c>
      <c r="G134" s="184" t="s">
        <v>228</v>
      </c>
      <c r="H134" s="185">
        <v>0.65300000000000002</v>
      </c>
      <c r="I134" s="186"/>
      <c r="J134" s="187">
        <f>ROUND(I134*H134,2)</f>
        <v>0</v>
      </c>
      <c r="K134" s="183" t="s">
        <v>185</v>
      </c>
      <c r="L134" s="42"/>
      <c r="M134" s="188" t="s">
        <v>19</v>
      </c>
      <c r="N134" s="189" t="s">
        <v>48</v>
      </c>
      <c r="O134" s="67"/>
      <c r="P134" s="190">
        <f>O134*H134</f>
        <v>0</v>
      </c>
      <c r="Q134" s="190">
        <v>0</v>
      </c>
      <c r="R134" s="190">
        <f>Q134*H134</f>
        <v>0</v>
      </c>
      <c r="S134" s="190">
        <v>0</v>
      </c>
      <c r="T134" s="191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192" t="s">
        <v>186</v>
      </c>
      <c r="AT134" s="192" t="s">
        <v>181</v>
      </c>
      <c r="AU134" s="192" t="s">
        <v>86</v>
      </c>
      <c r="AY134" s="20" t="s">
        <v>179</v>
      </c>
      <c r="BE134" s="193">
        <f>IF(N134="základní",J134,0)</f>
        <v>0</v>
      </c>
      <c r="BF134" s="193">
        <f>IF(N134="snížená",J134,0)</f>
        <v>0</v>
      </c>
      <c r="BG134" s="193">
        <f>IF(N134="zákl. přenesená",J134,0)</f>
        <v>0</v>
      </c>
      <c r="BH134" s="193">
        <f>IF(N134="sníž. přenesená",J134,0)</f>
        <v>0</v>
      </c>
      <c r="BI134" s="193">
        <f>IF(N134="nulová",J134,0)</f>
        <v>0</v>
      </c>
      <c r="BJ134" s="20" t="s">
        <v>84</v>
      </c>
      <c r="BK134" s="193">
        <f>ROUND(I134*H134,2)</f>
        <v>0</v>
      </c>
      <c r="BL134" s="20" t="s">
        <v>186</v>
      </c>
      <c r="BM134" s="192" t="s">
        <v>239</v>
      </c>
    </row>
    <row r="135" spans="1:65" s="2" customFormat="1" ht="19.5">
      <c r="A135" s="37"/>
      <c r="B135" s="38"/>
      <c r="C135" s="39"/>
      <c r="D135" s="194" t="s">
        <v>188</v>
      </c>
      <c r="E135" s="39"/>
      <c r="F135" s="195" t="s">
        <v>240</v>
      </c>
      <c r="G135" s="39"/>
      <c r="H135" s="39"/>
      <c r="I135" s="196"/>
      <c r="J135" s="39"/>
      <c r="K135" s="39"/>
      <c r="L135" s="42"/>
      <c r="M135" s="197"/>
      <c r="N135" s="198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188</v>
      </c>
      <c r="AU135" s="20" t="s">
        <v>86</v>
      </c>
    </row>
    <row r="136" spans="1:65" s="2" customFormat="1" ht="11.25">
      <c r="A136" s="37"/>
      <c r="B136" s="38"/>
      <c r="C136" s="39"/>
      <c r="D136" s="199" t="s">
        <v>190</v>
      </c>
      <c r="E136" s="39"/>
      <c r="F136" s="200" t="s">
        <v>241</v>
      </c>
      <c r="G136" s="39"/>
      <c r="H136" s="39"/>
      <c r="I136" s="196"/>
      <c r="J136" s="39"/>
      <c r="K136" s="39"/>
      <c r="L136" s="42"/>
      <c r="M136" s="197"/>
      <c r="N136" s="198"/>
      <c r="O136" s="67"/>
      <c r="P136" s="67"/>
      <c r="Q136" s="67"/>
      <c r="R136" s="67"/>
      <c r="S136" s="67"/>
      <c r="T136" s="68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T136" s="20" t="s">
        <v>190</v>
      </c>
      <c r="AU136" s="20" t="s">
        <v>86</v>
      </c>
    </row>
    <row r="137" spans="1:65" s="13" customFormat="1" ht="22.5">
      <c r="B137" s="201"/>
      <c r="C137" s="202"/>
      <c r="D137" s="194" t="s">
        <v>192</v>
      </c>
      <c r="E137" s="203" t="s">
        <v>19</v>
      </c>
      <c r="F137" s="204" t="s">
        <v>242</v>
      </c>
      <c r="G137" s="202"/>
      <c r="H137" s="203" t="s">
        <v>19</v>
      </c>
      <c r="I137" s="205"/>
      <c r="J137" s="202"/>
      <c r="K137" s="202"/>
      <c r="L137" s="206"/>
      <c r="M137" s="207"/>
      <c r="N137" s="208"/>
      <c r="O137" s="208"/>
      <c r="P137" s="208"/>
      <c r="Q137" s="208"/>
      <c r="R137" s="208"/>
      <c r="S137" s="208"/>
      <c r="T137" s="209"/>
      <c r="AT137" s="210" t="s">
        <v>192</v>
      </c>
      <c r="AU137" s="210" t="s">
        <v>86</v>
      </c>
      <c r="AV137" s="13" t="s">
        <v>84</v>
      </c>
      <c r="AW137" s="13" t="s">
        <v>37</v>
      </c>
      <c r="AX137" s="13" t="s">
        <v>77</v>
      </c>
      <c r="AY137" s="210" t="s">
        <v>179</v>
      </c>
    </row>
    <row r="138" spans="1:65" s="13" customFormat="1" ht="11.25">
      <c r="B138" s="201"/>
      <c r="C138" s="202"/>
      <c r="D138" s="194" t="s">
        <v>192</v>
      </c>
      <c r="E138" s="203" t="s">
        <v>19</v>
      </c>
      <c r="F138" s="204" t="s">
        <v>243</v>
      </c>
      <c r="G138" s="202"/>
      <c r="H138" s="203" t="s">
        <v>19</v>
      </c>
      <c r="I138" s="205"/>
      <c r="J138" s="202"/>
      <c r="K138" s="202"/>
      <c r="L138" s="206"/>
      <c r="M138" s="207"/>
      <c r="N138" s="208"/>
      <c r="O138" s="208"/>
      <c r="P138" s="208"/>
      <c r="Q138" s="208"/>
      <c r="R138" s="208"/>
      <c r="S138" s="208"/>
      <c r="T138" s="209"/>
      <c r="AT138" s="210" t="s">
        <v>192</v>
      </c>
      <c r="AU138" s="210" t="s">
        <v>86</v>
      </c>
      <c r="AV138" s="13" t="s">
        <v>84</v>
      </c>
      <c r="AW138" s="13" t="s">
        <v>37</v>
      </c>
      <c r="AX138" s="13" t="s">
        <v>77</v>
      </c>
      <c r="AY138" s="210" t="s">
        <v>179</v>
      </c>
    </row>
    <row r="139" spans="1:65" s="14" customFormat="1" ht="11.25">
      <c r="B139" s="211"/>
      <c r="C139" s="212"/>
      <c r="D139" s="194" t="s">
        <v>192</v>
      </c>
      <c r="E139" s="213" t="s">
        <v>19</v>
      </c>
      <c r="F139" s="214" t="s">
        <v>244</v>
      </c>
      <c r="G139" s="212"/>
      <c r="H139" s="215">
        <v>0.65300000000000002</v>
      </c>
      <c r="I139" s="216"/>
      <c r="J139" s="212"/>
      <c r="K139" s="212"/>
      <c r="L139" s="217"/>
      <c r="M139" s="218"/>
      <c r="N139" s="219"/>
      <c r="O139" s="219"/>
      <c r="P139" s="219"/>
      <c r="Q139" s="219"/>
      <c r="R139" s="219"/>
      <c r="S139" s="219"/>
      <c r="T139" s="220"/>
      <c r="AT139" s="221" t="s">
        <v>192</v>
      </c>
      <c r="AU139" s="221" t="s">
        <v>86</v>
      </c>
      <c r="AV139" s="14" t="s">
        <v>86</v>
      </c>
      <c r="AW139" s="14" t="s">
        <v>37</v>
      </c>
      <c r="AX139" s="14" t="s">
        <v>84</v>
      </c>
      <c r="AY139" s="221" t="s">
        <v>179</v>
      </c>
    </row>
    <row r="140" spans="1:65" s="2" customFormat="1" ht="33" customHeight="1">
      <c r="A140" s="37"/>
      <c r="B140" s="38"/>
      <c r="C140" s="181" t="s">
        <v>245</v>
      </c>
      <c r="D140" s="181" t="s">
        <v>181</v>
      </c>
      <c r="E140" s="182" t="s">
        <v>246</v>
      </c>
      <c r="F140" s="183" t="s">
        <v>247</v>
      </c>
      <c r="G140" s="184" t="s">
        <v>228</v>
      </c>
      <c r="H140" s="185">
        <v>0.435</v>
      </c>
      <c r="I140" s="186"/>
      <c r="J140" s="187">
        <f>ROUND(I140*H140,2)</f>
        <v>0</v>
      </c>
      <c r="K140" s="183" t="s">
        <v>185</v>
      </c>
      <c r="L140" s="42"/>
      <c r="M140" s="188" t="s">
        <v>19</v>
      </c>
      <c r="N140" s="189" t="s">
        <v>48</v>
      </c>
      <c r="O140" s="67"/>
      <c r="P140" s="190">
        <f>O140*H140</f>
        <v>0</v>
      </c>
      <c r="Q140" s="190">
        <v>0</v>
      </c>
      <c r="R140" s="190">
        <f>Q140*H140</f>
        <v>0</v>
      </c>
      <c r="S140" s="190">
        <v>0</v>
      </c>
      <c r="T140" s="191">
        <f>S140*H140</f>
        <v>0</v>
      </c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R140" s="192" t="s">
        <v>186</v>
      </c>
      <c r="AT140" s="192" t="s">
        <v>181</v>
      </c>
      <c r="AU140" s="192" t="s">
        <v>86</v>
      </c>
      <c r="AY140" s="20" t="s">
        <v>179</v>
      </c>
      <c r="BE140" s="193">
        <f>IF(N140="základní",J140,0)</f>
        <v>0</v>
      </c>
      <c r="BF140" s="193">
        <f>IF(N140="snížená",J140,0)</f>
        <v>0</v>
      </c>
      <c r="BG140" s="193">
        <f>IF(N140="zákl. přenesená",J140,0)</f>
        <v>0</v>
      </c>
      <c r="BH140" s="193">
        <f>IF(N140="sníž. přenesená",J140,0)</f>
        <v>0</v>
      </c>
      <c r="BI140" s="193">
        <f>IF(N140="nulová",J140,0)</f>
        <v>0</v>
      </c>
      <c r="BJ140" s="20" t="s">
        <v>84</v>
      </c>
      <c r="BK140" s="193">
        <f>ROUND(I140*H140,2)</f>
        <v>0</v>
      </c>
      <c r="BL140" s="20" t="s">
        <v>186</v>
      </c>
      <c r="BM140" s="192" t="s">
        <v>248</v>
      </c>
    </row>
    <row r="141" spans="1:65" s="2" customFormat="1" ht="19.5">
      <c r="A141" s="37"/>
      <c r="B141" s="38"/>
      <c r="C141" s="39"/>
      <c r="D141" s="194" t="s">
        <v>188</v>
      </c>
      <c r="E141" s="39"/>
      <c r="F141" s="195" t="s">
        <v>249</v>
      </c>
      <c r="G141" s="39"/>
      <c r="H141" s="39"/>
      <c r="I141" s="196"/>
      <c r="J141" s="39"/>
      <c r="K141" s="39"/>
      <c r="L141" s="42"/>
      <c r="M141" s="197"/>
      <c r="N141" s="198"/>
      <c r="O141" s="67"/>
      <c r="P141" s="67"/>
      <c r="Q141" s="67"/>
      <c r="R141" s="67"/>
      <c r="S141" s="67"/>
      <c r="T141" s="68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T141" s="20" t="s">
        <v>188</v>
      </c>
      <c r="AU141" s="20" t="s">
        <v>86</v>
      </c>
    </row>
    <row r="142" spans="1:65" s="2" customFormat="1" ht="11.25">
      <c r="A142" s="37"/>
      <c r="B142" s="38"/>
      <c r="C142" s="39"/>
      <c r="D142" s="199" t="s">
        <v>190</v>
      </c>
      <c r="E142" s="39"/>
      <c r="F142" s="200" t="s">
        <v>250</v>
      </c>
      <c r="G142" s="39"/>
      <c r="H142" s="39"/>
      <c r="I142" s="196"/>
      <c r="J142" s="39"/>
      <c r="K142" s="39"/>
      <c r="L142" s="42"/>
      <c r="M142" s="197"/>
      <c r="N142" s="198"/>
      <c r="O142" s="67"/>
      <c r="P142" s="67"/>
      <c r="Q142" s="67"/>
      <c r="R142" s="67"/>
      <c r="S142" s="67"/>
      <c r="T142" s="68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T142" s="20" t="s">
        <v>190</v>
      </c>
      <c r="AU142" s="20" t="s">
        <v>86</v>
      </c>
    </row>
    <row r="143" spans="1:65" s="13" customFormat="1" ht="22.5">
      <c r="B143" s="201"/>
      <c r="C143" s="202"/>
      <c r="D143" s="194" t="s">
        <v>192</v>
      </c>
      <c r="E143" s="203" t="s">
        <v>19</v>
      </c>
      <c r="F143" s="204" t="s">
        <v>251</v>
      </c>
      <c r="G143" s="202"/>
      <c r="H143" s="203" t="s">
        <v>19</v>
      </c>
      <c r="I143" s="205"/>
      <c r="J143" s="202"/>
      <c r="K143" s="202"/>
      <c r="L143" s="206"/>
      <c r="M143" s="207"/>
      <c r="N143" s="208"/>
      <c r="O143" s="208"/>
      <c r="P143" s="208"/>
      <c r="Q143" s="208"/>
      <c r="R143" s="208"/>
      <c r="S143" s="208"/>
      <c r="T143" s="209"/>
      <c r="AT143" s="210" t="s">
        <v>192</v>
      </c>
      <c r="AU143" s="210" t="s">
        <v>86</v>
      </c>
      <c r="AV143" s="13" t="s">
        <v>84</v>
      </c>
      <c r="AW143" s="13" t="s">
        <v>37</v>
      </c>
      <c r="AX143" s="13" t="s">
        <v>77</v>
      </c>
      <c r="AY143" s="210" t="s">
        <v>179</v>
      </c>
    </row>
    <row r="144" spans="1:65" s="13" customFormat="1" ht="11.25">
      <c r="B144" s="201"/>
      <c r="C144" s="202"/>
      <c r="D144" s="194" t="s">
        <v>192</v>
      </c>
      <c r="E144" s="203" t="s">
        <v>19</v>
      </c>
      <c r="F144" s="204" t="s">
        <v>243</v>
      </c>
      <c r="G144" s="202"/>
      <c r="H144" s="203" t="s">
        <v>19</v>
      </c>
      <c r="I144" s="205"/>
      <c r="J144" s="202"/>
      <c r="K144" s="202"/>
      <c r="L144" s="206"/>
      <c r="M144" s="207"/>
      <c r="N144" s="208"/>
      <c r="O144" s="208"/>
      <c r="P144" s="208"/>
      <c r="Q144" s="208"/>
      <c r="R144" s="208"/>
      <c r="S144" s="208"/>
      <c r="T144" s="209"/>
      <c r="AT144" s="210" t="s">
        <v>192</v>
      </c>
      <c r="AU144" s="210" t="s">
        <v>86</v>
      </c>
      <c r="AV144" s="13" t="s">
        <v>84</v>
      </c>
      <c r="AW144" s="13" t="s">
        <v>37</v>
      </c>
      <c r="AX144" s="13" t="s">
        <v>77</v>
      </c>
      <c r="AY144" s="210" t="s">
        <v>179</v>
      </c>
    </row>
    <row r="145" spans="1:65" s="14" customFormat="1" ht="11.25">
      <c r="B145" s="211"/>
      <c r="C145" s="212"/>
      <c r="D145" s="194" t="s">
        <v>192</v>
      </c>
      <c r="E145" s="213" t="s">
        <v>19</v>
      </c>
      <c r="F145" s="214" t="s">
        <v>252</v>
      </c>
      <c r="G145" s="212"/>
      <c r="H145" s="215">
        <v>0.435</v>
      </c>
      <c r="I145" s="216"/>
      <c r="J145" s="212"/>
      <c r="K145" s="212"/>
      <c r="L145" s="217"/>
      <c r="M145" s="218"/>
      <c r="N145" s="219"/>
      <c r="O145" s="219"/>
      <c r="P145" s="219"/>
      <c r="Q145" s="219"/>
      <c r="R145" s="219"/>
      <c r="S145" s="219"/>
      <c r="T145" s="220"/>
      <c r="AT145" s="221" t="s">
        <v>192</v>
      </c>
      <c r="AU145" s="221" t="s">
        <v>86</v>
      </c>
      <c r="AV145" s="14" t="s">
        <v>86</v>
      </c>
      <c r="AW145" s="14" t="s">
        <v>37</v>
      </c>
      <c r="AX145" s="14" t="s">
        <v>84</v>
      </c>
      <c r="AY145" s="221" t="s">
        <v>179</v>
      </c>
    </row>
    <row r="146" spans="1:65" s="2" customFormat="1" ht="24.2" customHeight="1">
      <c r="A146" s="37"/>
      <c r="B146" s="38"/>
      <c r="C146" s="181" t="s">
        <v>253</v>
      </c>
      <c r="D146" s="181" t="s">
        <v>181</v>
      </c>
      <c r="E146" s="182" t="s">
        <v>254</v>
      </c>
      <c r="F146" s="183" t="s">
        <v>255</v>
      </c>
      <c r="G146" s="184" t="s">
        <v>228</v>
      </c>
      <c r="H146" s="185">
        <v>2.5920000000000001</v>
      </c>
      <c r="I146" s="186"/>
      <c r="J146" s="187">
        <f>ROUND(I146*H146,2)</f>
        <v>0</v>
      </c>
      <c r="K146" s="183" t="s">
        <v>185</v>
      </c>
      <c r="L146" s="42"/>
      <c r="M146" s="188" t="s">
        <v>19</v>
      </c>
      <c r="N146" s="189" t="s">
        <v>48</v>
      </c>
      <c r="O146" s="67"/>
      <c r="P146" s="190">
        <f>O146*H146</f>
        <v>0</v>
      </c>
      <c r="Q146" s="190">
        <v>0</v>
      </c>
      <c r="R146" s="190">
        <f>Q146*H146</f>
        <v>0</v>
      </c>
      <c r="S146" s="190">
        <v>0</v>
      </c>
      <c r="T146" s="191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92" t="s">
        <v>186</v>
      </c>
      <c r="AT146" s="192" t="s">
        <v>181</v>
      </c>
      <c r="AU146" s="192" t="s">
        <v>86</v>
      </c>
      <c r="AY146" s="20" t="s">
        <v>179</v>
      </c>
      <c r="BE146" s="193">
        <f>IF(N146="základní",J146,0)</f>
        <v>0</v>
      </c>
      <c r="BF146" s="193">
        <f>IF(N146="snížená",J146,0)</f>
        <v>0</v>
      </c>
      <c r="BG146" s="193">
        <f>IF(N146="zákl. přenesená",J146,0)</f>
        <v>0</v>
      </c>
      <c r="BH146" s="193">
        <f>IF(N146="sníž. přenesená",J146,0)</f>
        <v>0</v>
      </c>
      <c r="BI146" s="193">
        <f>IF(N146="nulová",J146,0)</f>
        <v>0</v>
      </c>
      <c r="BJ146" s="20" t="s">
        <v>84</v>
      </c>
      <c r="BK146" s="193">
        <f>ROUND(I146*H146,2)</f>
        <v>0</v>
      </c>
      <c r="BL146" s="20" t="s">
        <v>186</v>
      </c>
      <c r="BM146" s="192" t="s">
        <v>256</v>
      </c>
    </row>
    <row r="147" spans="1:65" s="2" customFormat="1" ht="29.25">
      <c r="A147" s="37"/>
      <c r="B147" s="38"/>
      <c r="C147" s="39"/>
      <c r="D147" s="194" t="s">
        <v>188</v>
      </c>
      <c r="E147" s="39"/>
      <c r="F147" s="195" t="s">
        <v>257</v>
      </c>
      <c r="G147" s="39"/>
      <c r="H147" s="39"/>
      <c r="I147" s="196"/>
      <c r="J147" s="39"/>
      <c r="K147" s="39"/>
      <c r="L147" s="42"/>
      <c r="M147" s="197"/>
      <c r="N147" s="198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188</v>
      </c>
      <c r="AU147" s="20" t="s">
        <v>86</v>
      </c>
    </row>
    <row r="148" spans="1:65" s="2" customFormat="1" ht="11.25">
      <c r="A148" s="37"/>
      <c r="B148" s="38"/>
      <c r="C148" s="39"/>
      <c r="D148" s="199" t="s">
        <v>190</v>
      </c>
      <c r="E148" s="39"/>
      <c r="F148" s="200" t="s">
        <v>258</v>
      </c>
      <c r="G148" s="39"/>
      <c r="H148" s="39"/>
      <c r="I148" s="196"/>
      <c r="J148" s="39"/>
      <c r="K148" s="39"/>
      <c r="L148" s="42"/>
      <c r="M148" s="197"/>
      <c r="N148" s="198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190</v>
      </c>
      <c r="AU148" s="20" t="s">
        <v>86</v>
      </c>
    </row>
    <row r="149" spans="1:65" s="13" customFormat="1" ht="22.5">
      <c r="B149" s="201"/>
      <c r="C149" s="202"/>
      <c r="D149" s="194" t="s">
        <v>192</v>
      </c>
      <c r="E149" s="203" t="s">
        <v>19</v>
      </c>
      <c r="F149" s="204" t="s">
        <v>259</v>
      </c>
      <c r="G149" s="202"/>
      <c r="H149" s="203" t="s">
        <v>19</v>
      </c>
      <c r="I149" s="205"/>
      <c r="J149" s="202"/>
      <c r="K149" s="202"/>
      <c r="L149" s="206"/>
      <c r="M149" s="207"/>
      <c r="N149" s="208"/>
      <c r="O149" s="208"/>
      <c r="P149" s="208"/>
      <c r="Q149" s="208"/>
      <c r="R149" s="208"/>
      <c r="S149" s="208"/>
      <c r="T149" s="209"/>
      <c r="AT149" s="210" t="s">
        <v>192</v>
      </c>
      <c r="AU149" s="210" t="s">
        <v>86</v>
      </c>
      <c r="AV149" s="13" t="s">
        <v>84</v>
      </c>
      <c r="AW149" s="13" t="s">
        <v>37</v>
      </c>
      <c r="AX149" s="13" t="s">
        <v>77</v>
      </c>
      <c r="AY149" s="210" t="s">
        <v>179</v>
      </c>
    </row>
    <row r="150" spans="1:65" s="14" customFormat="1" ht="11.25">
      <c r="B150" s="211"/>
      <c r="C150" s="212"/>
      <c r="D150" s="194" t="s">
        <v>192</v>
      </c>
      <c r="E150" s="213" t="s">
        <v>19</v>
      </c>
      <c r="F150" s="214" t="s">
        <v>1431</v>
      </c>
      <c r="G150" s="212"/>
      <c r="H150" s="215">
        <v>2.5920000000000001</v>
      </c>
      <c r="I150" s="216"/>
      <c r="J150" s="212"/>
      <c r="K150" s="212"/>
      <c r="L150" s="217"/>
      <c r="M150" s="218"/>
      <c r="N150" s="219"/>
      <c r="O150" s="219"/>
      <c r="P150" s="219"/>
      <c r="Q150" s="219"/>
      <c r="R150" s="219"/>
      <c r="S150" s="219"/>
      <c r="T150" s="220"/>
      <c r="AT150" s="221" t="s">
        <v>192</v>
      </c>
      <c r="AU150" s="221" t="s">
        <v>86</v>
      </c>
      <c r="AV150" s="14" t="s">
        <v>86</v>
      </c>
      <c r="AW150" s="14" t="s">
        <v>37</v>
      </c>
      <c r="AX150" s="14" t="s">
        <v>84</v>
      </c>
      <c r="AY150" s="221" t="s">
        <v>179</v>
      </c>
    </row>
    <row r="151" spans="1:65" s="2" customFormat="1" ht="24.2" customHeight="1">
      <c r="A151" s="37"/>
      <c r="B151" s="38"/>
      <c r="C151" s="181" t="s">
        <v>263</v>
      </c>
      <c r="D151" s="181" t="s">
        <v>181</v>
      </c>
      <c r="E151" s="182" t="s">
        <v>1432</v>
      </c>
      <c r="F151" s="183" t="s">
        <v>1433</v>
      </c>
      <c r="G151" s="184" t="s">
        <v>405</v>
      </c>
      <c r="H151" s="185">
        <v>1</v>
      </c>
      <c r="I151" s="186"/>
      <c r="J151" s="187">
        <f>ROUND(I151*H151,2)</f>
        <v>0</v>
      </c>
      <c r="K151" s="183" t="s">
        <v>474</v>
      </c>
      <c r="L151" s="42"/>
      <c r="M151" s="188" t="s">
        <v>19</v>
      </c>
      <c r="N151" s="189" t="s">
        <v>48</v>
      </c>
      <c r="O151" s="67"/>
      <c r="P151" s="190">
        <f>O151*H151</f>
        <v>0</v>
      </c>
      <c r="Q151" s="190">
        <v>0</v>
      </c>
      <c r="R151" s="190">
        <f>Q151*H151</f>
        <v>0</v>
      </c>
      <c r="S151" s="190">
        <v>0</v>
      </c>
      <c r="T151" s="191">
        <f>S151*H151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192" t="s">
        <v>186</v>
      </c>
      <c r="AT151" s="192" t="s">
        <v>181</v>
      </c>
      <c r="AU151" s="192" t="s">
        <v>86</v>
      </c>
      <c r="AY151" s="20" t="s">
        <v>179</v>
      </c>
      <c r="BE151" s="193">
        <f>IF(N151="základní",J151,0)</f>
        <v>0</v>
      </c>
      <c r="BF151" s="193">
        <f>IF(N151="snížená",J151,0)</f>
        <v>0</v>
      </c>
      <c r="BG151" s="193">
        <f>IF(N151="zákl. přenesená",J151,0)</f>
        <v>0</v>
      </c>
      <c r="BH151" s="193">
        <f>IF(N151="sníž. přenesená",J151,0)</f>
        <v>0</v>
      </c>
      <c r="BI151" s="193">
        <f>IF(N151="nulová",J151,0)</f>
        <v>0</v>
      </c>
      <c r="BJ151" s="20" t="s">
        <v>84</v>
      </c>
      <c r="BK151" s="193">
        <f>ROUND(I151*H151,2)</f>
        <v>0</v>
      </c>
      <c r="BL151" s="20" t="s">
        <v>186</v>
      </c>
      <c r="BM151" s="192" t="s">
        <v>1434</v>
      </c>
    </row>
    <row r="152" spans="1:65" s="2" customFormat="1" ht="19.5">
      <c r="A152" s="37"/>
      <c r="B152" s="38"/>
      <c r="C152" s="39"/>
      <c r="D152" s="194" t="s">
        <v>188</v>
      </c>
      <c r="E152" s="39"/>
      <c r="F152" s="195" t="s">
        <v>1433</v>
      </c>
      <c r="G152" s="39"/>
      <c r="H152" s="39"/>
      <c r="I152" s="196"/>
      <c r="J152" s="39"/>
      <c r="K152" s="39"/>
      <c r="L152" s="42"/>
      <c r="M152" s="197"/>
      <c r="N152" s="198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188</v>
      </c>
      <c r="AU152" s="20" t="s">
        <v>86</v>
      </c>
    </row>
    <row r="153" spans="1:65" s="13" customFormat="1" ht="11.25">
      <c r="B153" s="201"/>
      <c r="C153" s="202"/>
      <c r="D153" s="194" t="s">
        <v>192</v>
      </c>
      <c r="E153" s="203" t="s">
        <v>19</v>
      </c>
      <c r="F153" s="204" t="s">
        <v>1435</v>
      </c>
      <c r="G153" s="202"/>
      <c r="H153" s="203" t="s">
        <v>19</v>
      </c>
      <c r="I153" s="205"/>
      <c r="J153" s="202"/>
      <c r="K153" s="202"/>
      <c r="L153" s="206"/>
      <c r="M153" s="207"/>
      <c r="N153" s="208"/>
      <c r="O153" s="208"/>
      <c r="P153" s="208"/>
      <c r="Q153" s="208"/>
      <c r="R153" s="208"/>
      <c r="S153" s="208"/>
      <c r="T153" s="209"/>
      <c r="AT153" s="210" t="s">
        <v>192</v>
      </c>
      <c r="AU153" s="210" t="s">
        <v>86</v>
      </c>
      <c r="AV153" s="13" t="s">
        <v>84</v>
      </c>
      <c r="AW153" s="13" t="s">
        <v>37</v>
      </c>
      <c r="AX153" s="13" t="s">
        <v>77</v>
      </c>
      <c r="AY153" s="210" t="s">
        <v>179</v>
      </c>
    </row>
    <row r="154" spans="1:65" s="14" customFormat="1" ht="11.25">
      <c r="B154" s="211"/>
      <c r="C154" s="212"/>
      <c r="D154" s="194" t="s">
        <v>192</v>
      </c>
      <c r="E154" s="213" t="s">
        <v>19</v>
      </c>
      <c r="F154" s="214" t="s">
        <v>84</v>
      </c>
      <c r="G154" s="212"/>
      <c r="H154" s="215">
        <v>1</v>
      </c>
      <c r="I154" s="216"/>
      <c r="J154" s="212"/>
      <c r="K154" s="212"/>
      <c r="L154" s="217"/>
      <c r="M154" s="218"/>
      <c r="N154" s="219"/>
      <c r="O154" s="219"/>
      <c r="P154" s="219"/>
      <c r="Q154" s="219"/>
      <c r="R154" s="219"/>
      <c r="S154" s="219"/>
      <c r="T154" s="220"/>
      <c r="AT154" s="221" t="s">
        <v>192</v>
      </c>
      <c r="AU154" s="221" t="s">
        <v>86</v>
      </c>
      <c r="AV154" s="14" t="s">
        <v>86</v>
      </c>
      <c r="AW154" s="14" t="s">
        <v>37</v>
      </c>
      <c r="AX154" s="14" t="s">
        <v>84</v>
      </c>
      <c r="AY154" s="221" t="s">
        <v>179</v>
      </c>
    </row>
    <row r="155" spans="1:65" s="2" customFormat="1" ht="33" customHeight="1">
      <c r="A155" s="37"/>
      <c r="B155" s="38"/>
      <c r="C155" s="181" t="s">
        <v>276</v>
      </c>
      <c r="D155" s="181" t="s">
        <v>181</v>
      </c>
      <c r="E155" s="182" t="s">
        <v>1342</v>
      </c>
      <c r="F155" s="183" t="s">
        <v>1343</v>
      </c>
      <c r="G155" s="184" t="s">
        <v>184</v>
      </c>
      <c r="H155" s="185">
        <v>19.2</v>
      </c>
      <c r="I155" s="186"/>
      <c r="J155" s="187">
        <f>ROUND(I155*H155,2)</f>
        <v>0</v>
      </c>
      <c r="K155" s="183" t="s">
        <v>185</v>
      </c>
      <c r="L155" s="42"/>
      <c r="M155" s="188" t="s">
        <v>19</v>
      </c>
      <c r="N155" s="189" t="s">
        <v>48</v>
      </c>
      <c r="O155" s="67"/>
      <c r="P155" s="190">
        <f>O155*H155</f>
        <v>0</v>
      </c>
      <c r="Q155" s="190">
        <v>3.0000000000000001E-3</v>
      </c>
      <c r="R155" s="190">
        <f>Q155*H155</f>
        <v>5.7599999999999998E-2</v>
      </c>
      <c r="S155" s="190">
        <v>0</v>
      </c>
      <c r="T155" s="191">
        <f>S155*H155</f>
        <v>0</v>
      </c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R155" s="192" t="s">
        <v>186</v>
      </c>
      <c r="AT155" s="192" t="s">
        <v>181</v>
      </c>
      <c r="AU155" s="192" t="s">
        <v>86</v>
      </c>
      <c r="AY155" s="20" t="s">
        <v>179</v>
      </c>
      <c r="BE155" s="193">
        <f>IF(N155="základní",J155,0)</f>
        <v>0</v>
      </c>
      <c r="BF155" s="193">
        <f>IF(N155="snížená",J155,0)</f>
        <v>0</v>
      </c>
      <c r="BG155" s="193">
        <f>IF(N155="zákl. přenesená",J155,0)</f>
        <v>0</v>
      </c>
      <c r="BH155" s="193">
        <f>IF(N155="sníž. přenesená",J155,0)</f>
        <v>0</v>
      </c>
      <c r="BI155" s="193">
        <f>IF(N155="nulová",J155,0)</f>
        <v>0</v>
      </c>
      <c r="BJ155" s="20" t="s">
        <v>84</v>
      </c>
      <c r="BK155" s="193">
        <f>ROUND(I155*H155,2)</f>
        <v>0</v>
      </c>
      <c r="BL155" s="20" t="s">
        <v>186</v>
      </c>
      <c r="BM155" s="192" t="s">
        <v>1344</v>
      </c>
    </row>
    <row r="156" spans="1:65" s="2" customFormat="1" ht="29.25">
      <c r="A156" s="37"/>
      <c r="B156" s="38"/>
      <c r="C156" s="39"/>
      <c r="D156" s="194" t="s">
        <v>188</v>
      </c>
      <c r="E156" s="39"/>
      <c r="F156" s="195" t="s">
        <v>1345</v>
      </c>
      <c r="G156" s="39"/>
      <c r="H156" s="39"/>
      <c r="I156" s="196"/>
      <c r="J156" s="39"/>
      <c r="K156" s="39"/>
      <c r="L156" s="42"/>
      <c r="M156" s="197"/>
      <c r="N156" s="198"/>
      <c r="O156" s="67"/>
      <c r="P156" s="67"/>
      <c r="Q156" s="67"/>
      <c r="R156" s="67"/>
      <c r="S156" s="67"/>
      <c r="T156" s="68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T156" s="20" t="s">
        <v>188</v>
      </c>
      <c r="AU156" s="20" t="s">
        <v>86</v>
      </c>
    </row>
    <row r="157" spans="1:65" s="2" customFormat="1" ht="11.25">
      <c r="A157" s="37"/>
      <c r="B157" s="38"/>
      <c r="C157" s="39"/>
      <c r="D157" s="199" t="s">
        <v>190</v>
      </c>
      <c r="E157" s="39"/>
      <c r="F157" s="200" t="s">
        <v>1346</v>
      </c>
      <c r="G157" s="39"/>
      <c r="H157" s="39"/>
      <c r="I157" s="196"/>
      <c r="J157" s="39"/>
      <c r="K157" s="39"/>
      <c r="L157" s="42"/>
      <c r="M157" s="197"/>
      <c r="N157" s="198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190</v>
      </c>
      <c r="AU157" s="20" t="s">
        <v>86</v>
      </c>
    </row>
    <row r="158" spans="1:65" s="13" customFormat="1" ht="11.25">
      <c r="B158" s="201"/>
      <c r="C158" s="202"/>
      <c r="D158" s="194" t="s">
        <v>192</v>
      </c>
      <c r="E158" s="203" t="s">
        <v>19</v>
      </c>
      <c r="F158" s="204" t="s">
        <v>1347</v>
      </c>
      <c r="G158" s="202"/>
      <c r="H158" s="203" t="s">
        <v>19</v>
      </c>
      <c r="I158" s="205"/>
      <c r="J158" s="202"/>
      <c r="K158" s="202"/>
      <c r="L158" s="206"/>
      <c r="M158" s="207"/>
      <c r="N158" s="208"/>
      <c r="O158" s="208"/>
      <c r="P158" s="208"/>
      <c r="Q158" s="208"/>
      <c r="R158" s="208"/>
      <c r="S158" s="208"/>
      <c r="T158" s="209"/>
      <c r="AT158" s="210" t="s">
        <v>192</v>
      </c>
      <c r="AU158" s="210" t="s">
        <v>86</v>
      </c>
      <c r="AV158" s="13" t="s">
        <v>84</v>
      </c>
      <c r="AW158" s="13" t="s">
        <v>37</v>
      </c>
      <c r="AX158" s="13" t="s">
        <v>77</v>
      </c>
      <c r="AY158" s="210" t="s">
        <v>179</v>
      </c>
    </row>
    <row r="159" spans="1:65" s="14" customFormat="1" ht="22.5">
      <c r="B159" s="211"/>
      <c r="C159" s="212"/>
      <c r="D159" s="194" t="s">
        <v>192</v>
      </c>
      <c r="E159" s="213" t="s">
        <v>19</v>
      </c>
      <c r="F159" s="214" t="s">
        <v>1348</v>
      </c>
      <c r="G159" s="212"/>
      <c r="H159" s="215">
        <v>10.8</v>
      </c>
      <c r="I159" s="216"/>
      <c r="J159" s="212"/>
      <c r="K159" s="212"/>
      <c r="L159" s="217"/>
      <c r="M159" s="218"/>
      <c r="N159" s="219"/>
      <c r="O159" s="219"/>
      <c r="P159" s="219"/>
      <c r="Q159" s="219"/>
      <c r="R159" s="219"/>
      <c r="S159" s="219"/>
      <c r="T159" s="220"/>
      <c r="AT159" s="221" t="s">
        <v>192</v>
      </c>
      <c r="AU159" s="221" t="s">
        <v>86</v>
      </c>
      <c r="AV159" s="14" t="s">
        <v>86</v>
      </c>
      <c r="AW159" s="14" t="s">
        <v>37</v>
      </c>
      <c r="AX159" s="14" t="s">
        <v>77</v>
      </c>
      <c r="AY159" s="221" t="s">
        <v>179</v>
      </c>
    </row>
    <row r="160" spans="1:65" s="14" customFormat="1" ht="22.5">
      <c r="B160" s="211"/>
      <c r="C160" s="212"/>
      <c r="D160" s="194" t="s">
        <v>192</v>
      </c>
      <c r="E160" s="213" t="s">
        <v>19</v>
      </c>
      <c r="F160" s="214" t="s">
        <v>1349</v>
      </c>
      <c r="G160" s="212"/>
      <c r="H160" s="215">
        <v>8.4</v>
      </c>
      <c r="I160" s="216"/>
      <c r="J160" s="212"/>
      <c r="K160" s="212"/>
      <c r="L160" s="217"/>
      <c r="M160" s="218"/>
      <c r="N160" s="219"/>
      <c r="O160" s="219"/>
      <c r="P160" s="219"/>
      <c r="Q160" s="219"/>
      <c r="R160" s="219"/>
      <c r="S160" s="219"/>
      <c r="T160" s="220"/>
      <c r="AT160" s="221" t="s">
        <v>192</v>
      </c>
      <c r="AU160" s="221" t="s">
        <v>86</v>
      </c>
      <c r="AV160" s="14" t="s">
        <v>86</v>
      </c>
      <c r="AW160" s="14" t="s">
        <v>37</v>
      </c>
      <c r="AX160" s="14" t="s">
        <v>77</v>
      </c>
      <c r="AY160" s="221" t="s">
        <v>179</v>
      </c>
    </row>
    <row r="161" spans="1:65" s="15" customFormat="1" ht="11.25">
      <c r="B161" s="222"/>
      <c r="C161" s="223"/>
      <c r="D161" s="194" t="s">
        <v>192</v>
      </c>
      <c r="E161" s="224" t="s">
        <v>19</v>
      </c>
      <c r="F161" s="225" t="s">
        <v>205</v>
      </c>
      <c r="G161" s="223"/>
      <c r="H161" s="226">
        <v>19.2</v>
      </c>
      <c r="I161" s="227"/>
      <c r="J161" s="223"/>
      <c r="K161" s="223"/>
      <c r="L161" s="228"/>
      <c r="M161" s="229"/>
      <c r="N161" s="230"/>
      <c r="O161" s="230"/>
      <c r="P161" s="230"/>
      <c r="Q161" s="230"/>
      <c r="R161" s="230"/>
      <c r="S161" s="230"/>
      <c r="T161" s="231"/>
      <c r="AT161" s="232" t="s">
        <v>192</v>
      </c>
      <c r="AU161" s="232" t="s">
        <v>86</v>
      </c>
      <c r="AV161" s="15" t="s">
        <v>186</v>
      </c>
      <c r="AW161" s="15" t="s">
        <v>37</v>
      </c>
      <c r="AX161" s="15" t="s">
        <v>84</v>
      </c>
      <c r="AY161" s="232" t="s">
        <v>179</v>
      </c>
    </row>
    <row r="162" spans="1:65" s="2" customFormat="1" ht="33" customHeight="1">
      <c r="A162" s="37"/>
      <c r="B162" s="38"/>
      <c r="C162" s="181" t="s">
        <v>283</v>
      </c>
      <c r="D162" s="181" t="s">
        <v>181</v>
      </c>
      <c r="E162" s="182" t="s">
        <v>1350</v>
      </c>
      <c r="F162" s="183" t="s">
        <v>1351</v>
      </c>
      <c r="G162" s="184" t="s">
        <v>184</v>
      </c>
      <c r="H162" s="185">
        <v>19.2</v>
      </c>
      <c r="I162" s="186"/>
      <c r="J162" s="187">
        <f>ROUND(I162*H162,2)</f>
        <v>0</v>
      </c>
      <c r="K162" s="183" t="s">
        <v>185</v>
      </c>
      <c r="L162" s="42"/>
      <c r="M162" s="188" t="s">
        <v>19</v>
      </c>
      <c r="N162" s="189" t="s">
        <v>48</v>
      </c>
      <c r="O162" s="67"/>
      <c r="P162" s="190">
        <f>O162*H162</f>
        <v>0</v>
      </c>
      <c r="Q162" s="190">
        <v>0</v>
      </c>
      <c r="R162" s="190">
        <f>Q162*H162</f>
        <v>0</v>
      </c>
      <c r="S162" s="190">
        <v>0</v>
      </c>
      <c r="T162" s="191">
        <f>S162*H162</f>
        <v>0</v>
      </c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R162" s="192" t="s">
        <v>186</v>
      </c>
      <c r="AT162" s="192" t="s">
        <v>181</v>
      </c>
      <c r="AU162" s="192" t="s">
        <v>86</v>
      </c>
      <c r="AY162" s="20" t="s">
        <v>179</v>
      </c>
      <c r="BE162" s="193">
        <f>IF(N162="základní",J162,0)</f>
        <v>0</v>
      </c>
      <c r="BF162" s="193">
        <f>IF(N162="snížená",J162,0)</f>
        <v>0</v>
      </c>
      <c r="BG162" s="193">
        <f>IF(N162="zákl. přenesená",J162,0)</f>
        <v>0</v>
      </c>
      <c r="BH162" s="193">
        <f>IF(N162="sníž. přenesená",J162,0)</f>
        <v>0</v>
      </c>
      <c r="BI162" s="193">
        <f>IF(N162="nulová",J162,0)</f>
        <v>0</v>
      </c>
      <c r="BJ162" s="20" t="s">
        <v>84</v>
      </c>
      <c r="BK162" s="193">
        <f>ROUND(I162*H162,2)</f>
        <v>0</v>
      </c>
      <c r="BL162" s="20" t="s">
        <v>186</v>
      </c>
      <c r="BM162" s="192" t="s">
        <v>1352</v>
      </c>
    </row>
    <row r="163" spans="1:65" s="2" customFormat="1" ht="29.25">
      <c r="A163" s="37"/>
      <c r="B163" s="38"/>
      <c r="C163" s="39"/>
      <c r="D163" s="194" t="s">
        <v>188</v>
      </c>
      <c r="E163" s="39"/>
      <c r="F163" s="195" t="s">
        <v>1353</v>
      </c>
      <c r="G163" s="39"/>
      <c r="H163" s="39"/>
      <c r="I163" s="196"/>
      <c r="J163" s="39"/>
      <c r="K163" s="39"/>
      <c r="L163" s="42"/>
      <c r="M163" s="197"/>
      <c r="N163" s="198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188</v>
      </c>
      <c r="AU163" s="20" t="s">
        <v>86</v>
      </c>
    </row>
    <row r="164" spans="1:65" s="2" customFormat="1" ht="11.25">
      <c r="A164" s="37"/>
      <c r="B164" s="38"/>
      <c r="C164" s="39"/>
      <c r="D164" s="199" t="s">
        <v>190</v>
      </c>
      <c r="E164" s="39"/>
      <c r="F164" s="200" t="s">
        <v>1354</v>
      </c>
      <c r="G164" s="39"/>
      <c r="H164" s="39"/>
      <c r="I164" s="196"/>
      <c r="J164" s="39"/>
      <c r="K164" s="39"/>
      <c r="L164" s="42"/>
      <c r="M164" s="197"/>
      <c r="N164" s="198"/>
      <c r="O164" s="67"/>
      <c r="P164" s="67"/>
      <c r="Q164" s="67"/>
      <c r="R164" s="67"/>
      <c r="S164" s="67"/>
      <c r="T164" s="68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T164" s="20" t="s">
        <v>190</v>
      </c>
      <c r="AU164" s="20" t="s">
        <v>86</v>
      </c>
    </row>
    <row r="165" spans="1:65" s="13" customFormat="1" ht="11.25">
      <c r="B165" s="201"/>
      <c r="C165" s="202"/>
      <c r="D165" s="194" t="s">
        <v>192</v>
      </c>
      <c r="E165" s="203" t="s">
        <v>19</v>
      </c>
      <c r="F165" s="204" t="s">
        <v>1355</v>
      </c>
      <c r="G165" s="202"/>
      <c r="H165" s="203" t="s">
        <v>19</v>
      </c>
      <c r="I165" s="205"/>
      <c r="J165" s="202"/>
      <c r="K165" s="202"/>
      <c r="L165" s="206"/>
      <c r="M165" s="207"/>
      <c r="N165" s="208"/>
      <c r="O165" s="208"/>
      <c r="P165" s="208"/>
      <c r="Q165" s="208"/>
      <c r="R165" s="208"/>
      <c r="S165" s="208"/>
      <c r="T165" s="209"/>
      <c r="AT165" s="210" t="s">
        <v>192</v>
      </c>
      <c r="AU165" s="210" t="s">
        <v>86</v>
      </c>
      <c r="AV165" s="13" t="s">
        <v>84</v>
      </c>
      <c r="AW165" s="13" t="s">
        <v>37</v>
      </c>
      <c r="AX165" s="13" t="s">
        <v>77</v>
      </c>
      <c r="AY165" s="210" t="s">
        <v>179</v>
      </c>
    </row>
    <row r="166" spans="1:65" s="14" customFormat="1" ht="22.5">
      <c r="B166" s="211"/>
      <c r="C166" s="212"/>
      <c r="D166" s="194" t="s">
        <v>192</v>
      </c>
      <c r="E166" s="213" t="s">
        <v>19</v>
      </c>
      <c r="F166" s="214" t="s">
        <v>1348</v>
      </c>
      <c r="G166" s="212"/>
      <c r="H166" s="215">
        <v>10.8</v>
      </c>
      <c r="I166" s="216"/>
      <c r="J166" s="212"/>
      <c r="K166" s="212"/>
      <c r="L166" s="217"/>
      <c r="M166" s="218"/>
      <c r="N166" s="219"/>
      <c r="O166" s="219"/>
      <c r="P166" s="219"/>
      <c r="Q166" s="219"/>
      <c r="R166" s="219"/>
      <c r="S166" s="219"/>
      <c r="T166" s="220"/>
      <c r="AT166" s="221" t="s">
        <v>192</v>
      </c>
      <c r="AU166" s="221" t="s">
        <v>86</v>
      </c>
      <c r="AV166" s="14" t="s">
        <v>86</v>
      </c>
      <c r="AW166" s="14" t="s">
        <v>37</v>
      </c>
      <c r="AX166" s="14" t="s">
        <v>77</v>
      </c>
      <c r="AY166" s="221" t="s">
        <v>179</v>
      </c>
    </row>
    <row r="167" spans="1:65" s="14" customFormat="1" ht="22.5">
      <c r="B167" s="211"/>
      <c r="C167" s="212"/>
      <c r="D167" s="194" t="s">
        <v>192</v>
      </c>
      <c r="E167" s="213" t="s">
        <v>19</v>
      </c>
      <c r="F167" s="214" t="s">
        <v>1349</v>
      </c>
      <c r="G167" s="212"/>
      <c r="H167" s="215">
        <v>8.4</v>
      </c>
      <c r="I167" s="216"/>
      <c r="J167" s="212"/>
      <c r="K167" s="212"/>
      <c r="L167" s="217"/>
      <c r="M167" s="218"/>
      <c r="N167" s="219"/>
      <c r="O167" s="219"/>
      <c r="P167" s="219"/>
      <c r="Q167" s="219"/>
      <c r="R167" s="219"/>
      <c r="S167" s="219"/>
      <c r="T167" s="220"/>
      <c r="AT167" s="221" t="s">
        <v>192</v>
      </c>
      <c r="AU167" s="221" t="s">
        <v>86</v>
      </c>
      <c r="AV167" s="14" t="s">
        <v>86</v>
      </c>
      <c r="AW167" s="14" t="s">
        <v>37</v>
      </c>
      <c r="AX167" s="14" t="s">
        <v>77</v>
      </c>
      <c r="AY167" s="221" t="s">
        <v>179</v>
      </c>
    </row>
    <row r="168" spans="1:65" s="15" customFormat="1" ht="11.25">
      <c r="B168" s="222"/>
      <c r="C168" s="223"/>
      <c r="D168" s="194" t="s">
        <v>192</v>
      </c>
      <c r="E168" s="224" t="s">
        <v>19</v>
      </c>
      <c r="F168" s="225" t="s">
        <v>205</v>
      </c>
      <c r="G168" s="223"/>
      <c r="H168" s="226">
        <v>19.2</v>
      </c>
      <c r="I168" s="227"/>
      <c r="J168" s="223"/>
      <c r="K168" s="223"/>
      <c r="L168" s="228"/>
      <c r="M168" s="229"/>
      <c r="N168" s="230"/>
      <c r="O168" s="230"/>
      <c r="P168" s="230"/>
      <c r="Q168" s="230"/>
      <c r="R168" s="230"/>
      <c r="S168" s="230"/>
      <c r="T168" s="231"/>
      <c r="AT168" s="232" t="s">
        <v>192</v>
      </c>
      <c r="AU168" s="232" t="s">
        <v>86</v>
      </c>
      <c r="AV168" s="15" t="s">
        <v>186</v>
      </c>
      <c r="AW168" s="15" t="s">
        <v>37</v>
      </c>
      <c r="AX168" s="15" t="s">
        <v>84</v>
      </c>
      <c r="AY168" s="232" t="s">
        <v>179</v>
      </c>
    </row>
    <row r="169" spans="1:65" s="2" customFormat="1" ht="37.9" customHeight="1">
      <c r="A169" s="37"/>
      <c r="B169" s="38"/>
      <c r="C169" s="181" t="s">
        <v>8</v>
      </c>
      <c r="D169" s="181" t="s">
        <v>181</v>
      </c>
      <c r="E169" s="182" t="s">
        <v>264</v>
      </c>
      <c r="F169" s="183" t="s">
        <v>265</v>
      </c>
      <c r="G169" s="184" t="s">
        <v>228</v>
      </c>
      <c r="H169" s="185">
        <v>3.8929999999999998</v>
      </c>
      <c r="I169" s="186"/>
      <c r="J169" s="187">
        <f>ROUND(I169*H169,2)</f>
        <v>0</v>
      </c>
      <c r="K169" s="183" t="s">
        <v>185</v>
      </c>
      <c r="L169" s="42"/>
      <c r="M169" s="188" t="s">
        <v>19</v>
      </c>
      <c r="N169" s="189" t="s">
        <v>48</v>
      </c>
      <c r="O169" s="67"/>
      <c r="P169" s="190">
        <f>O169*H169</f>
        <v>0</v>
      </c>
      <c r="Q169" s="190">
        <v>0</v>
      </c>
      <c r="R169" s="190">
        <f>Q169*H169</f>
        <v>0</v>
      </c>
      <c r="S169" s="190">
        <v>0</v>
      </c>
      <c r="T169" s="191">
        <f>S169*H169</f>
        <v>0</v>
      </c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R169" s="192" t="s">
        <v>186</v>
      </c>
      <c r="AT169" s="192" t="s">
        <v>181</v>
      </c>
      <c r="AU169" s="192" t="s">
        <v>86</v>
      </c>
      <c r="AY169" s="20" t="s">
        <v>179</v>
      </c>
      <c r="BE169" s="193">
        <f>IF(N169="základní",J169,0)</f>
        <v>0</v>
      </c>
      <c r="BF169" s="193">
        <f>IF(N169="snížená",J169,0)</f>
        <v>0</v>
      </c>
      <c r="BG169" s="193">
        <f>IF(N169="zákl. přenesená",J169,0)</f>
        <v>0</v>
      </c>
      <c r="BH169" s="193">
        <f>IF(N169="sníž. přenesená",J169,0)</f>
        <v>0</v>
      </c>
      <c r="BI169" s="193">
        <f>IF(N169="nulová",J169,0)</f>
        <v>0</v>
      </c>
      <c r="BJ169" s="20" t="s">
        <v>84</v>
      </c>
      <c r="BK169" s="193">
        <f>ROUND(I169*H169,2)</f>
        <v>0</v>
      </c>
      <c r="BL169" s="20" t="s">
        <v>186</v>
      </c>
      <c r="BM169" s="192" t="s">
        <v>266</v>
      </c>
    </row>
    <row r="170" spans="1:65" s="2" customFormat="1" ht="39">
      <c r="A170" s="37"/>
      <c r="B170" s="38"/>
      <c r="C170" s="39"/>
      <c r="D170" s="194" t="s">
        <v>188</v>
      </c>
      <c r="E170" s="39"/>
      <c r="F170" s="195" t="s">
        <v>267</v>
      </c>
      <c r="G170" s="39"/>
      <c r="H170" s="39"/>
      <c r="I170" s="196"/>
      <c r="J170" s="39"/>
      <c r="K170" s="39"/>
      <c r="L170" s="42"/>
      <c r="M170" s="197"/>
      <c r="N170" s="198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188</v>
      </c>
      <c r="AU170" s="20" t="s">
        <v>86</v>
      </c>
    </row>
    <row r="171" spans="1:65" s="2" customFormat="1" ht="11.25">
      <c r="A171" s="37"/>
      <c r="B171" s="38"/>
      <c r="C171" s="39"/>
      <c r="D171" s="199" t="s">
        <v>190</v>
      </c>
      <c r="E171" s="39"/>
      <c r="F171" s="200" t="s">
        <v>268</v>
      </c>
      <c r="G171" s="39"/>
      <c r="H171" s="39"/>
      <c r="I171" s="196"/>
      <c r="J171" s="39"/>
      <c r="K171" s="39"/>
      <c r="L171" s="42"/>
      <c r="M171" s="197"/>
      <c r="N171" s="198"/>
      <c r="O171" s="67"/>
      <c r="P171" s="67"/>
      <c r="Q171" s="67"/>
      <c r="R171" s="67"/>
      <c r="S171" s="67"/>
      <c r="T171" s="68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T171" s="20" t="s">
        <v>190</v>
      </c>
      <c r="AU171" s="20" t="s">
        <v>86</v>
      </c>
    </row>
    <row r="172" spans="1:65" s="13" customFormat="1" ht="22.5">
      <c r="B172" s="201"/>
      <c r="C172" s="202"/>
      <c r="D172" s="194" t="s">
        <v>192</v>
      </c>
      <c r="E172" s="203" t="s">
        <v>19</v>
      </c>
      <c r="F172" s="204" t="s">
        <v>269</v>
      </c>
      <c r="G172" s="202"/>
      <c r="H172" s="203" t="s">
        <v>19</v>
      </c>
      <c r="I172" s="205"/>
      <c r="J172" s="202"/>
      <c r="K172" s="202"/>
      <c r="L172" s="206"/>
      <c r="M172" s="207"/>
      <c r="N172" s="208"/>
      <c r="O172" s="208"/>
      <c r="P172" s="208"/>
      <c r="Q172" s="208"/>
      <c r="R172" s="208"/>
      <c r="S172" s="208"/>
      <c r="T172" s="209"/>
      <c r="AT172" s="210" t="s">
        <v>192</v>
      </c>
      <c r="AU172" s="210" t="s">
        <v>86</v>
      </c>
      <c r="AV172" s="13" t="s">
        <v>84</v>
      </c>
      <c r="AW172" s="13" t="s">
        <v>37</v>
      </c>
      <c r="AX172" s="13" t="s">
        <v>77</v>
      </c>
      <c r="AY172" s="210" t="s">
        <v>179</v>
      </c>
    </row>
    <row r="173" spans="1:65" s="14" customFormat="1" ht="11.25">
      <c r="B173" s="211"/>
      <c r="C173" s="212"/>
      <c r="D173" s="194" t="s">
        <v>192</v>
      </c>
      <c r="E173" s="213" t="s">
        <v>19</v>
      </c>
      <c r="F173" s="214" t="s">
        <v>1436</v>
      </c>
      <c r="G173" s="212"/>
      <c r="H173" s="215">
        <v>17.28</v>
      </c>
      <c r="I173" s="216"/>
      <c r="J173" s="212"/>
      <c r="K173" s="212"/>
      <c r="L173" s="217"/>
      <c r="M173" s="218"/>
      <c r="N173" s="219"/>
      <c r="O173" s="219"/>
      <c r="P173" s="219"/>
      <c r="Q173" s="219"/>
      <c r="R173" s="219"/>
      <c r="S173" s="219"/>
      <c r="T173" s="220"/>
      <c r="AT173" s="221" t="s">
        <v>192</v>
      </c>
      <c r="AU173" s="221" t="s">
        <v>86</v>
      </c>
      <c r="AV173" s="14" t="s">
        <v>86</v>
      </c>
      <c r="AW173" s="14" t="s">
        <v>37</v>
      </c>
      <c r="AX173" s="14" t="s">
        <v>77</v>
      </c>
      <c r="AY173" s="221" t="s">
        <v>179</v>
      </c>
    </row>
    <row r="174" spans="1:65" s="14" customFormat="1" ht="22.5">
      <c r="B174" s="211"/>
      <c r="C174" s="212"/>
      <c r="D174" s="194" t="s">
        <v>192</v>
      </c>
      <c r="E174" s="213" t="s">
        <v>19</v>
      </c>
      <c r="F174" s="214" t="s">
        <v>272</v>
      </c>
      <c r="G174" s="212"/>
      <c r="H174" s="215">
        <v>0.65300000000000002</v>
      </c>
      <c r="I174" s="216"/>
      <c r="J174" s="212"/>
      <c r="K174" s="212"/>
      <c r="L174" s="217"/>
      <c r="M174" s="218"/>
      <c r="N174" s="219"/>
      <c r="O174" s="219"/>
      <c r="P174" s="219"/>
      <c r="Q174" s="219"/>
      <c r="R174" s="219"/>
      <c r="S174" s="219"/>
      <c r="T174" s="220"/>
      <c r="AT174" s="221" t="s">
        <v>192</v>
      </c>
      <c r="AU174" s="221" t="s">
        <v>86</v>
      </c>
      <c r="AV174" s="14" t="s">
        <v>86</v>
      </c>
      <c r="AW174" s="14" t="s">
        <v>37</v>
      </c>
      <c r="AX174" s="14" t="s">
        <v>77</v>
      </c>
      <c r="AY174" s="221" t="s">
        <v>179</v>
      </c>
    </row>
    <row r="175" spans="1:65" s="16" customFormat="1" ht="11.25">
      <c r="B175" s="233"/>
      <c r="C175" s="234"/>
      <c r="D175" s="194" t="s">
        <v>192</v>
      </c>
      <c r="E175" s="235" t="s">
        <v>19</v>
      </c>
      <c r="F175" s="236" t="s">
        <v>273</v>
      </c>
      <c r="G175" s="234"/>
      <c r="H175" s="237">
        <v>17.933</v>
      </c>
      <c r="I175" s="238"/>
      <c r="J175" s="234"/>
      <c r="K175" s="234"/>
      <c r="L175" s="239"/>
      <c r="M175" s="240"/>
      <c r="N175" s="241"/>
      <c r="O175" s="241"/>
      <c r="P175" s="241"/>
      <c r="Q175" s="241"/>
      <c r="R175" s="241"/>
      <c r="S175" s="241"/>
      <c r="T175" s="242"/>
      <c r="AT175" s="243" t="s">
        <v>192</v>
      </c>
      <c r="AU175" s="243" t="s">
        <v>86</v>
      </c>
      <c r="AV175" s="16" t="s">
        <v>94</v>
      </c>
      <c r="AW175" s="16" t="s">
        <v>37</v>
      </c>
      <c r="AX175" s="16" t="s">
        <v>77</v>
      </c>
      <c r="AY175" s="243" t="s">
        <v>179</v>
      </c>
    </row>
    <row r="176" spans="1:65" s="14" customFormat="1" ht="22.5">
      <c r="B176" s="211"/>
      <c r="C176" s="212"/>
      <c r="D176" s="194" t="s">
        <v>192</v>
      </c>
      <c r="E176" s="213" t="s">
        <v>19</v>
      </c>
      <c r="F176" s="214" t="s">
        <v>1437</v>
      </c>
      <c r="G176" s="212"/>
      <c r="H176" s="215">
        <v>-14.04</v>
      </c>
      <c r="I176" s="216"/>
      <c r="J176" s="212"/>
      <c r="K176" s="212"/>
      <c r="L176" s="217"/>
      <c r="M176" s="218"/>
      <c r="N176" s="219"/>
      <c r="O176" s="219"/>
      <c r="P176" s="219"/>
      <c r="Q176" s="219"/>
      <c r="R176" s="219"/>
      <c r="S176" s="219"/>
      <c r="T176" s="220"/>
      <c r="AT176" s="221" t="s">
        <v>192</v>
      </c>
      <c r="AU176" s="221" t="s">
        <v>86</v>
      </c>
      <c r="AV176" s="14" t="s">
        <v>86</v>
      </c>
      <c r="AW176" s="14" t="s">
        <v>37</v>
      </c>
      <c r="AX176" s="14" t="s">
        <v>77</v>
      </c>
      <c r="AY176" s="221" t="s">
        <v>179</v>
      </c>
    </row>
    <row r="177" spans="1:65" s="15" customFormat="1" ht="11.25">
      <c r="B177" s="222"/>
      <c r="C177" s="223"/>
      <c r="D177" s="194" t="s">
        <v>192</v>
      </c>
      <c r="E177" s="224" t="s">
        <v>19</v>
      </c>
      <c r="F177" s="225" t="s">
        <v>205</v>
      </c>
      <c r="G177" s="223"/>
      <c r="H177" s="226">
        <v>3.8929999999999998</v>
      </c>
      <c r="I177" s="227"/>
      <c r="J177" s="223"/>
      <c r="K177" s="223"/>
      <c r="L177" s="228"/>
      <c r="M177" s="229"/>
      <c r="N177" s="230"/>
      <c r="O177" s="230"/>
      <c r="P177" s="230"/>
      <c r="Q177" s="230"/>
      <c r="R177" s="230"/>
      <c r="S177" s="230"/>
      <c r="T177" s="231"/>
      <c r="AT177" s="232" t="s">
        <v>192</v>
      </c>
      <c r="AU177" s="232" t="s">
        <v>86</v>
      </c>
      <c r="AV177" s="15" t="s">
        <v>186</v>
      </c>
      <c r="AW177" s="15" t="s">
        <v>37</v>
      </c>
      <c r="AX177" s="15" t="s">
        <v>84</v>
      </c>
      <c r="AY177" s="232" t="s">
        <v>179</v>
      </c>
    </row>
    <row r="178" spans="1:65" s="2" customFormat="1" ht="37.9" customHeight="1">
      <c r="A178" s="37"/>
      <c r="B178" s="38"/>
      <c r="C178" s="181" t="s">
        <v>299</v>
      </c>
      <c r="D178" s="181" t="s">
        <v>181</v>
      </c>
      <c r="E178" s="182" t="s">
        <v>277</v>
      </c>
      <c r="F178" s="183" t="s">
        <v>278</v>
      </c>
      <c r="G178" s="184" t="s">
        <v>228</v>
      </c>
      <c r="H178" s="185">
        <v>0.435</v>
      </c>
      <c r="I178" s="186"/>
      <c r="J178" s="187">
        <f>ROUND(I178*H178,2)</f>
        <v>0</v>
      </c>
      <c r="K178" s="183" t="s">
        <v>185</v>
      </c>
      <c r="L178" s="42"/>
      <c r="M178" s="188" t="s">
        <v>19</v>
      </c>
      <c r="N178" s="189" t="s">
        <v>48</v>
      </c>
      <c r="O178" s="67"/>
      <c r="P178" s="190">
        <f>O178*H178</f>
        <v>0</v>
      </c>
      <c r="Q178" s="190">
        <v>0</v>
      </c>
      <c r="R178" s="190">
        <f>Q178*H178</f>
        <v>0</v>
      </c>
      <c r="S178" s="190">
        <v>0</v>
      </c>
      <c r="T178" s="191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92" t="s">
        <v>186</v>
      </c>
      <c r="AT178" s="192" t="s">
        <v>181</v>
      </c>
      <c r="AU178" s="192" t="s">
        <v>86</v>
      </c>
      <c r="AY178" s="20" t="s">
        <v>179</v>
      </c>
      <c r="BE178" s="193">
        <f>IF(N178="základní",J178,0)</f>
        <v>0</v>
      </c>
      <c r="BF178" s="193">
        <f>IF(N178="snížená",J178,0)</f>
        <v>0</v>
      </c>
      <c r="BG178" s="193">
        <f>IF(N178="zákl. přenesená",J178,0)</f>
        <v>0</v>
      </c>
      <c r="BH178" s="193">
        <f>IF(N178="sníž. přenesená",J178,0)</f>
        <v>0</v>
      </c>
      <c r="BI178" s="193">
        <f>IF(N178="nulová",J178,0)</f>
        <v>0</v>
      </c>
      <c r="BJ178" s="20" t="s">
        <v>84</v>
      </c>
      <c r="BK178" s="193">
        <f>ROUND(I178*H178,2)</f>
        <v>0</v>
      </c>
      <c r="BL178" s="20" t="s">
        <v>186</v>
      </c>
      <c r="BM178" s="192" t="s">
        <v>678</v>
      </c>
    </row>
    <row r="179" spans="1:65" s="2" customFormat="1" ht="39">
      <c r="A179" s="37"/>
      <c r="B179" s="38"/>
      <c r="C179" s="39"/>
      <c r="D179" s="194" t="s">
        <v>188</v>
      </c>
      <c r="E179" s="39"/>
      <c r="F179" s="195" t="s">
        <v>280</v>
      </c>
      <c r="G179" s="39"/>
      <c r="H179" s="39"/>
      <c r="I179" s="196"/>
      <c r="J179" s="39"/>
      <c r="K179" s="39"/>
      <c r="L179" s="42"/>
      <c r="M179" s="197"/>
      <c r="N179" s="198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188</v>
      </c>
      <c r="AU179" s="20" t="s">
        <v>86</v>
      </c>
    </row>
    <row r="180" spans="1:65" s="2" customFormat="1" ht="11.25">
      <c r="A180" s="37"/>
      <c r="B180" s="38"/>
      <c r="C180" s="39"/>
      <c r="D180" s="199" t="s">
        <v>190</v>
      </c>
      <c r="E180" s="39"/>
      <c r="F180" s="200" t="s">
        <v>281</v>
      </c>
      <c r="G180" s="39"/>
      <c r="H180" s="39"/>
      <c r="I180" s="196"/>
      <c r="J180" s="39"/>
      <c r="K180" s="39"/>
      <c r="L180" s="42"/>
      <c r="M180" s="197"/>
      <c r="N180" s="198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190</v>
      </c>
      <c r="AU180" s="20" t="s">
        <v>86</v>
      </c>
    </row>
    <row r="181" spans="1:65" s="13" customFormat="1" ht="22.5">
      <c r="B181" s="201"/>
      <c r="C181" s="202"/>
      <c r="D181" s="194" t="s">
        <v>192</v>
      </c>
      <c r="E181" s="203" t="s">
        <v>19</v>
      </c>
      <c r="F181" s="204" t="s">
        <v>269</v>
      </c>
      <c r="G181" s="202"/>
      <c r="H181" s="203" t="s">
        <v>19</v>
      </c>
      <c r="I181" s="205"/>
      <c r="J181" s="202"/>
      <c r="K181" s="202"/>
      <c r="L181" s="206"/>
      <c r="M181" s="207"/>
      <c r="N181" s="208"/>
      <c r="O181" s="208"/>
      <c r="P181" s="208"/>
      <c r="Q181" s="208"/>
      <c r="R181" s="208"/>
      <c r="S181" s="208"/>
      <c r="T181" s="209"/>
      <c r="AT181" s="210" t="s">
        <v>192</v>
      </c>
      <c r="AU181" s="210" t="s">
        <v>86</v>
      </c>
      <c r="AV181" s="13" t="s">
        <v>84</v>
      </c>
      <c r="AW181" s="13" t="s">
        <v>37</v>
      </c>
      <c r="AX181" s="13" t="s">
        <v>77</v>
      </c>
      <c r="AY181" s="210" t="s">
        <v>179</v>
      </c>
    </row>
    <row r="182" spans="1:65" s="14" customFormat="1" ht="22.5">
      <c r="B182" s="211"/>
      <c r="C182" s="212"/>
      <c r="D182" s="194" t="s">
        <v>192</v>
      </c>
      <c r="E182" s="213" t="s">
        <v>19</v>
      </c>
      <c r="F182" s="214" t="s">
        <v>282</v>
      </c>
      <c r="G182" s="212"/>
      <c r="H182" s="215">
        <v>0.435</v>
      </c>
      <c r="I182" s="216"/>
      <c r="J182" s="212"/>
      <c r="K182" s="212"/>
      <c r="L182" s="217"/>
      <c r="M182" s="218"/>
      <c r="N182" s="219"/>
      <c r="O182" s="219"/>
      <c r="P182" s="219"/>
      <c r="Q182" s="219"/>
      <c r="R182" s="219"/>
      <c r="S182" s="219"/>
      <c r="T182" s="220"/>
      <c r="AT182" s="221" t="s">
        <v>192</v>
      </c>
      <c r="AU182" s="221" t="s">
        <v>86</v>
      </c>
      <c r="AV182" s="14" t="s">
        <v>86</v>
      </c>
      <c r="AW182" s="14" t="s">
        <v>37</v>
      </c>
      <c r="AX182" s="14" t="s">
        <v>84</v>
      </c>
      <c r="AY182" s="221" t="s">
        <v>179</v>
      </c>
    </row>
    <row r="183" spans="1:65" s="2" customFormat="1" ht="37.9" customHeight="1">
      <c r="A183" s="37"/>
      <c r="B183" s="38"/>
      <c r="C183" s="181" t="s">
        <v>307</v>
      </c>
      <c r="D183" s="181" t="s">
        <v>181</v>
      </c>
      <c r="E183" s="182" t="s">
        <v>284</v>
      </c>
      <c r="F183" s="183" t="s">
        <v>285</v>
      </c>
      <c r="G183" s="184" t="s">
        <v>228</v>
      </c>
      <c r="H183" s="185">
        <v>3.8929999999999998</v>
      </c>
      <c r="I183" s="186"/>
      <c r="J183" s="187">
        <f>ROUND(I183*H183,2)</f>
        <v>0</v>
      </c>
      <c r="K183" s="183" t="s">
        <v>185</v>
      </c>
      <c r="L183" s="42"/>
      <c r="M183" s="188" t="s">
        <v>19</v>
      </c>
      <c r="N183" s="189" t="s">
        <v>48</v>
      </c>
      <c r="O183" s="67"/>
      <c r="P183" s="190">
        <f>O183*H183</f>
        <v>0</v>
      </c>
      <c r="Q183" s="190">
        <v>0</v>
      </c>
      <c r="R183" s="190">
        <f>Q183*H183</f>
        <v>0</v>
      </c>
      <c r="S183" s="190">
        <v>0</v>
      </c>
      <c r="T183" s="191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92" t="s">
        <v>186</v>
      </c>
      <c r="AT183" s="192" t="s">
        <v>181</v>
      </c>
      <c r="AU183" s="192" t="s">
        <v>86</v>
      </c>
      <c r="AY183" s="20" t="s">
        <v>179</v>
      </c>
      <c r="BE183" s="193">
        <f>IF(N183="základní",J183,0)</f>
        <v>0</v>
      </c>
      <c r="BF183" s="193">
        <f>IF(N183="snížená",J183,0)</f>
        <v>0</v>
      </c>
      <c r="BG183" s="193">
        <f>IF(N183="zákl. přenesená",J183,0)</f>
        <v>0</v>
      </c>
      <c r="BH183" s="193">
        <f>IF(N183="sníž. přenesená",J183,0)</f>
        <v>0</v>
      </c>
      <c r="BI183" s="193">
        <f>IF(N183="nulová",J183,0)</f>
        <v>0</v>
      </c>
      <c r="BJ183" s="20" t="s">
        <v>84</v>
      </c>
      <c r="BK183" s="193">
        <f>ROUND(I183*H183,2)</f>
        <v>0</v>
      </c>
      <c r="BL183" s="20" t="s">
        <v>186</v>
      </c>
      <c r="BM183" s="192" t="s">
        <v>286</v>
      </c>
    </row>
    <row r="184" spans="1:65" s="2" customFormat="1" ht="39">
      <c r="A184" s="37"/>
      <c r="B184" s="38"/>
      <c r="C184" s="39"/>
      <c r="D184" s="194" t="s">
        <v>188</v>
      </c>
      <c r="E184" s="39"/>
      <c r="F184" s="195" t="s">
        <v>287</v>
      </c>
      <c r="G184" s="39"/>
      <c r="H184" s="39"/>
      <c r="I184" s="196"/>
      <c r="J184" s="39"/>
      <c r="K184" s="39"/>
      <c r="L184" s="42"/>
      <c r="M184" s="197"/>
      <c r="N184" s="198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188</v>
      </c>
      <c r="AU184" s="20" t="s">
        <v>86</v>
      </c>
    </row>
    <row r="185" spans="1:65" s="2" customFormat="1" ht="11.25">
      <c r="A185" s="37"/>
      <c r="B185" s="38"/>
      <c r="C185" s="39"/>
      <c r="D185" s="199" t="s">
        <v>190</v>
      </c>
      <c r="E185" s="39"/>
      <c r="F185" s="200" t="s">
        <v>288</v>
      </c>
      <c r="G185" s="39"/>
      <c r="H185" s="39"/>
      <c r="I185" s="196"/>
      <c r="J185" s="39"/>
      <c r="K185" s="39"/>
      <c r="L185" s="42"/>
      <c r="M185" s="197"/>
      <c r="N185" s="198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190</v>
      </c>
      <c r="AU185" s="20" t="s">
        <v>86</v>
      </c>
    </row>
    <row r="186" spans="1:65" s="13" customFormat="1" ht="11.25">
      <c r="B186" s="201"/>
      <c r="C186" s="202"/>
      <c r="D186" s="194" t="s">
        <v>192</v>
      </c>
      <c r="E186" s="203" t="s">
        <v>19</v>
      </c>
      <c r="F186" s="204" t="s">
        <v>289</v>
      </c>
      <c r="G186" s="202"/>
      <c r="H186" s="203" t="s">
        <v>19</v>
      </c>
      <c r="I186" s="205"/>
      <c r="J186" s="202"/>
      <c r="K186" s="202"/>
      <c r="L186" s="206"/>
      <c r="M186" s="207"/>
      <c r="N186" s="208"/>
      <c r="O186" s="208"/>
      <c r="P186" s="208"/>
      <c r="Q186" s="208"/>
      <c r="R186" s="208"/>
      <c r="S186" s="208"/>
      <c r="T186" s="209"/>
      <c r="AT186" s="210" t="s">
        <v>192</v>
      </c>
      <c r="AU186" s="210" t="s">
        <v>86</v>
      </c>
      <c r="AV186" s="13" t="s">
        <v>84</v>
      </c>
      <c r="AW186" s="13" t="s">
        <v>37</v>
      </c>
      <c r="AX186" s="13" t="s">
        <v>77</v>
      </c>
      <c r="AY186" s="210" t="s">
        <v>179</v>
      </c>
    </row>
    <row r="187" spans="1:65" s="14" customFormat="1" ht="11.25">
      <c r="B187" s="211"/>
      <c r="C187" s="212"/>
      <c r="D187" s="194" t="s">
        <v>192</v>
      </c>
      <c r="E187" s="213" t="s">
        <v>19</v>
      </c>
      <c r="F187" s="214" t="s">
        <v>1438</v>
      </c>
      <c r="G187" s="212"/>
      <c r="H187" s="215">
        <v>3.8929999999999998</v>
      </c>
      <c r="I187" s="216"/>
      <c r="J187" s="212"/>
      <c r="K187" s="212"/>
      <c r="L187" s="217"/>
      <c r="M187" s="218"/>
      <c r="N187" s="219"/>
      <c r="O187" s="219"/>
      <c r="P187" s="219"/>
      <c r="Q187" s="219"/>
      <c r="R187" s="219"/>
      <c r="S187" s="219"/>
      <c r="T187" s="220"/>
      <c r="AT187" s="221" t="s">
        <v>192</v>
      </c>
      <c r="AU187" s="221" t="s">
        <v>86</v>
      </c>
      <c r="AV187" s="14" t="s">
        <v>86</v>
      </c>
      <c r="AW187" s="14" t="s">
        <v>37</v>
      </c>
      <c r="AX187" s="14" t="s">
        <v>84</v>
      </c>
      <c r="AY187" s="221" t="s">
        <v>179</v>
      </c>
    </row>
    <row r="188" spans="1:65" s="2" customFormat="1" ht="37.9" customHeight="1">
      <c r="A188" s="37"/>
      <c r="B188" s="38"/>
      <c r="C188" s="181" t="s">
        <v>315</v>
      </c>
      <c r="D188" s="181" t="s">
        <v>181</v>
      </c>
      <c r="E188" s="182" t="s">
        <v>291</v>
      </c>
      <c r="F188" s="183" t="s">
        <v>292</v>
      </c>
      <c r="G188" s="184" t="s">
        <v>228</v>
      </c>
      <c r="H188" s="185">
        <v>23.358000000000001</v>
      </c>
      <c r="I188" s="186"/>
      <c r="J188" s="187">
        <f>ROUND(I188*H188,2)</f>
        <v>0</v>
      </c>
      <c r="K188" s="183" t="s">
        <v>185</v>
      </c>
      <c r="L188" s="42"/>
      <c r="M188" s="188" t="s">
        <v>19</v>
      </c>
      <c r="N188" s="189" t="s">
        <v>48</v>
      </c>
      <c r="O188" s="67"/>
      <c r="P188" s="190">
        <f>O188*H188</f>
        <v>0</v>
      </c>
      <c r="Q188" s="190">
        <v>0</v>
      </c>
      <c r="R188" s="190">
        <f>Q188*H188</f>
        <v>0</v>
      </c>
      <c r="S188" s="190">
        <v>0</v>
      </c>
      <c r="T188" s="191">
        <f>S188*H188</f>
        <v>0</v>
      </c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R188" s="192" t="s">
        <v>186</v>
      </c>
      <c r="AT188" s="192" t="s">
        <v>181</v>
      </c>
      <c r="AU188" s="192" t="s">
        <v>86</v>
      </c>
      <c r="AY188" s="20" t="s">
        <v>179</v>
      </c>
      <c r="BE188" s="193">
        <f>IF(N188="základní",J188,0)</f>
        <v>0</v>
      </c>
      <c r="BF188" s="193">
        <f>IF(N188="snížená",J188,0)</f>
        <v>0</v>
      </c>
      <c r="BG188" s="193">
        <f>IF(N188="zákl. přenesená",J188,0)</f>
        <v>0</v>
      </c>
      <c r="BH188" s="193">
        <f>IF(N188="sníž. přenesená",J188,0)</f>
        <v>0</v>
      </c>
      <c r="BI188" s="193">
        <f>IF(N188="nulová",J188,0)</f>
        <v>0</v>
      </c>
      <c r="BJ188" s="20" t="s">
        <v>84</v>
      </c>
      <c r="BK188" s="193">
        <f>ROUND(I188*H188,2)</f>
        <v>0</v>
      </c>
      <c r="BL188" s="20" t="s">
        <v>186</v>
      </c>
      <c r="BM188" s="192" t="s">
        <v>293</v>
      </c>
    </row>
    <row r="189" spans="1:65" s="2" customFormat="1" ht="48.75">
      <c r="A189" s="37"/>
      <c r="B189" s="38"/>
      <c r="C189" s="39"/>
      <c r="D189" s="194" t="s">
        <v>188</v>
      </c>
      <c r="E189" s="39"/>
      <c r="F189" s="195" t="s">
        <v>294</v>
      </c>
      <c r="G189" s="39"/>
      <c r="H189" s="39"/>
      <c r="I189" s="196"/>
      <c r="J189" s="39"/>
      <c r="K189" s="39"/>
      <c r="L189" s="42"/>
      <c r="M189" s="197"/>
      <c r="N189" s="198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188</v>
      </c>
      <c r="AU189" s="20" t="s">
        <v>86</v>
      </c>
    </row>
    <row r="190" spans="1:65" s="2" customFormat="1" ht="11.25">
      <c r="A190" s="37"/>
      <c r="B190" s="38"/>
      <c r="C190" s="39"/>
      <c r="D190" s="199" t="s">
        <v>190</v>
      </c>
      <c r="E190" s="39"/>
      <c r="F190" s="200" t="s">
        <v>295</v>
      </c>
      <c r="G190" s="39"/>
      <c r="H190" s="39"/>
      <c r="I190" s="196"/>
      <c r="J190" s="39"/>
      <c r="K190" s="39"/>
      <c r="L190" s="42"/>
      <c r="M190" s="197"/>
      <c r="N190" s="198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190</v>
      </c>
      <c r="AU190" s="20" t="s">
        <v>86</v>
      </c>
    </row>
    <row r="191" spans="1:65" s="13" customFormat="1" ht="22.5">
      <c r="B191" s="201"/>
      <c r="C191" s="202"/>
      <c r="D191" s="194" t="s">
        <v>192</v>
      </c>
      <c r="E191" s="203" t="s">
        <v>19</v>
      </c>
      <c r="F191" s="204" t="s">
        <v>1439</v>
      </c>
      <c r="G191" s="202"/>
      <c r="H191" s="203" t="s">
        <v>19</v>
      </c>
      <c r="I191" s="205"/>
      <c r="J191" s="202"/>
      <c r="K191" s="202"/>
      <c r="L191" s="206"/>
      <c r="M191" s="207"/>
      <c r="N191" s="208"/>
      <c r="O191" s="208"/>
      <c r="P191" s="208"/>
      <c r="Q191" s="208"/>
      <c r="R191" s="208"/>
      <c r="S191" s="208"/>
      <c r="T191" s="209"/>
      <c r="AT191" s="210" t="s">
        <v>192</v>
      </c>
      <c r="AU191" s="210" t="s">
        <v>86</v>
      </c>
      <c r="AV191" s="13" t="s">
        <v>84</v>
      </c>
      <c r="AW191" s="13" t="s">
        <v>37</v>
      </c>
      <c r="AX191" s="13" t="s">
        <v>77</v>
      </c>
      <c r="AY191" s="210" t="s">
        <v>179</v>
      </c>
    </row>
    <row r="192" spans="1:65" s="13" customFormat="1" ht="11.25">
      <c r="B192" s="201"/>
      <c r="C192" s="202"/>
      <c r="D192" s="194" t="s">
        <v>192</v>
      </c>
      <c r="E192" s="203" t="s">
        <v>19</v>
      </c>
      <c r="F192" s="204" t="s">
        <v>1440</v>
      </c>
      <c r="G192" s="202"/>
      <c r="H192" s="203" t="s">
        <v>19</v>
      </c>
      <c r="I192" s="205"/>
      <c r="J192" s="202"/>
      <c r="K192" s="202"/>
      <c r="L192" s="206"/>
      <c r="M192" s="207"/>
      <c r="N192" s="208"/>
      <c r="O192" s="208"/>
      <c r="P192" s="208"/>
      <c r="Q192" s="208"/>
      <c r="R192" s="208"/>
      <c r="S192" s="208"/>
      <c r="T192" s="209"/>
      <c r="AT192" s="210" t="s">
        <v>192</v>
      </c>
      <c r="AU192" s="210" t="s">
        <v>86</v>
      </c>
      <c r="AV192" s="13" t="s">
        <v>84</v>
      </c>
      <c r="AW192" s="13" t="s">
        <v>37</v>
      </c>
      <c r="AX192" s="13" t="s">
        <v>77</v>
      </c>
      <c r="AY192" s="210" t="s">
        <v>179</v>
      </c>
    </row>
    <row r="193" spans="1:65" s="14" customFormat="1" ht="11.25">
      <c r="B193" s="211"/>
      <c r="C193" s="212"/>
      <c r="D193" s="194" t="s">
        <v>192</v>
      </c>
      <c r="E193" s="213" t="s">
        <v>19</v>
      </c>
      <c r="F193" s="214" t="s">
        <v>1441</v>
      </c>
      <c r="G193" s="212"/>
      <c r="H193" s="215">
        <v>23.358000000000001</v>
      </c>
      <c r="I193" s="216"/>
      <c r="J193" s="212"/>
      <c r="K193" s="212"/>
      <c r="L193" s="217"/>
      <c r="M193" s="218"/>
      <c r="N193" s="219"/>
      <c r="O193" s="219"/>
      <c r="P193" s="219"/>
      <c r="Q193" s="219"/>
      <c r="R193" s="219"/>
      <c r="S193" s="219"/>
      <c r="T193" s="220"/>
      <c r="AT193" s="221" t="s">
        <v>192</v>
      </c>
      <c r="AU193" s="221" t="s">
        <v>86</v>
      </c>
      <c r="AV193" s="14" t="s">
        <v>86</v>
      </c>
      <c r="AW193" s="14" t="s">
        <v>37</v>
      </c>
      <c r="AX193" s="14" t="s">
        <v>84</v>
      </c>
      <c r="AY193" s="221" t="s">
        <v>179</v>
      </c>
    </row>
    <row r="194" spans="1:65" s="2" customFormat="1" ht="37.9" customHeight="1">
      <c r="A194" s="37"/>
      <c r="B194" s="38"/>
      <c r="C194" s="181" t="s">
        <v>322</v>
      </c>
      <c r="D194" s="181" t="s">
        <v>181</v>
      </c>
      <c r="E194" s="182" t="s">
        <v>300</v>
      </c>
      <c r="F194" s="183" t="s">
        <v>301</v>
      </c>
      <c r="G194" s="184" t="s">
        <v>228</v>
      </c>
      <c r="H194" s="185">
        <v>0.435</v>
      </c>
      <c r="I194" s="186"/>
      <c r="J194" s="187">
        <f>ROUND(I194*H194,2)</f>
        <v>0</v>
      </c>
      <c r="K194" s="183" t="s">
        <v>185</v>
      </c>
      <c r="L194" s="42"/>
      <c r="M194" s="188" t="s">
        <v>19</v>
      </c>
      <c r="N194" s="189" t="s">
        <v>48</v>
      </c>
      <c r="O194" s="67"/>
      <c r="P194" s="190">
        <f>O194*H194</f>
        <v>0</v>
      </c>
      <c r="Q194" s="190">
        <v>0</v>
      </c>
      <c r="R194" s="190">
        <f>Q194*H194</f>
        <v>0</v>
      </c>
      <c r="S194" s="190">
        <v>0</v>
      </c>
      <c r="T194" s="191">
        <f>S194*H194</f>
        <v>0</v>
      </c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R194" s="192" t="s">
        <v>186</v>
      </c>
      <c r="AT194" s="192" t="s">
        <v>181</v>
      </c>
      <c r="AU194" s="192" t="s">
        <v>86</v>
      </c>
      <c r="AY194" s="20" t="s">
        <v>179</v>
      </c>
      <c r="BE194" s="193">
        <f>IF(N194="základní",J194,0)</f>
        <v>0</v>
      </c>
      <c r="BF194" s="193">
        <f>IF(N194="snížená",J194,0)</f>
        <v>0</v>
      </c>
      <c r="BG194" s="193">
        <f>IF(N194="zákl. přenesená",J194,0)</f>
        <v>0</v>
      </c>
      <c r="BH194" s="193">
        <f>IF(N194="sníž. přenesená",J194,0)</f>
        <v>0</v>
      </c>
      <c r="BI194" s="193">
        <f>IF(N194="nulová",J194,0)</f>
        <v>0</v>
      </c>
      <c r="BJ194" s="20" t="s">
        <v>84</v>
      </c>
      <c r="BK194" s="193">
        <f>ROUND(I194*H194,2)</f>
        <v>0</v>
      </c>
      <c r="BL194" s="20" t="s">
        <v>186</v>
      </c>
      <c r="BM194" s="192" t="s">
        <v>302</v>
      </c>
    </row>
    <row r="195" spans="1:65" s="2" customFormat="1" ht="39">
      <c r="A195" s="37"/>
      <c r="B195" s="38"/>
      <c r="C195" s="39"/>
      <c r="D195" s="194" t="s">
        <v>188</v>
      </c>
      <c r="E195" s="39"/>
      <c r="F195" s="195" t="s">
        <v>303</v>
      </c>
      <c r="G195" s="39"/>
      <c r="H195" s="39"/>
      <c r="I195" s="196"/>
      <c r="J195" s="39"/>
      <c r="K195" s="39"/>
      <c r="L195" s="42"/>
      <c r="M195" s="197"/>
      <c r="N195" s="198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188</v>
      </c>
      <c r="AU195" s="20" t="s">
        <v>86</v>
      </c>
    </row>
    <row r="196" spans="1:65" s="2" customFormat="1" ht="11.25">
      <c r="A196" s="37"/>
      <c r="B196" s="38"/>
      <c r="C196" s="39"/>
      <c r="D196" s="199" t="s">
        <v>190</v>
      </c>
      <c r="E196" s="39"/>
      <c r="F196" s="200" t="s">
        <v>304</v>
      </c>
      <c r="G196" s="39"/>
      <c r="H196" s="39"/>
      <c r="I196" s="196"/>
      <c r="J196" s="39"/>
      <c r="K196" s="39"/>
      <c r="L196" s="42"/>
      <c r="M196" s="197"/>
      <c r="N196" s="198"/>
      <c r="O196" s="67"/>
      <c r="P196" s="67"/>
      <c r="Q196" s="67"/>
      <c r="R196" s="67"/>
      <c r="S196" s="67"/>
      <c r="T196" s="68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T196" s="20" t="s">
        <v>190</v>
      </c>
      <c r="AU196" s="20" t="s">
        <v>86</v>
      </c>
    </row>
    <row r="197" spans="1:65" s="13" customFormat="1" ht="22.5">
      <c r="B197" s="201"/>
      <c r="C197" s="202"/>
      <c r="D197" s="194" t="s">
        <v>192</v>
      </c>
      <c r="E197" s="203" t="s">
        <v>19</v>
      </c>
      <c r="F197" s="204" t="s">
        <v>305</v>
      </c>
      <c r="G197" s="202"/>
      <c r="H197" s="203" t="s">
        <v>19</v>
      </c>
      <c r="I197" s="205"/>
      <c r="J197" s="202"/>
      <c r="K197" s="202"/>
      <c r="L197" s="206"/>
      <c r="M197" s="207"/>
      <c r="N197" s="208"/>
      <c r="O197" s="208"/>
      <c r="P197" s="208"/>
      <c r="Q197" s="208"/>
      <c r="R197" s="208"/>
      <c r="S197" s="208"/>
      <c r="T197" s="209"/>
      <c r="AT197" s="210" t="s">
        <v>192</v>
      </c>
      <c r="AU197" s="210" t="s">
        <v>86</v>
      </c>
      <c r="AV197" s="13" t="s">
        <v>84</v>
      </c>
      <c r="AW197" s="13" t="s">
        <v>37</v>
      </c>
      <c r="AX197" s="13" t="s">
        <v>77</v>
      </c>
      <c r="AY197" s="210" t="s">
        <v>179</v>
      </c>
    </row>
    <row r="198" spans="1:65" s="14" customFormat="1" ht="11.25">
      <c r="B198" s="211"/>
      <c r="C198" s="212"/>
      <c r="D198" s="194" t="s">
        <v>192</v>
      </c>
      <c r="E198" s="213" t="s">
        <v>19</v>
      </c>
      <c r="F198" s="214" t="s">
        <v>306</v>
      </c>
      <c r="G198" s="212"/>
      <c r="H198" s="215">
        <v>0.435</v>
      </c>
      <c r="I198" s="216"/>
      <c r="J198" s="212"/>
      <c r="K198" s="212"/>
      <c r="L198" s="217"/>
      <c r="M198" s="218"/>
      <c r="N198" s="219"/>
      <c r="O198" s="219"/>
      <c r="P198" s="219"/>
      <c r="Q198" s="219"/>
      <c r="R198" s="219"/>
      <c r="S198" s="219"/>
      <c r="T198" s="220"/>
      <c r="AT198" s="221" t="s">
        <v>192</v>
      </c>
      <c r="AU198" s="221" t="s">
        <v>86</v>
      </c>
      <c r="AV198" s="14" t="s">
        <v>86</v>
      </c>
      <c r="AW198" s="14" t="s">
        <v>37</v>
      </c>
      <c r="AX198" s="14" t="s">
        <v>84</v>
      </c>
      <c r="AY198" s="221" t="s">
        <v>179</v>
      </c>
    </row>
    <row r="199" spans="1:65" s="2" customFormat="1" ht="37.9" customHeight="1">
      <c r="A199" s="37"/>
      <c r="B199" s="38"/>
      <c r="C199" s="181" t="s">
        <v>329</v>
      </c>
      <c r="D199" s="181" t="s">
        <v>181</v>
      </c>
      <c r="E199" s="182" t="s">
        <v>308</v>
      </c>
      <c r="F199" s="183" t="s">
        <v>309</v>
      </c>
      <c r="G199" s="184" t="s">
        <v>228</v>
      </c>
      <c r="H199" s="185">
        <v>2.61</v>
      </c>
      <c r="I199" s="186"/>
      <c r="J199" s="187">
        <f>ROUND(I199*H199,2)</f>
        <v>0</v>
      </c>
      <c r="K199" s="183" t="s">
        <v>185</v>
      </c>
      <c r="L199" s="42"/>
      <c r="M199" s="188" t="s">
        <v>19</v>
      </c>
      <c r="N199" s="189" t="s">
        <v>48</v>
      </c>
      <c r="O199" s="67"/>
      <c r="P199" s="190">
        <f>O199*H199</f>
        <v>0</v>
      </c>
      <c r="Q199" s="190">
        <v>0</v>
      </c>
      <c r="R199" s="190">
        <f>Q199*H199</f>
        <v>0</v>
      </c>
      <c r="S199" s="190">
        <v>0</v>
      </c>
      <c r="T199" s="191">
        <f>S199*H199</f>
        <v>0</v>
      </c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R199" s="192" t="s">
        <v>186</v>
      </c>
      <c r="AT199" s="192" t="s">
        <v>181</v>
      </c>
      <c r="AU199" s="192" t="s">
        <v>86</v>
      </c>
      <c r="AY199" s="20" t="s">
        <v>179</v>
      </c>
      <c r="BE199" s="193">
        <f>IF(N199="základní",J199,0)</f>
        <v>0</v>
      </c>
      <c r="BF199" s="193">
        <f>IF(N199="snížená",J199,0)</f>
        <v>0</v>
      </c>
      <c r="BG199" s="193">
        <f>IF(N199="zákl. přenesená",J199,0)</f>
        <v>0</v>
      </c>
      <c r="BH199" s="193">
        <f>IF(N199="sníž. přenesená",J199,0)</f>
        <v>0</v>
      </c>
      <c r="BI199" s="193">
        <f>IF(N199="nulová",J199,0)</f>
        <v>0</v>
      </c>
      <c r="BJ199" s="20" t="s">
        <v>84</v>
      </c>
      <c r="BK199" s="193">
        <f>ROUND(I199*H199,2)</f>
        <v>0</v>
      </c>
      <c r="BL199" s="20" t="s">
        <v>186</v>
      </c>
      <c r="BM199" s="192" t="s">
        <v>310</v>
      </c>
    </row>
    <row r="200" spans="1:65" s="2" customFormat="1" ht="48.75">
      <c r="A200" s="37"/>
      <c r="B200" s="38"/>
      <c r="C200" s="39"/>
      <c r="D200" s="194" t="s">
        <v>188</v>
      </c>
      <c r="E200" s="39"/>
      <c r="F200" s="195" t="s">
        <v>311</v>
      </c>
      <c r="G200" s="39"/>
      <c r="H200" s="39"/>
      <c r="I200" s="196"/>
      <c r="J200" s="39"/>
      <c r="K200" s="39"/>
      <c r="L200" s="42"/>
      <c r="M200" s="197"/>
      <c r="N200" s="198"/>
      <c r="O200" s="67"/>
      <c r="P200" s="67"/>
      <c r="Q200" s="67"/>
      <c r="R200" s="67"/>
      <c r="S200" s="67"/>
      <c r="T200" s="68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T200" s="20" t="s">
        <v>188</v>
      </c>
      <c r="AU200" s="20" t="s">
        <v>86</v>
      </c>
    </row>
    <row r="201" spans="1:65" s="2" customFormat="1" ht="11.25">
      <c r="A201" s="37"/>
      <c r="B201" s="38"/>
      <c r="C201" s="39"/>
      <c r="D201" s="199" t="s">
        <v>190</v>
      </c>
      <c r="E201" s="39"/>
      <c r="F201" s="200" t="s">
        <v>312</v>
      </c>
      <c r="G201" s="39"/>
      <c r="H201" s="39"/>
      <c r="I201" s="196"/>
      <c r="J201" s="39"/>
      <c r="K201" s="39"/>
      <c r="L201" s="42"/>
      <c r="M201" s="197"/>
      <c r="N201" s="198"/>
      <c r="O201" s="67"/>
      <c r="P201" s="67"/>
      <c r="Q201" s="67"/>
      <c r="R201" s="67"/>
      <c r="S201" s="67"/>
      <c r="T201" s="68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T201" s="20" t="s">
        <v>190</v>
      </c>
      <c r="AU201" s="20" t="s">
        <v>86</v>
      </c>
    </row>
    <row r="202" spans="1:65" s="13" customFormat="1" ht="22.5">
      <c r="B202" s="201"/>
      <c r="C202" s="202"/>
      <c r="D202" s="194" t="s">
        <v>192</v>
      </c>
      <c r="E202" s="203" t="s">
        <v>19</v>
      </c>
      <c r="F202" s="204" t="s">
        <v>1442</v>
      </c>
      <c r="G202" s="202"/>
      <c r="H202" s="203" t="s">
        <v>19</v>
      </c>
      <c r="I202" s="205"/>
      <c r="J202" s="202"/>
      <c r="K202" s="202"/>
      <c r="L202" s="206"/>
      <c r="M202" s="207"/>
      <c r="N202" s="208"/>
      <c r="O202" s="208"/>
      <c r="P202" s="208"/>
      <c r="Q202" s="208"/>
      <c r="R202" s="208"/>
      <c r="S202" s="208"/>
      <c r="T202" s="209"/>
      <c r="AT202" s="210" t="s">
        <v>192</v>
      </c>
      <c r="AU202" s="210" t="s">
        <v>86</v>
      </c>
      <c r="AV202" s="13" t="s">
        <v>84</v>
      </c>
      <c r="AW202" s="13" t="s">
        <v>37</v>
      </c>
      <c r="AX202" s="13" t="s">
        <v>77</v>
      </c>
      <c r="AY202" s="210" t="s">
        <v>179</v>
      </c>
    </row>
    <row r="203" spans="1:65" s="13" customFormat="1" ht="11.25">
      <c r="B203" s="201"/>
      <c r="C203" s="202"/>
      <c r="D203" s="194" t="s">
        <v>192</v>
      </c>
      <c r="E203" s="203" t="s">
        <v>19</v>
      </c>
      <c r="F203" s="204" t="s">
        <v>1440</v>
      </c>
      <c r="G203" s="202"/>
      <c r="H203" s="203" t="s">
        <v>19</v>
      </c>
      <c r="I203" s="205"/>
      <c r="J203" s="202"/>
      <c r="K203" s="202"/>
      <c r="L203" s="206"/>
      <c r="M203" s="207"/>
      <c r="N203" s="208"/>
      <c r="O203" s="208"/>
      <c r="P203" s="208"/>
      <c r="Q203" s="208"/>
      <c r="R203" s="208"/>
      <c r="S203" s="208"/>
      <c r="T203" s="209"/>
      <c r="AT203" s="210" t="s">
        <v>192</v>
      </c>
      <c r="AU203" s="210" t="s">
        <v>86</v>
      </c>
      <c r="AV203" s="13" t="s">
        <v>84</v>
      </c>
      <c r="AW203" s="13" t="s">
        <v>37</v>
      </c>
      <c r="AX203" s="13" t="s">
        <v>77</v>
      </c>
      <c r="AY203" s="210" t="s">
        <v>179</v>
      </c>
    </row>
    <row r="204" spans="1:65" s="14" customFormat="1" ht="11.25">
      <c r="B204" s="211"/>
      <c r="C204" s="212"/>
      <c r="D204" s="194" t="s">
        <v>192</v>
      </c>
      <c r="E204" s="213" t="s">
        <v>19</v>
      </c>
      <c r="F204" s="214" t="s">
        <v>1443</v>
      </c>
      <c r="G204" s="212"/>
      <c r="H204" s="215">
        <v>2.61</v>
      </c>
      <c r="I204" s="216"/>
      <c r="J204" s="212"/>
      <c r="K204" s="212"/>
      <c r="L204" s="217"/>
      <c r="M204" s="218"/>
      <c r="N204" s="219"/>
      <c r="O204" s="219"/>
      <c r="P204" s="219"/>
      <c r="Q204" s="219"/>
      <c r="R204" s="219"/>
      <c r="S204" s="219"/>
      <c r="T204" s="220"/>
      <c r="AT204" s="221" t="s">
        <v>192</v>
      </c>
      <c r="AU204" s="221" t="s">
        <v>86</v>
      </c>
      <c r="AV204" s="14" t="s">
        <v>86</v>
      </c>
      <c r="AW204" s="14" t="s">
        <v>37</v>
      </c>
      <c r="AX204" s="14" t="s">
        <v>84</v>
      </c>
      <c r="AY204" s="221" t="s">
        <v>179</v>
      </c>
    </row>
    <row r="205" spans="1:65" s="2" customFormat="1" ht="24.2" customHeight="1">
      <c r="A205" s="37"/>
      <c r="B205" s="38"/>
      <c r="C205" s="181" t="s">
        <v>339</v>
      </c>
      <c r="D205" s="181" t="s">
        <v>181</v>
      </c>
      <c r="E205" s="182" t="s">
        <v>316</v>
      </c>
      <c r="F205" s="183" t="s">
        <v>317</v>
      </c>
      <c r="G205" s="184" t="s">
        <v>228</v>
      </c>
      <c r="H205" s="185">
        <v>3.8929999999999998</v>
      </c>
      <c r="I205" s="186"/>
      <c r="J205" s="187">
        <f>ROUND(I205*H205,2)</f>
        <v>0</v>
      </c>
      <c r="K205" s="183" t="s">
        <v>185</v>
      </c>
      <c r="L205" s="42"/>
      <c r="M205" s="188" t="s">
        <v>19</v>
      </c>
      <c r="N205" s="189" t="s">
        <v>48</v>
      </c>
      <c r="O205" s="67"/>
      <c r="P205" s="190">
        <f>O205*H205</f>
        <v>0</v>
      </c>
      <c r="Q205" s="190">
        <v>0</v>
      </c>
      <c r="R205" s="190">
        <f>Q205*H205</f>
        <v>0</v>
      </c>
      <c r="S205" s="190">
        <v>0</v>
      </c>
      <c r="T205" s="191">
        <f>S205*H205</f>
        <v>0</v>
      </c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R205" s="192" t="s">
        <v>186</v>
      </c>
      <c r="AT205" s="192" t="s">
        <v>181</v>
      </c>
      <c r="AU205" s="192" t="s">
        <v>86</v>
      </c>
      <c r="AY205" s="20" t="s">
        <v>179</v>
      </c>
      <c r="BE205" s="193">
        <f>IF(N205="základní",J205,0)</f>
        <v>0</v>
      </c>
      <c r="BF205" s="193">
        <f>IF(N205="snížená",J205,0)</f>
        <v>0</v>
      </c>
      <c r="BG205" s="193">
        <f>IF(N205="zákl. přenesená",J205,0)</f>
        <v>0</v>
      </c>
      <c r="BH205" s="193">
        <f>IF(N205="sníž. přenesená",J205,0)</f>
        <v>0</v>
      </c>
      <c r="BI205" s="193">
        <f>IF(N205="nulová",J205,0)</f>
        <v>0</v>
      </c>
      <c r="BJ205" s="20" t="s">
        <v>84</v>
      </c>
      <c r="BK205" s="193">
        <f>ROUND(I205*H205,2)</f>
        <v>0</v>
      </c>
      <c r="BL205" s="20" t="s">
        <v>186</v>
      </c>
      <c r="BM205" s="192" t="s">
        <v>318</v>
      </c>
    </row>
    <row r="206" spans="1:65" s="2" customFormat="1" ht="29.25">
      <c r="A206" s="37"/>
      <c r="B206" s="38"/>
      <c r="C206" s="39"/>
      <c r="D206" s="194" t="s">
        <v>188</v>
      </c>
      <c r="E206" s="39"/>
      <c r="F206" s="195" t="s">
        <v>319</v>
      </c>
      <c r="G206" s="39"/>
      <c r="H206" s="39"/>
      <c r="I206" s="196"/>
      <c r="J206" s="39"/>
      <c r="K206" s="39"/>
      <c r="L206" s="42"/>
      <c r="M206" s="197"/>
      <c r="N206" s="198"/>
      <c r="O206" s="67"/>
      <c r="P206" s="67"/>
      <c r="Q206" s="67"/>
      <c r="R206" s="67"/>
      <c r="S206" s="67"/>
      <c r="T206" s="68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T206" s="20" t="s">
        <v>188</v>
      </c>
      <c r="AU206" s="20" t="s">
        <v>86</v>
      </c>
    </row>
    <row r="207" spans="1:65" s="2" customFormat="1" ht="11.25">
      <c r="A207" s="37"/>
      <c r="B207" s="38"/>
      <c r="C207" s="39"/>
      <c r="D207" s="199" t="s">
        <v>190</v>
      </c>
      <c r="E207" s="39"/>
      <c r="F207" s="200" t="s">
        <v>320</v>
      </c>
      <c r="G207" s="39"/>
      <c r="H207" s="39"/>
      <c r="I207" s="196"/>
      <c r="J207" s="39"/>
      <c r="K207" s="39"/>
      <c r="L207" s="42"/>
      <c r="M207" s="197"/>
      <c r="N207" s="198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190</v>
      </c>
      <c r="AU207" s="20" t="s">
        <v>86</v>
      </c>
    </row>
    <row r="208" spans="1:65" s="13" customFormat="1" ht="11.25">
      <c r="B208" s="201"/>
      <c r="C208" s="202"/>
      <c r="D208" s="194" t="s">
        <v>192</v>
      </c>
      <c r="E208" s="203" t="s">
        <v>19</v>
      </c>
      <c r="F208" s="204" t="s">
        <v>321</v>
      </c>
      <c r="G208" s="202"/>
      <c r="H208" s="203" t="s">
        <v>19</v>
      </c>
      <c r="I208" s="205"/>
      <c r="J208" s="202"/>
      <c r="K208" s="202"/>
      <c r="L208" s="206"/>
      <c r="M208" s="207"/>
      <c r="N208" s="208"/>
      <c r="O208" s="208"/>
      <c r="P208" s="208"/>
      <c r="Q208" s="208"/>
      <c r="R208" s="208"/>
      <c r="S208" s="208"/>
      <c r="T208" s="209"/>
      <c r="AT208" s="210" t="s">
        <v>192</v>
      </c>
      <c r="AU208" s="210" t="s">
        <v>86</v>
      </c>
      <c r="AV208" s="13" t="s">
        <v>84</v>
      </c>
      <c r="AW208" s="13" t="s">
        <v>37</v>
      </c>
      <c r="AX208" s="13" t="s">
        <v>77</v>
      </c>
      <c r="AY208" s="210" t="s">
        <v>179</v>
      </c>
    </row>
    <row r="209" spans="1:65" s="14" customFormat="1" ht="11.25">
      <c r="B209" s="211"/>
      <c r="C209" s="212"/>
      <c r="D209" s="194" t="s">
        <v>192</v>
      </c>
      <c r="E209" s="213" t="s">
        <v>19</v>
      </c>
      <c r="F209" s="214" t="s">
        <v>1438</v>
      </c>
      <c r="G209" s="212"/>
      <c r="H209" s="215">
        <v>3.8929999999999998</v>
      </c>
      <c r="I209" s="216"/>
      <c r="J209" s="212"/>
      <c r="K209" s="212"/>
      <c r="L209" s="217"/>
      <c r="M209" s="218"/>
      <c r="N209" s="219"/>
      <c r="O209" s="219"/>
      <c r="P209" s="219"/>
      <c r="Q209" s="219"/>
      <c r="R209" s="219"/>
      <c r="S209" s="219"/>
      <c r="T209" s="220"/>
      <c r="AT209" s="221" t="s">
        <v>192</v>
      </c>
      <c r="AU209" s="221" t="s">
        <v>86</v>
      </c>
      <c r="AV209" s="14" t="s">
        <v>86</v>
      </c>
      <c r="AW209" s="14" t="s">
        <v>37</v>
      </c>
      <c r="AX209" s="14" t="s">
        <v>84</v>
      </c>
      <c r="AY209" s="221" t="s">
        <v>179</v>
      </c>
    </row>
    <row r="210" spans="1:65" s="2" customFormat="1" ht="24.2" customHeight="1">
      <c r="A210" s="37"/>
      <c r="B210" s="38"/>
      <c r="C210" s="181" t="s">
        <v>346</v>
      </c>
      <c r="D210" s="181" t="s">
        <v>181</v>
      </c>
      <c r="E210" s="182" t="s">
        <v>323</v>
      </c>
      <c r="F210" s="183" t="s">
        <v>324</v>
      </c>
      <c r="G210" s="184" t="s">
        <v>228</v>
      </c>
      <c r="H210" s="185">
        <v>0.435</v>
      </c>
      <c r="I210" s="186"/>
      <c r="J210" s="187">
        <f>ROUND(I210*H210,2)</f>
        <v>0</v>
      </c>
      <c r="K210" s="183" t="s">
        <v>185</v>
      </c>
      <c r="L210" s="42"/>
      <c r="M210" s="188" t="s">
        <v>19</v>
      </c>
      <c r="N210" s="189" t="s">
        <v>48</v>
      </c>
      <c r="O210" s="67"/>
      <c r="P210" s="190">
        <f>O210*H210</f>
        <v>0</v>
      </c>
      <c r="Q210" s="190">
        <v>0</v>
      </c>
      <c r="R210" s="190">
        <f>Q210*H210</f>
        <v>0</v>
      </c>
      <c r="S210" s="190">
        <v>0</v>
      </c>
      <c r="T210" s="191">
        <f>S210*H210</f>
        <v>0</v>
      </c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R210" s="192" t="s">
        <v>186</v>
      </c>
      <c r="AT210" s="192" t="s">
        <v>181</v>
      </c>
      <c r="AU210" s="192" t="s">
        <v>86</v>
      </c>
      <c r="AY210" s="20" t="s">
        <v>179</v>
      </c>
      <c r="BE210" s="193">
        <f>IF(N210="základní",J210,0)</f>
        <v>0</v>
      </c>
      <c r="BF210" s="193">
        <f>IF(N210="snížená",J210,0)</f>
        <v>0</v>
      </c>
      <c r="BG210" s="193">
        <f>IF(N210="zákl. přenesená",J210,0)</f>
        <v>0</v>
      </c>
      <c r="BH210" s="193">
        <f>IF(N210="sníž. přenesená",J210,0)</f>
        <v>0</v>
      </c>
      <c r="BI210" s="193">
        <f>IF(N210="nulová",J210,0)</f>
        <v>0</v>
      </c>
      <c r="BJ210" s="20" t="s">
        <v>84</v>
      </c>
      <c r="BK210" s="193">
        <f>ROUND(I210*H210,2)</f>
        <v>0</v>
      </c>
      <c r="BL210" s="20" t="s">
        <v>186</v>
      </c>
      <c r="BM210" s="192" t="s">
        <v>325</v>
      </c>
    </row>
    <row r="211" spans="1:65" s="2" customFormat="1" ht="29.25">
      <c r="A211" s="37"/>
      <c r="B211" s="38"/>
      <c r="C211" s="39"/>
      <c r="D211" s="194" t="s">
        <v>188</v>
      </c>
      <c r="E211" s="39"/>
      <c r="F211" s="195" t="s">
        <v>326</v>
      </c>
      <c r="G211" s="39"/>
      <c r="H211" s="39"/>
      <c r="I211" s="196"/>
      <c r="J211" s="39"/>
      <c r="K211" s="39"/>
      <c r="L211" s="42"/>
      <c r="M211" s="197"/>
      <c r="N211" s="198"/>
      <c r="O211" s="67"/>
      <c r="P211" s="67"/>
      <c r="Q211" s="67"/>
      <c r="R211" s="67"/>
      <c r="S211" s="67"/>
      <c r="T211" s="68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T211" s="20" t="s">
        <v>188</v>
      </c>
      <c r="AU211" s="20" t="s">
        <v>86</v>
      </c>
    </row>
    <row r="212" spans="1:65" s="2" customFormat="1" ht="11.25">
      <c r="A212" s="37"/>
      <c r="B212" s="38"/>
      <c r="C212" s="39"/>
      <c r="D212" s="199" t="s">
        <v>190</v>
      </c>
      <c r="E212" s="39"/>
      <c r="F212" s="200" t="s">
        <v>327</v>
      </c>
      <c r="G212" s="39"/>
      <c r="H212" s="39"/>
      <c r="I212" s="196"/>
      <c r="J212" s="39"/>
      <c r="K212" s="39"/>
      <c r="L212" s="42"/>
      <c r="M212" s="197"/>
      <c r="N212" s="198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190</v>
      </c>
      <c r="AU212" s="20" t="s">
        <v>86</v>
      </c>
    </row>
    <row r="213" spans="1:65" s="13" customFormat="1" ht="22.5">
      <c r="B213" s="201"/>
      <c r="C213" s="202"/>
      <c r="D213" s="194" t="s">
        <v>192</v>
      </c>
      <c r="E213" s="203" t="s">
        <v>19</v>
      </c>
      <c r="F213" s="204" t="s">
        <v>328</v>
      </c>
      <c r="G213" s="202"/>
      <c r="H213" s="203" t="s">
        <v>19</v>
      </c>
      <c r="I213" s="205"/>
      <c r="J213" s="202"/>
      <c r="K213" s="202"/>
      <c r="L213" s="206"/>
      <c r="M213" s="207"/>
      <c r="N213" s="208"/>
      <c r="O213" s="208"/>
      <c r="P213" s="208"/>
      <c r="Q213" s="208"/>
      <c r="R213" s="208"/>
      <c r="S213" s="208"/>
      <c r="T213" s="209"/>
      <c r="AT213" s="210" t="s">
        <v>192</v>
      </c>
      <c r="AU213" s="210" t="s">
        <v>86</v>
      </c>
      <c r="AV213" s="13" t="s">
        <v>84</v>
      </c>
      <c r="AW213" s="13" t="s">
        <v>37</v>
      </c>
      <c r="AX213" s="13" t="s">
        <v>77</v>
      </c>
      <c r="AY213" s="210" t="s">
        <v>179</v>
      </c>
    </row>
    <row r="214" spans="1:65" s="14" customFormat="1" ht="11.25">
      <c r="B214" s="211"/>
      <c r="C214" s="212"/>
      <c r="D214" s="194" t="s">
        <v>192</v>
      </c>
      <c r="E214" s="213" t="s">
        <v>19</v>
      </c>
      <c r="F214" s="214" t="s">
        <v>306</v>
      </c>
      <c r="G214" s="212"/>
      <c r="H214" s="215">
        <v>0.435</v>
      </c>
      <c r="I214" s="216"/>
      <c r="J214" s="212"/>
      <c r="K214" s="212"/>
      <c r="L214" s="217"/>
      <c r="M214" s="218"/>
      <c r="N214" s="219"/>
      <c r="O214" s="219"/>
      <c r="P214" s="219"/>
      <c r="Q214" s="219"/>
      <c r="R214" s="219"/>
      <c r="S214" s="219"/>
      <c r="T214" s="220"/>
      <c r="AT214" s="221" t="s">
        <v>192</v>
      </c>
      <c r="AU214" s="221" t="s">
        <v>86</v>
      </c>
      <c r="AV214" s="14" t="s">
        <v>86</v>
      </c>
      <c r="AW214" s="14" t="s">
        <v>37</v>
      </c>
      <c r="AX214" s="14" t="s">
        <v>84</v>
      </c>
      <c r="AY214" s="221" t="s">
        <v>179</v>
      </c>
    </row>
    <row r="215" spans="1:65" s="2" customFormat="1" ht="33" customHeight="1">
      <c r="A215" s="37"/>
      <c r="B215" s="38"/>
      <c r="C215" s="181" t="s">
        <v>358</v>
      </c>
      <c r="D215" s="181" t="s">
        <v>181</v>
      </c>
      <c r="E215" s="182" t="s">
        <v>330</v>
      </c>
      <c r="F215" s="183" t="s">
        <v>331</v>
      </c>
      <c r="G215" s="184" t="s">
        <v>332</v>
      </c>
      <c r="H215" s="185">
        <v>7.3579999999999997</v>
      </c>
      <c r="I215" s="186"/>
      <c r="J215" s="187">
        <f>ROUND(I215*H215,2)</f>
        <v>0</v>
      </c>
      <c r="K215" s="183" t="s">
        <v>185</v>
      </c>
      <c r="L215" s="42"/>
      <c r="M215" s="188" t="s">
        <v>19</v>
      </c>
      <c r="N215" s="189" t="s">
        <v>48</v>
      </c>
      <c r="O215" s="67"/>
      <c r="P215" s="190">
        <f>O215*H215</f>
        <v>0</v>
      </c>
      <c r="Q215" s="190">
        <v>0</v>
      </c>
      <c r="R215" s="190">
        <f>Q215*H215</f>
        <v>0</v>
      </c>
      <c r="S215" s="190">
        <v>0</v>
      </c>
      <c r="T215" s="191">
        <f>S215*H215</f>
        <v>0</v>
      </c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R215" s="192" t="s">
        <v>186</v>
      </c>
      <c r="AT215" s="192" t="s">
        <v>181</v>
      </c>
      <c r="AU215" s="192" t="s">
        <v>86</v>
      </c>
      <c r="AY215" s="20" t="s">
        <v>179</v>
      </c>
      <c r="BE215" s="193">
        <f>IF(N215="základní",J215,0)</f>
        <v>0</v>
      </c>
      <c r="BF215" s="193">
        <f>IF(N215="snížená",J215,0)</f>
        <v>0</v>
      </c>
      <c r="BG215" s="193">
        <f>IF(N215="zákl. přenesená",J215,0)</f>
        <v>0</v>
      </c>
      <c r="BH215" s="193">
        <f>IF(N215="sníž. přenesená",J215,0)</f>
        <v>0</v>
      </c>
      <c r="BI215" s="193">
        <f>IF(N215="nulová",J215,0)</f>
        <v>0</v>
      </c>
      <c r="BJ215" s="20" t="s">
        <v>84</v>
      </c>
      <c r="BK215" s="193">
        <f>ROUND(I215*H215,2)</f>
        <v>0</v>
      </c>
      <c r="BL215" s="20" t="s">
        <v>186</v>
      </c>
      <c r="BM215" s="192" t="s">
        <v>333</v>
      </c>
    </row>
    <row r="216" spans="1:65" s="2" customFormat="1" ht="29.25">
      <c r="A216" s="37"/>
      <c r="B216" s="38"/>
      <c r="C216" s="39"/>
      <c r="D216" s="194" t="s">
        <v>188</v>
      </c>
      <c r="E216" s="39"/>
      <c r="F216" s="195" t="s">
        <v>334</v>
      </c>
      <c r="G216" s="39"/>
      <c r="H216" s="39"/>
      <c r="I216" s="196"/>
      <c r="J216" s="39"/>
      <c r="K216" s="39"/>
      <c r="L216" s="42"/>
      <c r="M216" s="197"/>
      <c r="N216" s="198"/>
      <c r="O216" s="67"/>
      <c r="P216" s="67"/>
      <c r="Q216" s="67"/>
      <c r="R216" s="67"/>
      <c r="S216" s="67"/>
      <c r="T216" s="68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T216" s="20" t="s">
        <v>188</v>
      </c>
      <c r="AU216" s="20" t="s">
        <v>86</v>
      </c>
    </row>
    <row r="217" spans="1:65" s="2" customFormat="1" ht="11.25">
      <c r="A217" s="37"/>
      <c r="B217" s="38"/>
      <c r="C217" s="39"/>
      <c r="D217" s="199" t="s">
        <v>190</v>
      </c>
      <c r="E217" s="39"/>
      <c r="F217" s="200" t="s">
        <v>335</v>
      </c>
      <c r="G217" s="39"/>
      <c r="H217" s="39"/>
      <c r="I217" s="196"/>
      <c r="J217" s="39"/>
      <c r="K217" s="39"/>
      <c r="L217" s="42"/>
      <c r="M217" s="197"/>
      <c r="N217" s="198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190</v>
      </c>
      <c r="AU217" s="20" t="s">
        <v>86</v>
      </c>
    </row>
    <row r="218" spans="1:65" s="13" customFormat="1" ht="11.25">
      <c r="B218" s="201"/>
      <c r="C218" s="202"/>
      <c r="D218" s="194" t="s">
        <v>192</v>
      </c>
      <c r="E218" s="203" t="s">
        <v>19</v>
      </c>
      <c r="F218" s="204" t="s">
        <v>336</v>
      </c>
      <c r="G218" s="202"/>
      <c r="H218" s="203" t="s">
        <v>19</v>
      </c>
      <c r="I218" s="205"/>
      <c r="J218" s="202"/>
      <c r="K218" s="202"/>
      <c r="L218" s="206"/>
      <c r="M218" s="207"/>
      <c r="N218" s="208"/>
      <c r="O218" s="208"/>
      <c r="P218" s="208"/>
      <c r="Q218" s="208"/>
      <c r="R218" s="208"/>
      <c r="S218" s="208"/>
      <c r="T218" s="209"/>
      <c r="AT218" s="210" t="s">
        <v>192</v>
      </c>
      <c r="AU218" s="210" t="s">
        <v>86</v>
      </c>
      <c r="AV218" s="13" t="s">
        <v>84</v>
      </c>
      <c r="AW218" s="13" t="s">
        <v>37</v>
      </c>
      <c r="AX218" s="13" t="s">
        <v>77</v>
      </c>
      <c r="AY218" s="210" t="s">
        <v>179</v>
      </c>
    </row>
    <row r="219" spans="1:65" s="14" customFormat="1" ht="11.25">
      <c r="B219" s="211"/>
      <c r="C219" s="212"/>
      <c r="D219" s="194" t="s">
        <v>192</v>
      </c>
      <c r="E219" s="213" t="s">
        <v>19</v>
      </c>
      <c r="F219" s="214" t="s">
        <v>1444</v>
      </c>
      <c r="G219" s="212"/>
      <c r="H219" s="215">
        <v>6.6180000000000003</v>
      </c>
      <c r="I219" s="216"/>
      <c r="J219" s="212"/>
      <c r="K219" s="212"/>
      <c r="L219" s="217"/>
      <c r="M219" s="218"/>
      <c r="N219" s="219"/>
      <c r="O219" s="219"/>
      <c r="P219" s="219"/>
      <c r="Q219" s="219"/>
      <c r="R219" s="219"/>
      <c r="S219" s="219"/>
      <c r="T219" s="220"/>
      <c r="AT219" s="221" t="s">
        <v>192</v>
      </c>
      <c r="AU219" s="221" t="s">
        <v>86</v>
      </c>
      <c r="AV219" s="14" t="s">
        <v>86</v>
      </c>
      <c r="AW219" s="14" t="s">
        <v>37</v>
      </c>
      <c r="AX219" s="14" t="s">
        <v>77</v>
      </c>
      <c r="AY219" s="221" t="s">
        <v>179</v>
      </c>
    </row>
    <row r="220" spans="1:65" s="14" customFormat="1" ht="11.25">
      <c r="B220" s="211"/>
      <c r="C220" s="212"/>
      <c r="D220" s="194" t="s">
        <v>192</v>
      </c>
      <c r="E220" s="213" t="s">
        <v>19</v>
      </c>
      <c r="F220" s="214" t="s">
        <v>338</v>
      </c>
      <c r="G220" s="212"/>
      <c r="H220" s="215">
        <v>0.74</v>
      </c>
      <c r="I220" s="216"/>
      <c r="J220" s="212"/>
      <c r="K220" s="212"/>
      <c r="L220" s="217"/>
      <c r="M220" s="218"/>
      <c r="N220" s="219"/>
      <c r="O220" s="219"/>
      <c r="P220" s="219"/>
      <c r="Q220" s="219"/>
      <c r="R220" s="219"/>
      <c r="S220" s="219"/>
      <c r="T220" s="220"/>
      <c r="AT220" s="221" t="s">
        <v>192</v>
      </c>
      <c r="AU220" s="221" t="s">
        <v>86</v>
      </c>
      <c r="AV220" s="14" t="s">
        <v>86</v>
      </c>
      <c r="AW220" s="14" t="s">
        <v>37</v>
      </c>
      <c r="AX220" s="14" t="s">
        <v>77</v>
      </c>
      <c r="AY220" s="221" t="s">
        <v>179</v>
      </c>
    </row>
    <row r="221" spans="1:65" s="15" customFormat="1" ht="11.25">
      <c r="B221" s="222"/>
      <c r="C221" s="223"/>
      <c r="D221" s="194" t="s">
        <v>192</v>
      </c>
      <c r="E221" s="224" t="s">
        <v>19</v>
      </c>
      <c r="F221" s="225" t="s">
        <v>205</v>
      </c>
      <c r="G221" s="223"/>
      <c r="H221" s="226">
        <v>7.3579999999999997</v>
      </c>
      <c r="I221" s="227"/>
      <c r="J221" s="223"/>
      <c r="K221" s="223"/>
      <c r="L221" s="228"/>
      <c r="M221" s="229"/>
      <c r="N221" s="230"/>
      <c r="O221" s="230"/>
      <c r="P221" s="230"/>
      <c r="Q221" s="230"/>
      <c r="R221" s="230"/>
      <c r="S221" s="230"/>
      <c r="T221" s="231"/>
      <c r="AT221" s="232" t="s">
        <v>192</v>
      </c>
      <c r="AU221" s="232" t="s">
        <v>86</v>
      </c>
      <c r="AV221" s="15" t="s">
        <v>186</v>
      </c>
      <c r="AW221" s="15" t="s">
        <v>37</v>
      </c>
      <c r="AX221" s="15" t="s">
        <v>84</v>
      </c>
      <c r="AY221" s="232" t="s">
        <v>179</v>
      </c>
    </row>
    <row r="222" spans="1:65" s="2" customFormat="1" ht="16.5" customHeight="1">
      <c r="A222" s="37"/>
      <c r="B222" s="38"/>
      <c r="C222" s="181" t="s">
        <v>7</v>
      </c>
      <c r="D222" s="181" t="s">
        <v>181</v>
      </c>
      <c r="E222" s="182" t="s">
        <v>340</v>
      </c>
      <c r="F222" s="183" t="s">
        <v>341</v>
      </c>
      <c r="G222" s="184" t="s">
        <v>228</v>
      </c>
      <c r="H222" s="185">
        <v>4.3280000000000003</v>
      </c>
      <c r="I222" s="186"/>
      <c r="J222" s="187">
        <f>ROUND(I222*H222,2)</f>
        <v>0</v>
      </c>
      <c r="K222" s="183" t="s">
        <v>185</v>
      </c>
      <c r="L222" s="42"/>
      <c r="M222" s="188" t="s">
        <v>19</v>
      </c>
      <c r="N222" s="189" t="s">
        <v>48</v>
      </c>
      <c r="O222" s="67"/>
      <c r="P222" s="190">
        <f>O222*H222</f>
        <v>0</v>
      </c>
      <c r="Q222" s="190">
        <v>0</v>
      </c>
      <c r="R222" s="190">
        <f>Q222*H222</f>
        <v>0</v>
      </c>
      <c r="S222" s="190">
        <v>0</v>
      </c>
      <c r="T222" s="191">
        <f>S222*H222</f>
        <v>0</v>
      </c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R222" s="192" t="s">
        <v>186</v>
      </c>
      <c r="AT222" s="192" t="s">
        <v>181</v>
      </c>
      <c r="AU222" s="192" t="s">
        <v>86</v>
      </c>
      <c r="AY222" s="20" t="s">
        <v>179</v>
      </c>
      <c r="BE222" s="193">
        <f>IF(N222="základní",J222,0)</f>
        <v>0</v>
      </c>
      <c r="BF222" s="193">
        <f>IF(N222="snížená",J222,0)</f>
        <v>0</v>
      </c>
      <c r="BG222" s="193">
        <f>IF(N222="zákl. přenesená",J222,0)</f>
        <v>0</v>
      </c>
      <c r="BH222" s="193">
        <f>IF(N222="sníž. přenesená",J222,0)</f>
        <v>0</v>
      </c>
      <c r="BI222" s="193">
        <f>IF(N222="nulová",J222,0)</f>
        <v>0</v>
      </c>
      <c r="BJ222" s="20" t="s">
        <v>84</v>
      </c>
      <c r="BK222" s="193">
        <f>ROUND(I222*H222,2)</f>
        <v>0</v>
      </c>
      <c r="BL222" s="20" t="s">
        <v>186</v>
      </c>
      <c r="BM222" s="192" t="s">
        <v>342</v>
      </c>
    </row>
    <row r="223" spans="1:65" s="2" customFormat="1" ht="19.5">
      <c r="A223" s="37"/>
      <c r="B223" s="38"/>
      <c r="C223" s="39"/>
      <c r="D223" s="194" t="s">
        <v>188</v>
      </c>
      <c r="E223" s="39"/>
      <c r="F223" s="195" t="s">
        <v>343</v>
      </c>
      <c r="G223" s="39"/>
      <c r="H223" s="39"/>
      <c r="I223" s="196"/>
      <c r="J223" s="39"/>
      <c r="K223" s="39"/>
      <c r="L223" s="42"/>
      <c r="M223" s="197"/>
      <c r="N223" s="198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188</v>
      </c>
      <c r="AU223" s="20" t="s">
        <v>86</v>
      </c>
    </row>
    <row r="224" spans="1:65" s="2" customFormat="1" ht="11.25">
      <c r="A224" s="37"/>
      <c r="B224" s="38"/>
      <c r="C224" s="39"/>
      <c r="D224" s="199" t="s">
        <v>190</v>
      </c>
      <c r="E224" s="39"/>
      <c r="F224" s="200" t="s">
        <v>344</v>
      </c>
      <c r="G224" s="39"/>
      <c r="H224" s="39"/>
      <c r="I224" s="196"/>
      <c r="J224" s="39"/>
      <c r="K224" s="39"/>
      <c r="L224" s="42"/>
      <c r="M224" s="197"/>
      <c r="N224" s="198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190</v>
      </c>
      <c r="AU224" s="20" t="s">
        <v>86</v>
      </c>
    </row>
    <row r="225" spans="1:65" s="14" customFormat="1" ht="11.25">
      <c r="B225" s="211"/>
      <c r="C225" s="212"/>
      <c r="D225" s="194" t="s">
        <v>192</v>
      </c>
      <c r="E225" s="213" t="s">
        <v>19</v>
      </c>
      <c r="F225" s="214" t="s">
        <v>1438</v>
      </c>
      <c r="G225" s="212"/>
      <c r="H225" s="215">
        <v>3.8929999999999998</v>
      </c>
      <c r="I225" s="216"/>
      <c r="J225" s="212"/>
      <c r="K225" s="212"/>
      <c r="L225" s="217"/>
      <c r="M225" s="218"/>
      <c r="N225" s="219"/>
      <c r="O225" s="219"/>
      <c r="P225" s="219"/>
      <c r="Q225" s="219"/>
      <c r="R225" s="219"/>
      <c r="S225" s="219"/>
      <c r="T225" s="220"/>
      <c r="AT225" s="221" t="s">
        <v>192</v>
      </c>
      <c r="AU225" s="221" t="s">
        <v>86</v>
      </c>
      <c r="AV225" s="14" t="s">
        <v>86</v>
      </c>
      <c r="AW225" s="14" t="s">
        <v>37</v>
      </c>
      <c r="AX225" s="14" t="s">
        <v>77</v>
      </c>
      <c r="AY225" s="221" t="s">
        <v>179</v>
      </c>
    </row>
    <row r="226" spans="1:65" s="14" customFormat="1" ht="11.25">
      <c r="B226" s="211"/>
      <c r="C226" s="212"/>
      <c r="D226" s="194" t="s">
        <v>192</v>
      </c>
      <c r="E226" s="213" t="s">
        <v>19</v>
      </c>
      <c r="F226" s="214" t="s">
        <v>345</v>
      </c>
      <c r="G226" s="212"/>
      <c r="H226" s="215">
        <v>0.435</v>
      </c>
      <c r="I226" s="216"/>
      <c r="J226" s="212"/>
      <c r="K226" s="212"/>
      <c r="L226" s="217"/>
      <c r="M226" s="218"/>
      <c r="N226" s="219"/>
      <c r="O226" s="219"/>
      <c r="P226" s="219"/>
      <c r="Q226" s="219"/>
      <c r="R226" s="219"/>
      <c r="S226" s="219"/>
      <c r="T226" s="220"/>
      <c r="AT226" s="221" t="s">
        <v>192</v>
      </c>
      <c r="AU226" s="221" t="s">
        <v>86</v>
      </c>
      <c r="AV226" s="14" t="s">
        <v>86</v>
      </c>
      <c r="AW226" s="14" t="s">
        <v>37</v>
      </c>
      <c r="AX226" s="14" t="s">
        <v>77</v>
      </c>
      <c r="AY226" s="221" t="s">
        <v>179</v>
      </c>
    </row>
    <row r="227" spans="1:65" s="15" customFormat="1" ht="11.25">
      <c r="B227" s="222"/>
      <c r="C227" s="223"/>
      <c r="D227" s="194" t="s">
        <v>192</v>
      </c>
      <c r="E227" s="224" t="s">
        <v>19</v>
      </c>
      <c r="F227" s="225" t="s">
        <v>205</v>
      </c>
      <c r="G227" s="223"/>
      <c r="H227" s="226">
        <v>4.3280000000000003</v>
      </c>
      <c r="I227" s="227"/>
      <c r="J227" s="223"/>
      <c r="K227" s="223"/>
      <c r="L227" s="228"/>
      <c r="M227" s="229"/>
      <c r="N227" s="230"/>
      <c r="O227" s="230"/>
      <c r="P227" s="230"/>
      <c r="Q227" s="230"/>
      <c r="R227" s="230"/>
      <c r="S227" s="230"/>
      <c r="T227" s="231"/>
      <c r="AT227" s="232" t="s">
        <v>192</v>
      </c>
      <c r="AU227" s="232" t="s">
        <v>86</v>
      </c>
      <c r="AV227" s="15" t="s">
        <v>186</v>
      </c>
      <c r="AW227" s="15" t="s">
        <v>37</v>
      </c>
      <c r="AX227" s="15" t="s">
        <v>84</v>
      </c>
      <c r="AY227" s="232" t="s">
        <v>179</v>
      </c>
    </row>
    <row r="228" spans="1:65" s="2" customFormat="1" ht="24.2" customHeight="1">
      <c r="A228" s="37"/>
      <c r="B228" s="38"/>
      <c r="C228" s="181" t="s">
        <v>373</v>
      </c>
      <c r="D228" s="181" t="s">
        <v>181</v>
      </c>
      <c r="E228" s="182" t="s">
        <v>347</v>
      </c>
      <c r="F228" s="183" t="s">
        <v>348</v>
      </c>
      <c r="G228" s="184" t="s">
        <v>228</v>
      </c>
      <c r="H228" s="185">
        <v>22.04</v>
      </c>
      <c r="I228" s="186"/>
      <c r="J228" s="187">
        <f>ROUND(I228*H228,2)</f>
        <v>0</v>
      </c>
      <c r="K228" s="183" t="s">
        <v>185</v>
      </c>
      <c r="L228" s="42"/>
      <c r="M228" s="188" t="s">
        <v>19</v>
      </c>
      <c r="N228" s="189" t="s">
        <v>48</v>
      </c>
      <c r="O228" s="67"/>
      <c r="P228" s="190">
        <f>O228*H228</f>
        <v>0</v>
      </c>
      <c r="Q228" s="190">
        <v>0</v>
      </c>
      <c r="R228" s="190">
        <f>Q228*H228</f>
        <v>0</v>
      </c>
      <c r="S228" s="190">
        <v>0</v>
      </c>
      <c r="T228" s="191">
        <f>S228*H228</f>
        <v>0</v>
      </c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R228" s="192" t="s">
        <v>186</v>
      </c>
      <c r="AT228" s="192" t="s">
        <v>181</v>
      </c>
      <c r="AU228" s="192" t="s">
        <v>86</v>
      </c>
      <c r="AY228" s="20" t="s">
        <v>179</v>
      </c>
      <c r="BE228" s="193">
        <f>IF(N228="základní",J228,0)</f>
        <v>0</v>
      </c>
      <c r="BF228" s="193">
        <f>IF(N228="snížená",J228,0)</f>
        <v>0</v>
      </c>
      <c r="BG228" s="193">
        <f>IF(N228="zákl. přenesená",J228,0)</f>
        <v>0</v>
      </c>
      <c r="BH228" s="193">
        <f>IF(N228="sníž. přenesená",J228,0)</f>
        <v>0</v>
      </c>
      <c r="BI228" s="193">
        <f>IF(N228="nulová",J228,0)</f>
        <v>0</v>
      </c>
      <c r="BJ228" s="20" t="s">
        <v>84</v>
      </c>
      <c r="BK228" s="193">
        <f>ROUND(I228*H228,2)</f>
        <v>0</v>
      </c>
      <c r="BL228" s="20" t="s">
        <v>186</v>
      </c>
      <c r="BM228" s="192" t="s">
        <v>349</v>
      </c>
    </row>
    <row r="229" spans="1:65" s="2" customFormat="1" ht="29.25">
      <c r="A229" s="37"/>
      <c r="B229" s="38"/>
      <c r="C229" s="39"/>
      <c r="D229" s="194" t="s">
        <v>188</v>
      </c>
      <c r="E229" s="39"/>
      <c r="F229" s="195" t="s">
        <v>350</v>
      </c>
      <c r="G229" s="39"/>
      <c r="H229" s="39"/>
      <c r="I229" s="196"/>
      <c r="J229" s="39"/>
      <c r="K229" s="39"/>
      <c r="L229" s="42"/>
      <c r="M229" s="197"/>
      <c r="N229" s="198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188</v>
      </c>
      <c r="AU229" s="20" t="s">
        <v>86</v>
      </c>
    </row>
    <row r="230" spans="1:65" s="2" customFormat="1" ht="11.25">
      <c r="A230" s="37"/>
      <c r="B230" s="38"/>
      <c r="C230" s="39"/>
      <c r="D230" s="199" t="s">
        <v>190</v>
      </c>
      <c r="E230" s="39"/>
      <c r="F230" s="200" t="s">
        <v>351</v>
      </c>
      <c r="G230" s="39"/>
      <c r="H230" s="39"/>
      <c r="I230" s="196"/>
      <c r="J230" s="39"/>
      <c r="K230" s="39"/>
      <c r="L230" s="42"/>
      <c r="M230" s="197"/>
      <c r="N230" s="198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190</v>
      </c>
      <c r="AU230" s="20" t="s">
        <v>86</v>
      </c>
    </row>
    <row r="231" spans="1:65" s="13" customFormat="1" ht="22.5">
      <c r="B231" s="201"/>
      <c r="C231" s="202"/>
      <c r="D231" s="194" t="s">
        <v>192</v>
      </c>
      <c r="E231" s="203" t="s">
        <v>19</v>
      </c>
      <c r="F231" s="204" t="s">
        <v>1445</v>
      </c>
      <c r="G231" s="202"/>
      <c r="H231" s="203" t="s">
        <v>19</v>
      </c>
      <c r="I231" s="205"/>
      <c r="J231" s="202"/>
      <c r="K231" s="202"/>
      <c r="L231" s="206"/>
      <c r="M231" s="207"/>
      <c r="N231" s="208"/>
      <c r="O231" s="208"/>
      <c r="P231" s="208"/>
      <c r="Q231" s="208"/>
      <c r="R231" s="208"/>
      <c r="S231" s="208"/>
      <c r="T231" s="209"/>
      <c r="AT231" s="210" t="s">
        <v>192</v>
      </c>
      <c r="AU231" s="210" t="s">
        <v>86</v>
      </c>
      <c r="AV231" s="13" t="s">
        <v>84</v>
      </c>
      <c r="AW231" s="13" t="s">
        <v>37</v>
      </c>
      <c r="AX231" s="13" t="s">
        <v>77</v>
      </c>
      <c r="AY231" s="210" t="s">
        <v>179</v>
      </c>
    </row>
    <row r="232" spans="1:65" s="13" customFormat="1" ht="22.5">
      <c r="B232" s="201"/>
      <c r="C232" s="202"/>
      <c r="D232" s="194" t="s">
        <v>192</v>
      </c>
      <c r="E232" s="203" t="s">
        <v>19</v>
      </c>
      <c r="F232" s="204" t="s">
        <v>356</v>
      </c>
      <c r="G232" s="202"/>
      <c r="H232" s="203" t="s">
        <v>19</v>
      </c>
      <c r="I232" s="205"/>
      <c r="J232" s="202"/>
      <c r="K232" s="202"/>
      <c r="L232" s="206"/>
      <c r="M232" s="207"/>
      <c r="N232" s="208"/>
      <c r="O232" s="208"/>
      <c r="P232" s="208"/>
      <c r="Q232" s="208"/>
      <c r="R232" s="208"/>
      <c r="S232" s="208"/>
      <c r="T232" s="209"/>
      <c r="AT232" s="210" t="s">
        <v>192</v>
      </c>
      <c r="AU232" s="210" t="s">
        <v>86</v>
      </c>
      <c r="AV232" s="13" t="s">
        <v>84</v>
      </c>
      <c r="AW232" s="13" t="s">
        <v>37</v>
      </c>
      <c r="AX232" s="13" t="s">
        <v>77</v>
      </c>
      <c r="AY232" s="210" t="s">
        <v>179</v>
      </c>
    </row>
    <row r="233" spans="1:65" s="14" customFormat="1" ht="11.25">
      <c r="B233" s="211"/>
      <c r="C233" s="212"/>
      <c r="D233" s="194" t="s">
        <v>192</v>
      </c>
      <c r="E233" s="213" t="s">
        <v>19</v>
      </c>
      <c r="F233" s="214" t="s">
        <v>1446</v>
      </c>
      <c r="G233" s="212"/>
      <c r="H233" s="215">
        <v>14.04</v>
      </c>
      <c r="I233" s="216"/>
      <c r="J233" s="212"/>
      <c r="K233" s="212"/>
      <c r="L233" s="217"/>
      <c r="M233" s="218"/>
      <c r="N233" s="219"/>
      <c r="O233" s="219"/>
      <c r="P233" s="219"/>
      <c r="Q233" s="219"/>
      <c r="R233" s="219"/>
      <c r="S233" s="219"/>
      <c r="T233" s="220"/>
      <c r="AT233" s="221" t="s">
        <v>192</v>
      </c>
      <c r="AU233" s="221" t="s">
        <v>86</v>
      </c>
      <c r="AV233" s="14" t="s">
        <v>86</v>
      </c>
      <c r="AW233" s="14" t="s">
        <v>37</v>
      </c>
      <c r="AX233" s="14" t="s">
        <v>77</v>
      </c>
      <c r="AY233" s="221" t="s">
        <v>179</v>
      </c>
    </row>
    <row r="234" spans="1:65" s="13" customFormat="1" ht="11.25">
      <c r="B234" s="201"/>
      <c r="C234" s="202"/>
      <c r="D234" s="194" t="s">
        <v>192</v>
      </c>
      <c r="E234" s="203" t="s">
        <v>19</v>
      </c>
      <c r="F234" s="204" t="s">
        <v>1364</v>
      </c>
      <c r="G234" s="202"/>
      <c r="H234" s="203" t="s">
        <v>19</v>
      </c>
      <c r="I234" s="205"/>
      <c r="J234" s="202"/>
      <c r="K234" s="202"/>
      <c r="L234" s="206"/>
      <c r="M234" s="207"/>
      <c r="N234" s="208"/>
      <c r="O234" s="208"/>
      <c r="P234" s="208"/>
      <c r="Q234" s="208"/>
      <c r="R234" s="208"/>
      <c r="S234" s="208"/>
      <c r="T234" s="209"/>
      <c r="AT234" s="210" t="s">
        <v>192</v>
      </c>
      <c r="AU234" s="210" t="s">
        <v>86</v>
      </c>
      <c r="AV234" s="13" t="s">
        <v>84</v>
      </c>
      <c r="AW234" s="13" t="s">
        <v>37</v>
      </c>
      <c r="AX234" s="13" t="s">
        <v>77</v>
      </c>
      <c r="AY234" s="210" t="s">
        <v>179</v>
      </c>
    </row>
    <row r="235" spans="1:65" s="13" customFormat="1" ht="22.5">
      <c r="B235" s="201"/>
      <c r="C235" s="202"/>
      <c r="D235" s="194" t="s">
        <v>192</v>
      </c>
      <c r="E235" s="203" t="s">
        <v>19</v>
      </c>
      <c r="F235" s="204" t="s">
        <v>356</v>
      </c>
      <c r="G235" s="202"/>
      <c r="H235" s="203" t="s">
        <v>19</v>
      </c>
      <c r="I235" s="205"/>
      <c r="J235" s="202"/>
      <c r="K235" s="202"/>
      <c r="L235" s="206"/>
      <c r="M235" s="207"/>
      <c r="N235" s="208"/>
      <c r="O235" s="208"/>
      <c r="P235" s="208"/>
      <c r="Q235" s="208"/>
      <c r="R235" s="208"/>
      <c r="S235" s="208"/>
      <c r="T235" s="209"/>
      <c r="AT235" s="210" t="s">
        <v>192</v>
      </c>
      <c r="AU235" s="210" t="s">
        <v>86</v>
      </c>
      <c r="AV235" s="13" t="s">
        <v>84</v>
      </c>
      <c r="AW235" s="13" t="s">
        <v>37</v>
      </c>
      <c r="AX235" s="13" t="s">
        <v>77</v>
      </c>
      <c r="AY235" s="210" t="s">
        <v>179</v>
      </c>
    </row>
    <row r="236" spans="1:65" s="14" customFormat="1" ht="11.25">
      <c r="B236" s="211"/>
      <c r="C236" s="212"/>
      <c r="D236" s="194" t="s">
        <v>192</v>
      </c>
      <c r="E236" s="213" t="s">
        <v>19</v>
      </c>
      <c r="F236" s="214" t="s">
        <v>1337</v>
      </c>
      <c r="G236" s="212"/>
      <c r="H236" s="215">
        <v>5</v>
      </c>
      <c r="I236" s="216"/>
      <c r="J236" s="212"/>
      <c r="K236" s="212"/>
      <c r="L236" s="217"/>
      <c r="M236" s="218"/>
      <c r="N236" s="219"/>
      <c r="O236" s="219"/>
      <c r="P236" s="219"/>
      <c r="Q236" s="219"/>
      <c r="R236" s="219"/>
      <c r="S236" s="219"/>
      <c r="T236" s="220"/>
      <c r="AT236" s="221" t="s">
        <v>192</v>
      </c>
      <c r="AU236" s="221" t="s">
        <v>86</v>
      </c>
      <c r="AV236" s="14" t="s">
        <v>86</v>
      </c>
      <c r="AW236" s="14" t="s">
        <v>37</v>
      </c>
      <c r="AX236" s="14" t="s">
        <v>77</v>
      </c>
      <c r="AY236" s="221" t="s">
        <v>179</v>
      </c>
    </row>
    <row r="237" spans="1:65" s="14" customFormat="1" ht="11.25">
      <c r="B237" s="211"/>
      <c r="C237" s="212"/>
      <c r="D237" s="194" t="s">
        <v>192</v>
      </c>
      <c r="E237" s="213" t="s">
        <v>19</v>
      </c>
      <c r="F237" s="214" t="s">
        <v>1338</v>
      </c>
      <c r="G237" s="212"/>
      <c r="H237" s="215">
        <v>3</v>
      </c>
      <c r="I237" s="216"/>
      <c r="J237" s="212"/>
      <c r="K237" s="212"/>
      <c r="L237" s="217"/>
      <c r="M237" s="218"/>
      <c r="N237" s="219"/>
      <c r="O237" s="219"/>
      <c r="P237" s="219"/>
      <c r="Q237" s="219"/>
      <c r="R237" s="219"/>
      <c r="S237" s="219"/>
      <c r="T237" s="220"/>
      <c r="AT237" s="221" t="s">
        <v>192</v>
      </c>
      <c r="AU237" s="221" t="s">
        <v>86</v>
      </c>
      <c r="AV237" s="14" t="s">
        <v>86</v>
      </c>
      <c r="AW237" s="14" t="s">
        <v>37</v>
      </c>
      <c r="AX237" s="14" t="s">
        <v>77</v>
      </c>
      <c r="AY237" s="221" t="s">
        <v>179</v>
      </c>
    </row>
    <row r="238" spans="1:65" s="15" customFormat="1" ht="11.25">
      <c r="B238" s="222"/>
      <c r="C238" s="223"/>
      <c r="D238" s="194" t="s">
        <v>192</v>
      </c>
      <c r="E238" s="224" t="s">
        <v>19</v>
      </c>
      <c r="F238" s="225" t="s">
        <v>205</v>
      </c>
      <c r="G238" s="223"/>
      <c r="H238" s="226">
        <v>22.04</v>
      </c>
      <c r="I238" s="227"/>
      <c r="J238" s="223"/>
      <c r="K238" s="223"/>
      <c r="L238" s="228"/>
      <c r="M238" s="229"/>
      <c r="N238" s="230"/>
      <c r="O238" s="230"/>
      <c r="P238" s="230"/>
      <c r="Q238" s="230"/>
      <c r="R238" s="230"/>
      <c r="S238" s="230"/>
      <c r="T238" s="231"/>
      <c r="AT238" s="232" t="s">
        <v>192</v>
      </c>
      <c r="AU238" s="232" t="s">
        <v>86</v>
      </c>
      <c r="AV238" s="15" t="s">
        <v>186</v>
      </c>
      <c r="AW238" s="15" t="s">
        <v>37</v>
      </c>
      <c r="AX238" s="15" t="s">
        <v>84</v>
      </c>
      <c r="AY238" s="232" t="s">
        <v>179</v>
      </c>
    </row>
    <row r="239" spans="1:65" s="2" customFormat="1" ht="21.75" customHeight="1">
      <c r="A239" s="37"/>
      <c r="B239" s="38"/>
      <c r="C239" s="181" t="s">
        <v>379</v>
      </c>
      <c r="D239" s="181" t="s">
        <v>181</v>
      </c>
      <c r="E239" s="182" t="s">
        <v>359</v>
      </c>
      <c r="F239" s="183" t="s">
        <v>360</v>
      </c>
      <c r="G239" s="184" t="s">
        <v>228</v>
      </c>
      <c r="H239" s="185">
        <v>6.48</v>
      </c>
      <c r="I239" s="186"/>
      <c r="J239" s="187">
        <f>ROUND(I239*H239,2)</f>
        <v>0</v>
      </c>
      <c r="K239" s="183" t="s">
        <v>185</v>
      </c>
      <c r="L239" s="42"/>
      <c r="M239" s="188" t="s">
        <v>19</v>
      </c>
      <c r="N239" s="189" t="s">
        <v>48</v>
      </c>
      <c r="O239" s="67"/>
      <c r="P239" s="190">
        <f>O239*H239</f>
        <v>0</v>
      </c>
      <c r="Q239" s="190">
        <v>0</v>
      </c>
      <c r="R239" s="190">
        <f>Q239*H239</f>
        <v>0</v>
      </c>
      <c r="S239" s="190">
        <v>0</v>
      </c>
      <c r="T239" s="191">
        <f>S239*H239</f>
        <v>0</v>
      </c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R239" s="192" t="s">
        <v>186</v>
      </c>
      <c r="AT239" s="192" t="s">
        <v>181</v>
      </c>
      <c r="AU239" s="192" t="s">
        <v>86</v>
      </c>
      <c r="AY239" s="20" t="s">
        <v>179</v>
      </c>
      <c r="BE239" s="193">
        <f>IF(N239="základní",J239,0)</f>
        <v>0</v>
      </c>
      <c r="BF239" s="193">
        <f>IF(N239="snížená",J239,0)</f>
        <v>0</v>
      </c>
      <c r="BG239" s="193">
        <f>IF(N239="zákl. přenesená",J239,0)</f>
        <v>0</v>
      </c>
      <c r="BH239" s="193">
        <f>IF(N239="sníž. přenesená",J239,0)</f>
        <v>0</v>
      </c>
      <c r="BI239" s="193">
        <f>IF(N239="nulová",J239,0)</f>
        <v>0</v>
      </c>
      <c r="BJ239" s="20" t="s">
        <v>84</v>
      </c>
      <c r="BK239" s="193">
        <f>ROUND(I239*H239,2)</f>
        <v>0</v>
      </c>
      <c r="BL239" s="20" t="s">
        <v>186</v>
      </c>
      <c r="BM239" s="192" t="s">
        <v>361</v>
      </c>
    </row>
    <row r="240" spans="1:65" s="2" customFormat="1" ht="19.5">
      <c r="A240" s="37"/>
      <c r="B240" s="38"/>
      <c r="C240" s="39"/>
      <c r="D240" s="194" t="s">
        <v>188</v>
      </c>
      <c r="E240" s="39"/>
      <c r="F240" s="195" t="s">
        <v>362</v>
      </c>
      <c r="G240" s="39"/>
      <c r="H240" s="39"/>
      <c r="I240" s="196"/>
      <c r="J240" s="39"/>
      <c r="K240" s="39"/>
      <c r="L240" s="42"/>
      <c r="M240" s="197"/>
      <c r="N240" s="198"/>
      <c r="O240" s="67"/>
      <c r="P240" s="67"/>
      <c r="Q240" s="67"/>
      <c r="R240" s="67"/>
      <c r="S240" s="67"/>
      <c r="T240" s="68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T240" s="20" t="s">
        <v>188</v>
      </c>
      <c r="AU240" s="20" t="s">
        <v>86</v>
      </c>
    </row>
    <row r="241" spans="1:65" s="2" customFormat="1" ht="11.25">
      <c r="A241" s="37"/>
      <c r="B241" s="38"/>
      <c r="C241" s="39"/>
      <c r="D241" s="199" t="s">
        <v>190</v>
      </c>
      <c r="E241" s="39"/>
      <c r="F241" s="200" t="s">
        <v>363</v>
      </c>
      <c r="G241" s="39"/>
      <c r="H241" s="39"/>
      <c r="I241" s="196"/>
      <c r="J241" s="39"/>
      <c r="K241" s="39"/>
      <c r="L241" s="42"/>
      <c r="M241" s="197"/>
      <c r="N241" s="198"/>
      <c r="O241" s="67"/>
      <c r="P241" s="67"/>
      <c r="Q241" s="67"/>
      <c r="R241" s="67"/>
      <c r="S241" s="67"/>
      <c r="T241" s="68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T241" s="20" t="s">
        <v>190</v>
      </c>
      <c r="AU241" s="20" t="s">
        <v>86</v>
      </c>
    </row>
    <row r="242" spans="1:65" s="13" customFormat="1" ht="22.5">
      <c r="B242" s="201"/>
      <c r="C242" s="202"/>
      <c r="D242" s="194" t="s">
        <v>192</v>
      </c>
      <c r="E242" s="203" t="s">
        <v>19</v>
      </c>
      <c r="F242" s="204" t="s">
        <v>364</v>
      </c>
      <c r="G242" s="202"/>
      <c r="H242" s="203" t="s">
        <v>19</v>
      </c>
      <c r="I242" s="205"/>
      <c r="J242" s="202"/>
      <c r="K242" s="202"/>
      <c r="L242" s="206"/>
      <c r="M242" s="207"/>
      <c r="N242" s="208"/>
      <c r="O242" s="208"/>
      <c r="P242" s="208"/>
      <c r="Q242" s="208"/>
      <c r="R242" s="208"/>
      <c r="S242" s="208"/>
      <c r="T242" s="209"/>
      <c r="AT242" s="210" t="s">
        <v>192</v>
      </c>
      <c r="AU242" s="210" t="s">
        <v>86</v>
      </c>
      <c r="AV242" s="13" t="s">
        <v>84</v>
      </c>
      <c r="AW242" s="13" t="s">
        <v>37</v>
      </c>
      <c r="AX242" s="13" t="s">
        <v>77</v>
      </c>
      <c r="AY242" s="210" t="s">
        <v>179</v>
      </c>
    </row>
    <row r="243" spans="1:65" s="14" customFormat="1" ht="11.25">
      <c r="B243" s="211"/>
      <c r="C243" s="212"/>
      <c r="D243" s="194" t="s">
        <v>192</v>
      </c>
      <c r="E243" s="213" t="s">
        <v>19</v>
      </c>
      <c r="F243" s="214" t="s">
        <v>1447</v>
      </c>
      <c r="G243" s="212"/>
      <c r="H243" s="215">
        <v>6.48</v>
      </c>
      <c r="I243" s="216"/>
      <c r="J243" s="212"/>
      <c r="K243" s="212"/>
      <c r="L243" s="217"/>
      <c r="M243" s="218"/>
      <c r="N243" s="219"/>
      <c r="O243" s="219"/>
      <c r="P243" s="219"/>
      <c r="Q243" s="219"/>
      <c r="R243" s="219"/>
      <c r="S243" s="219"/>
      <c r="T243" s="220"/>
      <c r="AT243" s="221" t="s">
        <v>192</v>
      </c>
      <c r="AU243" s="221" t="s">
        <v>86</v>
      </c>
      <c r="AV243" s="14" t="s">
        <v>86</v>
      </c>
      <c r="AW243" s="14" t="s">
        <v>37</v>
      </c>
      <c r="AX243" s="14" t="s">
        <v>84</v>
      </c>
      <c r="AY243" s="221" t="s">
        <v>179</v>
      </c>
    </row>
    <row r="244" spans="1:65" s="2" customFormat="1" ht="24.2" customHeight="1">
      <c r="A244" s="37"/>
      <c r="B244" s="38"/>
      <c r="C244" s="181" t="s">
        <v>388</v>
      </c>
      <c r="D244" s="181" t="s">
        <v>181</v>
      </c>
      <c r="E244" s="182" t="s">
        <v>366</v>
      </c>
      <c r="F244" s="183" t="s">
        <v>367</v>
      </c>
      <c r="G244" s="184" t="s">
        <v>228</v>
      </c>
      <c r="H244" s="185">
        <v>3.78</v>
      </c>
      <c r="I244" s="186"/>
      <c r="J244" s="187">
        <f>ROUND(I244*H244,2)</f>
        <v>0</v>
      </c>
      <c r="K244" s="183" t="s">
        <v>185</v>
      </c>
      <c r="L244" s="42"/>
      <c r="M244" s="188" t="s">
        <v>19</v>
      </c>
      <c r="N244" s="189" t="s">
        <v>48</v>
      </c>
      <c r="O244" s="67"/>
      <c r="P244" s="190">
        <f>O244*H244</f>
        <v>0</v>
      </c>
      <c r="Q244" s="190">
        <v>0</v>
      </c>
      <c r="R244" s="190">
        <f>Q244*H244</f>
        <v>0</v>
      </c>
      <c r="S244" s="190">
        <v>0</v>
      </c>
      <c r="T244" s="191">
        <f>S244*H244</f>
        <v>0</v>
      </c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R244" s="192" t="s">
        <v>186</v>
      </c>
      <c r="AT244" s="192" t="s">
        <v>181</v>
      </c>
      <c r="AU244" s="192" t="s">
        <v>86</v>
      </c>
      <c r="AY244" s="20" t="s">
        <v>179</v>
      </c>
      <c r="BE244" s="193">
        <f>IF(N244="základní",J244,0)</f>
        <v>0</v>
      </c>
      <c r="BF244" s="193">
        <f>IF(N244="snížená",J244,0)</f>
        <v>0</v>
      </c>
      <c r="BG244" s="193">
        <f>IF(N244="zákl. přenesená",J244,0)</f>
        <v>0</v>
      </c>
      <c r="BH244" s="193">
        <f>IF(N244="sníž. přenesená",J244,0)</f>
        <v>0</v>
      </c>
      <c r="BI244" s="193">
        <f>IF(N244="nulová",J244,0)</f>
        <v>0</v>
      </c>
      <c r="BJ244" s="20" t="s">
        <v>84</v>
      </c>
      <c r="BK244" s="193">
        <f>ROUND(I244*H244,2)</f>
        <v>0</v>
      </c>
      <c r="BL244" s="20" t="s">
        <v>186</v>
      </c>
      <c r="BM244" s="192" t="s">
        <v>368</v>
      </c>
    </row>
    <row r="245" spans="1:65" s="2" customFormat="1" ht="39">
      <c r="A245" s="37"/>
      <c r="B245" s="38"/>
      <c r="C245" s="39"/>
      <c r="D245" s="194" t="s">
        <v>188</v>
      </c>
      <c r="E245" s="39"/>
      <c r="F245" s="195" t="s">
        <v>369</v>
      </c>
      <c r="G245" s="39"/>
      <c r="H245" s="39"/>
      <c r="I245" s="196"/>
      <c r="J245" s="39"/>
      <c r="K245" s="39"/>
      <c r="L245" s="42"/>
      <c r="M245" s="197"/>
      <c r="N245" s="198"/>
      <c r="O245" s="67"/>
      <c r="P245" s="67"/>
      <c r="Q245" s="67"/>
      <c r="R245" s="67"/>
      <c r="S245" s="67"/>
      <c r="T245" s="68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T245" s="20" t="s">
        <v>188</v>
      </c>
      <c r="AU245" s="20" t="s">
        <v>86</v>
      </c>
    </row>
    <row r="246" spans="1:65" s="2" customFormat="1" ht="11.25">
      <c r="A246" s="37"/>
      <c r="B246" s="38"/>
      <c r="C246" s="39"/>
      <c r="D246" s="199" t="s">
        <v>190</v>
      </c>
      <c r="E246" s="39"/>
      <c r="F246" s="200" t="s">
        <v>370</v>
      </c>
      <c r="G246" s="39"/>
      <c r="H246" s="39"/>
      <c r="I246" s="196"/>
      <c r="J246" s="39"/>
      <c r="K246" s="39"/>
      <c r="L246" s="42"/>
      <c r="M246" s="197"/>
      <c r="N246" s="198"/>
      <c r="O246" s="67"/>
      <c r="P246" s="67"/>
      <c r="Q246" s="67"/>
      <c r="R246" s="67"/>
      <c r="S246" s="67"/>
      <c r="T246" s="68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T246" s="20" t="s">
        <v>190</v>
      </c>
      <c r="AU246" s="20" t="s">
        <v>86</v>
      </c>
    </row>
    <row r="247" spans="1:65" s="13" customFormat="1" ht="22.5">
      <c r="B247" s="201"/>
      <c r="C247" s="202"/>
      <c r="D247" s="194" t="s">
        <v>192</v>
      </c>
      <c r="E247" s="203" t="s">
        <v>19</v>
      </c>
      <c r="F247" s="204" t="s">
        <v>1448</v>
      </c>
      <c r="G247" s="202"/>
      <c r="H247" s="203" t="s">
        <v>19</v>
      </c>
      <c r="I247" s="205"/>
      <c r="J247" s="202"/>
      <c r="K247" s="202"/>
      <c r="L247" s="206"/>
      <c r="M247" s="207"/>
      <c r="N247" s="208"/>
      <c r="O247" s="208"/>
      <c r="P247" s="208"/>
      <c r="Q247" s="208"/>
      <c r="R247" s="208"/>
      <c r="S247" s="208"/>
      <c r="T247" s="209"/>
      <c r="AT247" s="210" t="s">
        <v>192</v>
      </c>
      <c r="AU247" s="210" t="s">
        <v>86</v>
      </c>
      <c r="AV247" s="13" t="s">
        <v>84</v>
      </c>
      <c r="AW247" s="13" t="s">
        <v>37</v>
      </c>
      <c r="AX247" s="13" t="s">
        <v>77</v>
      </c>
      <c r="AY247" s="210" t="s">
        <v>179</v>
      </c>
    </row>
    <row r="248" spans="1:65" s="14" customFormat="1" ht="11.25">
      <c r="B248" s="211"/>
      <c r="C248" s="212"/>
      <c r="D248" s="194" t="s">
        <v>192</v>
      </c>
      <c r="E248" s="213" t="s">
        <v>19</v>
      </c>
      <c r="F248" s="214" t="s">
        <v>1449</v>
      </c>
      <c r="G248" s="212"/>
      <c r="H248" s="215">
        <v>3.78</v>
      </c>
      <c r="I248" s="216"/>
      <c r="J248" s="212"/>
      <c r="K248" s="212"/>
      <c r="L248" s="217"/>
      <c r="M248" s="218"/>
      <c r="N248" s="219"/>
      <c r="O248" s="219"/>
      <c r="P248" s="219"/>
      <c r="Q248" s="219"/>
      <c r="R248" s="219"/>
      <c r="S248" s="219"/>
      <c r="T248" s="220"/>
      <c r="AT248" s="221" t="s">
        <v>192</v>
      </c>
      <c r="AU248" s="221" t="s">
        <v>86</v>
      </c>
      <c r="AV248" s="14" t="s">
        <v>86</v>
      </c>
      <c r="AW248" s="14" t="s">
        <v>37</v>
      </c>
      <c r="AX248" s="14" t="s">
        <v>84</v>
      </c>
      <c r="AY248" s="221" t="s">
        <v>179</v>
      </c>
    </row>
    <row r="249" spans="1:65" s="2" customFormat="1" ht="16.5" customHeight="1">
      <c r="A249" s="37"/>
      <c r="B249" s="38"/>
      <c r="C249" s="244" t="s">
        <v>393</v>
      </c>
      <c r="D249" s="244" t="s">
        <v>374</v>
      </c>
      <c r="E249" s="245" t="s">
        <v>375</v>
      </c>
      <c r="F249" s="246" t="s">
        <v>376</v>
      </c>
      <c r="G249" s="247" t="s">
        <v>332</v>
      </c>
      <c r="H249" s="248">
        <v>7.56</v>
      </c>
      <c r="I249" s="249"/>
      <c r="J249" s="250">
        <f>ROUND(I249*H249,2)</f>
        <v>0</v>
      </c>
      <c r="K249" s="246" t="s">
        <v>185</v>
      </c>
      <c r="L249" s="251"/>
      <c r="M249" s="252" t="s">
        <v>19</v>
      </c>
      <c r="N249" s="253" t="s">
        <v>48</v>
      </c>
      <c r="O249" s="67"/>
      <c r="P249" s="190">
        <f>O249*H249</f>
        <v>0</v>
      </c>
      <c r="Q249" s="190">
        <v>1</v>
      </c>
      <c r="R249" s="190">
        <f>Q249*H249</f>
        <v>7.56</v>
      </c>
      <c r="S249" s="190">
        <v>0</v>
      </c>
      <c r="T249" s="191">
        <f>S249*H249</f>
        <v>0</v>
      </c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R249" s="192" t="s">
        <v>253</v>
      </c>
      <c r="AT249" s="192" t="s">
        <v>374</v>
      </c>
      <c r="AU249" s="192" t="s">
        <v>86</v>
      </c>
      <c r="AY249" s="20" t="s">
        <v>179</v>
      </c>
      <c r="BE249" s="193">
        <f>IF(N249="základní",J249,0)</f>
        <v>0</v>
      </c>
      <c r="BF249" s="193">
        <f>IF(N249="snížená",J249,0)</f>
        <v>0</v>
      </c>
      <c r="BG249" s="193">
        <f>IF(N249="zákl. přenesená",J249,0)</f>
        <v>0</v>
      </c>
      <c r="BH249" s="193">
        <f>IF(N249="sníž. přenesená",J249,0)</f>
        <v>0</v>
      </c>
      <c r="BI249" s="193">
        <f>IF(N249="nulová",J249,0)</f>
        <v>0</v>
      </c>
      <c r="BJ249" s="20" t="s">
        <v>84</v>
      </c>
      <c r="BK249" s="193">
        <f>ROUND(I249*H249,2)</f>
        <v>0</v>
      </c>
      <c r="BL249" s="20" t="s">
        <v>186</v>
      </c>
      <c r="BM249" s="192" t="s">
        <v>377</v>
      </c>
    </row>
    <row r="250" spans="1:65" s="2" customFormat="1" ht="11.25">
      <c r="A250" s="37"/>
      <c r="B250" s="38"/>
      <c r="C250" s="39"/>
      <c r="D250" s="194" t="s">
        <v>188</v>
      </c>
      <c r="E250" s="39"/>
      <c r="F250" s="195" t="s">
        <v>376</v>
      </c>
      <c r="G250" s="39"/>
      <c r="H250" s="39"/>
      <c r="I250" s="196"/>
      <c r="J250" s="39"/>
      <c r="K250" s="39"/>
      <c r="L250" s="42"/>
      <c r="M250" s="197"/>
      <c r="N250" s="198"/>
      <c r="O250" s="67"/>
      <c r="P250" s="67"/>
      <c r="Q250" s="67"/>
      <c r="R250" s="67"/>
      <c r="S250" s="67"/>
      <c r="T250" s="68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T250" s="20" t="s">
        <v>188</v>
      </c>
      <c r="AU250" s="20" t="s">
        <v>86</v>
      </c>
    </row>
    <row r="251" spans="1:65" s="14" customFormat="1" ht="11.25">
      <c r="B251" s="211"/>
      <c r="C251" s="212"/>
      <c r="D251" s="194" t="s">
        <v>192</v>
      </c>
      <c r="E251" s="212"/>
      <c r="F251" s="214" t="s">
        <v>1450</v>
      </c>
      <c r="G251" s="212"/>
      <c r="H251" s="215">
        <v>7.56</v>
      </c>
      <c r="I251" s="216"/>
      <c r="J251" s="212"/>
      <c r="K251" s="212"/>
      <c r="L251" s="217"/>
      <c r="M251" s="218"/>
      <c r="N251" s="219"/>
      <c r="O251" s="219"/>
      <c r="P251" s="219"/>
      <c r="Q251" s="219"/>
      <c r="R251" s="219"/>
      <c r="S251" s="219"/>
      <c r="T251" s="220"/>
      <c r="AT251" s="221" t="s">
        <v>192</v>
      </c>
      <c r="AU251" s="221" t="s">
        <v>86</v>
      </c>
      <c r="AV251" s="14" t="s">
        <v>86</v>
      </c>
      <c r="AW251" s="14" t="s">
        <v>4</v>
      </c>
      <c r="AX251" s="14" t="s">
        <v>84</v>
      </c>
      <c r="AY251" s="221" t="s">
        <v>179</v>
      </c>
    </row>
    <row r="252" spans="1:65" s="2" customFormat="1" ht="16.5" customHeight="1">
      <c r="A252" s="37"/>
      <c r="B252" s="38"/>
      <c r="C252" s="181" t="s">
        <v>402</v>
      </c>
      <c r="D252" s="181" t="s">
        <v>181</v>
      </c>
      <c r="E252" s="182" t="s">
        <v>1369</v>
      </c>
      <c r="F252" s="183" t="s">
        <v>1370</v>
      </c>
      <c r="G252" s="184" t="s">
        <v>228</v>
      </c>
      <c r="H252" s="185">
        <v>5.92</v>
      </c>
      <c r="I252" s="186"/>
      <c r="J252" s="187">
        <f>ROUND(I252*H252,2)</f>
        <v>0</v>
      </c>
      <c r="K252" s="183" t="s">
        <v>185</v>
      </c>
      <c r="L252" s="42"/>
      <c r="M252" s="188" t="s">
        <v>19</v>
      </c>
      <c r="N252" s="189" t="s">
        <v>48</v>
      </c>
      <c r="O252" s="67"/>
      <c r="P252" s="190">
        <f>O252*H252</f>
        <v>0</v>
      </c>
      <c r="Q252" s="190">
        <v>0</v>
      </c>
      <c r="R252" s="190">
        <f>Q252*H252</f>
        <v>0</v>
      </c>
      <c r="S252" s="190">
        <v>0</v>
      </c>
      <c r="T252" s="191">
        <f>S252*H252</f>
        <v>0</v>
      </c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R252" s="192" t="s">
        <v>186</v>
      </c>
      <c r="AT252" s="192" t="s">
        <v>181</v>
      </c>
      <c r="AU252" s="192" t="s">
        <v>86</v>
      </c>
      <c r="AY252" s="20" t="s">
        <v>179</v>
      </c>
      <c r="BE252" s="193">
        <f>IF(N252="základní",J252,0)</f>
        <v>0</v>
      </c>
      <c r="BF252" s="193">
        <f>IF(N252="snížená",J252,0)</f>
        <v>0</v>
      </c>
      <c r="BG252" s="193">
        <f>IF(N252="zákl. přenesená",J252,0)</f>
        <v>0</v>
      </c>
      <c r="BH252" s="193">
        <f>IF(N252="sníž. přenesená",J252,0)</f>
        <v>0</v>
      </c>
      <c r="BI252" s="193">
        <f>IF(N252="nulová",J252,0)</f>
        <v>0</v>
      </c>
      <c r="BJ252" s="20" t="s">
        <v>84</v>
      </c>
      <c r="BK252" s="193">
        <f>ROUND(I252*H252,2)</f>
        <v>0</v>
      </c>
      <c r="BL252" s="20" t="s">
        <v>186</v>
      </c>
      <c r="BM252" s="192" t="s">
        <v>1371</v>
      </c>
    </row>
    <row r="253" spans="1:65" s="2" customFormat="1" ht="11.25">
      <c r="A253" s="37"/>
      <c r="B253" s="38"/>
      <c r="C253" s="39"/>
      <c r="D253" s="194" t="s">
        <v>188</v>
      </c>
      <c r="E253" s="39"/>
      <c r="F253" s="195" t="s">
        <v>1370</v>
      </c>
      <c r="G253" s="39"/>
      <c r="H253" s="39"/>
      <c r="I253" s="196"/>
      <c r="J253" s="39"/>
      <c r="K253" s="39"/>
      <c r="L253" s="42"/>
      <c r="M253" s="197"/>
      <c r="N253" s="198"/>
      <c r="O253" s="67"/>
      <c r="P253" s="67"/>
      <c r="Q253" s="67"/>
      <c r="R253" s="67"/>
      <c r="S253" s="67"/>
      <c r="T253" s="68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T253" s="20" t="s">
        <v>188</v>
      </c>
      <c r="AU253" s="20" t="s">
        <v>86</v>
      </c>
    </row>
    <row r="254" spans="1:65" s="2" customFormat="1" ht="11.25">
      <c r="A254" s="37"/>
      <c r="B254" s="38"/>
      <c r="C254" s="39"/>
      <c r="D254" s="199" t="s">
        <v>190</v>
      </c>
      <c r="E254" s="39"/>
      <c r="F254" s="200" t="s">
        <v>1372</v>
      </c>
      <c r="G254" s="39"/>
      <c r="H254" s="39"/>
      <c r="I254" s="196"/>
      <c r="J254" s="39"/>
      <c r="K254" s="39"/>
      <c r="L254" s="42"/>
      <c r="M254" s="197"/>
      <c r="N254" s="198"/>
      <c r="O254" s="67"/>
      <c r="P254" s="67"/>
      <c r="Q254" s="67"/>
      <c r="R254" s="67"/>
      <c r="S254" s="67"/>
      <c r="T254" s="68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T254" s="20" t="s">
        <v>190</v>
      </c>
      <c r="AU254" s="20" t="s">
        <v>86</v>
      </c>
    </row>
    <row r="255" spans="1:65" s="13" customFormat="1" ht="11.25">
      <c r="B255" s="201"/>
      <c r="C255" s="202"/>
      <c r="D255" s="194" t="s">
        <v>192</v>
      </c>
      <c r="E255" s="203" t="s">
        <v>19</v>
      </c>
      <c r="F255" s="204" t="s">
        <v>1373</v>
      </c>
      <c r="G255" s="202"/>
      <c r="H255" s="203" t="s">
        <v>19</v>
      </c>
      <c r="I255" s="205"/>
      <c r="J255" s="202"/>
      <c r="K255" s="202"/>
      <c r="L255" s="206"/>
      <c r="M255" s="207"/>
      <c r="N255" s="208"/>
      <c r="O255" s="208"/>
      <c r="P255" s="208"/>
      <c r="Q255" s="208"/>
      <c r="R255" s="208"/>
      <c r="S255" s="208"/>
      <c r="T255" s="209"/>
      <c r="AT255" s="210" t="s">
        <v>192</v>
      </c>
      <c r="AU255" s="210" t="s">
        <v>86</v>
      </c>
      <c r="AV255" s="13" t="s">
        <v>84</v>
      </c>
      <c r="AW255" s="13" t="s">
        <v>37</v>
      </c>
      <c r="AX255" s="13" t="s">
        <v>77</v>
      </c>
      <c r="AY255" s="210" t="s">
        <v>179</v>
      </c>
    </row>
    <row r="256" spans="1:65" s="14" customFormat="1" ht="11.25">
      <c r="B256" s="211"/>
      <c r="C256" s="212"/>
      <c r="D256" s="194" t="s">
        <v>192</v>
      </c>
      <c r="E256" s="213" t="s">
        <v>19</v>
      </c>
      <c r="F256" s="214" t="s">
        <v>1451</v>
      </c>
      <c r="G256" s="212"/>
      <c r="H256" s="215">
        <v>5.92</v>
      </c>
      <c r="I256" s="216"/>
      <c r="J256" s="212"/>
      <c r="K256" s="212"/>
      <c r="L256" s="217"/>
      <c r="M256" s="218"/>
      <c r="N256" s="219"/>
      <c r="O256" s="219"/>
      <c r="P256" s="219"/>
      <c r="Q256" s="219"/>
      <c r="R256" s="219"/>
      <c r="S256" s="219"/>
      <c r="T256" s="220"/>
      <c r="AT256" s="221" t="s">
        <v>192</v>
      </c>
      <c r="AU256" s="221" t="s">
        <v>86</v>
      </c>
      <c r="AV256" s="14" t="s">
        <v>86</v>
      </c>
      <c r="AW256" s="14" t="s">
        <v>37</v>
      </c>
      <c r="AX256" s="14" t="s">
        <v>84</v>
      </c>
      <c r="AY256" s="221" t="s">
        <v>179</v>
      </c>
    </row>
    <row r="257" spans="1:65" s="2" customFormat="1" ht="24.2" customHeight="1">
      <c r="A257" s="37"/>
      <c r="B257" s="38"/>
      <c r="C257" s="181" t="s">
        <v>410</v>
      </c>
      <c r="D257" s="181" t="s">
        <v>181</v>
      </c>
      <c r="E257" s="182" t="s">
        <v>380</v>
      </c>
      <c r="F257" s="183" t="s">
        <v>381</v>
      </c>
      <c r="G257" s="184" t="s">
        <v>184</v>
      </c>
      <c r="H257" s="185">
        <v>1</v>
      </c>
      <c r="I257" s="186"/>
      <c r="J257" s="187">
        <f>ROUND(I257*H257,2)</f>
        <v>0</v>
      </c>
      <c r="K257" s="183" t="s">
        <v>185</v>
      </c>
      <c r="L257" s="42"/>
      <c r="M257" s="188" t="s">
        <v>19</v>
      </c>
      <c r="N257" s="189" t="s">
        <v>48</v>
      </c>
      <c r="O257" s="67"/>
      <c r="P257" s="190">
        <f>O257*H257</f>
        <v>0</v>
      </c>
      <c r="Q257" s="190">
        <v>0</v>
      </c>
      <c r="R257" s="190">
        <f>Q257*H257</f>
        <v>0</v>
      </c>
      <c r="S257" s="190">
        <v>0</v>
      </c>
      <c r="T257" s="191">
        <f>S257*H257</f>
        <v>0</v>
      </c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R257" s="192" t="s">
        <v>186</v>
      </c>
      <c r="AT257" s="192" t="s">
        <v>181</v>
      </c>
      <c r="AU257" s="192" t="s">
        <v>86</v>
      </c>
      <c r="AY257" s="20" t="s">
        <v>179</v>
      </c>
      <c r="BE257" s="193">
        <f>IF(N257="základní",J257,0)</f>
        <v>0</v>
      </c>
      <c r="BF257" s="193">
        <f>IF(N257="snížená",J257,0)</f>
        <v>0</v>
      </c>
      <c r="BG257" s="193">
        <f>IF(N257="zákl. přenesená",J257,0)</f>
        <v>0</v>
      </c>
      <c r="BH257" s="193">
        <f>IF(N257="sníž. přenesená",J257,0)</f>
        <v>0</v>
      </c>
      <c r="BI257" s="193">
        <f>IF(N257="nulová",J257,0)</f>
        <v>0</v>
      </c>
      <c r="BJ257" s="20" t="s">
        <v>84</v>
      </c>
      <c r="BK257" s="193">
        <f>ROUND(I257*H257,2)</f>
        <v>0</v>
      </c>
      <c r="BL257" s="20" t="s">
        <v>186</v>
      </c>
      <c r="BM257" s="192" t="s">
        <v>1375</v>
      </c>
    </row>
    <row r="258" spans="1:65" s="2" customFormat="1" ht="19.5">
      <c r="A258" s="37"/>
      <c r="B258" s="38"/>
      <c r="C258" s="39"/>
      <c r="D258" s="194" t="s">
        <v>188</v>
      </c>
      <c r="E258" s="39"/>
      <c r="F258" s="195" t="s">
        <v>383</v>
      </c>
      <c r="G258" s="39"/>
      <c r="H258" s="39"/>
      <c r="I258" s="196"/>
      <c r="J258" s="39"/>
      <c r="K258" s="39"/>
      <c r="L258" s="42"/>
      <c r="M258" s="197"/>
      <c r="N258" s="198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188</v>
      </c>
      <c r="AU258" s="20" t="s">
        <v>86</v>
      </c>
    </row>
    <row r="259" spans="1:65" s="2" customFormat="1" ht="11.25">
      <c r="A259" s="37"/>
      <c r="B259" s="38"/>
      <c r="C259" s="39"/>
      <c r="D259" s="199" t="s">
        <v>190</v>
      </c>
      <c r="E259" s="39"/>
      <c r="F259" s="200" t="s">
        <v>384</v>
      </c>
      <c r="G259" s="39"/>
      <c r="H259" s="39"/>
      <c r="I259" s="196"/>
      <c r="J259" s="39"/>
      <c r="K259" s="39"/>
      <c r="L259" s="42"/>
      <c r="M259" s="197"/>
      <c r="N259" s="198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190</v>
      </c>
      <c r="AU259" s="20" t="s">
        <v>86</v>
      </c>
    </row>
    <row r="260" spans="1:65" s="13" customFormat="1" ht="11.25">
      <c r="B260" s="201"/>
      <c r="C260" s="202"/>
      <c r="D260" s="194" t="s">
        <v>192</v>
      </c>
      <c r="E260" s="203" t="s">
        <v>19</v>
      </c>
      <c r="F260" s="204" t="s">
        <v>1013</v>
      </c>
      <c r="G260" s="202"/>
      <c r="H260" s="203" t="s">
        <v>19</v>
      </c>
      <c r="I260" s="205"/>
      <c r="J260" s="202"/>
      <c r="K260" s="202"/>
      <c r="L260" s="206"/>
      <c r="M260" s="207"/>
      <c r="N260" s="208"/>
      <c r="O260" s="208"/>
      <c r="P260" s="208"/>
      <c r="Q260" s="208"/>
      <c r="R260" s="208"/>
      <c r="S260" s="208"/>
      <c r="T260" s="209"/>
      <c r="AT260" s="210" t="s">
        <v>192</v>
      </c>
      <c r="AU260" s="210" t="s">
        <v>86</v>
      </c>
      <c r="AV260" s="13" t="s">
        <v>84</v>
      </c>
      <c r="AW260" s="13" t="s">
        <v>37</v>
      </c>
      <c r="AX260" s="13" t="s">
        <v>77</v>
      </c>
      <c r="AY260" s="210" t="s">
        <v>179</v>
      </c>
    </row>
    <row r="261" spans="1:65" s="13" customFormat="1" ht="22.5">
      <c r="B261" s="201"/>
      <c r="C261" s="202"/>
      <c r="D261" s="194" t="s">
        <v>192</v>
      </c>
      <c r="E261" s="203" t="s">
        <v>19</v>
      </c>
      <c r="F261" s="204" t="s">
        <v>224</v>
      </c>
      <c r="G261" s="202"/>
      <c r="H261" s="203" t="s">
        <v>19</v>
      </c>
      <c r="I261" s="205"/>
      <c r="J261" s="202"/>
      <c r="K261" s="202"/>
      <c r="L261" s="206"/>
      <c r="M261" s="207"/>
      <c r="N261" s="208"/>
      <c r="O261" s="208"/>
      <c r="P261" s="208"/>
      <c r="Q261" s="208"/>
      <c r="R261" s="208"/>
      <c r="S261" s="208"/>
      <c r="T261" s="209"/>
      <c r="AT261" s="210" t="s">
        <v>192</v>
      </c>
      <c r="AU261" s="210" t="s">
        <v>86</v>
      </c>
      <c r="AV261" s="13" t="s">
        <v>84</v>
      </c>
      <c r="AW261" s="13" t="s">
        <v>37</v>
      </c>
      <c r="AX261" s="13" t="s">
        <v>77</v>
      </c>
      <c r="AY261" s="210" t="s">
        <v>179</v>
      </c>
    </row>
    <row r="262" spans="1:65" s="13" customFormat="1" ht="11.25">
      <c r="B262" s="201"/>
      <c r="C262" s="202"/>
      <c r="D262" s="194" t="s">
        <v>192</v>
      </c>
      <c r="E262" s="203" t="s">
        <v>19</v>
      </c>
      <c r="F262" s="204" t="s">
        <v>1254</v>
      </c>
      <c r="G262" s="202"/>
      <c r="H262" s="203" t="s">
        <v>19</v>
      </c>
      <c r="I262" s="205"/>
      <c r="J262" s="202"/>
      <c r="K262" s="202"/>
      <c r="L262" s="206"/>
      <c r="M262" s="207"/>
      <c r="N262" s="208"/>
      <c r="O262" s="208"/>
      <c r="P262" s="208"/>
      <c r="Q262" s="208"/>
      <c r="R262" s="208"/>
      <c r="S262" s="208"/>
      <c r="T262" s="209"/>
      <c r="AT262" s="210" t="s">
        <v>192</v>
      </c>
      <c r="AU262" s="210" t="s">
        <v>86</v>
      </c>
      <c r="AV262" s="13" t="s">
        <v>84</v>
      </c>
      <c r="AW262" s="13" t="s">
        <v>37</v>
      </c>
      <c r="AX262" s="13" t="s">
        <v>77</v>
      </c>
      <c r="AY262" s="210" t="s">
        <v>179</v>
      </c>
    </row>
    <row r="263" spans="1:65" s="14" customFormat="1" ht="11.25">
      <c r="B263" s="211"/>
      <c r="C263" s="212"/>
      <c r="D263" s="194" t="s">
        <v>192</v>
      </c>
      <c r="E263" s="213" t="s">
        <v>19</v>
      </c>
      <c r="F263" s="214" t="s">
        <v>204</v>
      </c>
      <c r="G263" s="212"/>
      <c r="H263" s="215">
        <v>1</v>
      </c>
      <c r="I263" s="216"/>
      <c r="J263" s="212"/>
      <c r="K263" s="212"/>
      <c r="L263" s="217"/>
      <c r="M263" s="218"/>
      <c r="N263" s="219"/>
      <c r="O263" s="219"/>
      <c r="P263" s="219"/>
      <c r="Q263" s="219"/>
      <c r="R263" s="219"/>
      <c r="S263" s="219"/>
      <c r="T263" s="220"/>
      <c r="AT263" s="221" t="s">
        <v>192</v>
      </c>
      <c r="AU263" s="221" t="s">
        <v>86</v>
      </c>
      <c r="AV263" s="14" t="s">
        <v>86</v>
      </c>
      <c r="AW263" s="14" t="s">
        <v>37</v>
      </c>
      <c r="AX263" s="14" t="s">
        <v>84</v>
      </c>
      <c r="AY263" s="221" t="s">
        <v>179</v>
      </c>
    </row>
    <row r="264" spans="1:65" s="2" customFormat="1" ht="24.2" customHeight="1">
      <c r="A264" s="37"/>
      <c r="B264" s="38"/>
      <c r="C264" s="181" t="s">
        <v>418</v>
      </c>
      <c r="D264" s="181" t="s">
        <v>181</v>
      </c>
      <c r="E264" s="182" t="s">
        <v>380</v>
      </c>
      <c r="F264" s="183" t="s">
        <v>381</v>
      </c>
      <c r="G264" s="184" t="s">
        <v>184</v>
      </c>
      <c r="H264" s="185">
        <v>29.6</v>
      </c>
      <c r="I264" s="186"/>
      <c r="J264" s="187">
        <f>ROUND(I264*H264,2)</f>
        <v>0</v>
      </c>
      <c r="K264" s="183" t="s">
        <v>185</v>
      </c>
      <c r="L264" s="42"/>
      <c r="M264" s="188" t="s">
        <v>19</v>
      </c>
      <c r="N264" s="189" t="s">
        <v>48</v>
      </c>
      <c r="O264" s="67"/>
      <c r="P264" s="190">
        <f>O264*H264</f>
        <v>0</v>
      </c>
      <c r="Q264" s="190">
        <v>0</v>
      </c>
      <c r="R264" s="190">
        <f>Q264*H264</f>
        <v>0</v>
      </c>
      <c r="S264" s="190">
        <v>0</v>
      </c>
      <c r="T264" s="191">
        <f>S264*H264</f>
        <v>0</v>
      </c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R264" s="192" t="s">
        <v>186</v>
      </c>
      <c r="AT264" s="192" t="s">
        <v>181</v>
      </c>
      <c r="AU264" s="192" t="s">
        <v>86</v>
      </c>
      <c r="AY264" s="20" t="s">
        <v>179</v>
      </c>
      <c r="BE264" s="193">
        <f>IF(N264="základní",J264,0)</f>
        <v>0</v>
      </c>
      <c r="BF264" s="193">
        <f>IF(N264="snížená",J264,0)</f>
        <v>0</v>
      </c>
      <c r="BG264" s="193">
        <f>IF(N264="zákl. přenesená",J264,0)</f>
        <v>0</v>
      </c>
      <c r="BH264" s="193">
        <f>IF(N264="sníž. přenesená",J264,0)</f>
        <v>0</v>
      </c>
      <c r="BI264" s="193">
        <f>IF(N264="nulová",J264,0)</f>
        <v>0</v>
      </c>
      <c r="BJ264" s="20" t="s">
        <v>84</v>
      </c>
      <c r="BK264" s="193">
        <f>ROUND(I264*H264,2)</f>
        <v>0</v>
      </c>
      <c r="BL264" s="20" t="s">
        <v>186</v>
      </c>
      <c r="BM264" s="192" t="s">
        <v>1255</v>
      </c>
    </row>
    <row r="265" spans="1:65" s="2" customFormat="1" ht="19.5">
      <c r="A265" s="37"/>
      <c r="B265" s="38"/>
      <c r="C265" s="39"/>
      <c r="D265" s="194" t="s">
        <v>188</v>
      </c>
      <c r="E265" s="39"/>
      <c r="F265" s="195" t="s">
        <v>383</v>
      </c>
      <c r="G265" s="39"/>
      <c r="H265" s="39"/>
      <c r="I265" s="196"/>
      <c r="J265" s="39"/>
      <c r="K265" s="39"/>
      <c r="L265" s="42"/>
      <c r="M265" s="197"/>
      <c r="N265" s="198"/>
      <c r="O265" s="67"/>
      <c r="P265" s="67"/>
      <c r="Q265" s="67"/>
      <c r="R265" s="67"/>
      <c r="S265" s="67"/>
      <c r="T265" s="68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T265" s="20" t="s">
        <v>188</v>
      </c>
      <c r="AU265" s="20" t="s">
        <v>86</v>
      </c>
    </row>
    <row r="266" spans="1:65" s="2" customFormat="1" ht="11.25">
      <c r="A266" s="37"/>
      <c r="B266" s="38"/>
      <c r="C266" s="39"/>
      <c r="D266" s="199" t="s">
        <v>190</v>
      </c>
      <c r="E266" s="39"/>
      <c r="F266" s="200" t="s">
        <v>384</v>
      </c>
      <c r="G266" s="39"/>
      <c r="H266" s="39"/>
      <c r="I266" s="196"/>
      <c r="J266" s="39"/>
      <c r="K266" s="39"/>
      <c r="L266" s="42"/>
      <c r="M266" s="197"/>
      <c r="N266" s="198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190</v>
      </c>
      <c r="AU266" s="20" t="s">
        <v>86</v>
      </c>
    </row>
    <row r="267" spans="1:65" s="13" customFormat="1" ht="11.25">
      <c r="B267" s="201"/>
      <c r="C267" s="202"/>
      <c r="D267" s="194" t="s">
        <v>192</v>
      </c>
      <c r="E267" s="203" t="s">
        <v>19</v>
      </c>
      <c r="F267" s="204" t="s">
        <v>1376</v>
      </c>
      <c r="G267" s="202"/>
      <c r="H267" s="203" t="s">
        <v>19</v>
      </c>
      <c r="I267" s="205"/>
      <c r="J267" s="202"/>
      <c r="K267" s="202"/>
      <c r="L267" s="206"/>
      <c r="M267" s="207"/>
      <c r="N267" s="208"/>
      <c r="O267" s="208"/>
      <c r="P267" s="208"/>
      <c r="Q267" s="208"/>
      <c r="R267" s="208"/>
      <c r="S267" s="208"/>
      <c r="T267" s="209"/>
      <c r="AT267" s="210" t="s">
        <v>192</v>
      </c>
      <c r="AU267" s="210" t="s">
        <v>86</v>
      </c>
      <c r="AV267" s="13" t="s">
        <v>84</v>
      </c>
      <c r="AW267" s="13" t="s">
        <v>37</v>
      </c>
      <c r="AX267" s="13" t="s">
        <v>77</v>
      </c>
      <c r="AY267" s="210" t="s">
        <v>179</v>
      </c>
    </row>
    <row r="268" spans="1:65" s="13" customFormat="1" ht="22.5">
      <c r="B268" s="201"/>
      <c r="C268" s="202"/>
      <c r="D268" s="194" t="s">
        <v>192</v>
      </c>
      <c r="E268" s="203" t="s">
        <v>19</v>
      </c>
      <c r="F268" s="204" t="s">
        <v>1452</v>
      </c>
      <c r="G268" s="202"/>
      <c r="H268" s="203" t="s">
        <v>19</v>
      </c>
      <c r="I268" s="205"/>
      <c r="J268" s="202"/>
      <c r="K268" s="202"/>
      <c r="L268" s="206"/>
      <c r="M268" s="207"/>
      <c r="N268" s="208"/>
      <c r="O268" s="208"/>
      <c r="P268" s="208"/>
      <c r="Q268" s="208"/>
      <c r="R268" s="208"/>
      <c r="S268" s="208"/>
      <c r="T268" s="209"/>
      <c r="AT268" s="210" t="s">
        <v>192</v>
      </c>
      <c r="AU268" s="210" t="s">
        <v>86</v>
      </c>
      <c r="AV268" s="13" t="s">
        <v>84</v>
      </c>
      <c r="AW268" s="13" t="s">
        <v>37</v>
      </c>
      <c r="AX268" s="13" t="s">
        <v>77</v>
      </c>
      <c r="AY268" s="210" t="s">
        <v>179</v>
      </c>
    </row>
    <row r="269" spans="1:65" s="14" customFormat="1" ht="11.25">
      <c r="B269" s="211"/>
      <c r="C269" s="212"/>
      <c r="D269" s="194" t="s">
        <v>192</v>
      </c>
      <c r="E269" s="213" t="s">
        <v>19</v>
      </c>
      <c r="F269" s="214" t="s">
        <v>1453</v>
      </c>
      <c r="G269" s="212"/>
      <c r="H269" s="215">
        <v>21.6</v>
      </c>
      <c r="I269" s="216"/>
      <c r="J269" s="212"/>
      <c r="K269" s="212"/>
      <c r="L269" s="217"/>
      <c r="M269" s="218"/>
      <c r="N269" s="219"/>
      <c r="O269" s="219"/>
      <c r="P269" s="219"/>
      <c r="Q269" s="219"/>
      <c r="R269" s="219"/>
      <c r="S269" s="219"/>
      <c r="T269" s="220"/>
      <c r="AT269" s="221" t="s">
        <v>192</v>
      </c>
      <c r="AU269" s="221" t="s">
        <v>86</v>
      </c>
      <c r="AV269" s="14" t="s">
        <v>86</v>
      </c>
      <c r="AW269" s="14" t="s">
        <v>37</v>
      </c>
      <c r="AX269" s="14" t="s">
        <v>77</v>
      </c>
      <c r="AY269" s="221" t="s">
        <v>179</v>
      </c>
    </row>
    <row r="270" spans="1:65" s="13" customFormat="1" ht="11.25">
      <c r="B270" s="201"/>
      <c r="C270" s="202"/>
      <c r="D270" s="194" t="s">
        <v>192</v>
      </c>
      <c r="E270" s="203" t="s">
        <v>19</v>
      </c>
      <c r="F270" s="204" t="s">
        <v>1379</v>
      </c>
      <c r="G270" s="202"/>
      <c r="H270" s="203" t="s">
        <v>19</v>
      </c>
      <c r="I270" s="205"/>
      <c r="J270" s="202"/>
      <c r="K270" s="202"/>
      <c r="L270" s="206"/>
      <c r="M270" s="207"/>
      <c r="N270" s="208"/>
      <c r="O270" s="208"/>
      <c r="P270" s="208"/>
      <c r="Q270" s="208"/>
      <c r="R270" s="208"/>
      <c r="S270" s="208"/>
      <c r="T270" s="209"/>
      <c r="AT270" s="210" t="s">
        <v>192</v>
      </c>
      <c r="AU270" s="210" t="s">
        <v>86</v>
      </c>
      <c r="AV270" s="13" t="s">
        <v>84</v>
      </c>
      <c r="AW270" s="13" t="s">
        <v>37</v>
      </c>
      <c r="AX270" s="13" t="s">
        <v>77</v>
      </c>
      <c r="AY270" s="210" t="s">
        <v>179</v>
      </c>
    </row>
    <row r="271" spans="1:65" s="14" customFormat="1" ht="11.25">
      <c r="B271" s="211"/>
      <c r="C271" s="212"/>
      <c r="D271" s="194" t="s">
        <v>192</v>
      </c>
      <c r="E271" s="213" t="s">
        <v>19</v>
      </c>
      <c r="F271" s="214" t="s">
        <v>1380</v>
      </c>
      <c r="G271" s="212"/>
      <c r="H271" s="215">
        <v>5</v>
      </c>
      <c r="I271" s="216"/>
      <c r="J271" s="212"/>
      <c r="K271" s="212"/>
      <c r="L271" s="217"/>
      <c r="M271" s="218"/>
      <c r="N271" s="219"/>
      <c r="O271" s="219"/>
      <c r="P271" s="219"/>
      <c r="Q271" s="219"/>
      <c r="R271" s="219"/>
      <c r="S271" s="219"/>
      <c r="T271" s="220"/>
      <c r="AT271" s="221" t="s">
        <v>192</v>
      </c>
      <c r="AU271" s="221" t="s">
        <v>86</v>
      </c>
      <c r="AV271" s="14" t="s">
        <v>86</v>
      </c>
      <c r="AW271" s="14" t="s">
        <v>37</v>
      </c>
      <c r="AX271" s="14" t="s">
        <v>77</v>
      </c>
      <c r="AY271" s="221" t="s">
        <v>179</v>
      </c>
    </row>
    <row r="272" spans="1:65" s="14" customFormat="1" ht="11.25">
      <c r="B272" s="211"/>
      <c r="C272" s="212"/>
      <c r="D272" s="194" t="s">
        <v>192</v>
      </c>
      <c r="E272" s="213" t="s">
        <v>19</v>
      </c>
      <c r="F272" s="214" t="s">
        <v>1381</v>
      </c>
      <c r="G272" s="212"/>
      <c r="H272" s="215">
        <v>3</v>
      </c>
      <c r="I272" s="216"/>
      <c r="J272" s="212"/>
      <c r="K272" s="212"/>
      <c r="L272" s="217"/>
      <c r="M272" s="218"/>
      <c r="N272" s="219"/>
      <c r="O272" s="219"/>
      <c r="P272" s="219"/>
      <c r="Q272" s="219"/>
      <c r="R272" s="219"/>
      <c r="S272" s="219"/>
      <c r="T272" s="220"/>
      <c r="AT272" s="221" t="s">
        <v>192</v>
      </c>
      <c r="AU272" s="221" t="s">
        <v>86</v>
      </c>
      <c r="AV272" s="14" t="s">
        <v>86</v>
      </c>
      <c r="AW272" s="14" t="s">
        <v>37</v>
      </c>
      <c r="AX272" s="14" t="s">
        <v>77</v>
      </c>
      <c r="AY272" s="221" t="s">
        <v>179</v>
      </c>
    </row>
    <row r="273" spans="1:65" s="15" customFormat="1" ht="11.25">
      <c r="B273" s="222"/>
      <c r="C273" s="223"/>
      <c r="D273" s="194" t="s">
        <v>192</v>
      </c>
      <c r="E273" s="224" t="s">
        <v>19</v>
      </c>
      <c r="F273" s="225" t="s">
        <v>205</v>
      </c>
      <c r="G273" s="223"/>
      <c r="H273" s="226">
        <v>29.6</v>
      </c>
      <c r="I273" s="227"/>
      <c r="J273" s="223"/>
      <c r="K273" s="223"/>
      <c r="L273" s="228"/>
      <c r="M273" s="229"/>
      <c r="N273" s="230"/>
      <c r="O273" s="230"/>
      <c r="P273" s="230"/>
      <c r="Q273" s="230"/>
      <c r="R273" s="230"/>
      <c r="S273" s="230"/>
      <c r="T273" s="231"/>
      <c r="AT273" s="232" t="s">
        <v>192</v>
      </c>
      <c r="AU273" s="232" t="s">
        <v>86</v>
      </c>
      <c r="AV273" s="15" t="s">
        <v>186</v>
      </c>
      <c r="AW273" s="15" t="s">
        <v>37</v>
      </c>
      <c r="AX273" s="15" t="s">
        <v>84</v>
      </c>
      <c r="AY273" s="232" t="s">
        <v>179</v>
      </c>
    </row>
    <row r="274" spans="1:65" s="12" customFormat="1" ht="22.9" customHeight="1">
      <c r="B274" s="165"/>
      <c r="C274" s="166"/>
      <c r="D274" s="167" t="s">
        <v>76</v>
      </c>
      <c r="E274" s="179" t="s">
        <v>86</v>
      </c>
      <c r="F274" s="179" t="s">
        <v>392</v>
      </c>
      <c r="G274" s="166"/>
      <c r="H274" s="166"/>
      <c r="I274" s="169"/>
      <c r="J274" s="180">
        <f>BK274</f>
        <v>0</v>
      </c>
      <c r="K274" s="166"/>
      <c r="L274" s="171"/>
      <c r="M274" s="172"/>
      <c r="N274" s="173"/>
      <c r="O274" s="173"/>
      <c r="P274" s="174">
        <f>SUM(P275:P290)</f>
        <v>0</v>
      </c>
      <c r="Q274" s="173"/>
      <c r="R274" s="174">
        <f>SUM(R275:R290)</f>
        <v>2.6299300000000003</v>
      </c>
      <c r="S274" s="173"/>
      <c r="T274" s="175">
        <f>SUM(T275:T290)</f>
        <v>0</v>
      </c>
      <c r="AR274" s="176" t="s">
        <v>84</v>
      </c>
      <c r="AT274" s="177" t="s">
        <v>76</v>
      </c>
      <c r="AU274" s="177" t="s">
        <v>84</v>
      </c>
      <c r="AY274" s="176" t="s">
        <v>179</v>
      </c>
      <c r="BK274" s="178">
        <f>SUM(BK275:BK290)</f>
        <v>0</v>
      </c>
    </row>
    <row r="275" spans="1:65" s="2" customFormat="1" ht="24.2" customHeight="1">
      <c r="A275" s="37"/>
      <c r="B275" s="38"/>
      <c r="C275" s="181" t="s">
        <v>427</v>
      </c>
      <c r="D275" s="181" t="s">
        <v>181</v>
      </c>
      <c r="E275" s="182" t="s">
        <v>394</v>
      </c>
      <c r="F275" s="183" t="s">
        <v>395</v>
      </c>
      <c r="G275" s="184" t="s">
        <v>228</v>
      </c>
      <c r="H275" s="185">
        <v>0.8</v>
      </c>
      <c r="I275" s="186"/>
      <c r="J275" s="187">
        <f>ROUND(I275*H275,2)</f>
        <v>0</v>
      </c>
      <c r="K275" s="183" t="s">
        <v>185</v>
      </c>
      <c r="L275" s="42"/>
      <c r="M275" s="188" t="s">
        <v>19</v>
      </c>
      <c r="N275" s="189" t="s">
        <v>48</v>
      </c>
      <c r="O275" s="67"/>
      <c r="P275" s="190">
        <f>O275*H275</f>
        <v>0</v>
      </c>
      <c r="Q275" s="190">
        <v>2.16</v>
      </c>
      <c r="R275" s="190">
        <f>Q275*H275</f>
        <v>1.7280000000000002</v>
      </c>
      <c r="S275" s="190">
        <v>0</v>
      </c>
      <c r="T275" s="191">
        <f>S275*H275</f>
        <v>0</v>
      </c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R275" s="192" t="s">
        <v>186</v>
      </c>
      <c r="AT275" s="192" t="s">
        <v>181</v>
      </c>
      <c r="AU275" s="192" t="s">
        <v>86</v>
      </c>
      <c r="AY275" s="20" t="s">
        <v>179</v>
      </c>
      <c r="BE275" s="193">
        <f>IF(N275="základní",J275,0)</f>
        <v>0</v>
      </c>
      <c r="BF275" s="193">
        <f>IF(N275="snížená",J275,0)</f>
        <v>0</v>
      </c>
      <c r="BG275" s="193">
        <f>IF(N275="zákl. přenesená",J275,0)</f>
        <v>0</v>
      </c>
      <c r="BH275" s="193">
        <f>IF(N275="sníž. přenesená",J275,0)</f>
        <v>0</v>
      </c>
      <c r="BI275" s="193">
        <f>IF(N275="nulová",J275,0)</f>
        <v>0</v>
      </c>
      <c r="BJ275" s="20" t="s">
        <v>84</v>
      </c>
      <c r="BK275" s="193">
        <f>ROUND(I275*H275,2)</f>
        <v>0</v>
      </c>
      <c r="BL275" s="20" t="s">
        <v>186</v>
      </c>
      <c r="BM275" s="192" t="s">
        <v>1454</v>
      </c>
    </row>
    <row r="276" spans="1:65" s="2" customFormat="1" ht="19.5">
      <c r="A276" s="37"/>
      <c r="B276" s="38"/>
      <c r="C276" s="39"/>
      <c r="D276" s="194" t="s">
        <v>188</v>
      </c>
      <c r="E276" s="39"/>
      <c r="F276" s="195" t="s">
        <v>397</v>
      </c>
      <c r="G276" s="39"/>
      <c r="H276" s="39"/>
      <c r="I276" s="196"/>
      <c r="J276" s="39"/>
      <c r="K276" s="39"/>
      <c r="L276" s="42"/>
      <c r="M276" s="197"/>
      <c r="N276" s="198"/>
      <c r="O276" s="67"/>
      <c r="P276" s="67"/>
      <c r="Q276" s="67"/>
      <c r="R276" s="67"/>
      <c r="S276" s="67"/>
      <c r="T276" s="68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T276" s="20" t="s">
        <v>188</v>
      </c>
      <c r="AU276" s="20" t="s">
        <v>86</v>
      </c>
    </row>
    <row r="277" spans="1:65" s="2" customFormat="1" ht="11.25">
      <c r="A277" s="37"/>
      <c r="B277" s="38"/>
      <c r="C277" s="39"/>
      <c r="D277" s="199" t="s">
        <v>190</v>
      </c>
      <c r="E277" s="39"/>
      <c r="F277" s="200" t="s">
        <v>398</v>
      </c>
      <c r="G277" s="39"/>
      <c r="H277" s="39"/>
      <c r="I277" s="196"/>
      <c r="J277" s="39"/>
      <c r="K277" s="39"/>
      <c r="L277" s="42"/>
      <c r="M277" s="197"/>
      <c r="N277" s="198"/>
      <c r="O277" s="67"/>
      <c r="P277" s="67"/>
      <c r="Q277" s="67"/>
      <c r="R277" s="67"/>
      <c r="S277" s="67"/>
      <c r="T277" s="68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T277" s="20" t="s">
        <v>190</v>
      </c>
      <c r="AU277" s="20" t="s">
        <v>86</v>
      </c>
    </row>
    <row r="278" spans="1:65" s="13" customFormat="1" ht="22.5">
      <c r="B278" s="201"/>
      <c r="C278" s="202"/>
      <c r="D278" s="194" t="s">
        <v>192</v>
      </c>
      <c r="E278" s="203" t="s">
        <v>19</v>
      </c>
      <c r="F278" s="204" t="s">
        <v>399</v>
      </c>
      <c r="G278" s="202"/>
      <c r="H278" s="203" t="s">
        <v>19</v>
      </c>
      <c r="I278" s="205"/>
      <c r="J278" s="202"/>
      <c r="K278" s="202"/>
      <c r="L278" s="206"/>
      <c r="M278" s="207"/>
      <c r="N278" s="208"/>
      <c r="O278" s="208"/>
      <c r="P278" s="208"/>
      <c r="Q278" s="208"/>
      <c r="R278" s="208"/>
      <c r="S278" s="208"/>
      <c r="T278" s="209"/>
      <c r="AT278" s="210" t="s">
        <v>192</v>
      </c>
      <c r="AU278" s="210" t="s">
        <v>86</v>
      </c>
      <c r="AV278" s="13" t="s">
        <v>84</v>
      </c>
      <c r="AW278" s="13" t="s">
        <v>37</v>
      </c>
      <c r="AX278" s="13" t="s">
        <v>77</v>
      </c>
      <c r="AY278" s="210" t="s">
        <v>179</v>
      </c>
    </row>
    <row r="279" spans="1:65" s="13" customFormat="1" ht="22.5">
      <c r="B279" s="201"/>
      <c r="C279" s="202"/>
      <c r="D279" s="194" t="s">
        <v>192</v>
      </c>
      <c r="E279" s="203" t="s">
        <v>19</v>
      </c>
      <c r="F279" s="204" t="s">
        <v>356</v>
      </c>
      <c r="G279" s="202"/>
      <c r="H279" s="203" t="s">
        <v>19</v>
      </c>
      <c r="I279" s="205"/>
      <c r="J279" s="202"/>
      <c r="K279" s="202"/>
      <c r="L279" s="206"/>
      <c r="M279" s="207"/>
      <c r="N279" s="208"/>
      <c r="O279" s="208"/>
      <c r="P279" s="208"/>
      <c r="Q279" s="208"/>
      <c r="R279" s="208"/>
      <c r="S279" s="208"/>
      <c r="T279" s="209"/>
      <c r="AT279" s="210" t="s">
        <v>192</v>
      </c>
      <c r="AU279" s="210" t="s">
        <v>86</v>
      </c>
      <c r="AV279" s="13" t="s">
        <v>84</v>
      </c>
      <c r="AW279" s="13" t="s">
        <v>37</v>
      </c>
      <c r="AX279" s="13" t="s">
        <v>77</v>
      </c>
      <c r="AY279" s="210" t="s">
        <v>179</v>
      </c>
    </row>
    <row r="280" spans="1:65" s="13" customFormat="1" ht="11.25">
      <c r="B280" s="201"/>
      <c r="C280" s="202"/>
      <c r="D280" s="194" t="s">
        <v>192</v>
      </c>
      <c r="E280" s="203" t="s">
        <v>19</v>
      </c>
      <c r="F280" s="204" t="s">
        <v>400</v>
      </c>
      <c r="G280" s="202"/>
      <c r="H280" s="203" t="s">
        <v>19</v>
      </c>
      <c r="I280" s="205"/>
      <c r="J280" s="202"/>
      <c r="K280" s="202"/>
      <c r="L280" s="206"/>
      <c r="M280" s="207"/>
      <c r="N280" s="208"/>
      <c r="O280" s="208"/>
      <c r="P280" s="208"/>
      <c r="Q280" s="208"/>
      <c r="R280" s="208"/>
      <c r="S280" s="208"/>
      <c r="T280" s="209"/>
      <c r="AT280" s="210" t="s">
        <v>192</v>
      </c>
      <c r="AU280" s="210" t="s">
        <v>86</v>
      </c>
      <c r="AV280" s="13" t="s">
        <v>84</v>
      </c>
      <c r="AW280" s="13" t="s">
        <v>37</v>
      </c>
      <c r="AX280" s="13" t="s">
        <v>77</v>
      </c>
      <c r="AY280" s="210" t="s">
        <v>179</v>
      </c>
    </row>
    <row r="281" spans="1:65" s="14" customFormat="1" ht="11.25">
      <c r="B281" s="211"/>
      <c r="C281" s="212"/>
      <c r="D281" s="194" t="s">
        <v>192</v>
      </c>
      <c r="E281" s="213" t="s">
        <v>19</v>
      </c>
      <c r="F281" s="214" t="s">
        <v>401</v>
      </c>
      <c r="G281" s="212"/>
      <c r="H281" s="215">
        <v>0.8</v>
      </c>
      <c r="I281" s="216"/>
      <c r="J281" s="212"/>
      <c r="K281" s="212"/>
      <c r="L281" s="217"/>
      <c r="M281" s="218"/>
      <c r="N281" s="219"/>
      <c r="O281" s="219"/>
      <c r="P281" s="219"/>
      <c r="Q281" s="219"/>
      <c r="R281" s="219"/>
      <c r="S281" s="219"/>
      <c r="T281" s="220"/>
      <c r="AT281" s="221" t="s">
        <v>192</v>
      </c>
      <c r="AU281" s="221" t="s">
        <v>86</v>
      </c>
      <c r="AV281" s="14" t="s">
        <v>86</v>
      </c>
      <c r="AW281" s="14" t="s">
        <v>37</v>
      </c>
      <c r="AX281" s="14" t="s">
        <v>84</v>
      </c>
      <c r="AY281" s="221" t="s">
        <v>179</v>
      </c>
    </row>
    <row r="282" spans="1:65" s="2" customFormat="1" ht="16.5" customHeight="1">
      <c r="A282" s="37"/>
      <c r="B282" s="38"/>
      <c r="C282" s="181" t="s">
        <v>438</v>
      </c>
      <c r="D282" s="181" t="s">
        <v>181</v>
      </c>
      <c r="E282" s="182" t="s">
        <v>403</v>
      </c>
      <c r="F282" s="183" t="s">
        <v>404</v>
      </c>
      <c r="G282" s="184" t="s">
        <v>405</v>
      </c>
      <c r="H282" s="185">
        <v>1</v>
      </c>
      <c r="I282" s="186"/>
      <c r="J282" s="187">
        <f>ROUND(I282*H282,2)</f>
        <v>0</v>
      </c>
      <c r="K282" s="183" t="s">
        <v>185</v>
      </c>
      <c r="L282" s="42"/>
      <c r="M282" s="188" t="s">
        <v>19</v>
      </c>
      <c r="N282" s="189" t="s">
        <v>48</v>
      </c>
      <c r="O282" s="67"/>
      <c r="P282" s="190">
        <f>O282*H282</f>
        <v>0</v>
      </c>
      <c r="Q282" s="190">
        <v>0.22353000000000001</v>
      </c>
      <c r="R282" s="190">
        <f>Q282*H282</f>
        <v>0.22353000000000001</v>
      </c>
      <c r="S282" s="190">
        <v>0</v>
      </c>
      <c r="T282" s="191">
        <f>S282*H282</f>
        <v>0</v>
      </c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R282" s="192" t="s">
        <v>186</v>
      </c>
      <c r="AT282" s="192" t="s">
        <v>181</v>
      </c>
      <c r="AU282" s="192" t="s">
        <v>86</v>
      </c>
      <c r="AY282" s="20" t="s">
        <v>179</v>
      </c>
      <c r="BE282" s="193">
        <f>IF(N282="základní",J282,0)</f>
        <v>0</v>
      </c>
      <c r="BF282" s="193">
        <f>IF(N282="snížená",J282,0)</f>
        <v>0</v>
      </c>
      <c r="BG282" s="193">
        <f>IF(N282="zákl. přenesená",J282,0)</f>
        <v>0</v>
      </c>
      <c r="BH282" s="193">
        <f>IF(N282="sníž. přenesená",J282,0)</f>
        <v>0</v>
      </c>
      <c r="BI282" s="193">
        <f>IF(N282="nulová",J282,0)</f>
        <v>0</v>
      </c>
      <c r="BJ282" s="20" t="s">
        <v>84</v>
      </c>
      <c r="BK282" s="193">
        <f>ROUND(I282*H282,2)</f>
        <v>0</v>
      </c>
      <c r="BL282" s="20" t="s">
        <v>186</v>
      </c>
      <c r="BM282" s="192" t="s">
        <v>1455</v>
      </c>
    </row>
    <row r="283" spans="1:65" s="2" customFormat="1" ht="11.25">
      <c r="A283" s="37"/>
      <c r="B283" s="38"/>
      <c r="C283" s="39"/>
      <c r="D283" s="194" t="s">
        <v>188</v>
      </c>
      <c r="E283" s="39"/>
      <c r="F283" s="195" t="s">
        <v>407</v>
      </c>
      <c r="G283" s="39"/>
      <c r="H283" s="39"/>
      <c r="I283" s="196"/>
      <c r="J283" s="39"/>
      <c r="K283" s="39"/>
      <c r="L283" s="42"/>
      <c r="M283" s="197"/>
      <c r="N283" s="198"/>
      <c r="O283" s="67"/>
      <c r="P283" s="67"/>
      <c r="Q283" s="67"/>
      <c r="R283" s="67"/>
      <c r="S283" s="67"/>
      <c r="T283" s="68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T283" s="20" t="s">
        <v>188</v>
      </c>
      <c r="AU283" s="20" t="s">
        <v>86</v>
      </c>
    </row>
    <row r="284" spans="1:65" s="2" customFormat="1" ht="11.25">
      <c r="A284" s="37"/>
      <c r="B284" s="38"/>
      <c r="C284" s="39"/>
      <c r="D284" s="199" t="s">
        <v>190</v>
      </c>
      <c r="E284" s="39"/>
      <c r="F284" s="200" t="s">
        <v>408</v>
      </c>
      <c r="G284" s="39"/>
      <c r="H284" s="39"/>
      <c r="I284" s="196"/>
      <c r="J284" s="39"/>
      <c r="K284" s="39"/>
      <c r="L284" s="42"/>
      <c r="M284" s="197"/>
      <c r="N284" s="198"/>
      <c r="O284" s="67"/>
      <c r="P284" s="67"/>
      <c r="Q284" s="67"/>
      <c r="R284" s="67"/>
      <c r="S284" s="67"/>
      <c r="T284" s="68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T284" s="20" t="s">
        <v>190</v>
      </c>
      <c r="AU284" s="20" t="s">
        <v>86</v>
      </c>
    </row>
    <row r="285" spans="1:65" s="13" customFormat="1" ht="11.25">
      <c r="B285" s="201"/>
      <c r="C285" s="202"/>
      <c r="D285" s="194" t="s">
        <v>192</v>
      </c>
      <c r="E285" s="203" t="s">
        <v>19</v>
      </c>
      <c r="F285" s="204" t="s">
        <v>409</v>
      </c>
      <c r="G285" s="202"/>
      <c r="H285" s="203" t="s">
        <v>19</v>
      </c>
      <c r="I285" s="205"/>
      <c r="J285" s="202"/>
      <c r="K285" s="202"/>
      <c r="L285" s="206"/>
      <c r="M285" s="207"/>
      <c r="N285" s="208"/>
      <c r="O285" s="208"/>
      <c r="P285" s="208"/>
      <c r="Q285" s="208"/>
      <c r="R285" s="208"/>
      <c r="S285" s="208"/>
      <c r="T285" s="209"/>
      <c r="AT285" s="210" t="s">
        <v>192</v>
      </c>
      <c r="AU285" s="210" t="s">
        <v>86</v>
      </c>
      <c r="AV285" s="13" t="s">
        <v>84</v>
      </c>
      <c r="AW285" s="13" t="s">
        <v>37</v>
      </c>
      <c r="AX285" s="13" t="s">
        <v>77</v>
      </c>
      <c r="AY285" s="210" t="s">
        <v>179</v>
      </c>
    </row>
    <row r="286" spans="1:65" s="14" customFormat="1" ht="11.25">
      <c r="B286" s="211"/>
      <c r="C286" s="212"/>
      <c r="D286" s="194" t="s">
        <v>192</v>
      </c>
      <c r="E286" s="213" t="s">
        <v>19</v>
      </c>
      <c r="F286" s="214" t="s">
        <v>84</v>
      </c>
      <c r="G286" s="212"/>
      <c r="H286" s="215">
        <v>1</v>
      </c>
      <c r="I286" s="216"/>
      <c r="J286" s="212"/>
      <c r="K286" s="212"/>
      <c r="L286" s="217"/>
      <c r="M286" s="218"/>
      <c r="N286" s="219"/>
      <c r="O286" s="219"/>
      <c r="P286" s="219"/>
      <c r="Q286" s="219"/>
      <c r="R286" s="219"/>
      <c r="S286" s="219"/>
      <c r="T286" s="220"/>
      <c r="AT286" s="221" t="s">
        <v>192</v>
      </c>
      <c r="AU286" s="221" t="s">
        <v>86</v>
      </c>
      <c r="AV286" s="14" t="s">
        <v>86</v>
      </c>
      <c r="AW286" s="14" t="s">
        <v>37</v>
      </c>
      <c r="AX286" s="14" t="s">
        <v>84</v>
      </c>
      <c r="AY286" s="221" t="s">
        <v>179</v>
      </c>
    </row>
    <row r="287" spans="1:65" s="2" customFormat="1" ht="33" customHeight="1">
      <c r="A287" s="37"/>
      <c r="B287" s="38"/>
      <c r="C287" s="244" t="s">
        <v>446</v>
      </c>
      <c r="D287" s="244" t="s">
        <v>374</v>
      </c>
      <c r="E287" s="245" t="s">
        <v>411</v>
      </c>
      <c r="F287" s="246" t="s">
        <v>412</v>
      </c>
      <c r="G287" s="247" t="s">
        <v>228</v>
      </c>
      <c r="H287" s="248">
        <v>0.25600000000000001</v>
      </c>
      <c r="I287" s="249"/>
      <c r="J287" s="250">
        <f>ROUND(I287*H287,2)</f>
        <v>0</v>
      </c>
      <c r="K287" s="246" t="s">
        <v>413</v>
      </c>
      <c r="L287" s="251"/>
      <c r="M287" s="252" t="s">
        <v>19</v>
      </c>
      <c r="N287" s="253" t="s">
        <v>48</v>
      </c>
      <c r="O287" s="67"/>
      <c r="P287" s="190">
        <f>O287*H287</f>
        <v>0</v>
      </c>
      <c r="Q287" s="190">
        <v>2.65</v>
      </c>
      <c r="R287" s="190">
        <f>Q287*H287</f>
        <v>0.6784</v>
      </c>
      <c r="S287" s="190">
        <v>0</v>
      </c>
      <c r="T287" s="191">
        <f>S287*H287</f>
        <v>0</v>
      </c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R287" s="192" t="s">
        <v>253</v>
      </c>
      <c r="AT287" s="192" t="s">
        <v>374</v>
      </c>
      <c r="AU287" s="192" t="s">
        <v>86</v>
      </c>
      <c r="AY287" s="20" t="s">
        <v>179</v>
      </c>
      <c r="BE287" s="193">
        <f>IF(N287="základní",J287,0)</f>
        <v>0</v>
      </c>
      <c r="BF287" s="193">
        <f>IF(N287="snížená",J287,0)</f>
        <v>0</v>
      </c>
      <c r="BG287" s="193">
        <f>IF(N287="zákl. přenesená",J287,0)</f>
        <v>0</v>
      </c>
      <c r="BH287" s="193">
        <f>IF(N287="sníž. přenesená",J287,0)</f>
        <v>0</v>
      </c>
      <c r="BI287" s="193">
        <f>IF(N287="nulová",J287,0)</f>
        <v>0</v>
      </c>
      <c r="BJ287" s="20" t="s">
        <v>84</v>
      </c>
      <c r="BK287" s="193">
        <f>ROUND(I287*H287,2)</f>
        <v>0</v>
      </c>
      <c r="BL287" s="20" t="s">
        <v>186</v>
      </c>
      <c r="BM287" s="192" t="s">
        <v>1456</v>
      </c>
    </row>
    <row r="288" spans="1:65" s="2" customFormat="1" ht="19.5">
      <c r="A288" s="37"/>
      <c r="B288" s="38"/>
      <c r="C288" s="39"/>
      <c r="D288" s="194" t="s">
        <v>188</v>
      </c>
      <c r="E288" s="39"/>
      <c r="F288" s="195" t="s">
        <v>412</v>
      </c>
      <c r="G288" s="39"/>
      <c r="H288" s="39"/>
      <c r="I288" s="196"/>
      <c r="J288" s="39"/>
      <c r="K288" s="39"/>
      <c r="L288" s="42"/>
      <c r="M288" s="197"/>
      <c r="N288" s="198"/>
      <c r="O288" s="67"/>
      <c r="P288" s="67"/>
      <c r="Q288" s="67"/>
      <c r="R288" s="67"/>
      <c r="S288" s="67"/>
      <c r="T288" s="68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T288" s="20" t="s">
        <v>188</v>
      </c>
      <c r="AU288" s="20" t="s">
        <v>86</v>
      </c>
    </row>
    <row r="289" spans="1:65" s="13" customFormat="1" ht="22.5">
      <c r="B289" s="201"/>
      <c r="C289" s="202"/>
      <c r="D289" s="194" t="s">
        <v>192</v>
      </c>
      <c r="E289" s="203" t="s">
        <v>19</v>
      </c>
      <c r="F289" s="204" t="s">
        <v>415</v>
      </c>
      <c r="G289" s="202"/>
      <c r="H289" s="203" t="s">
        <v>19</v>
      </c>
      <c r="I289" s="205"/>
      <c r="J289" s="202"/>
      <c r="K289" s="202"/>
      <c r="L289" s="206"/>
      <c r="M289" s="207"/>
      <c r="N289" s="208"/>
      <c r="O289" s="208"/>
      <c r="P289" s="208"/>
      <c r="Q289" s="208"/>
      <c r="R289" s="208"/>
      <c r="S289" s="208"/>
      <c r="T289" s="209"/>
      <c r="AT289" s="210" t="s">
        <v>192</v>
      </c>
      <c r="AU289" s="210" t="s">
        <v>86</v>
      </c>
      <c r="AV289" s="13" t="s">
        <v>84</v>
      </c>
      <c r="AW289" s="13" t="s">
        <v>37</v>
      </c>
      <c r="AX289" s="13" t="s">
        <v>77</v>
      </c>
      <c r="AY289" s="210" t="s">
        <v>179</v>
      </c>
    </row>
    <row r="290" spans="1:65" s="14" customFormat="1" ht="11.25">
      <c r="B290" s="211"/>
      <c r="C290" s="212"/>
      <c r="D290" s="194" t="s">
        <v>192</v>
      </c>
      <c r="E290" s="213" t="s">
        <v>19</v>
      </c>
      <c r="F290" s="214" t="s">
        <v>416</v>
      </c>
      <c r="G290" s="212"/>
      <c r="H290" s="215">
        <v>0.25600000000000001</v>
      </c>
      <c r="I290" s="216"/>
      <c r="J290" s="212"/>
      <c r="K290" s="212"/>
      <c r="L290" s="217"/>
      <c r="M290" s="218"/>
      <c r="N290" s="219"/>
      <c r="O290" s="219"/>
      <c r="P290" s="219"/>
      <c r="Q290" s="219"/>
      <c r="R290" s="219"/>
      <c r="S290" s="219"/>
      <c r="T290" s="220"/>
      <c r="AT290" s="221" t="s">
        <v>192</v>
      </c>
      <c r="AU290" s="221" t="s">
        <v>86</v>
      </c>
      <c r="AV290" s="14" t="s">
        <v>86</v>
      </c>
      <c r="AW290" s="14" t="s">
        <v>37</v>
      </c>
      <c r="AX290" s="14" t="s">
        <v>84</v>
      </c>
      <c r="AY290" s="221" t="s">
        <v>179</v>
      </c>
    </row>
    <row r="291" spans="1:65" s="12" customFormat="1" ht="22.9" customHeight="1">
      <c r="B291" s="165"/>
      <c r="C291" s="166"/>
      <c r="D291" s="167" t="s">
        <v>76</v>
      </c>
      <c r="E291" s="179" t="s">
        <v>225</v>
      </c>
      <c r="F291" s="179" t="s">
        <v>417</v>
      </c>
      <c r="G291" s="166"/>
      <c r="H291" s="166"/>
      <c r="I291" s="169"/>
      <c r="J291" s="180">
        <f>BK291</f>
        <v>0</v>
      </c>
      <c r="K291" s="166"/>
      <c r="L291" s="171"/>
      <c r="M291" s="172"/>
      <c r="N291" s="173"/>
      <c r="O291" s="173"/>
      <c r="P291" s="174">
        <f>SUM(P292:P316)</f>
        <v>0</v>
      </c>
      <c r="Q291" s="173"/>
      <c r="R291" s="174">
        <f>SUM(R292:R316)</f>
        <v>0.81462000000000001</v>
      </c>
      <c r="S291" s="173"/>
      <c r="T291" s="175">
        <f>SUM(T292:T316)</f>
        <v>0</v>
      </c>
      <c r="AR291" s="176" t="s">
        <v>84</v>
      </c>
      <c r="AT291" s="177" t="s">
        <v>76</v>
      </c>
      <c r="AU291" s="177" t="s">
        <v>84</v>
      </c>
      <c r="AY291" s="176" t="s">
        <v>179</v>
      </c>
      <c r="BK291" s="178">
        <f>SUM(BK292:BK316)</f>
        <v>0</v>
      </c>
    </row>
    <row r="292" spans="1:65" s="2" customFormat="1" ht="24.2" customHeight="1">
      <c r="A292" s="37"/>
      <c r="B292" s="38"/>
      <c r="C292" s="181" t="s">
        <v>451</v>
      </c>
      <c r="D292" s="181" t="s">
        <v>181</v>
      </c>
      <c r="E292" s="182" t="s">
        <v>419</v>
      </c>
      <c r="F292" s="183" t="s">
        <v>420</v>
      </c>
      <c r="G292" s="184" t="s">
        <v>184</v>
      </c>
      <c r="H292" s="185">
        <v>1</v>
      </c>
      <c r="I292" s="186"/>
      <c r="J292" s="187">
        <f>ROUND(I292*H292,2)</f>
        <v>0</v>
      </c>
      <c r="K292" s="183" t="s">
        <v>185</v>
      </c>
      <c r="L292" s="42"/>
      <c r="M292" s="188" t="s">
        <v>19</v>
      </c>
      <c r="N292" s="189" t="s">
        <v>48</v>
      </c>
      <c r="O292" s="67"/>
      <c r="P292" s="190">
        <f>O292*H292</f>
        <v>0</v>
      </c>
      <c r="Q292" s="190">
        <v>0.46</v>
      </c>
      <c r="R292" s="190">
        <f>Q292*H292</f>
        <v>0.46</v>
      </c>
      <c r="S292" s="190">
        <v>0</v>
      </c>
      <c r="T292" s="191">
        <f>S292*H292</f>
        <v>0</v>
      </c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R292" s="192" t="s">
        <v>186</v>
      </c>
      <c r="AT292" s="192" t="s">
        <v>181</v>
      </c>
      <c r="AU292" s="192" t="s">
        <v>86</v>
      </c>
      <c r="AY292" s="20" t="s">
        <v>179</v>
      </c>
      <c r="BE292" s="193">
        <f>IF(N292="základní",J292,0)</f>
        <v>0</v>
      </c>
      <c r="BF292" s="193">
        <f>IF(N292="snížená",J292,0)</f>
        <v>0</v>
      </c>
      <c r="BG292" s="193">
        <f>IF(N292="zákl. přenesená",J292,0)</f>
        <v>0</v>
      </c>
      <c r="BH292" s="193">
        <f>IF(N292="sníž. přenesená",J292,0)</f>
        <v>0</v>
      </c>
      <c r="BI292" s="193">
        <f>IF(N292="nulová",J292,0)</f>
        <v>0</v>
      </c>
      <c r="BJ292" s="20" t="s">
        <v>84</v>
      </c>
      <c r="BK292" s="193">
        <f>ROUND(I292*H292,2)</f>
        <v>0</v>
      </c>
      <c r="BL292" s="20" t="s">
        <v>186</v>
      </c>
      <c r="BM292" s="192" t="s">
        <v>1275</v>
      </c>
    </row>
    <row r="293" spans="1:65" s="2" customFormat="1" ht="19.5">
      <c r="A293" s="37"/>
      <c r="B293" s="38"/>
      <c r="C293" s="39"/>
      <c r="D293" s="194" t="s">
        <v>188</v>
      </c>
      <c r="E293" s="39"/>
      <c r="F293" s="195" t="s">
        <v>422</v>
      </c>
      <c r="G293" s="39"/>
      <c r="H293" s="39"/>
      <c r="I293" s="196"/>
      <c r="J293" s="39"/>
      <c r="K293" s="39"/>
      <c r="L293" s="42"/>
      <c r="M293" s="197"/>
      <c r="N293" s="198"/>
      <c r="O293" s="67"/>
      <c r="P293" s="67"/>
      <c r="Q293" s="67"/>
      <c r="R293" s="67"/>
      <c r="S293" s="67"/>
      <c r="T293" s="68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T293" s="20" t="s">
        <v>188</v>
      </c>
      <c r="AU293" s="20" t="s">
        <v>86</v>
      </c>
    </row>
    <row r="294" spans="1:65" s="2" customFormat="1" ht="11.25">
      <c r="A294" s="37"/>
      <c r="B294" s="38"/>
      <c r="C294" s="39"/>
      <c r="D294" s="199" t="s">
        <v>190</v>
      </c>
      <c r="E294" s="39"/>
      <c r="F294" s="200" t="s">
        <v>423</v>
      </c>
      <c r="G294" s="39"/>
      <c r="H294" s="39"/>
      <c r="I294" s="196"/>
      <c r="J294" s="39"/>
      <c r="K294" s="39"/>
      <c r="L294" s="42"/>
      <c r="M294" s="197"/>
      <c r="N294" s="198"/>
      <c r="O294" s="67"/>
      <c r="P294" s="67"/>
      <c r="Q294" s="67"/>
      <c r="R294" s="67"/>
      <c r="S294" s="67"/>
      <c r="T294" s="68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T294" s="20" t="s">
        <v>190</v>
      </c>
      <c r="AU294" s="20" t="s">
        <v>86</v>
      </c>
    </row>
    <row r="295" spans="1:65" s="13" customFormat="1" ht="11.25">
      <c r="B295" s="201"/>
      <c r="C295" s="202"/>
      <c r="D295" s="194" t="s">
        <v>192</v>
      </c>
      <c r="E295" s="203" t="s">
        <v>19</v>
      </c>
      <c r="F295" s="204" t="s">
        <v>1013</v>
      </c>
      <c r="G295" s="202"/>
      <c r="H295" s="203" t="s">
        <v>19</v>
      </c>
      <c r="I295" s="205"/>
      <c r="J295" s="202"/>
      <c r="K295" s="202"/>
      <c r="L295" s="206"/>
      <c r="M295" s="207"/>
      <c r="N295" s="208"/>
      <c r="O295" s="208"/>
      <c r="P295" s="208"/>
      <c r="Q295" s="208"/>
      <c r="R295" s="208"/>
      <c r="S295" s="208"/>
      <c r="T295" s="209"/>
      <c r="AT295" s="210" t="s">
        <v>192</v>
      </c>
      <c r="AU295" s="210" t="s">
        <v>86</v>
      </c>
      <c r="AV295" s="13" t="s">
        <v>84</v>
      </c>
      <c r="AW295" s="13" t="s">
        <v>37</v>
      </c>
      <c r="AX295" s="13" t="s">
        <v>77</v>
      </c>
      <c r="AY295" s="210" t="s">
        <v>179</v>
      </c>
    </row>
    <row r="296" spans="1:65" s="13" customFormat="1" ht="22.5">
      <c r="B296" s="201"/>
      <c r="C296" s="202"/>
      <c r="D296" s="194" t="s">
        <v>192</v>
      </c>
      <c r="E296" s="203" t="s">
        <v>19</v>
      </c>
      <c r="F296" s="204" t="s">
        <v>224</v>
      </c>
      <c r="G296" s="202"/>
      <c r="H296" s="203" t="s">
        <v>19</v>
      </c>
      <c r="I296" s="205"/>
      <c r="J296" s="202"/>
      <c r="K296" s="202"/>
      <c r="L296" s="206"/>
      <c r="M296" s="207"/>
      <c r="N296" s="208"/>
      <c r="O296" s="208"/>
      <c r="P296" s="208"/>
      <c r="Q296" s="208"/>
      <c r="R296" s="208"/>
      <c r="S296" s="208"/>
      <c r="T296" s="209"/>
      <c r="AT296" s="210" t="s">
        <v>192</v>
      </c>
      <c r="AU296" s="210" t="s">
        <v>86</v>
      </c>
      <c r="AV296" s="13" t="s">
        <v>84</v>
      </c>
      <c r="AW296" s="13" t="s">
        <v>37</v>
      </c>
      <c r="AX296" s="13" t="s">
        <v>77</v>
      </c>
      <c r="AY296" s="210" t="s">
        <v>179</v>
      </c>
    </row>
    <row r="297" spans="1:65" s="13" customFormat="1" ht="11.25">
      <c r="B297" s="201"/>
      <c r="C297" s="202"/>
      <c r="D297" s="194" t="s">
        <v>192</v>
      </c>
      <c r="E297" s="203" t="s">
        <v>19</v>
      </c>
      <c r="F297" s="204" t="s">
        <v>426</v>
      </c>
      <c r="G297" s="202"/>
      <c r="H297" s="203" t="s">
        <v>19</v>
      </c>
      <c r="I297" s="205"/>
      <c r="J297" s="202"/>
      <c r="K297" s="202"/>
      <c r="L297" s="206"/>
      <c r="M297" s="207"/>
      <c r="N297" s="208"/>
      <c r="O297" s="208"/>
      <c r="P297" s="208"/>
      <c r="Q297" s="208"/>
      <c r="R297" s="208"/>
      <c r="S297" s="208"/>
      <c r="T297" s="209"/>
      <c r="AT297" s="210" t="s">
        <v>192</v>
      </c>
      <c r="AU297" s="210" t="s">
        <v>86</v>
      </c>
      <c r="AV297" s="13" t="s">
        <v>84</v>
      </c>
      <c r="AW297" s="13" t="s">
        <v>37</v>
      </c>
      <c r="AX297" s="13" t="s">
        <v>77</v>
      </c>
      <c r="AY297" s="210" t="s">
        <v>179</v>
      </c>
    </row>
    <row r="298" spans="1:65" s="14" customFormat="1" ht="11.25">
      <c r="B298" s="211"/>
      <c r="C298" s="212"/>
      <c r="D298" s="194" t="s">
        <v>192</v>
      </c>
      <c r="E298" s="213" t="s">
        <v>19</v>
      </c>
      <c r="F298" s="214" t="s">
        <v>204</v>
      </c>
      <c r="G298" s="212"/>
      <c r="H298" s="215">
        <v>1</v>
      </c>
      <c r="I298" s="216"/>
      <c r="J298" s="212"/>
      <c r="K298" s="212"/>
      <c r="L298" s="217"/>
      <c r="M298" s="218"/>
      <c r="N298" s="219"/>
      <c r="O298" s="219"/>
      <c r="P298" s="219"/>
      <c r="Q298" s="219"/>
      <c r="R298" s="219"/>
      <c r="S298" s="219"/>
      <c r="T298" s="220"/>
      <c r="AT298" s="221" t="s">
        <v>192</v>
      </c>
      <c r="AU298" s="221" t="s">
        <v>86</v>
      </c>
      <c r="AV298" s="14" t="s">
        <v>86</v>
      </c>
      <c r="AW298" s="14" t="s">
        <v>37</v>
      </c>
      <c r="AX298" s="14" t="s">
        <v>84</v>
      </c>
      <c r="AY298" s="221" t="s">
        <v>179</v>
      </c>
    </row>
    <row r="299" spans="1:65" s="2" customFormat="1" ht="24.2" customHeight="1">
      <c r="A299" s="37"/>
      <c r="B299" s="38"/>
      <c r="C299" s="181" t="s">
        <v>459</v>
      </c>
      <c r="D299" s="181" t="s">
        <v>181</v>
      </c>
      <c r="E299" s="182" t="s">
        <v>428</v>
      </c>
      <c r="F299" s="183" t="s">
        <v>429</v>
      </c>
      <c r="G299" s="184" t="s">
        <v>184</v>
      </c>
      <c r="H299" s="185">
        <v>1</v>
      </c>
      <c r="I299" s="186"/>
      <c r="J299" s="187">
        <f>ROUND(I299*H299,2)</f>
        <v>0</v>
      </c>
      <c r="K299" s="183" t="s">
        <v>185</v>
      </c>
      <c r="L299" s="42"/>
      <c r="M299" s="188" t="s">
        <v>19</v>
      </c>
      <c r="N299" s="189" t="s">
        <v>48</v>
      </c>
      <c r="O299" s="67"/>
      <c r="P299" s="190">
        <f>O299*H299</f>
        <v>0</v>
      </c>
      <c r="Q299" s="190">
        <v>9.0620000000000006E-2</v>
      </c>
      <c r="R299" s="190">
        <f>Q299*H299</f>
        <v>9.0620000000000006E-2</v>
      </c>
      <c r="S299" s="190">
        <v>0</v>
      </c>
      <c r="T299" s="191">
        <f>S299*H299</f>
        <v>0</v>
      </c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R299" s="192" t="s">
        <v>186</v>
      </c>
      <c r="AT299" s="192" t="s">
        <v>181</v>
      </c>
      <c r="AU299" s="192" t="s">
        <v>86</v>
      </c>
      <c r="AY299" s="20" t="s">
        <v>179</v>
      </c>
      <c r="BE299" s="193">
        <f>IF(N299="základní",J299,0)</f>
        <v>0</v>
      </c>
      <c r="BF299" s="193">
        <f>IF(N299="snížená",J299,0)</f>
        <v>0</v>
      </c>
      <c r="BG299" s="193">
        <f>IF(N299="zákl. přenesená",J299,0)</f>
        <v>0</v>
      </c>
      <c r="BH299" s="193">
        <f>IF(N299="sníž. přenesená",J299,0)</f>
        <v>0</v>
      </c>
      <c r="BI299" s="193">
        <f>IF(N299="nulová",J299,0)</f>
        <v>0</v>
      </c>
      <c r="BJ299" s="20" t="s">
        <v>84</v>
      </c>
      <c r="BK299" s="193">
        <f>ROUND(I299*H299,2)</f>
        <v>0</v>
      </c>
      <c r="BL299" s="20" t="s">
        <v>186</v>
      </c>
      <c r="BM299" s="192" t="s">
        <v>1385</v>
      </c>
    </row>
    <row r="300" spans="1:65" s="2" customFormat="1" ht="48.75">
      <c r="A300" s="37"/>
      <c r="B300" s="38"/>
      <c r="C300" s="39"/>
      <c r="D300" s="194" t="s">
        <v>188</v>
      </c>
      <c r="E300" s="39"/>
      <c r="F300" s="195" t="s">
        <v>431</v>
      </c>
      <c r="G300" s="39"/>
      <c r="H300" s="39"/>
      <c r="I300" s="196"/>
      <c r="J300" s="39"/>
      <c r="K300" s="39"/>
      <c r="L300" s="42"/>
      <c r="M300" s="197"/>
      <c r="N300" s="198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188</v>
      </c>
      <c r="AU300" s="20" t="s">
        <v>86</v>
      </c>
    </row>
    <row r="301" spans="1:65" s="2" customFormat="1" ht="11.25">
      <c r="A301" s="37"/>
      <c r="B301" s="38"/>
      <c r="C301" s="39"/>
      <c r="D301" s="199" t="s">
        <v>190</v>
      </c>
      <c r="E301" s="39"/>
      <c r="F301" s="200" t="s">
        <v>432</v>
      </c>
      <c r="G301" s="39"/>
      <c r="H301" s="39"/>
      <c r="I301" s="196"/>
      <c r="J301" s="39"/>
      <c r="K301" s="39"/>
      <c r="L301" s="42"/>
      <c r="M301" s="197"/>
      <c r="N301" s="198"/>
      <c r="O301" s="67"/>
      <c r="P301" s="67"/>
      <c r="Q301" s="67"/>
      <c r="R301" s="67"/>
      <c r="S301" s="67"/>
      <c r="T301" s="68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T301" s="20" t="s">
        <v>190</v>
      </c>
      <c r="AU301" s="20" t="s">
        <v>86</v>
      </c>
    </row>
    <row r="302" spans="1:65" s="2" customFormat="1" ht="39">
      <c r="A302" s="37"/>
      <c r="B302" s="38"/>
      <c r="C302" s="39"/>
      <c r="D302" s="194" t="s">
        <v>433</v>
      </c>
      <c r="E302" s="39"/>
      <c r="F302" s="254" t="s">
        <v>434</v>
      </c>
      <c r="G302" s="39"/>
      <c r="H302" s="39"/>
      <c r="I302" s="196"/>
      <c r="J302" s="39"/>
      <c r="K302" s="39"/>
      <c r="L302" s="42"/>
      <c r="M302" s="197"/>
      <c r="N302" s="198"/>
      <c r="O302" s="67"/>
      <c r="P302" s="67"/>
      <c r="Q302" s="67"/>
      <c r="R302" s="67"/>
      <c r="S302" s="67"/>
      <c r="T302" s="68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T302" s="20" t="s">
        <v>433</v>
      </c>
      <c r="AU302" s="20" t="s">
        <v>86</v>
      </c>
    </row>
    <row r="303" spans="1:65" s="13" customFormat="1" ht="22.5">
      <c r="B303" s="201"/>
      <c r="C303" s="202"/>
      <c r="D303" s="194" t="s">
        <v>192</v>
      </c>
      <c r="E303" s="203" t="s">
        <v>19</v>
      </c>
      <c r="F303" s="204" t="s">
        <v>1014</v>
      </c>
      <c r="G303" s="202"/>
      <c r="H303" s="203" t="s">
        <v>19</v>
      </c>
      <c r="I303" s="205"/>
      <c r="J303" s="202"/>
      <c r="K303" s="202"/>
      <c r="L303" s="206"/>
      <c r="M303" s="207"/>
      <c r="N303" s="208"/>
      <c r="O303" s="208"/>
      <c r="P303" s="208"/>
      <c r="Q303" s="208"/>
      <c r="R303" s="208"/>
      <c r="S303" s="208"/>
      <c r="T303" s="209"/>
      <c r="AT303" s="210" t="s">
        <v>192</v>
      </c>
      <c r="AU303" s="210" t="s">
        <v>86</v>
      </c>
      <c r="AV303" s="13" t="s">
        <v>84</v>
      </c>
      <c r="AW303" s="13" t="s">
        <v>37</v>
      </c>
      <c r="AX303" s="13" t="s">
        <v>77</v>
      </c>
      <c r="AY303" s="210" t="s">
        <v>179</v>
      </c>
    </row>
    <row r="304" spans="1:65" s="13" customFormat="1" ht="22.5">
      <c r="B304" s="201"/>
      <c r="C304" s="202"/>
      <c r="D304" s="194" t="s">
        <v>192</v>
      </c>
      <c r="E304" s="203" t="s">
        <v>19</v>
      </c>
      <c r="F304" s="204" t="s">
        <v>224</v>
      </c>
      <c r="G304" s="202"/>
      <c r="H304" s="203" t="s">
        <v>19</v>
      </c>
      <c r="I304" s="205"/>
      <c r="J304" s="202"/>
      <c r="K304" s="202"/>
      <c r="L304" s="206"/>
      <c r="M304" s="207"/>
      <c r="N304" s="208"/>
      <c r="O304" s="208"/>
      <c r="P304" s="208"/>
      <c r="Q304" s="208"/>
      <c r="R304" s="208"/>
      <c r="S304" s="208"/>
      <c r="T304" s="209"/>
      <c r="AT304" s="210" t="s">
        <v>192</v>
      </c>
      <c r="AU304" s="210" t="s">
        <v>86</v>
      </c>
      <c r="AV304" s="13" t="s">
        <v>84</v>
      </c>
      <c r="AW304" s="13" t="s">
        <v>37</v>
      </c>
      <c r="AX304" s="13" t="s">
        <v>77</v>
      </c>
      <c r="AY304" s="210" t="s">
        <v>179</v>
      </c>
    </row>
    <row r="305" spans="1:65" s="13" customFormat="1" ht="22.5">
      <c r="B305" s="201"/>
      <c r="C305" s="202"/>
      <c r="D305" s="194" t="s">
        <v>192</v>
      </c>
      <c r="E305" s="203" t="s">
        <v>19</v>
      </c>
      <c r="F305" s="204" t="s">
        <v>437</v>
      </c>
      <c r="G305" s="202"/>
      <c r="H305" s="203" t="s">
        <v>19</v>
      </c>
      <c r="I305" s="205"/>
      <c r="J305" s="202"/>
      <c r="K305" s="202"/>
      <c r="L305" s="206"/>
      <c r="M305" s="207"/>
      <c r="N305" s="208"/>
      <c r="O305" s="208"/>
      <c r="P305" s="208"/>
      <c r="Q305" s="208"/>
      <c r="R305" s="208"/>
      <c r="S305" s="208"/>
      <c r="T305" s="209"/>
      <c r="AT305" s="210" t="s">
        <v>192</v>
      </c>
      <c r="AU305" s="210" t="s">
        <v>86</v>
      </c>
      <c r="AV305" s="13" t="s">
        <v>84</v>
      </c>
      <c r="AW305" s="13" t="s">
        <v>37</v>
      </c>
      <c r="AX305" s="13" t="s">
        <v>77</v>
      </c>
      <c r="AY305" s="210" t="s">
        <v>179</v>
      </c>
    </row>
    <row r="306" spans="1:65" s="14" customFormat="1" ht="11.25">
      <c r="B306" s="211"/>
      <c r="C306" s="212"/>
      <c r="D306" s="194" t="s">
        <v>192</v>
      </c>
      <c r="E306" s="213" t="s">
        <v>19</v>
      </c>
      <c r="F306" s="214" t="s">
        <v>204</v>
      </c>
      <c r="G306" s="212"/>
      <c r="H306" s="215">
        <v>1</v>
      </c>
      <c r="I306" s="216"/>
      <c r="J306" s="212"/>
      <c r="K306" s="212"/>
      <c r="L306" s="217"/>
      <c r="M306" s="218"/>
      <c r="N306" s="219"/>
      <c r="O306" s="219"/>
      <c r="P306" s="219"/>
      <c r="Q306" s="219"/>
      <c r="R306" s="219"/>
      <c r="S306" s="219"/>
      <c r="T306" s="220"/>
      <c r="AT306" s="221" t="s">
        <v>192</v>
      </c>
      <c r="AU306" s="221" t="s">
        <v>86</v>
      </c>
      <c r="AV306" s="14" t="s">
        <v>86</v>
      </c>
      <c r="AW306" s="14" t="s">
        <v>37</v>
      </c>
      <c r="AX306" s="14" t="s">
        <v>84</v>
      </c>
      <c r="AY306" s="221" t="s">
        <v>179</v>
      </c>
    </row>
    <row r="307" spans="1:65" s="2" customFormat="1" ht="24.2" customHeight="1">
      <c r="A307" s="37"/>
      <c r="B307" s="38"/>
      <c r="C307" s="244" t="s">
        <v>464</v>
      </c>
      <c r="D307" s="244" t="s">
        <v>374</v>
      </c>
      <c r="E307" s="245" t="s">
        <v>439</v>
      </c>
      <c r="F307" s="246" t="s">
        <v>440</v>
      </c>
      <c r="G307" s="247" t="s">
        <v>184</v>
      </c>
      <c r="H307" s="248">
        <v>1</v>
      </c>
      <c r="I307" s="249"/>
      <c r="J307" s="250">
        <f>ROUND(I307*H307,2)</f>
        <v>0</v>
      </c>
      <c r="K307" s="246" t="s">
        <v>441</v>
      </c>
      <c r="L307" s="251"/>
      <c r="M307" s="252" t="s">
        <v>19</v>
      </c>
      <c r="N307" s="253" t="s">
        <v>48</v>
      </c>
      <c r="O307" s="67"/>
      <c r="P307" s="190">
        <f>O307*H307</f>
        <v>0</v>
      </c>
      <c r="Q307" s="190">
        <v>0.17599999999999999</v>
      </c>
      <c r="R307" s="190">
        <f>Q307*H307</f>
        <v>0.17599999999999999</v>
      </c>
      <c r="S307" s="190">
        <v>0</v>
      </c>
      <c r="T307" s="191">
        <f>S307*H307</f>
        <v>0</v>
      </c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R307" s="192" t="s">
        <v>253</v>
      </c>
      <c r="AT307" s="192" t="s">
        <v>374</v>
      </c>
      <c r="AU307" s="192" t="s">
        <v>86</v>
      </c>
      <c r="AY307" s="20" t="s">
        <v>179</v>
      </c>
      <c r="BE307" s="193">
        <f>IF(N307="základní",J307,0)</f>
        <v>0</v>
      </c>
      <c r="BF307" s="193">
        <f>IF(N307="snížená",J307,0)</f>
        <v>0</v>
      </c>
      <c r="BG307" s="193">
        <f>IF(N307="zákl. přenesená",J307,0)</f>
        <v>0</v>
      </c>
      <c r="BH307" s="193">
        <f>IF(N307="sníž. přenesená",J307,0)</f>
        <v>0</v>
      </c>
      <c r="BI307" s="193">
        <f>IF(N307="nulová",J307,0)</f>
        <v>0</v>
      </c>
      <c r="BJ307" s="20" t="s">
        <v>84</v>
      </c>
      <c r="BK307" s="193">
        <f>ROUND(I307*H307,2)</f>
        <v>0</v>
      </c>
      <c r="BL307" s="20" t="s">
        <v>186</v>
      </c>
      <c r="BM307" s="192" t="s">
        <v>1386</v>
      </c>
    </row>
    <row r="308" spans="1:65" s="2" customFormat="1" ht="11.25">
      <c r="A308" s="37"/>
      <c r="B308" s="38"/>
      <c r="C308" s="39"/>
      <c r="D308" s="194" t="s">
        <v>188</v>
      </c>
      <c r="E308" s="39"/>
      <c r="F308" s="195" t="s">
        <v>440</v>
      </c>
      <c r="G308" s="39"/>
      <c r="H308" s="39"/>
      <c r="I308" s="196"/>
      <c r="J308" s="39"/>
      <c r="K308" s="39"/>
      <c r="L308" s="42"/>
      <c r="M308" s="197"/>
      <c r="N308" s="198"/>
      <c r="O308" s="67"/>
      <c r="P308" s="67"/>
      <c r="Q308" s="67"/>
      <c r="R308" s="67"/>
      <c r="S308" s="67"/>
      <c r="T308" s="68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T308" s="20" t="s">
        <v>188</v>
      </c>
      <c r="AU308" s="20" t="s">
        <v>86</v>
      </c>
    </row>
    <row r="309" spans="1:65" s="13" customFormat="1" ht="11.25">
      <c r="B309" s="201"/>
      <c r="C309" s="202"/>
      <c r="D309" s="194" t="s">
        <v>192</v>
      </c>
      <c r="E309" s="203" t="s">
        <v>19</v>
      </c>
      <c r="F309" s="204" t="s">
        <v>443</v>
      </c>
      <c r="G309" s="202"/>
      <c r="H309" s="203" t="s">
        <v>19</v>
      </c>
      <c r="I309" s="205"/>
      <c r="J309" s="202"/>
      <c r="K309" s="202"/>
      <c r="L309" s="206"/>
      <c r="M309" s="207"/>
      <c r="N309" s="208"/>
      <c r="O309" s="208"/>
      <c r="P309" s="208"/>
      <c r="Q309" s="208"/>
      <c r="R309" s="208"/>
      <c r="S309" s="208"/>
      <c r="T309" s="209"/>
      <c r="AT309" s="210" t="s">
        <v>192</v>
      </c>
      <c r="AU309" s="210" t="s">
        <v>86</v>
      </c>
      <c r="AV309" s="13" t="s">
        <v>84</v>
      </c>
      <c r="AW309" s="13" t="s">
        <v>37</v>
      </c>
      <c r="AX309" s="13" t="s">
        <v>77</v>
      </c>
      <c r="AY309" s="210" t="s">
        <v>179</v>
      </c>
    </row>
    <row r="310" spans="1:65" s="13" customFormat="1" ht="33.75">
      <c r="B310" s="201"/>
      <c r="C310" s="202"/>
      <c r="D310" s="194" t="s">
        <v>192</v>
      </c>
      <c r="E310" s="203" t="s">
        <v>19</v>
      </c>
      <c r="F310" s="204" t="s">
        <v>444</v>
      </c>
      <c r="G310" s="202"/>
      <c r="H310" s="203" t="s">
        <v>19</v>
      </c>
      <c r="I310" s="205"/>
      <c r="J310" s="202"/>
      <c r="K310" s="202"/>
      <c r="L310" s="206"/>
      <c r="M310" s="207"/>
      <c r="N310" s="208"/>
      <c r="O310" s="208"/>
      <c r="P310" s="208"/>
      <c r="Q310" s="208"/>
      <c r="R310" s="208"/>
      <c r="S310" s="208"/>
      <c r="T310" s="209"/>
      <c r="AT310" s="210" t="s">
        <v>192</v>
      </c>
      <c r="AU310" s="210" t="s">
        <v>86</v>
      </c>
      <c r="AV310" s="13" t="s">
        <v>84</v>
      </c>
      <c r="AW310" s="13" t="s">
        <v>37</v>
      </c>
      <c r="AX310" s="13" t="s">
        <v>77</v>
      </c>
      <c r="AY310" s="210" t="s">
        <v>179</v>
      </c>
    </row>
    <row r="311" spans="1:65" s="14" customFormat="1" ht="11.25">
      <c r="B311" s="211"/>
      <c r="C311" s="212"/>
      <c r="D311" s="194" t="s">
        <v>192</v>
      </c>
      <c r="E311" s="213" t="s">
        <v>19</v>
      </c>
      <c r="F311" s="214" t="s">
        <v>204</v>
      </c>
      <c r="G311" s="212"/>
      <c r="H311" s="215">
        <v>1</v>
      </c>
      <c r="I311" s="216"/>
      <c r="J311" s="212"/>
      <c r="K311" s="212"/>
      <c r="L311" s="217"/>
      <c r="M311" s="218"/>
      <c r="N311" s="219"/>
      <c r="O311" s="219"/>
      <c r="P311" s="219"/>
      <c r="Q311" s="219"/>
      <c r="R311" s="219"/>
      <c r="S311" s="219"/>
      <c r="T311" s="220"/>
      <c r="AT311" s="221" t="s">
        <v>192</v>
      </c>
      <c r="AU311" s="221" t="s">
        <v>86</v>
      </c>
      <c r="AV311" s="14" t="s">
        <v>86</v>
      </c>
      <c r="AW311" s="14" t="s">
        <v>37</v>
      </c>
      <c r="AX311" s="14" t="s">
        <v>84</v>
      </c>
      <c r="AY311" s="221" t="s">
        <v>179</v>
      </c>
    </row>
    <row r="312" spans="1:65" s="2" customFormat="1" ht="24.2" customHeight="1">
      <c r="A312" s="37"/>
      <c r="B312" s="38"/>
      <c r="C312" s="244" t="s">
        <v>471</v>
      </c>
      <c r="D312" s="244" t="s">
        <v>374</v>
      </c>
      <c r="E312" s="245" t="s">
        <v>447</v>
      </c>
      <c r="F312" s="246" t="s">
        <v>440</v>
      </c>
      <c r="G312" s="247" t="s">
        <v>184</v>
      </c>
      <c r="H312" s="248">
        <v>0.5</v>
      </c>
      <c r="I312" s="249"/>
      <c r="J312" s="250">
        <f>ROUND(I312*H312,2)</f>
        <v>0</v>
      </c>
      <c r="K312" s="246" t="s">
        <v>185</v>
      </c>
      <c r="L312" s="251"/>
      <c r="M312" s="252" t="s">
        <v>19</v>
      </c>
      <c r="N312" s="253" t="s">
        <v>48</v>
      </c>
      <c r="O312" s="67"/>
      <c r="P312" s="190">
        <f>O312*H312</f>
        <v>0</v>
      </c>
      <c r="Q312" s="190">
        <v>0.17599999999999999</v>
      </c>
      <c r="R312" s="190">
        <f>Q312*H312</f>
        <v>8.7999999999999995E-2</v>
      </c>
      <c r="S312" s="190">
        <v>0</v>
      </c>
      <c r="T312" s="191">
        <f>S312*H312</f>
        <v>0</v>
      </c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R312" s="192" t="s">
        <v>253</v>
      </c>
      <c r="AT312" s="192" t="s">
        <v>374</v>
      </c>
      <c r="AU312" s="192" t="s">
        <v>86</v>
      </c>
      <c r="AY312" s="20" t="s">
        <v>179</v>
      </c>
      <c r="BE312" s="193">
        <f>IF(N312="základní",J312,0)</f>
        <v>0</v>
      </c>
      <c r="BF312" s="193">
        <f>IF(N312="snížená",J312,0)</f>
        <v>0</v>
      </c>
      <c r="BG312" s="193">
        <f>IF(N312="zákl. přenesená",J312,0)</f>
        <v>0</v>
      </c>
      <c r="BH312" s="193">
        <f>IF(N312="sníž. přenesená",J312,0)</f>
        <v>0</v>
      </c>
      <c r="BI312" s="193">
        <f>IF(N312="nulová",J312,0)</f>
        <v>0</v>
      </c>
      <c r="BJ312" s="20" t="s">
        <v>84</v>
      </c>
      <c r="BK312" s="193">
        <f>ROUND(I312*H312,2)</f>
        <v>0</v>
      </c>
      <c r="BL312" s="20" t="s">
        <v>186</v>
      </c>
      <c r="BM312" s="192" t="s">
        <v>1387</v>
      </c>
    </row>
    <row r="313" spans="1:65" s="2" customFormat="1" ht="11.25">
      <c r="A313" s="37"/>
      <c r="B313" s="38"/>
      <c r="C313" s="39"/>
      <c r="D313" s="194" t="s">
        <v>188</v>
      </c>
      <c r="E313" s="39"/>
      <c r="F313" s="195" t="s">
        <v>440</v>
      </c>
      <c r="G313" s="39"/>
      <c r="H313" s="39"/>
      <c r="I313" s="196"/>
      <c r="J313" s="39"/>
      <c r="K313" s="39"/>
      <c r="L313" s="42"/>
      <c r="M313" s="197"/>
      <c r="N313" s="198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188</v>
      </c>
      <c r="AU313" s="20" t="s">
        <v>86</v>
      </c>
    </row>
    <row r="314" spans="1:65" s="13" customFormat="1" ht="22.5">
      <c r="B314" s="201"/>
      <c r="C314" s="202"/>
      <c r="D314" s="194" t="s">
        <v>192</v>
      </c>
      <c r="E314" s="203" t="s">
        <v>19</v>
      </c>
      <c r="F314" s="204" t="s">
        <v>449</v>
      </c>
      <c r="G314" s="202"/>
      <c r="H314" s="203" t="s">
        <v>19</v>
      </c>
      <c r="I314" s="205"/>
      <c r="J314" s="202"/>
      <c r="K314" s="202"/>
      <c r="L314" s="206"/>
      <c r="M314" s="207"/>
      <c r="N314" s="208"/>
      <c r="O314" s="208"/>
      <c r="P314" s="208"/>
      <c r="Q314" s="208"/>
      <c r="R314" s="208"/>
      <c r="S314" s="208"/>
      <c r="T314" s="209"/>
      <c r="AT314" s="210" t="s">
        <v>192</v>
      </c>
      <c r="AU314" s="210" t="s">
        <v>86</v>
      </c>
      <c r="AV314" s="13" t="s">
        <v>84</v>
      </c>
      <c r="AW314" s="13" t="s">
        <v>37</v>
      </c>
      <c r="AX314" s="13" t="s">
        <v>77</v>
      </c>
      <c r="AY314" s="210" t="s">
        <v>179</v>
      </c>
    </row>
    <row r="315" spans="1:65" s="13" customFormat="1" ht="22.5">
      <c r="B315" s="201"/>
      <c r="C315" s="202"/>
      <c r="D315" s="194" t="s">
        <v>192</v>
      </c>
      <c r="E315" s="203" t="s">
        <v>19</v>
      </c>
      <c r="F315" s="204" t="s">
        <v>468</v>
      </c>
      <c r="G315" s="202"/>
      <c r="H315" s="203" t="s">
        <v>19</v>
      </c>
      <c r="I315" s="205"/>
      <c r="J315" s="202"/>
      <c r="K315" s="202"/>
      <c r="L315" s="206"/>
      <c r="M315" s="207"/>
      <c r="N315" s="208"/>
      <c r="O315" s="208"/>
      <c r="P315" s="208"/>
      <c r="Q315" s="208"/>
      <c r="R315" s="208"/>
      <c r="S315" s="208"/>
      <c r="T315" s="209"/>
      <c r="AT315" s="210" t="s">
        <v>192</v>
      </c>
      <c r="AU315" s="210" t="s">
        <v>86</v>
      </c>
      <c r="AV315" s="13" t="s">
        <v>84</v>
      </c>
      <c r="AW315" s="13" t="s">
        <v>37</v>
      </c>
      <c r="AX315" s="13" t="s">
        <v>77</v>
      </c>
      <c r="AY315" s="210" t="s">
        <v>179</v>
      </c>
    </row>
    <row r="316" spans="1:65" s="14" customFormat="1" ht="11.25">
      <c r="B316" s="211"/>
      <c r="C316" s="212"/>
      <c r="D316" s="194" t="s">
        <v>192</v>
      </c>
      <c r="E316" s="213" t="s">
        <v>19</v>
      </c>
      <c r="F316" s="214" t="s">
        <v>469</v>
      </c>
      <c r="G316" s="212"/>
      <c r="H316" s="215">
        <v>0.5</v>
      </c>
      <c r="I316" s="216"/>
      <c r="J316" s="212"/>
      <c r="K316" s="212"/>
      <c r="L316" s="217"/>
      <c r="M316" s="218"/>
      <c r="N316" s="219"/>
      <c r="O316" s="219"/>
      <c r="P316" s="219"/>
      <c r="Q316" s="219"/>
      <c r="R316" s="219"/>
      <c r="S316" s="219"/>
      <c r="T316" s="220"/>
      <c r="AT316" s="221" t="s">
        <v>192</v>
      </c>
      <c r="AU316" s="221" t="s">
        <v>86</v>
      </c>
      <c r="AV316" s="14" t="s">
        <v>86</v>
      </c>
      <c r="AW316" s="14" t="s">
        <v>37</v>
      </c>
      <c r="AX316" s="14" t="s">
        <v>84</v>
      </c>
      <c r="AY316" s="221" t="s">
        <v>179</v>
      </c>
    </row>
    <row r="317" spans="1:65" s="12" customFormat="1" ht="22.9" customHeight="1">
      <c r="B317" s="165"/>
      <c r="C317" s="166"/>
      <c r="D317" s="167" t="s">
        <v>76</v>
      </c>
      <c r="E317" s="179" t="s">
        <v>263</v>
      </c>
      <c r="F317" s="179" t="s">
        <v>470</v>
      </c>
      <c r="G317" s="166"/>
      <c r="H317" s="166"/>
      <c r="I317" s="169"/>
      <c r="J317" s="180">
        <f>BK317</f>
        <v>0</v>
      </c>
      <c r="K317" s="166"/>
      <c r="L317" s="171"/>
      <c r="M317" s="172"/>
      <c r="N317" s="173"/>
      <c r="O317" s="173"/>
      <c r="P317" s="174">
        <f>SUM(P318:P337)</f>
        <v>0</v>
      </c>
      <c r="Q317" s="173"/>
      <c r="R317" s="174">
        <f>SUM(R318:R337)</f>
        <v>0.43147999999999997</v>
      </c>
      <c r="S317" s="173"/>
      <c r="T317" s="175">
        <f>SUM(T318:T337)</f>
        <v>0</v>
      </c>
      <c r="AR317" s="176" t="s">
        <v>84</v>
      </c>
      <c r="AT317" s="177" t="s">
        <v>76</v>
      </c>
      <c r="AU317" s="177" t="s">
        <v>84</v>
      </c>
      <c r="AY317" s="176" t="s">
        <v>179</v>
      </c>
      <c r="BK317" s="178">
        <f>SUM(BK318:BK337)</f>
        <v>0</v>
      </c>
    </row>
    <row r="318" spans="1:65" s="2" customFormat="1" ht="24.2" customHeight="1">
      <c r="A318" s="37"/>
      <c r="B318" s="38"/>
      <c r="C318" s="181" t="s">
        <v>478</v>
      </c>
      <c r="D318" s="181" t="s">
        <v>181</v>
      </c>
      <c r="E318" s="182" t="s">
        <v>472</v>
      </c>
      <c r="F318" s="183" t="s">
        <v>473</v>
      </c>
      <c r="G318" s="184" t="s">
        <v>184</v>
      </c>
      <c r="H318" s="185">
        <v>175</v>
      </c>
      <c r="I318" s="186"/>
      <c r="J318" s="187">
        <f>ROUND(I318*H318,2)</f>
        <v>0</v>
      </c>
      <c r="K318" s="183" t="s">
        <v>474</v>
      </c>
      <c r="L318" s="42"/>
      <c r="M318" s="188" t="s">
        <v>19</v>
      </c>
      <c r="N318" s="189" t="s">
        <v>48</v>
      </c>
      <c r="O318" s="67"/>
      <c r="P318" s="190">
        <f>O318*H318</f>
        <v>0</v>
      </c>
      <c r="Q318" s="190">
        <v>0</v>
      </c>
      <c r="R318" s="190">
        <f>Q318*H318</f>
        <v>0</v>
      </c>
      <c r="S318" s="190">
        <v>0</v>
      </c>
      <c r="T318" s="191">
        <f>S318*H318</f>
        <v>0</v>
      </c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R318" s="192" t="s">
        <v>186</v>
      </c>
      <c r="AT318" s="192" t="s">
        <v>181</v>
      </c>
      <c r="AU318" s="192" t="s">
        <v>86</v>
      </c>
      <c r="AY318" s="20" t="s">
        <v>179</v>
      </c>
      <c r="BE318" s="193">
        <f>IF(N318="základní",J318,0)</f>
        <v>0</v>
      </c>
      <c r="BF318" s="193">
        <f>IF(N318="snížená",J318,0)</f>
        <v>0</v>
      </c>
      <c r="BG318" s="193">
        <f>IF(N318="zákl. přenesená",J318,0)</f>
        <v>0</v>
      </c>
      <c r="BH318" s="193">
        <f>IF(N318="sníž. přenesená",J318,0)</f>
        <v>0</v>
      </c>
      <c r="BI318" s="193">
        <f>IF(N318="nulová",J318,0)</f>
        <v>0</v>
      </c>
      <c r="BJ318" s="20" t="s">
        <v>84</v>
      </c>
      <c r="BK318" s="193">
        <f>ROUND(I318*H318,2)</f>
        <v>0</v>
      </c>
      <c r="BL318" s="20" t="s">
        <v>186</v>
      </c>
      <c r="BM318" s="192" t="s">
        <v>1388</v>
      </c>
    </row>
    <row r="319" spans="1:65" s="2" customFormat="1" ht="11.25">
      <c r="A319" s="37"/>
      <c r="B319" s="38"/>
      <c r="C319" s="39"/>
      <c r="D319" s="194" t="s">
        <v>188</v>
      </c>
      <c r="E319" s="39"/>
      <c r="F319" s="195" t="s">
        <v>473</v>
      </c>
      <c r="G319" s="39"/>
      <c r="H319" s="39"/>
      <c r="I319" s="196"/>
      <c r="J319" s="39"/>
      <c r="K319" s="39"/>
      <c r="L319" s="42"/>
      <c r="M319" s="197"/>
      <c r="N319" s="198"/>
      <c r="O319" s="67"/>
      <c r="P319" s="67"/>
      <c r="Q319" s="67"/>
      <c r="R319" s="67"/>
      <c r="S319" s="67"/>
      <c r="T319" s="68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T319" s="20" t="s">
        <v>188</v>
      </c>
      <c r="AU319" s="20" t="s">
        <v>86</v>
      </c>
    </row>
    <row r="320" spans="1:65" s="13" customFormat="1" ht="11.25">
      <c r="B320" s="201"/>
      <c r="C320" s="202"/>
      <c r="D320" s="194" t="s">
        <v>192</v>
      </c>
      <c r="E320" s="203" t="s">
        <v>19</v>
      </c>
      <c r="F320" s="204" t="s">
        <v>476</v>
      </c>
      <c r="G320" s="202"/>
      <c r="H320" s="203" t="s">
        <v>19</v>
      </c>
      <c r="I320" s="205"/>
      <c r="J320" s="202"/>
      <c r="K320" s="202"/>
      <c r="L320" s="206"/>
      <c r="M320" s="207"/>
      <c r="N320" s="208"/>
      <c r="O320" s="208"/>
      <c r="P320" s="208"/>
      <c r="Q320" s="208"/>
      <c r="R320" s="208"/>
      <c r="S320" s="208"/>
      <c r="T320" s="209"/>
      <c r="AT320" s="210" t="s">
        <v>192</v>
      </c>
      <c r="AU320" s="210" t="s">
        <v>86</v>
      </c>
      <c r="AV320" s="13" t="s">
        <v>84</v>
      </c>
      <c r="AW320" s="13" t="s">
        <v>37</v>
      </c>
      <c r="AX320" s="13" t="s">
        <v>77</v>
      </c>
      <c r="AY320" s="210" t="s">
        <v>179</v>
      </c>
    </row>
    <row r="321" spans="1:65" s="14" customFormat="1" ht="11.25">
      <c r="B321" s="211"/>
      <c r="C321" s="212"/>
      <c r="D321" s="194" t="s">
        <v>192</v>
      </c>
      <c r="E321" s="213" t="s">
        <v>19</v>
      </c>
      <c r="F321" s="214" t="s">
        <v>1457</v>
      </c>
      <c r="G321" s="212"/>
      <c r="H321" s="215">
        <v>175</v>
      </c>
      <c r="I321" s="216"/>
      <c r="J321" s="212"/>
      <c r="K321" s="212"/>
      <c r="L321" s="217"/>
      <c r="M321" s="218"/>
      <c r="N321" s="219"/>
      <c r="O321" s="219"/>
      <c r="P321" s="219"/>
      <c r="Q321" s="219"/>
      <c r="R321" s="219"/>
      <c r="S321" s="219"/>
      <c r="T321" s="220"/>
      <c r="AT321" s="221" t="s">
        <v>192</v>
      </c>
      <c r="AU321" s="221" t="s">
        <v>86</v>
      </c>
      <c r="AV321" s="14" t="s">
        <v>86</v>
      </c>
      <c r="AW321" s="14" t="s">
        <v>37</v>
      </c>
      <c r="AX321" s="14" t="s">
        <v>84</v>
      </c>
      <c r="AY321" s="221" t="s">
        <v>179</v>
      </c>
    </row>
    <row r="322" spans="1:65" s="2" customFormat="1" ht="33" customHeight="1">
      <c r="A322" s="37"/>
      <c r="B322" s="38"/>
      <c r="C322" s="181" t="s">
        <v>486</v>
      </c>
      <c r="D322" s="181" t="s">
        <v>181</v>
      </c>
      <c r="E322" s="182" t="s">
        <v>479</v>
      </c>
      <c r="F322" s="183" t="s">
        <v>480</v>
      </c>
      <c r="G322" s="184" t="s">
        <v>216</v>
      </c>
      <c r="H322" s="185">
        <v>2</v>
      </c>
      <c r="I322" s="186"/>
      <c r="J322" s="187">
        <f>ROUND(I322*H322,2)</f>
        <v>0</v>
      </c>
      <c r="K322" s="183" t="s">
        <v>185</v>
      </c>
      <c r="L322" s="42"/>
      <c r="M322" s="188" t="s">
        <v>19</v>
      </c>
      <c r="N322" s="189" t="s">
        <v>48</v>
      </c>
      <c r="O322" s="67"/>
      <c r="P322" s="190">
        <f>O322*H322</f>
        <v>0</v>
      </c>
      <c r="Q322" s="190">
        <v>0.16849</v>
      </c>
      <c r="R322" s="190">
        <f>Q322*H322</f>
        <v>0.33698</v>
      </c>
      <c r="S322" s="190">
        <v>0</v>
      </c>
      <c r="T322" s="191">
        <f>S322*H322</f>
        <v>0</v>
      </c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R322" s="192" t="s">
        <v>186</v>
      </c>
      <c r="AT322" s="192" t="s">
        <v>181</v>
      </c>
      <c r="AU322" s="192" t="s">
        <v>86</v>
      </c>
      <c r="AY322" s="20" t="s">
        <v>179</v>
      </c>
      <c r="BE322" s="193">
        <f>IF(N322="základní",J322,0)</f>
        <v>0</v>
      </c>
      <c r="BF322" s="193">
        <f>IF(N322="snížená",J322,0)</f>
        <v>0</v>
      </c>
      <c r="BG322" s="193">
        <f>IF(N322="zákl. přenesená",J322,0)</f>
        <v>0</v>
      </c>
      <c r="BH322" s="193">
        <f>IF(N322="sníž. přenesená",J322,0)</f>
        <v>0</v>
      </c>
      <c r="BI322" s="193">
        <f>IF(N322="nulová",J322,0)</f>
        <v>0</v>
      </c>
      <c r="BJ322" s="20" t="s">
        <v>84</v>
      </c>
      <c r="BK322" s="193">
        <f>ROUND(I322*H322,2)</f>
        <v>0</v>
      </c>
      <c r="BL322" s="20" t="s">
        <v>186</v>
      </c>
      <c r="BM322" s="192" t="s">
        <v>1292</v>
      </c>
    </row>
    <row r="323" spans="1:65" s="2" customFormat="1" ht="29.25">
      <c r="A323" s="37"/>
      <c r="B323" s="38"/>
      <c r="C323" s="39"/>
      <c r="D323" s="194" t="s">
        <v>188</v>
      </c>
      <c r="E323" s="39"/>
      <c r="F323" s="195" t="s">
        <v>482</v>
      </c>
      <c r="G323" s="39"/>
      <c r="H323" s="39"/>
      <c r="I323" s="196"/>
      <c r="J323" s="39"/>
      <c r="K323" s="39"/>
      <c r="L323" s="42"/>
      <c r="M323" s="197"/>
      <c r="N323" s="198"/>
      <c r="O323" s="67"/>
      <c r="P323" s="67"/>
      <c r="Q323" s="67"/>
      <c r="R323" s="67"/>
      <c r="S323" s="67"/>
      <c r="T323" s="68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T323" s="20" t="s">
        <v>188</v>
      </c>
      <c r="AU323" s="20" t="s">
        <v>86</v>
      </c>
    </row>
    <row r="324" spans="1:65" s="2" customFormat="1" ht="11.25">
      <c r="A324" s="37"/>
      <c r="B324" s="38"/>
      <c r="C324" s="39"/>
      <c r="D324" s="199" t="s">
        <v>190</v>
      </c>
      <c r="E324" s="39"/>
      <c r="F324" s="200" t="s">
        <v>483</v>
      </c>
      <c r="G324" s="39"/>
      <c r="H324" s="39"/>
      <c r="I324" s="196"/>
      <c r="J324" s="39"/>
      <c r="K324" s="39"/>
      <c r="L324" s="42"/>
      <c r="M324" s="197"/>
      <c r="N324" s="198"/>
      <c r="O324" s="67"/>
      <c r="P324" s="67"/>
      <c r="Q324" s="67"/>
      <c r="R324" s="67"/>
      <c r="S324" s="67"/>
      <c r="T324" s="68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T324" s="20" t="s">
        <v>190</v>
      </c>
      <c r="AU324" s="20" t="s">
        <v>86</v>
      </c>
    </row>
    <row r="325" spans="1:65" s="13" customFormat="1" ht="11.25">
      <c r="B325" s="201"/>
      <c r="C325" s="202"/>
      <c r="D325" s="194" t="s">
        <v>192</v>
      </c>
      <c r="E325" s="203" t="s">
        <v>19</v>
      </c>
      <c r="F325" s="204" t="s">
        <v>1013</v>
      </c>
      <c r="G325" s="202"/>
      <c r="H325" s="203" t="s">
        <v>19</v>
      </c>
      <c r="I325" s="205"/>
      <c r="J325" s="202"/>
      <c r="K325" s="202"/>
      <c r="L325" s="206"/>
      <c r="M325" s="207"/>
      <c r="N325" s="208"/>
      <c r="O325" s="208"/>
      <c r="P325" s="208"/>
      <c r="Q325" s="208"/>
      <c r="R325" s="208"/>
      <c r="S325" s="208"/>
      <c r="T325" s="209"/>
      <c r="AT325" s="210" t="s">
        <v>192</v>
      </c>
      <c r="AU325" s="210" t="s">
        <v>86</v>
      </c>
      <c r="AV325" s="13" t="s">
        <v>84</v>
      </c>
      <c r="AW325" s="13" t="s">
        <v>37</v>
      </c>
      <c r="AX325" s="13" t="s">
        <v>77</v>
      </c>
      <c r="AY325" s="210" t="s">
        <v>179</v>
      </c>
    </row>
    <row r="326" spans="1:65" s="13" customFormat="1" ht="22.5">
      <c r="B326" s="201"/>
      <c r="C326" s="202"/>
      <c r="D326" s="194" t="s">
        <v>192</v>
      </c>
      <c r="E326" s="203" t="s">
        <v>19</v>
      </c>
      <c r="F326" s="204" t="s">
        <v>224</v>
      </c>
      <c r="G326" s="202"/>
      <c r="H326" s="203" t="s">
        <v>19</v>
      </c>
      <c r="I326" s="205"/>
      <c r="J326" s="202"/>
      <c r="K326" s="202"/>
      <c r="L326" s="206"/>
      <c r="M326" s="207"/>
      <c r="N326" s="208"/>
      <c r="O326" s="208"/>
      <c r="P326" s="208"/>
      <c r="Q326" s="208"/>
      <c r="R326" s="208"/>
      <c r="S326" s="208"/>
      <c r="T326" s="209"/>
      <c r="AT326" s="210" t="s">
        <v>192</v>
      </c>
      <c r="AU326" s="210" t="s">
        <v>86</v>
      </c>
      <c r="AV326" s="13" t="s">
        <v>84</v>
      </c>
      <c r="AW326" s="13" t="s">
        <v>37</v>
      </c>
      <c r="AX326" s="13" t="s">
        <v>77</v>
      </c>
      <c r="AY326" s="210" t="s">
        <v>179</v>
      </c>
    </row>
    <row r="327" spans="1:65" s="13" customFormat="1" ht="22.5">
      <c r="B327" s="201"/>
      <c r="C327" s="202"/>
      <c r="D327" s="194" t="s">
        <v>192</v>
      </c>
      <c r="E327" s="203" t="s">
        <v>19</v>
      </c>
      <c r="F327" s="204" t="s">
        <v>485</v>
      </c>
      <c r="G327" s="202"/>
      <c r="H327" s="203" t="s">
        <v>19</v>
      </c>
      <c r="I327" s="205"/>
      <c r="J327" s="202"/>
      <c r="K327" s="202"/>
      <c r="L327" s="206"/>
      <c r="M327" s="207"/>
      <c r="N327" s="208"/>
      <c r="O327" s="208"/>
      <c r="P327" s="208"/>
      <c r="Q327" s="208"/>
      <c r="R327" s="208"/>
      <c r="S327" s="208"/>
      <c r="T327" s="209"/>
      <c r="AT327" s="210" t="s">
        <v>192</v>
      </c>
      <c r="AU327" s="210" t="s">
        <v>86</v>
      </c>
      <c r="AV327" s="13" t="s">
        <v>84</v>
      </c>
      <c r="AW327" s="13" t="s">
        <v>37</v>
      </c>
      <c r="AX327" s="13" t="s">
        <v>77</v>
      </c>
      <c r="AY327" s="210" t="s">
        <v>179</v>
      </c>
    </row>
    <row r="328" spans="1:65" s="14" customFormat="1" ht="11.25">
      <c r="B328" s="211"/>
      <c r="C328" s="212"/>
      <c r="D328" s="194" t="s">
        <v>192</v>
      </c>
      <c r="E328" s="213" t="s">
        <v>19</v>
      </c>
      <c r="F328" s="214" t="s">
        <v>222</v>
      </c>
      <c r="G328" s="212"/>
      <c r="H328" s="215">
        <v>2</v>
      </c>
      <c r="I328" s="216"/>
      <c r="J328" s="212"/>
      <c r="K328" s="212"/>
      <c r="L328" s="217"/>
      <c r="M328" s="218"/>
      <c r="N328" s="219"/>
      <c r="O328" s="219"/>
      <c r="P328" s="219"/>
      <c r="Q328" s="219"/>
      <c r="R328" s="219"/>
      <c r="S328" s="219"/>
      <c r="T328" s="220"/>
      <c r="AT328" s="221" t="s">
        <v>192</v>
      </c>
      <c r="AU328" s="221" t="s">
        <v>86</v>
      </c>
      <c r="AV328" s="14" t="s">
        <v>86</v>
      </c>
      <c r="AW328" s="14" t="s">
        <v>37</v>
      </c>
      <c r="AX328" s="14" t="s">
        <v>84</v>
      </c>
      <c r="AY328" s="221" t="s">
        <v>179</v>
      </c>
    </row>
    <row r="329" spans="1:65" s="2" customFormat="1" ht="16.5" customHeight="1">
      <c r="A329" s="37"/>
      <c r="B329" s="38"/>
      <c r="C329" s="244" t="s">
        <v>491</v>
      </c>
      <c r="D329" s="244" t="s">
        <v>374</v>
      </c>
      <c r="E329" s="245" t="s">
        <v>487</v>
      </c>
      <c r="F329" s="246" t="s">
        <v>488</v>
      </c>
      <c r="G329" s="247" t="s">
        <v>216</v>
      </c>
      <c r="H329" s="248">
        <v>2.1</v>
      </c>
      <c r="I329" s="249"/>
      <c r="J329" s="250">
        <f>ROUND(I329*H329,2)</f>
        <v>0</v>
      </c>
      <c r="K329" s="246" t="s">
        <v>185</v>
      </c>
      <c r="L329" s="251"/>
      <c r="M329" s="252" t="s">
        <v>19</v>
      </c>
      <c r="N329" s="253" t="s">
        <v>48</v>
      </c>
      <c r="O329" s="67"/>
      <c r="P329" s="190">
        <f>O329*H329</f>
        <v>0</v>
      </c>
      <c r="Q329" s="190">
        <v>4.4999999999999998E-2</v>
      </c>
      <c r="R329" s="190">
        <f>Q329*H329</f>
        <v>9.4500000000000001E-2</v>
      </c>
      <c r="S329" s="190">
        <v>0</v>
      </c>
      <c r="T329" s="191">
        <f>S329*H329</f>
        <v>0</v>
      </c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R329" s="192" t="s">
        <v>253</v>
      </c>
      <c r="AT329" s="192" t="s">
        <v>374</v>
      </c>
      <c r="AU329" s="192" t="s">
        <v>86</v>
      </c>
      <c r="AY329" s="20" t="s">
        <v>179</v>
      </c>
      <c r="BE329" s="193">
        <f>IF(N329="základní",J329,0)</f>
        <v>0</v>
      </c>
      <c r="BF329" s="193">
        <f>IF(N329="snížená",J329,0)</f>
        <v>0</v>
      </c>
      <c r="BG329" s="193">
        <f>IF(N329="zákl. přenesená",J329,0)</f>
        <v>0</v>
      </c>
      <c r="BH329" s="193">
        <f>IF(N329="sníž. přenesená",J329,0)</f>
        <v>0</v>
      </c>
      <c r="BI329" s="193">
        <f>IF(N329="nulová",J329,0)</f>
        <v>0</v>
      </c>
      <c r="BJ329" s="20" t="s">
        <v>84</v>
      </c>
      <c r="BK329" s="193">
        <f>ROUND(I329*H329,2)</f>
        <v>0</v>
      </c>
      <c r="BL329" s="20" t="s">
        <v>186</v>
      </c>
      <c r="BM329" s="192" t="s">
        <v>1293</v>
      </c>
    </row>
    <row r="330" spans="1:65" s="2" customFormat="1" ht="11.25">
      <c r="A330" s="37"/>
      <c r="B330" s="38"/>
      <c r="C330" s="39"/>
      <c r="D330" s="194" t="s">
        <v>188</v>
      </c>
      <c r="E330" s="39"/>
      <c r="F330" s="195" t="s">
        <v>488</v>
      </c>
      <c r="G330" s="39"/>
      <c r="H330" s="39"/>
      <c r="I330" s="196"/>
      <c r="J330" s="39"/>
      <c r="K330" s="39"/>
      <c r="L330" s="42"/>
      <c r="M330" s="197"/>
      <c r="N330" s="198"/>
      <c r="O330" s="67"/>
      <c r="P330" s="67"/>
      <c r="Q330" s="67"/>
      <c r="R330" s="67"/>
      <c r="S330" s="67"/>
      <c r="T330" s="68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T330" s="20" t="s">
        <v>188</v>
      </c>
      <c r="AU330" s="20" t="s">
        <v>86</v>
      </c>
    </row>
    <row r="331" spans="1:65" s="14" customFormat="1" ht="11.25">
      <c r="B331" s="211"/>
      <c r="C331" s="212"/>
      <c r="D331" s="194" t="s">
        <v>192</v>
      </c>
      <c r="E331" s="212"/>
      <c r="F331" s="214" t="s">
        <v>826</v>
      </c>
      <c r="G331" s="212"/>
      <c r="H331" s="215">
        <v>2.1</v>
      </c>
      <c r="I331" s="216"/>
      <c r="J331" s="212"/>
      <c r="K331" s="212"/>
      <c r="L331" s="217"/>
      <c r="M331" s="218"/>
      <c r="N331" s="219"/>
      <c r="O331" s="219"/>
      <c r="P331" s="219"/>
      <c r="Q331" s="219"/>
      <c r="R331" s="219"/>
      <c r="S331" s="219"/>
      <c r="T331" s="220"/>
      <c r="AT331" s="221" t="s">
        <v>192</v>
      </c>
      <c r="AU331" s="221" t="s">
        <v>86</v>
      </c>
      <c r="AV331" s="14" t="s">
        <v>86</v>
      </c>
      <c r="AW331" s="14" t="s">
        <v>4</v>
      </c>
      <c r="AX331" s="14" t="s">
        <v>84</v>
      </c>
      <c r="AY331" s="221" t="s">
        <v>179</v>
      </c>
    </row>
    <row r="332" spans="1:65" s="2" customFormat="1" ht="33" customHeight="1">
      <c r="A332" s="37"/>
      <c r="B332" s="38"/>
      <c r="C332" s="181" t="s">
        <v>499</v>
      </c>
      <c r="D332" s="181" t="s">
        <v>181</v>
      </c>
      <c r="E332" s="182" t="s">
        <v>500</v>
      </c>
      <c r="F332" s="183" t="s">
        <v>501</v>
      </c>
      <c r="G332" s="184" t="s">
        <v>184</v>
      </c>
      <c r="H332" s="185">
        <v>1</v>
      </c>
      <c r="I332" s="186"/>
      <c r="J332" s="187">
        <f>ROUND(I332*H332,2)</f>
        <v>0</v>
      </c>
      <c r="K332" s="183" t="s">
        <v>185</v>
      </c>
      <c r="L332" s="42"/>
      <c r="M332" s="188" t="s">
        <v>19</v>
      </c>
      <c r="N332" s="189" t="s">
        <v>48</v>
      </c>
      <c r="O332" s="67"/>
      <c r="P332" s="190">
        <f>O332*H332</f>
        <v>0</v>
      </c>
      <c r="Q332" s="190">
        <v>0</v>
      </c>
      <c r="R332" s="190">
        <f>Q332*H332</f>
        <v>0</v>
      </c>
      <c r="S332" s="190">
        <v>0</v>
      </c>
      <c r="T332" s="191">
        <f>S332*H332</f>
        <v>0</v>
      </c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R332" s="192" t="s">
        <v>186</v>
      </c>
      <c r="AT332" s="192" t="s">
        <v>181</v>
      </c>
      <c r="AU332" s="192" t="s">
        <v>86</v>
      </c>
      <c r="AY332" s="20" t="s">
        <v>179</v>
      </c>
      <c r="BE332" s="193">
        <f>IF(N332="základní",J332,0)</f>
        <v>0</v>
      </c>
      <c r="BF332" s="193">
        <f>IF(N332="snížená",J332,0)</f>
        <v>0</v>
      </c>
      <c r="BG332" s="193">
        <f>IF(N332="zákl. přenesená",J332,0)</f>
        <v>0</v>
      </c>
      <c r="BH332" s="193">
        <f>IF(N332="sníž. přenesená",J332,0)</f>
        <v>0</v>
      </c>
      <c r="BI332" s="193">
        <f>IF(N332="nulová",J332,0)</f>
        <v>0</v>
      </c>
      <c r="BJ332" s="20" t="s">
        <v>84</v>
      </c>
      <c r="BK332" s="193">
        <f>ROUND(I332*H332,2)</f>
        <v>0</v>
      </c>
      <c r="BL332" s="20" t="s">
        <v>186</v>
      </c>
      <c r="BM332" s="192" t="s">
        <v>1390</v>
      </c>
    </row>
    <row r="333" spans="1:65" s="2" customFormat="1" ht="48.75">
      <c r="A333" s="37"/>
      <c r="B333" s="38"/>
      <c r="C333" s="39"/>
      <c r="D333" s="194" t="s">
        <v>188</v>
      </c>
      <c r="E333" s="39"/>
      <c r="F333" s="195" t="s">
        <v>503</v>
      </c>
      <c r="G333" s="39"/>
      <c r="H333" s="39"/>
      <c r="I333" s="196"/>
      <c r="J333" s="39"/>
      <c r="K333" s="39"/>
      <c r="L333" s="42"/>
      <c r="M333" s="197"/>
      <c r="N333" s="198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188</v>
      </c>
      <c r="AU333" s="20" t="s">
        <v>86</v>
      </c>
    </row>
    <row r="334" spans="1:65" s="2" customFormat="1" ht="11.25">
      <c r="A334" s="37"/>
      <c r="B334" s="38"/>
      <c r="C334" s="39"/>
      <c r="D334" s="199" t="s">
        <v>190</v>
      </c>
      <c r="E334" s="39"/>
      <c r="F334" s="200" t="s">
        <v>504</v>
      </c>
      <c r="G334" s="39"/>
      <c r="H334" s="39"/>
      <c r="I334" s="196"/>
      <c r="J334" s="39"/>
      <c r="K334" s="39"/>
      <c r="L334" s="42"/>
      <c r="M334" s="197"/>
      <c r="N334" s="198"/>
      <c r="O334" s="67"/>
      <c r="P334" s="67"/>
      <c r="Q334" s="67"/>
      <c r="R334" s="67"/>
      <c r="S334" s="67"/>
      <c r="T334" s="68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T334" s="20" t="s">
        <v>190</v>
      </c>
      <c r="AU334" s="20" t="s">
        <v>86</v>
      </c>
    </row>
    <row r="335" spans="1:65" s="13" customFormat="1" ht="22.5">
      <c r="B335" s="201"/>
      <c r="C335" s="202"/>
      <c r="D335" s="194" t="s">
        <v>192</v>
      </c>
      <c r="E335" s="203" t="s">
        <v>19</v>
      </c>
      <c r="F335" s="204" t="s">
        <v>1093</v>
      </c>
      <c r="G335" s="202"/>
      <c r="H335" s="203" t="s">
        <v>19</v>
      </c>
      <c r="I335" s="205"/>
      <c r="J335" s="202"/>
      <c r="K335" s="202"/>
      <c r="L335" s="206"/>
      <c r="M335" s="207"/>
      <c r="N335" s="208"/>
      <c r="O335" s="208"/>
      <c r="P335" s="208"/>
      <c r="Q335" s="208"/>
      <c r="R335" s="208"/>
      <c r="S335" s="208"/>
      <c r="T335" s="209"/>
      <c r="AT335" s="210" t="s">
        <v>192</v>
      </c>
      <c r="AU335" s="210" t="s">
        <v>86</v>
      </c>
      <c r="AV335" s="13" t="s">
        <v>84</v>
      </c>
      <c r="AW335" s="13" t="s">
        <v>37</v>
      </c>
      <c r="AX335" s="13" t="s">
        <v>77</v>
      </c>
      <c r="AY335" s="210" t="s">
        <v>179</v>
      </c>
    </row>
    <row r="336" spans="1:65" s="13" customFormat="1" ht="22.5">
      <c r="B336" s="201"/>
      <c r="C336" s="202"/>
      <c r="D336" s="194" t="s">
        <v>192</v>
      </c>
      <c r="E336" s="203" t="s">
        <v>19</v>
      </c>
      <c r="F336" s="204" t="s">
        <v>224</v>
      </c>
      <c r="G336" s="202"/>
      <c r="H336" s="203" t="s">
        <v>19</v>
      </c>
      <c r="I336" s="205"/>
      <c r="J336" s="202"/>
      <c r="K336" s="202"/>
      <c r="L336" s="206"/>
      <c r="M336" s="207"/>
      <c r="N336" s="208"/>
      <c r="O336" s="208"/>
      <c r="P336" s="208"/>
      <c r="Q336" s="208"/>
      <c r="R336" s="208"/>
      <c r="S336" s="208"/>
      <c r="T336" s="209"/>
      <c r="AT336" s="210" t="s">
        <v>192</v>
      </c>
      <c r="AU336" s="210" t="s">
        <v>86</v>
      </c>
      <c r="AV336" s="13" t="s">
        <v>84</v>
      </c>
      <c r="AW336" s="13" t="s">
        <v>37</v>
      </c>
      <c r="AX336" s="13" t="s">
        <v>77</v>
      </c>
      <c r="AY336" s="210" t="s">
        <v>179</v>
      </c>
    </row>
    <row r="337" spans="1:65" s="14" customFormat="1" ht="11.25">
      <c r="B337" s="211"/>
      <c r="C337" s="212"/>
      <c r="D337" s="194" t="s">
        <v>192</v>
      </c>
      <c r="E337" s="213" t="s">
        <v>19</v>
      </c>
      <c r="F337" s="214" t="s">
        <v>204</v>
      </c>
      <c r="G337" s="212"/>
      <c r="H337" s="215">
        <v>1</v>
      </c>
      <c r="I337" s="216"/>
      <c r="J337" s="212"/>
      <c r="K337" s="212"/>
      <c r="L337" s="217"/>
      <c r="M337" s="218"/>
      <c r="N337" s="219"/>
      <c r="O337" s="219"/>
      <c r="P337" s="219"/>
      <c r="Q337" s="219"/>
      <c r="R337" s="219"/>
      <c r="S337" s="219"/>
      <c r="T337" s="220"/>
      <c r="AT337" s="221" t="s">
        <v>192</v>
      </c>
      <c r="AU337" s="221" t="s">
        <v>86</v>
      </c>
      <c r="AV337" s="14" t="s">
        <v>86</v>
      </c>
      <c r="AW337" s="14" t="s">
        <v>37</v>
      </c>
      <c r="AX337" s="14" t="s">
        <v>84</v>
      </c>
      <c r="AY337" s="221" t="s">
        <v>179</v>
      </c>
    </row>
    <row r="338" spans="1:65" s="12" customFormat="1" ht="22.9" customHeight="1">
      <c r="B338" s="165"/>
      <c r="C338" s="166"/>
      <c r="D338" s="167" t="s">
        <v>76</v>
      </c>
      <c r="E338" s="179" t="s">
        <v>507</v>
      </c>
      <c r="F338" s="179" t="s">
        <v>508</v>
      </c>
      <c r="G338" s="166"/>
      <c r="H338" s="166"/>
      <c r="I338" s="169"/>
      <c r="J338" s="180">
        <f>BK338</f>
        <v>0</v>
      </c>
      <c r="K338" s="166"/>
      <c r="L338" s="171"/>
      <c r="M338" s="172"/>
      <c r="N338" s="173"/>
      <c r="O338" s="173"/>
      <c r="P338" s="174">
        <f>SUM(P339:P371)</f>
        <v>0</v>
      </c>
      <c r="Q338" s="173"/>
      <c r="R338" s="174">
        <f>SUM(R339:R371)</f>
        <v>0</v>
      </c>
      <c r="S338" s="173"/>
      <c r="T338" s="175">
        <f>SUM(T339:T371)</f>
        <v>0</v>
      </c>
      <c r="AR338" s="176" t="s">
        <v>84</v>
      </c>
      <c r="AT338" s="177" t="s">
        <v>76</v>
      </c>
      <c r="AU338" s="177" t="s">
        <v>84</v>
      </c>
      <c r="AY338" s="176" t="s">
        <v>179</v>
      </c>
      <c r="BK338" s="178">
        <f>SUM(BK339:BK371)</f>
        <v>0</v>
      </c>
    </row>
    <row r="339" spans="1:65" s="2" customFormat="1" ht="21.75" customHeight="1">
      <c r="A339" s="37"/>
      <c r="B339" s="38"/>
      <c r="C339" s="181" t="s">
        <v>509</v>
      </c>
      <c r="D339" s="181" t="s">
        <v>181</v>
      </c>
      <c r="E339" s="182" t="s">
        <v>510</v>
      </c>
      <c r="F339" s="183" t="s">
        <v>511</v>
      </c>
      <c r="G339" s="184" t="s">
        <v>332</v>
      </c>
      <c r="H339" s="185">
        <v>0.374</v>
      </c>
      <c r="I339" s="186"/>
      <c r="J339" s="187">
        <f>ROUND(I339*H339,2)</f>
        <v>0</v>
      </c>
      <c r="K339" s="183" t="s">
        <v>185</v>
      </c>
      <c r="L339" s="42"/>
      <c r="M339" s="188" t="s">
        <v>19</v>
      </c>
      <c r="N339" s="189" t="s">
        <v>48</v>
      </c>
      <c r="O339" s="67"/>
      <c r="P339" s="190">
        <f>O339*H339</f>
        <v>0</v>
      </c>
      <c r="Q339" s="190">
        <v>0</v>
      </c>
      <c r="R339" s="190">
        <f>Q339*H339</f>
        <v>0</v>
      </c>
      <c r="S339" s="190">
        <v>0</v>
      </c>
      <c r="T339" s="191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92" t="s">
        <v>186</v>
      </c>
      <c r="AT339" s="192" t="s">
        <v>181</v>
      </c>
      <c r="AU339" s="192" t="s">
        <v>86</v>
      </c>
      <c r="AY339" s="20" t="s">
        <v>179</v>
      </c>
      <c r="BE339" s="193">
        <f>IF(N339="základní",J339,0)</f>
        <v>0</v>
      </c>
      <c r="BF339" s="193">
        <f>IF(N339="snížená",J339,0)</f>
        <v>0</v>
      </c>
      <c r="BG339" s="193">
        <f>IF(N339="zákl. přenesená",J339,0)</f>
        <v>0</v>
      </c>
      <c r="BH339" s="193">
        <f>IF(N339="sníž. přenesená",J339,0)</f>
        <v>0</v>
      </c>
      <c r="BI339" s="193">
        <f>IF(N339="nulová",J339,0)</f>
        <v>0</v>
      </c>
      <c r="BJ339" s="20" t="s">
        <v>84</v>
      </c>
      <c r="BK339" s="193">
        <f>ROUND(I339*H339,2)</f>
        <v>0</v>
      </c>
      <c r="BL339" s="20" t="s">
        <v>186</v>
      </c>
      <c r="BM339" s="192" t="s">
        <v>512</v>
      </c>
    </row>
    <row r="340" spans="1:65" s="2" customFormat="1" ht="19.5">
      <c r="A340" s="37"/>
      <c r="B340" s="38"/>
      <c r="C340" s="39"/>
      <c r="D340" s="194" t="s">
        <v>188</v>
      </c>
      <c r="E340" s="39"/>
      <c r="F340" s="195" t="s">
        <v>513</v>
      </c>
      <c r="G340" s="39"/>
      <c r="H340" s="39"/>
      <c r="I340" s="196"/>
      <c r="J340" s="39"/>
      <c r="K340" s="39"/>
      <c r="L340" s="42"/>
      <c r="M340" s="197"/>
      <c r="N340" s="198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188</v>
      </c>
      <c r="AU340" s="20" t="s">
        <v>86</v>
      </c>
    </row>
    <row r="341" spans="1:65" s="2" customFormat="1" ht="11.25">
      <c r="A341" s="37"/>
      <c r="B341" s="38"/>
      <c r="C341" s="39"/>
      <c r="D341" s="199" t="s">
        <v>190</v>
      </c>
      <c r="E341" s="39"/>
      <c r="F341" s="200" t="s">
        <v>514</v>
      </c>
      <c r="G341" s="39"/>
      <c r="H341" s="39"/>
      <c r="I341" s="196"/>
      <c r="J341" s="39"/>
      <c r="K341" s="39"/>
      <c r="L341" s="42"/>
      <c r="M341" s="197"/>
      <c r="N341" s="198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190</v>
      </c>
      <c r="AU341" s="20" t="s">
        <v>86</v>
      </c>
    </row>
    <row r="342" spans="1:65" s="14" customFormat="1" ht="11.25">
      <c r="B342" s="211"/>
      <c r="C342" s="212"/>
      <c r="D342" s="194" t="s">
        <v>192</v>
      </c>
      <c r="E342" s="213" t="s">
        <v>19</v>
      </c>
      <c r="F342" s="214" t="s">
        <v>1391</v>
      </c>
      <c r="G342" s="212"/>
      <c r="H342" s="215">
        <v>0.374</v>
      </c>
      <c r="I342" s="216"/>
      <c r="J342" s="212"/>
      <c r="K342" s="212"/>
      <c r="L342" s="217"/>
      <c r="M342" s="218"/>
      <c r="N342" s="219"/>
      <c r="O342" s="219"/>
      <c r="P342" s="219"/>
      <c r="Q342" s="219"/>
      <c r="R342" s="219"/>
      <c r="S342" s="219"/>
      <c r="T342" s="220"/>
      <c r="AT342" s="221" t="s">
        <v>192</v>
      </c>
      <c r="AU342" s="221" t="s">
        <v>86</v>
      </c>
      <c r="AV342" s="14" t="s">
        <v>86</v>
      </c>
      <c r="AW342" s="14" t="s">
        <v>37</v>
      </c>
      <c r="AX342" s="14" t="s">
        <v>84</v>
      </c>
      <c r="AY342" s="221" t="s">
        <v>179</v>
      </c>
    </row>
    <row r="343" spans="1:65" s="2" customFormat="1" ht="24.2" customHeight="1">
      <c r="A343" s="37"/>
      <c r="B343" s="38"/>
      <c r="C343" s="181" t="s">
        <v>516</v>
      </c>
      <c r="D343" s="181" t="s">
        <v>181</v>
      </c>
      <c r="E343" s="182" t="s">
        <v>517</v>
      </c>
      <c r="F343" s="183" t="s">
        <v>518</v>
      </c>
      <c r="G343" s="184" t="s">
        <v>332</v>
      </c>
      <c r="H343" s="185">
        <v>5.61</v>
      </c>
      <c r="I343" s="186"/>
      <c r="J343" s="187">
        <f>ROUND(I343*H343,2)</f>
        <v>0</v>
      </c>
      <c r="K343" s="183" t="s">
        <v>185</v>
      </c>
      <c r="L343" s="42"/>
      <c r="M343" s="188" t="s">
        <v>19</v>
      </c>
      <c r="N343" s="189" t="s">
        <v>48</v>
      </c>
      <c r="O343" s="67"/>
      <c r="P343" s="190">
        <f>O343*H343</f>
        <v>0</v>
      </c>
      <c r="Q343" s="190">
        <v>0</v>
      </c>
      <c r="R343" s="190">
        <f>Q343*H343</f>
        <v>0</v>
      </c>
      <c r="S343" s="190">
        <v>0</v>
      </c>
      <c r="T343" s="191">
        <f>S343*H343</f>
        <v>0</v>
      </c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R343" s="192" t="s">
        <v>186</v>
      </c>
      <c r="AT343" s="192" t="s">
        <v>181</v>
      </c>
      <c r="AU343" s="192" t="s">
        <v>86</v>
      </c>
      <c r="AY343" s="20" t="s">
        <v>179</v>
      </c>
      <c r="BE343" s="193">
        <f>IF(N343="základní",J343,0)</f>
        <v>0</v>
      </c>
      <c r="BF343" s="193">
        <f>IF(N343="snížená",J343,0)</f>
        <v>0</v>
      </c>
      <c r="BG343" s="193">
        <f>IF(N343="zákl. přenesená",J343,0)</f>
        <v>0</v>
      </c>
      <c r="BH343" s="193">
        <f>IF(N343="sníž. přenesená",J343,0)</f>
        <v>0</v>
      </c>
      <c r="BI343" s="193">
        <f>IF(N343="nulová",J343,0)</f>
        <v>0</v>
      </c>
      <c r="BJ343" s="20" t="s">
        <v>84</v>
      </c>
      <c r="BK343" s="193">
        <f>ROUND(I343*H343,2)</f>
        <v>0</v>
      </c>
      <c r="BL343" s="20" t="s">
        <v>186</v>
      </c>
      <c r="BM343" s="192" t="s">
        <v>519</v>
      </c>
    </row>
    <row r="344" spans="1:65" s="2" customFormat="1" ht="19.5">
      <c r="A344" s="37"/>
      <c r="B344" s="38"/>
      <c r="C344" s="39"/>
      <c r="D344" s="194" t="s">
        <v>188</v>
      </c>
      <c r="E344" s="39"/>
      <c r="F344" s="195" t="s">
        <v>520</v>
      </c>
      <c r="G344" s="39"/>
      <c r="H344" s="39"/>
      <c r="I344" s="196"/>
      <c r="J344" s="39"/>
      <c r="K344" s="39"/>
      <c r="L344" s="42"/>
      <c r="M344" s="197"/>
      <c r="N344" s="198"/>
      <c r="O344" s="67"/>
      <c r="P344" s="67"/>
      <c r="Q344" s="67"/>
      <c r="R344" s="67"/>
      <c r="S344" s="67"/>
      <c r="T344" s="68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T344" s="20" t="s">
        <v>188</v>
      </c>
      <c r="AU344" s="20" t="s">
        <v>86</v>
      </c>
    </row>
    <row r="345" spans="1:65" s="2" customFormat="1" ht="11.25">
      <c r="A345" s="37"/>
      <c r="B345" s="38"/>
      <c r="C345" s="39"/>
      <c r="D345" s="199" t="s">
        <v>190</v>
      </c>
      <c r="E345" s="39"/>
      <c r="F345" s="200" t="s">
        <v>521</v>
      </c>
      <c r="G345" s="39"/>
      <c r="H345" s="39"/>
      <c r="I345" s="196"/>
      <c r="J345" s="39"/>
      <c r="K345" s="39"/>
      <c r="L345" s="42"/>
      <c r="M345" s="197"/>
      <c r="N345" s="198"/>
      <c r="O345" s="67"/>
      <c r="P345" s="67"/>
      <c r="Q345" s="67"/>
      <c r="R345" s="67"/>
      <c r="S345" s="67"/>
      <c r="T345" s="68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T345" s="20" t="s">
        <v>190</v>
      </c>
      <c r="AU345" s="20" t="s">
        <v>86</v>
      </c>
    </row>
    <row r="346" spans="1:65" s="13" customFormat="1" ht="22.5">
      <c r="B346" s="201"/>
      <c r="C346" s="202"/>
      <c r="D346" s="194" t="s">
        <v>192</v>
      </c>
      <c r="E346" s="203" t="s">
        <v>19</v>
      </c>
      <c r="F346" s="204" t="s">
        <v>1458</v>
      </c>
      <c r="G346" s="202"/>
      <c r="H346" s="203" t="s">
        <v>19</v>
      </c>
      <c r="I346" s="205"/>
      <c r="J346" s="202"/>
      <c r="K346" s="202"/>
      <c r="L346" s="206"/>
      <c r="M346" s="207"/>
      <c r="N346" s="208"/>
      <c r="O346" s="208"/>
      <c r="P346" s="208"/>
      <c r="Q346" s="208"/>
      <c r="R346" s="208"/>
      <c r="S346" s="208"/>
      <c r="T346" s="209"/>
      <c r="AT346" s="210" t="s">
        <v>192</v>
      </c>
      <c r="AU346" s="210" t="s">
        <v>86</v>
      </c>
      <c r="AV346" s="13" t="s">
        <v>84</v>
      </c>
      <c r="AW346" s="13" t="s">
        <v>37</v>
      </c>
      <c r="AX346" s="13" t="s">
        <v>77</v>
      </c>
      <c r="AY346" s="210" t="s">
        <v>179</v>
      </c>
    </row>
    <row r="347" spans="1:65" s="13" customFormat="1" ht="11.25">
      <c r="B347" s="201"/>
      <c r="C347" s="202"/>
      <c r="D347" s="194" t="s">
        <v>192</v>
      </c>
      <c r="E347" s="203" t="s">
        <v>19</v>
      </c>
      <c r="F347" s="204" t="s">
        <v>1459</v>
      </c>
      <c r="G347" s="202"/>
      <c r="H347" s="203" t="s">
        <v>19</v>
      </c>
      <c r="I347" s="205"/>
      <c r="J347" s="202"/>
      <c r="K347" s="202"/>
      <c r="L347" s="206"/>
      <c r="M347" s="207"/>
      <c r="N347" s="208"/>
      <c r="O347" s="208"/>
      <c r="P347" s="208"/>
      <c r="Q347" s="208"/>
      <c r="R347" s="208"/>
      <c r="S347" s="208"/>
      <c r="T347" s="209"/>
      <c r="AT347" s="210" t="s">
        <v>192</v>
      </c>
      <c r="AU347" s="210" t="s">
        <v>86</v>
      </c>
      <c r="AV347" s="13" t="s">
        <v>84</v>
      </c>
      <c r="AW347" s="13" t="s">
        <v>37</v>
      </c>
      <c r="AX347" s="13" t="s">
        <v>77</v>
      </c>
      <c r="AY347" s="210" t="s">
        <v>179</v>
      </c>
    </row>
    <row r="348" spans="1:65" s="14" customFormat="1" ht="11.25">
      <c r="B348" s="211"/>
      <c r="C348" s="212"/>
      <c r="D348" s="194" t="s">
        <v>192</v>
      </c>
      <c r="E348" s="213" t="s">
        <v>19</v>
      </c>
      <c r="F348" s="214" t="s">
        <v>1460</v>
      </c>
      <c r="G348" s="212"/>
      <c r="H348" s="215">
        <v>5.61</v>
      </c>
      <c r="I348" s="216"/>
      <c r="J348" s="212"/>
      <c r="K348" s="212"/>
      <c r="L348" s="217"/>
      <c r="M348" s="218"/>
      <c r="N348" s="219"/>
      <c r="O348" s="219"/>
      <c r="P348" s="219"/>
      <c r="Q348" s="219"/>
      <c r="R348" s="219"/>
      <c r="S348" s="219"/>
      <c r="T348" s="220"/>
      <c r="AT348" s="221" t="s">
        <v>192</v>
      </c>
      <c r="AU348" s="221" t="s">
        <v>86</v>
      </c>
      <c r="AV348" s="14" t="s">
        <v>86</v>
      </c>
      <c r="AW348" s="14" t="s">
        <v>37</v>
      </c>
      <c r="AX348" s="14" t="s">
        <v>84</v>
      </c>
      <c r="AY348" s="221" t="s">
        <v>179</v>
      </c>
    </row>
    <row r="349" spans="1:65" s="2" customFormat="1" ht="21.75" customHeight="1">
      <c r="A349" s="37"/>
      <c r="B349" s="38"/>
      <c r="C349" s="181" t="s">
        <v>525</v>
      </c>
      <c r="D349" s="181" t="s">
        <v>181</v>
      </c>
      <c r="E349" s="182" t="s">
        <v>526</v>
      </c>
      <c r="F349" s="183" t="s">
        <v>527</v>
      </c>
      <c r="G349" s="184" t="s">
        <v>332</v>
      </c>
      <c r="H349" s="185">
        <v>0.58599999999999997</v>
      </c>
      <c r="I349" s="186"/>
      <c r="J349" s="187">
        <f>ROUND(I349*H349,2)</f>
        <v>0</v>
      </c>
      <c r="K349" s="183" t="s">
        <v>185</v>
      </c>
      <c r="L349" s="42"/>
      <c r="M349" s="188" t="s">
        <v>19</v>
      </c>
      <c r="N349" s="189" t="s">
        <v>48</v>
      </c>
      <c r="O349" s="67"/>
      <c r="P349" s="190">
        <f>O349*H349</f>
        <v>0</v>
      </c>
      <c r="Q349" s="190">
        <v>0</v>
      </c>
      <c r="R349" s="190">
        <f>Q349*H349</f>
        <v>0</v>
      </c>
      <c r="S349" s="190">
        <v>0</v>
      </c>
      <c r="T349" s="191">
        <f>S349*H349</f>
        <v>0</v>
      </c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R349" s="192" t="s">
        <v>186</v>
      </c>
      <c r="AT349" s="192" t="s">
        <v>181</v>
      </c>
      <c r="AU349" s="192" t="s">
        <v>86</v>
      </c>
      <c r="AY349" s="20" t="s">
        <v>179</v>
      </c>
      <c r="BE349" s="193">
        <f>IF(N349="základní",J349,0)</f>
        <v>0</v>
      </c>
      <c r="BF349" s="193">
        <f>IF(N349="snížená",J349,0)</f>
        <v>0</v>
      </c>
      <c r="BG349" s="193">
        <f>IF(N349="zákl. přenesená",J349,0)</f>
        <v>0</v>
      </c>
      <c r="BH349" s="193">
        <f>IF(N349="sníž. přenesená",J349,0)</f>
        <v>0</v>
      </c>
      <c r="BI349" s="193">
        <f>IF(N349="nulová",J349,0)</f>
        <v>0</v>
      </c>
      <c r="BJ349" s="20" t="s">
        <v>84</v>
      </c>
      <c r="BK349" s="193">
        <f>ROUND(I349*H349,2)</f>
        <v>0</v>
      </c>
      <c r="BL349" s="20" t="s">
        <v>186</v>
      </c>
      <c r="BM349" s="192" t="s">
        <v>528</v>
      </c>
    </row>
    <row r="350" spans="1:65" s="2" customFormat="1" ht="19.5">
      <c r="A350" s="37"/>
      <c r="B350" s="38"/>
      <c r="C350" s="39"/>
      <c r="D350" s="194" t="s">
        <v>188</v>
      </c>
      <c r="E350" s="39"/>
      <c r="F350" s="195" t="s">
        <v>529</v>
      </c>
      <c r="G350" s="39"/>
      <c r="H350" s="39"/>
      <c r="I350" s="196"/>
      <c r="J350" s="39"/>
      <c r="K350" s="39"/>
      <c r="L350" s="42"/>
      <c r="M350" s="197"/>
      <c r="N350" s="198"/>
      <c r="O350" s="67"/>
      <c r="P350" s="67"/>
      <c r="Q350" s="67"/>
      <c r="R350" s="67"/>
      <c r="S350" s="67"/>
      <c r="T350" s="68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T350" s="20" t="s">
        <v>188</v>
      </c>
      <c r="AU350" s="20" t="s">
        <v>86</v>
      </c>
    </row>
    <row r="351" spans="1:65" s="2" customFormat="1" ht="11.25">
      <c r="A351" s="37"/>
      <c r="B351" s="38"/>
      <c r="C351" s="39"/>
      <c r="D351" s="199" t="s">
        <v>190</v>
      </c>
      <c r="E351" s="39"/>
      <c r="F351" s="200" t="s">
        <v>530</v>
      </c>
      <c r="G351" s="39"/>
      <c r="H351" s="39"/>
      <c r="I351" s="196"/>
      <c r="J351" s="39"/>
      <c r="K351" s="39"/>
      <c r="L351" s="42"/>
      <c r="M351" s="197"/>
      <c r="N351" s="198"/>
      <c r="O351" s="67"/>
      <c r="P351" s="67"/>
      <c r="Q351" s="67"/>
      <c r="R351" s="67"/>
      <c r="S351" s="67"/>
      <c r="T351" s="68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T351" s="20" t="s">
        <v>190</v>
      </c>
      <c r="AU351" s="20" t="s">
        <v>86</v>
      </c>
    </row>
    <row r="352" spans="1:65" s="14" customFormat="1" ht="11.25">
      <c r="B352" s="211"/>
      <c r="C352" s="212"/>
      <c r="D352" s="194" t="s">
        <v>192</v>
      </c>
      <c r="E352" s="213" t="s">
        <v>19</v>
      </c>
      <c r="F352" s="214" t="s">
        <v>1393</v>
      </c>
      <c r="G352" s="212"/>
      <c r="H352" s="215">
        <v>0.41</v>
      </c>
      <c r="I352" s="216"/>
      <c r="J352" s="212"/>
      <c r="K352" s="212"/>
      <c r="L352" s="217"/>
      <c r="M352" s="218"/>
      <c r="N352" s="219"/>
      <c r="O352" s="219"/>
      <c r="P352" s="219"/>
      <c r="Q352" s="219"/>
      <c r="R352" s="219"/>
      <c r="S352" s="219"/>
      <c r="T352" s="220"/>
      <c r="AT352" s="221" t="s">
        <v>192</v>
      </c>
      <c r="AU352" s="221" t="s">
        <v>86</v>
      </c>
      <c r="AV352" s="14" t="s">
        <v>86</v>
      </c>
      <c r="AW352" s="14" t="s">
        <v>37</v>
      </c>
      <c r="AX352" s="14" t="s">
        <v>77</v>
      </c>
      <c r="AY352" s="221" t="s">
        <v>179</v>
      </c>
    </row>
    <row r="353" spans="1:65" s="14" customFormat="1" ht="22.5">
      <c r="B353" s="211"/>
      <c r="C353" s="212"/>
      <c r="D353" s="194" t="s">
        <v>192</v>
      </c>
      <c r="E353" s="213" t="s">
        <v>19</v>
      </c>
      <c r="F353" s="214" t="s">
        <v>1394</v>
      </c>
      <c r="G353" s="212"/>
      <c r="H353" s="215">
        <v>0.17599999999999999</v>
      </c>
      <c r="I353" s="216"/>
      <c r="J353" s="212"/>
      <c r="K353" s="212"/>
      <c r="L353" s="217"/>
      <c r="M353" s="218"/>
      <c r="N353" s="219"/>
      <c r="O353" s="219"/>
      <c r="P353" s="219"/>
      <c r="Q353" s="219"/>
      <c r="R353" s="219"/>
      <c r="S353" s="219"/>
      <c r="T353" s="220"/>
      <c r="AT353" s="221" t="s">
        <v>192</v>
      </c>
      <c r="AU353" s="221" t="s">
        <v>86</v>
      </c>
      <c r="AV353" s="14" t="s">
        <v>86</v>
      </c>
      <c r="AW353" s="14" t="s">
        <v>37</v>
      </c>
      <c r="AX353" s="14" t="s">
        <v>77</v>
      </c>
      <c r="AY353" s="221" t="s">
        <v>179</v>
      </c>
    </row>
    <row r="354" spans="1:65" s="15" customFormat="1" ht="11.25">
      <c r="B354" s="222"/>
      <c r="C354" s="223"/>
      <c r="D354" s="194" t="s">
        <v>192</v>
      </c>
      <c r="E354" s="224" t="s">
        <v>19</v>
      </c>
      <c r="F354" s="225" t="s">
        <v>205</v>
      </c>
      <c r="G354" s="223"/>
      <c r="H354" s="226">
        <v>0.58599999999999997</v>
      </c>
      <c r="I354" s="227"/>
      <c r="J354" s="223"/>
      <c r="K354" s="223"/>
      <c r="L354" s="228"/>
      <c r="M354" s="229"/>
      <c r="N354" s="230"/>
      <c r="O354" s="230"/>
      <c r="P354" s="230"/>
      <c r="Q354" s="230"/>
      <c r="R354" s="230"/>
      <c r="S354" s="230"/>
      <c r="T354" s="231"/>
      <c r="AT354" s="232" t="s">
        <v>192</v>
      </c>
      <c r="AU354" s="232" t="s">
        <v>86</v>
      </c>
      <c r="AV354" s="15" t="s">
        <v>186</v>
      </c>
      <c r="AW354" s="15" t="s">
        <v>37</v>
      </c>
      <c r="AX354" s="15" t="s">
        <v>84</v>
      </c>
      <c r="AY354" s="232" t="s">
        <v>179</v>
      </c>
    </row>
    <row r="355" spans="1:65" s="2" customFormat="1" ht="24.2" customHeight="1">
      <c r="A355" s="37"/>
      <c r="B355" s="38"/>
      <c r="C355" s="181" t="s">
        <v>533</v>
      </c>
      <c r="D355" s="181" t="s">
        <v>181</v>
      </c>
      <c r="E355" s="182" t="s">
        <v>534</v>
      </c>
      <c r="F355" s="183" t="s">
        <v>535</v>
      </c>
      <c r="G355" s="184" t="s">
        <v>332</v>
      </c>
      <c r="H355" s="185">
        <v>6.15</v>
      </c>
      <c r="I355" s="186"/>
      <c r="J355" s="187">
        <f>ROUND(I355*H355,2)</f>
        <v>0</v>
      </c>
      <c r="K355" s="183" t="s">
        <v>185</v>
      </c>
      <c r="L355" s="42"/>
      <c r="M355" s="188" t="s">
        <v>19</v>
      </c>
      <c r="N355" s="189" t="s">
        <v>48</v>
      </c>
      <c r="O355" s="67"/>
      <c r="P355" s="190">
        <f>O355*H355</f>
        <v>0</v>
      </c>
      <c r="Q355" s="190">
        <v>0</v>
      </c>
      <c r="R355" s="190">
        <f>Q355*H355</f>
        <v>0</v>
      </c>
      <c r="S355" s="190">
        <v>0</v>
      </c>
      <c r="T355" s="191">
        <f>S355*H355</f>
        <v>0</v>
      </c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R355" s="192" t="s">
        <v>186</v>
      </c>
      <c r="AT355" s="192" t="s">
        <v>181</v>
      </c>
      <c r="AU355" s="192" t="s">
        <v>86</v>
      </c>
      <c r="AY355" s="20" t="s">
        <v>179</v>
      </c>
      <c r="BE355" s="193">
        <f>IF(N355="základní",J355,0)</f>
        <v>0</v>
      </c>
      <c r="BF355" s="193">
        <f>IF(N355="snížená",J355,0)</f>
        <v>0</v>
      </c>
      <c r="BG355" s="193">
        <f>IF(N355="zákl. přenesená",J355,0)</f>
        <v>0</v>
      </c>
      <c r="BH355" s="193">
        <f>IF(N355="sníž. přenesená",J355,0)</f>
        <v>0</v>
      </c>
      <c r="BI355" s="193">
        <f>IF(N355="nulová",J355,0)</f>
        <v>0</v>
      </c>
      <c r="BJ355" s="20" t="s">
        <v>84</v>
      </c>
      <c r="BK355" s="193">
        <f>ROUND(I355*H355,2)</f>
        <v>0</v>
      </c>
      <c r="BL355" s="20" t="s">
        <v>186</v>
      </c>
      <c r="BM355" s="192" t="s">
        <v>536</v>
      </c>
    </row>
    <row r="356" spans="1:65" s="2" customFormat="1" ht="19.5">
      <c r="A356" s="37"/>
      <c r="B356" s="38"/>
      <c r="C356" s="39"/>
      <c r="D356" s="194" t="s">
        <v>188</v>
      </c>
      <c r="E356" s="39"/>
      <c r="F356" s="195" t="s">
        <v>520</v>
      </c>
      <c r="G356" s="39"/>
      <c r="H356" s="39"/>
      <c r="I356" s="196"/>
      <c r="J356" s="39"/>
      <c r="K356" s="39"/>
      <c r="L356" s="42"/>
      <c r="M356" s="197"/>
      <c r="N356" s="198"/>
      <c r="O356" s="67"/>
      <c r="P356" s="67"/>
      <c r="Q356" s="67"/>
      <c r="R356" s="67"/>
      <c r="S356" s="67"/>
      <c r="T356" s="68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T356" s="20" t="s">
        <v>188</v>
      </c>
      <c r="AU356" s="20" t="s">
        <v>86</v>
      </c>
    </row>
    <row r="357" spans="1:65" s="2" customFormat="1" ht="11.25">
      <c r="A357" s="37"/>
      <c r="B357" s="38"/>
      <c r="C357" s="39"/>
      <c r="D357" s="199" t="s">
        <v>190</v>
      </c>
      <c r="E357" s="39"/>
      <c r="F357" s="200" t="s">
        <v>537</v>
      </c>
      <c r="G357" s="39"/>
      <c r="H357" s="39"/>
      <c r="I357" s="196"/>
      <c r="J357" s="39"/>
      <c r="K357" s="39"/>
      <c r="L357" s="42"/>
      <c r="M357" s="197"/>
      <c r="N357" s="198"/>
      <c r="O357" s="67"/>
      <c r="P357" s="67"/>
      <c r="Q357" s="67"/>
      <c r="R357" s="67"/>
      <c r="S357" s="67"/>
      <c r="T357" s="68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T357" s="20" t="s">
        <v>190</v>
      </c>
      <c r="AU357" s="20" t="s">
        <v>86</v>
      </c>
    </row>
    <row r="358" spans="1:65" s="13" customFormat="1" ht="22.5">
      <c r="B358" s="201"/>
      <c r="C358" s="202"/>
      <c r="D358" s="194" t="s">
        <v>192</v>
      </c>
      <c r="E358" s="203" t="s">
        <v>19</v>
      </c>
      <c r="F358" s="204" t="s">
        <v>1461</v>
      </c>
      <c r="G358" s="202"/>
      <c r="H358" s="203" t="s">
        <v>19</v>
      </c>
      <c r="I358" s="205"/>
      <c r="J358" s="202"/>
      <c r="K358" s="202"/>
      <c r="L358" s="206"/>
      <c r="M358" s="207"/>
      <c r="N358" s="208"/>
      <c r="O358" s="208"/>
      <c r="P358" s="208"/>
      <c r="Q358" s="208"/>
      <c r="R358" s="208"/>
      <c r="S358" s="208"/>
      <c r="T358" s="209"/>
      <c r="AT358" s="210" t="s">
        <v>192</v>
      </c>
      <c r="AU358" s="210" t="s">
        <v>86</v>
      </c>
      <c r="AV358" s="13" t="s">
        <v>84</v>
      </c>
      <c r="AW358" s="13" t="s">
        <v>37</v>
      </c>
      <c r="AX358" s="13" t="s">
        <v>77</v>
      </c>
      <c r="AY358" s="210" t="s">
        <v>179</v>
      </c>
    </row>
    <row r="359" spans="1:65" s="13" customFormat="1" ht="11.25">
      <c r="B359" s="201"/>
      <c r="C359" s="202"/>
      <c r="D359" s="194" t="s">
        <v>192</v>
      </c>
      <c r="E359" s="203" t="s">
        <v>19</v>
      </c>
      <c r="F359" s="204" t="s">
        <v>1459</v>
      </c>
      <c r="G359" s="202"/>
      <c r="H359" s="203" t="s">
        <v>19</v>
      </c>
      <c r="I359" s="205"/>
      <c r="J359" s="202"/>
      <c r="K359" s="202"/>
      <c r="L359" s="206"/>
      <c r="M359" s="207"/>
      <c r="N359" s="208"/>
      <c r="O359" s="208"/>
      <c r="P359" s="208"/>
      <c r="Q359" s="208"/>
      <c r="R359" s="208"/>
      <c r="S359" s="208"/>
      <c r="T359" s="209"/>
      <c r="AT359" s="210" t="s">
        <v>192</v>
      </c>
      <c r="AU359" s="210" t="s">
        <v>86</v>
      </c>
      <c r="AV359" s="13" t="s">
        <v>84</v>
      </c>
      <c r="AW359" s="13" t="s">
        <v>37</v>
      </c>
      <c r="AX359" s="13" t="s">
        <v>77</v>
      </c>
      <c r="AY359" s="210" t="s">
        <v>179</v>
      </c>
    </row>
    <row r="360" spans="1:65" s="14" customFormat="1" ht="11.25">
      <c r="B360" s="211"/>
      <c r="C360" s="212"/>
      <c r="D360" s="194" t="s">
        <v>192</v>
      </c>
      <c r="E360" s="213" t="s">
        <v>19</v>
      </c>
      <c r="F360" s="214" t="s">
        <v>1462</v>
      </c>
      <c r="G360" s="212"/>
      <c r="H360" s="215">
        <v>6.15</v>
      </c>
      <c r="I360" s="216"/>
      <c r="J360" s="212"/>
      <c r="K360" s="212"/>
      <c r="L360" s="217"/>
      <c r="M360" s="218"/>
      <c r="N360" s="219"/>
      <c r="O360" s="219"/>
      <c r="P360" s="219"/>
      <c r="Q360" s="219"/>
      <c r="R360" s="219"/>
      <c r="S360" s="219"/>
      <c r="T360" s="220"/>
      <c r="AT360" s="221" t="s">
        <v>192</v>
      </c>
      <c r="AU360" s="221" t="s">
        <v>86</v>
      </c>
      <c r="AV360" s="14" t="s">
        <v>86</v>
      </c>
      <c r="AW360" s="14" t="s">
        <v>37</v>
      </c>
      <c r="AX360" s="14" t="s">
        <v>84</v>
      </c>
      <c r="AY360" s="221" t="s">
        <v>179</v>
      </c>
    </row>
    <row r="361" spans="1:65" s="2" customFormat="1" ht="24.2" customHeight="1">
      <c r="A361" s="37"/>
      <c r="B361" s="38"/>
      <c r="C361" s="181" t="s">
        <v>540</v>
      </c>
      <c r="D361" s="181" t="s">
        <v>181</v>
      </c>
      <c r="E361" s="182" t="s">
        <v>541</v>
      </c>
      <c r="F361" s="183" t="s">
        <v>542</v>
      </c>
      <c r="G361" s="184" t="s">
        <v>332</v>
      </c>
      <c r="H361" s="185">
        <v>0.96</v>
      </c>
      <c r="I361" s="186"/>
      <c r="J361" s="187">
        <f>ROUND(I361*H361,2)</f>
        <v>0</v>
      </c>
      <c r="K361" s="183" t="s">
        <v>185</v>
      </c>
      <c r="L361" s="42"/>
      <c r="M361" s="188" t="s">
        <v>19</v>
      </c>
      <c r="N361" s="189" t="s">
        <v>48</v>
      </c>
      <c r="O361" s="67"/>
      <c r="P361" s="190">
        <f>O361*H361</f>
        <v>0</v>
      </c>
      <c r="Q361" s="190">
        <v>0</v>
      </c>
      <c r="R361" s="190">
        <f>Q361*H361</f>
        <v>0</v>
      </c>
      <c r="S361" s="190">
        <v>0</v>
      </c>
      <c r="T361" s="191">
        <f>S361*H361</f>
        <v>0</v>
      </c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R361" s="192" t="s">
        <v>186</v>
      </c>
      <c r="AT361" s="192" t="s">
        <v>181</v>
      </c>
      <c r="AU361" s="192" t="s">
        <v>86</v>
      </c>
      <c r="AY361" s="20" t="s">
        <v>179</v>
      </c>
      <c r="BE361" s="193">
        <f>IF(N361="základní",J361,0)</f>
        <v>0</v>
      </c>
      <c r="BF361" s="193">
        <f>IF(N361="snížená",J361,0)</f>
        <v>0</v>
      </c>
      <c r="BG361" s="193">
        <f>IF(N361="zákl. přenesená",J361,0)</f>
        <v>0</v>
      </c>
      <c r="BH361" s="193">
        <f>IF(N361="sníž. přenesená",J361,0)</f>
        <v>0</v>
      </c>
      <c r="BI361" s="193">
        <f>IF(N361="nulová",J361,0)</f>
        <v>0</v>
      </c>
      <c r="BJ361" s="20" t="s">
        <v>84</v>
      </c>
      <c r="BK361" s="193">
        <f>ROUND(I361*H361,2)</f>
        <v>0</v>
      </c>
      <c r="BL361" s="20" t="s">
        <v>186</v>
      </c>
      <c r="BM361" s="192" t="s">
        <v>543</v>
      </c>
    </row>
    <row r="362" spans="1:65" s="2" customFormat="1" ht="11.25">
      <c r="A362" s="37"/>
      <c r="B362" s="38"/>
      <c r="C362" s="39"/>
      <c r="D362" s="194" t="s">
        <v>188</v>
      </c>
      <c r="E362" s="39"/>
      <c r="F362" s="195" t="s">
        <v>544</v>
      </c>
      <c r="G362" s="39"/>
      <c r="H362" s="39"/>
      <c r="I362" s="196"/>
      <c r="J362" s="39"/>
      <c r="K362" s="39"/>
      <c r="L362" s="42"/>
      <c r="M362" s="197"/>
      <c r="N362" s="198"/>
      <c r="O362" s="67"/>
      <c r="P362" s="67"/>
      <c r="Q362" s="67"/>
      <c r="R362" s="67"/>
      <c r="S362" s="67"/>
      <c r="T362" s="68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T362" s="20" t="s">
        <v>188</v>
      </c>
      <c r="AU362" s="20" t="s">
        <v>86</v>
      </c>
    </row>
    <row r="363" spans="1:65" s="2" customFormat="1" ht="11.25">
      <c r="A363" s="37"/>
      <c r="B363" s="38"/>
      <c r="C363" s="39"/>
      <c r="D363" s="199" t="s">
        <v>190</v>
      </c>
      <c r="E363" s="39"/>
      <c r="F363" s="200" t="s">
        <v>545</v>
      </c>
      <c r="G363" s="39"/>
      <c r="H363" s="39"/>
      <c r="I363" s="196"/>
      <c r="J363" s="39"/>
      <c r="K363" s="39"/>
      <c r="L363" s="42"/>
      <c r="M363" s="197"/>
      <c r="N363" s="198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190</v>
      </c>
      <c r="AU363" s="20" t="s">
        <v>86</v>
      </c>
    </row>
    <row r="364" spans="1:65" s="2" customFormat="1" ht="37.9" customHeight="1">
      <c r="A364" s="37"/>
      <c r="B364" s="38"/>
      <c r="C364" s="181" t="s">
        <v>546</v>
      </c>
      <c r="D364" s="181" t="s">
        <v>181</v>
      </c>
      <c r="E364" s="182" t="s">
        <v>547</v>
      </c>
      <c r="F364" s="183" t="s">
        <v>548</v>
      </c>
      <c r="G364" s="184" t="s">
        <v>332</v>
      </c>
      <c r="H364" s="185">
        <v>0.41</v>
      </c>
      <c r="I364" s="186"/>
      <c r="J364" s="187">
        <f>ROUND(I364*H364,2)</f>
        <v>0</v>
      </c>
      <c r="K364" s="183" t="s">
        <v>185</v>
      </c>
      <c r="L364" s="42"/>
      <c r="M364" s="188" t="s">
        <v>19</v>
      </c>
      <c r="N364" s="189" t="s">
        <v>48</v>
      </c>
      <c r="O364" s="67"/>
      <c r="P364" s="190">
        <f>O364*H364</f>
        <v>0</v>
      </c>
      <c r="Q364" s="190">
        <v>0</v>
      </c>
      <c r="R364" s="190">
        <f>Q364*H364</f>
        <v>0</v>
      </c>
      <c r="S364" s="190">
        <v>0</v>
      </c>
      <c r="T364" s="191">
        <f>S364*H364</f>
        <v>0</v>
      </c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R364" s="192" t="s">
        <v>186</v>
      </c>
      <c r="AT364" s="192" t="s">
        <v>181</v>
      </c>
      <c r="AU364" s="192" t="s">
        <v>86</v>
      </c>
      <c r="AY364" s="20" t="s">
        <v>179</v>
      </c>
      <c r="BE364" s="193">
        <f>IF(N364="základní",J364,0)</f>
        <v>0</v>
      </c>
      <c r="BF364" s="193">
        <f>IF(N364="snížená",J364,0)</f>
        <v>0</v>
      </c>
      <c r="BG364" s="193">
        <f>IF(N364="zákl. přenesená",J364,0)</f>
        <v>0</v>
      </c>
      <c r="BH364" s="193">
        <f>IF(N364="sníž. přenesená",J364,0)</f>
        <v>0</v>
      </c>
      <c r="BI364" s="193">
        <f>IF(N364="nulová",J364,0)</f>
        <v>0</v>
      </c>
      <c r="BJ364" s="20" t="s">
        <v>84</v>
      </c>
      <c r="BK364" s="193">
        <f>ROUND(I364*H364,2)</f>
        <v>0</v>
      </c>
      <c r="BL364" s="20" t="s">
        <v>186</v>
      </c>
      <c r="BM364" s="192" t="s">
        <v>549</v>
      </c>
    </row>
    <row r="365" spans="1:65" s="2" customFormat="1" ht="29.25">
      <c r="A365" s="37"/>
      <c r="B365" s="38"/>
      <c r="C365" s="39"/>
      <c r="D365" s="194" t="s">
        <v>188</v>
      </c>
      <c r="E365" s="39"/>
      <c r="F365" s="195" t="s">
        <v>550</v>
      </c>
      <c r="G365" s="39"/>
      <c r="H365" s="39"/>
      <c r="I365" s="196"/>
      <c r="J365" s="39"/>
      <c r="K365" s="39"/>
      <c r="L365" s="42"/>
      <c r="M365" s="197"/>
      <c r="N365" s="198"/>
      <c r="O365" s="67"/>
      <c r="P365" s="67"/>
      <c r="Q365" s="67"/>
      <c r="R365" s="67"/>
      <c r="S365" s="67"/>
      <c r="T365" s="68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T365" s="20" t="s">
        <v>188</v>
      </c>
      <c r="AU365" s="20" t="s">
        <v>86</v>
      </c>
    </row>
    <row r="366" spans="1:65" s="2" customFormat="1" ht="11.25">
      <c r="A366" s="37"/>
      <c r="B366" s="38"/>
      <c r="C366" s="39"/>
      <c r="D366" s="199" t="s">
        <v>190</v>
      </c>
      <c r="E366" s="39"/>
      <c r="F366" s="200" t="s">
        <v>551</v>
      </c>
      <c r="G366" s="39"/>
      <c r="H366" s="39"/>
      <c r="I366" s="196"/>
      <c r="J366" s="39"/>
      <c r="K366" s="39"/>
      <c r="L366" s="42"/>
      <c r="M366" s="197"/>
      <c r="N366" s="198"/>
      <c r="O366" s="67"/>
      <c r="P366" s="67"/>
      <c r="Q366" s="67"/>
      <c r="R366" s="67"/>
      <c r="S366" s="67"/>
      <c r="T366" s="68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T366" s="20" t="s">
        <v>190</v>
      </c>
      <c r="AU366" s="20" t="s">
        <v>86</v>
      </c>
    </row>
    <row r="367" spans="1:65" s="14" customFormat="1" ht="11.25">
      <c r="B367" s="211"/>
      <c r="C367" s="212"/>
      <c r="D367" s="194" t="s">
        <v>192</v>
      </c>
      <c r="E367" s="213" t="s">
        <v>19</v>
      </c>
      <c r="F367" s="214" t="s">
        <v>1393</v>
      </c>
      <c r="G367" s="212"/>
      <c r="H367" s="215">
        <v>0.41</v>
      </c>
      <c r="I367" s="216"/>
      <c r="J367" s="212"/>
      <c r="K367" s="212"/>
      <c r="L367" s="217"/>
      <c r="M367" s="218"/>
      <c r="N367" s="219"/>
      <c r="O367" s="219"/>
      <c r="P367" s="219"/>
      <c r="Q367" s="219"/>
      <c r="R367" s="219"/>
      <c r="S367" s="219"/>
      <c r="T367" s="220"/>
      <c r="AT367" s="221" t="s">
        <v>192</v>
      </c>
      <c r="AU367" s="221" t="s">
        <v>86</v>
      </c>
      <c r="AV367" s="14" t="s">
        <v>86</v>
      </c>
      <c r="AW367" s="14" t="s">
        <v>37</v>
      </c>
      <c r="AX367" s="14" t="s">
        <v>84</v>
      </c>
      <c r="AY367" s="221" t="s">
        <v>179</v>
      </c>
    </row>
    <row r="368" spans="1:65" s="2" customFormat="1" ht="44.25" customHeight="1">
      <c r="A368" s="37"/>
      <c r="B368" s="38"/>
      <c r="C368" s="181" t="s">
        <v>552</v>
      </c>
      <c r="D368" s="181" t="s">
        <v>181</v>
      </c>
      <c r="E368" s="182" t="s">
        <v>553</v>
      </c>
      <c r="F368" s="183" t="s">
        <v>554</v>
      </c>
      <c r="G368" s="184" t="s">
        <v>332</v>
      </c>
      <c r="H368" s="185">
        <v>0.374</v>
      </c>
      <c r="I368" s="186"/>
      <c r="J368" s="187">
        <f>ROUND(I368*H368,2)</f>
        <v>0</v>
      </c>
      <c r="K368" s="183" t="s">
        <v>185</v>
      </c>
      <c r="L368" s="42"/>
      <c r="M368" s="188" t="s">
        <v>19</v>
      </c>
      <c r="N368" s="189" t="s">
        <v>48</v>
      </c>
      <c r="O368" s="67"/>
      <c r="P368" s="190">
        <f>O368*H368</f>
        <v>0</v>
      </c>
      <c r="Q368" s="190">
        <v>0</v>
      </c>
      <c r="R368" s="190">
        <f>Q368*H368</f>
        <v>0</v>
      </c>
      <c r="S368" s="190">
        <v>0</v>
      </c>
      <c r="T368" s="191">
        <f>S368*H368</f>
        <v>0</v>
      </c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R368" s="192" t="s">
        <v>186</v>
      </c>
      <c r="AT368" s="192" t="s">
        <v>181</v>
      </c>
      <c r="AU368" s="192" t="s">
        <v>86</v>
      </c>
      <c r="AY368" s="20" t="s">
        <v>179</v>
      </c>
      <c r="BE368" s="193">
        <f>IF(N368="základní",J368,0)</f>
        <v>0</v>
      </c>
      <c r="BF368" s="193">
        <f>IF(N368="snížená",J368,0)</f>
        <v>0</v>
      </c>
      <c r="BG368" s="193">
        <f>IF(N368="zákl. přenesená",J368,0)</f>
        <v>0</v>
      </c>
      <c r="BH368" s="193">
        <f>IF(N368="sníž. přenesená",J368,0)</f>
        <v>0</v>
      </c>
      <c r="BI368" s="193">
        <f>IF(N368="nulová",J368,0)</f>
        <v>0</v>
      </c>
      <c r="BJ368" s="20" t="s">
        <v>84</v>
      </c>
      <c r="BK368" s="193">
        <f>ROUND(I368*H368,2)</f>
        <v>0</v>
      </c>
      <c r="BL368" s="20" t="s">
        <v>186</v>
      </c>
      <c r="BM368" s="192" t="s">
        <v>555</v>
      </c>
    </row>
    <row r="369" spans="1:65" s="2" customFormat="1" ht="29.25">
      <c r="A369" s="37"/>
      <c r="B369" s="38"/>
      <c r="C369" s="39"/>
      <c r="D369" s="194" t="s">
        <v>188</v>
      </c>
      <c r="E369" s="39"/>
      <c r="F369" s="195" t="s">
        <v>334</v>
      </c>
      <c r="G369" s="39"/>
      <c r="H369" s="39"/>
      <c r="I369" s="196"/>
      <c r="J369" s="39"/>
      <c r="K369" s="39"/>
      <c r="L369" s="42"/>
      <c r="M369" s="197"/>
      <c r="N369" s="198"/>
      <c r="O369" s="67"/>
      <c r="P369" s="67"/>
      <c r="Q369" s="67"/>
      <c r="R369" s="67"/>
      <c r="S369" s="67"/>
      <c r="T369" s="68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T369" s="20" t="s">
        <v>188</v>
      </c>
      <c r="AU369" s="20" t="s">
        <v>86</v>
      </c>
    </row>
    <row r="370" spans="1:65" s="2" customFormat="1" ht="11.25">
      <c r="A370" s="37"/>
      <c r="B370" s="38"/>
      <c r="C370" s="39"/>
      <c r="D370" s="199" t="s">
        <v>190</v>
      </c>
      <c r="E370" s="39"/>
      <c r="F370" s="200" t="s">
        <v>556</v>
      </c>
      <c r="G370" s="39"/>
      <c r="H370" s="39"/>
      <c r="I370" s="196"/>
      <c r="J370" s="39"/>
      <c r="K370" s="39"/>
      <c r="L370" s="42"/>
      <c r="M370" s="197"/>
      <c r="N370" s="198"/>
      <c r="O370" s="67"/>
      <c r="P370" s="67"/>
      <c r="Q370" s="67"/>
      <c r="R370" s="67"/>
      <c r="S370" s="67"/>
      <c r="T370" s="68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T370" s="20" t="s">
        <v>190</v>
      </c>
      <c r="AU370" s="20" t="s">
        <v>86</v>
      </c>
    </row>
    <row r="371" spans="1:65" s="14" customFormat="1" ht="11.25">
      <c r="B371" s="211"/>
      <c r="C371" s="212"/>
      <c r="D371" s="194" t="s">
        <v>192</v>
      </c>
      <c r="E371" s="213" t="s">
        <v>19</v>
      </c>
      <c r="F371" s="214" t="s">
        <v>1391</v>
      </c>
      <c r="G371" s="212"/>
      <c r="H371" s="215">
        <v>0.374</v>
      </c>
      <c r="I371" s="216"/>
      <c r="J371" s="212"/>
      <c r="K371" s="212"/>
      <c r="L371" s="217"/>
      <c r="M371" s="218"/>
      <c r="N371" s="219"/>
      <c r="O371" s="219"/>
      <c r="P371" s="219"/>
      <c r="Q371" s="219"/>
      <c r="R371" s="219"/>
      <c r="S371" s="219"/>
      <c r="T371" s="220"/>
      <c r="AT371" s="221" t="s">
        <v>192</v>
      </c>
      <c r="AU371" s="221" t="s">
        <v>86</v>
      </c>
      <c r="AV371" s="14" t="s">
        <v>86</v>
      </c>
      <c r="AW371" s="14" t="s">
        <v>37</v>
      </c>
      <c r="AX371" s="14" t="s">
        <v>84</v>
      </c>
      <c r="AY371" s="221" t="s">
        <v>179</v>
      </c>
    </row>
    <row r="372" spans="1:65" s="12" customFormat="1" ht="22.9" customHeight="1">
      <c r="B372" s="165"/>
      <c r="C372" s="166"/>
      <c r="D372" s="167" t="s">
        <v>76</v>
      </c>
      <c r="E372" s="179" t="s">
        <v>557</v>
      </c>
      <c r="F372" s="179" t="s">
        <v>558</v>
      </c>
      <c r="G372" s="166"/>
      <c r="H372" s="166"/>
      <c r="I372" s="169"/>
      <c r="J372" s="180">
        <f>BK372</f>
        <v>0</v>
      </c>
      <c r="K372" s="166"/>
      <c r="L372" s="171"/>
      <c r="M372" s="172"/>
      <c r="N372" s="173"/>
      <c r="O372" s="173"/>
      <c r="P372" s="174">
        <f>SUM(P373:P375)</f>
        <v>0</v>
      </c>
      <c r="Q372" s="173"/>
      <c r="R372" s="174">
        <f>SUM(R373:R375)</f>
        <v>0</v>
      </c>
      <c r="S372" s="173"/>
      <c r="T372" s="175">
        <f>SUM(T373:T375)</f>
        <v>0</v>
      </c>
      <c r="AR372" s="176" t="s">
        <v>84</v>
      </c>
      <c r="AT372" s="177" t="s">
        <v>76</v>
      </c>
      <c r="AU372" s="177" t="s">
        <v>84</v>
      </c>
      <c r="AY372" s="176" t="s">
        <v>179</v>
      </c>
      <c r="BK372" s="178">
        <f>SUM(BK373:BK375)</f>
        <v>0</v>
      </c>
    </row>
    <row r="373" spans="1:65" s="2" customFormat="1" ht="24.2" customHeight="1">
      <c r="A373" s="37"/>
      <c r="B373" s="38"/>
      <c r="C373" s="181" t="s">
        <v>559</v>
      </c>
      <c r="D373" s="181" t="s">
        <v>181</v>
      </c>
      <c r="E373" s="182" t="s">
        <v>560</v>
      </c>
      <c r="F373" s="183" t="s">
        <v>561</v>
      </c>
      <c r="G373" s="184" t="s">
        <v>332</v>
      </c>
      <c r="H373" s="185">
        <v>11.494</v>
      </c>
      <c r="I373" s="186"/>
      <c r="J373" s="187">
        <f>ROUND(I373*H373,2)</f>
        <v>0</v>
      </c>
      <c r="K373" s="183" t="s">
        <v>185</v>
      </c>
      <c r="L373" s="42"/>
      <c r="M373" s="188" t="s">
        <v>19</v>
      </c>
      <c r="N373" s="189" t="s">
        <v>48</v>
      </c>
      <c r="O373" s="67"/>
      <c r="P373" s="190">
        <f>O373*H373</f>
        <v>0</v>
      </c>
      <c r="Q373" s="190">
        <v>0</v>
      </c>
      <c r="R373" s="190">
        <f>Q373*H373</f>
        <v>0</v>
      </c>
      <c r="S373" s="190">
        <v>0</v>
      </c>
      <c r="T373" s="191">
        <f>S373*H373</f>
        <v>0</v>
      </c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R373" s="192" t="s">
        <v>186</v>
      </c>
      <c r="AT373" s="192" t="s">
        <v>181</v>
      </c>
      <c r="AU373" s="192" t="s">
        <v>86</v>
      </c>
      <c r="AY373" s="20" t="s">
        <v>179</v>
      </c>
      <c r="BE373" s="193">
        <f>IF(N373="základní",J373,0)</f>
        <v>0</v>
      </c>
      <c r="BF373" s="193">
        <f>IF(N373="snížená",J373,0)</f>
        <v>0</v>
      </c>
      <c r="BG373" s="193">
        <f>IF(N373="zákl. přenesená",J373,0)</f>
        <v>0</v>
      </c>
      <c r="BH373" s="193">
        <f>IF(N373="sníž. přenesená",J373,0)</f>
        <v>0</v>
      </c>
      <c r="BI373" s="193">
        <f>IF(N373="nulová",J373,0)</f>
        <v>0</v>
      </c>
      <c r="BJ373" s="20" t="s">
        <v>84</v>
      </c>
      <c r="BK373" s="193">
        <f>ROUND(I373*H373,2)</f>
        <v>0</v>
      </c>
      <c r="BL373" s="20" t="s">
        <v>186</v>
      </c>
      <c r="BM373" s="192" t="s">
        <v>562</v>
      </c>
    </row>
    <row r="374" spans="1:65" s="2" customFormat="1" ht="19.5">
      <c r="A374" s="37"/>
      <c r="B374" s="38"/>
      <c r="C374" s="39"/>
      <c r="D374" s="194" t="s">
        <v>188</v>
      </c>
      <c r="E374" s="39"/>
      <c r="F374" s="195" t="s">
        <v>563</v>
      </c>
      <c r="G374" s="39"/>
      <c r="H374" s="39"/>
      <c r="I374" s="196"/>
      <c r="J374" s="39"/>
      <c r="K374" s="39"/>
      <c r="L374" s="42"/>
      <c r="M374" s="197"/>
      <c r="N374" s="198"/>
      <c r="O374" s="67"/>
      <c r="P374" s="67"/>
      <c r="Q374" s="67"/>
      <c r="R374" s="67"/>
      <c r="S374" s="67"/>
      <c r="T374" s="68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T374" s="20" t="s">
        <v>188</v>
      </c>
      <c r="AU374" s="20" t="s">
        <v>86</v>
      </c>
    </row>
    <row r="375" spans="1:65" s="2" customFormat="1" ht="11.25">
      <c r="A375" s="37"/>
      <c r="B375" s="38"/>
      <c r="C375" s="39"/>
      <c r="D375" s="199" t="s">
        <v>190</v>
      </c>
      <c r="E375" s="39"/>
      <c r="F375" s="200" t="s">
        <v>564</v>
      </c>
      <c r="G375" s="39"/>
      <c r="H375" s="39"/>
      <c r="I375" s="196"/>
      <c r="J375" s="39"/>
      <c r="K375" s="39"/>
      <c r="L375" s="42"/>
      <c r="M375" s="197"/>
      <c r="N375" s="198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190</v>
      </c>
      <c r="AU375" s="20" t="s">
        <v>86</v>
      </c>
    </row>
    <row r="376" spans="1:65" s="12" customFormat="1" ht="25.9" customHeight="1">
      <c r="B376" s="165"/>
      <c r="C376" s="166"/>
      <c r="D376" s="167" t="s">
        <v>76</v>
      </c>
      <c r="E376" s="168" t="s">
        <v>374</v>
      </c>
      <c r="F376" s="168" t="s">
        <v>565</v>
      </c>
      <c r="G376" s="166"/>
      <c r="H376" s="166"/>
      <c r="I376" s="169"/>
      <c r="J376" s="170">
        <f>BK376</f>
        <v>0</v>
      </c>
      <c r="K376" s="166"/>
      <c r="L376" s="171"/>
      <c r="M376" s="172"/>
      <c r="N376" s="173"/>
      <c r="O376" s="173"/>
      <c r="P376" s="174">
        <f>P377</f>
        <v>0</v>
      </c>
      <c r="Q376" s="173"/>
      <c r="R376" s="174">
        <f>R377</f>
        <v>0.20241239999999999</v>
      </c>
      <c r="S376" s="173"/>
      <c r="T376" s="175">
        <f>T377</f>
        <v>0</v>
      </c>
      <c r="AR376" s="176" t="s">
        <v>94</v>
      </c>
      <c r="AT376" s="177" t="s">
        <v>76</v>
      </c>
      <c r="AU376" s="177" t="s">
        <v>77</v>
      </c>
      <c r="AY376" s="176" t="s">
        <v>179</v>
      </c>
      <c r="BK376" s="178">
        <f>BK377</f>
        <v>0</v>
      </c>
    </row>
    <row r="377" spans="1:65" s="12" customFormat="1" ht="22.9" customHeight="1">
      <c r="B377" s="165"/>
      <c r="C377" s="166"/>
      <c r="D377" s="167" t="s">
        <v>76</v>
      </c>
      <c r="E377" s="179" t="s">
        <v>566</v>
      </c>
      <c r="F377" s="179" t="s">
        <v>567</v>
      </c>
      <c r="G377" s="166"/>
      <c r="H377" s="166"/>
      <c r="I377" s="169"/>
      <c r="J377" s="180">
        <f>BK377</f>
        <v>0</v>
      </c>
      <c r="K377" s="166"/>
      <c r="L377" s="171"/>
      <c r="M377" s="172"/>
      <c r="N377" s="173"/>
      <c r="O377" s="173"/>
      <c r="P377" s="174">
        <f>SUM(P378:P453)</f>
        <v>0</v>
      </c>
      <c r="Q377" s="173"/>
      <c r="R377" s="174">
        <f>SUM(R378:R453)</f>
        <v>0.20241239999999999</v>
      </c>
      <c r="S377" s="173"/>
      <c r="T377" s="175">
        <f>SUM(T378:T453)</f>
        <v>0</v>
      </c>
      <c r="AR377" s="176" t="s">
        <v>94</v>
      </c>
      <c r="AT377" s="177" t="s">
        <v>76</v>
      </c>
      <c r="AU377" s="177" t="s">
        <v>84</v>
      </c>
      <c r="AY377" s="176" t="s">
        <v>179</v>
      </c>
      <c r="BK377" s="178">
        <f>SUM(BK378:BK453)</f>
        <v>0</v>
      </c>
    </row>
    <row r="378" spans="1:65" s="2" customFormat="1" ht="24.2" customHeight="1">
      <c r="A378" s="37"/>
      <c r="B378" s="38"/>
      <c r="C378" s="181" t="s">
        <v>568</v>
      </c>
      <c r="D378" s="181" t="s">
        <v>181</v>
      </c>
      <c r="E378" s="182" t="s">
        <v>569</v>
      </c>
      <c r="F378" s="183" t="s">
        <v>570</v>
      </c>
      <c r="G378" s="184" t="s">
        <v>571</v>
      </c>
      <c r="H378" s="185">
        <v>7.8E-2</v>
      </c>
      <c r="I378" s="186"/>
      <c r="J378" s="187">
        <f>ROUND(I378*H378,2)</f>
        <v>0</v>
      </c>
      <c r="K378" s="183" t="s">
        <v>185</v>
      </c>
      <c r="L378" s="42"/>
      <c r="M378" s="188" t="s">
        <v>19</v>
      </c>
      <c r="N378" s="189" t="s">
        <v>48</v>
      </c>
      <c r="O378" s="67"/>
      <c r="P378" s="190">
        <f>O378*H378</f>
        <v>0</v>
      </c>
      <c r="Q378" s="190">
        <v>8.8000000000000005E-3</v>
      </c>
      <c r="R378" s="190">
        <f>Q378*H378</f>
        <v>6.8639999999999999E-4</v>
      </c>
      <c r="S378" s="190">
        <v>0</v>
      </c>
      <c r="T378" s="191">
        <f>S378*H378</f>
        <v>0</v>
      </c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R378" s="192" t="s">
        <v>572</v>
      </c>
      <c r="AT378" s="192" t="s">
        <v>181</v>
      </c>
      <c r="AU378" s="192" t="s">
        <v>86</v>
      </c>
      <c r="AY378" s="20" t="s">
        <v>179</v>
      </c>
      <c r="BE378" s="193">
        <f>IF(N378="základní",J378,0)</f>
        <v>0</v>
      </c>
      <c r="BF378" s="193">
        <f>IF(N378="snížená",J378,0)</f>
        <v>0</v>
      </c>
      <c r="BG378" s="193">
        <f>IF(N378="zákl. přenesená",J378,0)</f>
        <v>0</v>
      </c>
      <c r="BH378" s="193">
        <f>IF(N378="sníž. přenesená",J378,0)</f>
        <v>0</v>
      </c>
      <c r="BI378" s="193">
        <f>IF(N378="nulová",J378,0)</f>
        <v>0</v>
      </c>
      <c r="BJ378" s="20" t="s">
        <v>84</v>
      </c>
      <c r="BK378" s="193">
        <f>ROUND(I378*H378,2)</f>
        <v>0</v>
      </c>
      <c r="BL378" s="20" t="s">
        <v>572</v>
      </c>
      <c r="BM378" s="192" t="s">
        <v>573</v>
      </c>
    </row>
    <row r="379" spans="1:65" s="2" customFormat="1" ht="19.5">
      <c r="A379" s="37"/>
      <c r="B379" s="38"/>
      <c r="C379" s="39"/>
      <c r="D379" s="194" t="s">
        <v>188</v>
      </c>
      <c r="E379" s="39"/>
      <c r="F379" s="195" t="s">
        <v>574</v>
      </c>
      <c r="G379" s="39"/>
      <c r="H379" s="39"/>
      <c r="I379" s="196"/>
      <c r="J379" s="39"/>
      <c r="K379" s="39"/>
      <c r="L379" s="42"/>
      <c r="M379" s="197"/>
      <c r="N379" s="198"/>
      <c r="O379" s="67"/>
      <c r="P379" s="67"/>
      <c r="Q379" s="67"/>
      <c r="R379" s="67"/>
      <c r="S379" s="67"/>
      <c r="T379" s="68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T379" s="20" t="s">
        <v>188</v>
      </c>
      <c r="AU379" s="20" t="s">
        <v>86</v>
      </c>
    </row>
    <row r="380" spans="1:65" s="2" customFormat="1" ht="11.25">
      <c r="A380" s="37"/>
      <c r="B380" s="38"/>
      <c r="C380" s="39"/>
      <c r="D380" s="199" t="s">
        <v>190</v>
      </c>
      <c r="E380" s="39"/>
      <c r="F380" s="200" t="s">
        <v>575</v>
      </c>
      <c r="G380" s="39"/>
      <c r="H380" s="39"/>
      <c r="I380" s="196"/>
      <c r="J380" s="39"/>
      <c r="K380" s="39"/>
      <c r="L380" s="42"/>
      <c r="M380" s="197"/>
      <c r="N380" s="198"/>
      <c r="O380" s="67"/>
      <c r="P380" s="67"/>
      <c r="Q380" s="67"/>
      <c r="R380" s="67"/>
      <c r="S380" s="67"/>
      <c r="T380" s="68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T380" s="20" t="s">
        <v>190</v>
      </c>
      <c r="AU380" s="20" t="s">
        <v>86</v>
      </c>
    </row>
    <row r="381" spans="1:65" s="13" customFormat="1" ht="11.25">
      <c r="B381" s="201"/>
      <c r="C381" s="202"/>
      <c r="D381" s="194" t="s">
        <v>192</v>
      </c>
      <c r="E381" s="203" t="s">
        <v>19</v>
      </c>
      <c r="F381" s="204" t="s">
        <v>1463</v>
      </c>
      <c r="G381" s="202"/>
      <c r="H381" s="203" t="s">
        <v>19</v>
      </c>
      <c r="I381" s="205"/>
      <c r="J381" s="202"/>
      <c r="K381" s="202"/>
      <c r="L381" s="206"/>
      <c r="M381" s="207"/>
      <c r="N381" s="208"/>
      <c r="O381" s="208"/>
      <c r="P381" s="208"/>
      <c r="Q381" s="208"/>
      <c r="R381" s="208"/>
      <c r="S381" s="208"/>
      <c r="T381" s="209"/>
      <c r="AT381" s="210" t="s">
        <v>192</v>
      </c>
      <c r="AU381" s="210" t="s">
        <v>86</v>
      </c>
      <c r="AV381" s="13" t="s">
        <v>84</v>
      </c>
      <c r="AW381" s="13" t="s">
        <v>37</v>
      </c>
      <c r="AX381" s="13" t="s">
        <v>77</v>
      </c>
      <c r="AY381" s="210" t="s">
        <v>179</v>
      </c>
    </row>
    <row r="382" spans="1:65" s="14" customFormat="1" ht="11.25">
      <c r="B382" s="211"/>
      <c r="C382" s="212"/>
      <c r="D382" s="194" t="s">
        <v>192</v>
      </c>
      <c r="E382" s="213" t="s">
        <v>19</v>
      </c>
      <c r="F382" s="214" t="s">
        <v>1464</v>
      </c>
      <c r="G382" s="212"/>
      <c r="H382" s="215">
        <v>7.8E-2</v>
      </c>
      <c r="I382" s="216"/>
      <c r="J382" s="212"/>
      <c r="K382" s="212"/>
      <c r="L382" s="217"/>
      <c r="M382" s="218"/>
      <c r="N382" s="219"/>
      <c r="O382" s="219"/>
      <c r="P382" s="219"/>
      <c r="Q382" s="219"/>
      <c r="R382" s="219"/>
      <c r="S382" s="219"/>
      <c r="T382" s="220"/>
      <c r="AT382" s="221" t="s">
        <v>192</v>
      </c>
      <c r="AU382" s="221" t="s">
        <v>86</v>
      </c>
      <c r="AV382" s="14" t="s">
        <v>86</v>
      </c>
      <c r="AW382" s="14" t="s">
        <v>37</v>
      </c>
      <c r="AX382" s="14" t="s">
        <v>84</v>
      </c>
      <c r="AY382" s="221" t="s">
        <v>179</v>
      </c>
    </row>
    <row r="383" spans="1:65" s="2" customFormat="1" ht="24.2" customHeight="1">
      <c r="A383" s="37"/>
      <c r="B383" s="38"/>
      <c r="C383" s="181" t="s">
        <v>578</v>
      </c>
      <c r="D383" s="181" t="s">
        <v>181</v>
      </c>
      <c r="E383" s="182" t="s">
        <v>579</v>
      </c>
      <c r="F383" s="183" t="s">
        <v>580</v>
      </c>
      <c r="G383" s="184" t="s">
        <v>184</v>
      </c>
      <c r="H383" s="185">
        <v>29.6</v>
      </c>
      <c r="I383" s="186"/>
      <c r="J383" s="187">
        <f>ROUND(I383*H383,2)</f>
        <v>0</v>
      </c>
      <c r="K383" s="183" t="s">
        <v>185</v>
      </c>
      <c r="L383" s="42"/>
      <c r="M383" s="188" t="s">
        <v>19</v>
      </c>
      <c r="N383" s="189" t="s">
        <v>48</v>
      </c>
      <c r="O383" s="67"/>
      <c r="P383" s="190">
        <f>O383*H383</f>
        <v>0</v>
      </c>
      <c r="Q383" s="190">
        <v>0</v>
      </c>
      <c r="R383" s="190">
        <f>Q383*H383</f>
        <v>0</v>
      </c>
      <c r="S383" s="190">
        <v>0</v>
      </c>
      <c r="T383" s="191">
        <f>S383*H383</f>
        <v>0</v>
      </c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R383" s="192" t="s">
        <v>572</v>
      </c>
      <c r="AT383" s="192" t="s">
        <v>181</v>
      </c>
      <c r="AU383" s="192" t="s">
        <v>86</v>
      </c>
      <c r="AY383" s="20" t="s">
        <v>179</v>
      </c>
      <c r="BE383" s="193">
        <f>IF(N383="základní",J383,0)</f>
        <v>0</v>
      </c>
      <c r="BF383" s="193">
        <f>IF(N383="snížená",J383,0)</f>
        <v>0</v>
      </c>
      <c r="BG383" s="193">
        <f>IF(N383="zákl. přenesená",J383,0)</f>
        <v>0</v>
      </c>
      <c r="BH383" s="193">
        <f>IF(N383="sníž. přenesená",J383,0)</f>
        <v>0</v>
      </c>
      <c r="BI383" s="193">
        <f>IF(N383="nulová",J383,0)</f>
        <v>0</v>
      </c>
      <c r="BJ383" s="20" t="s">
        <v>84</v>
      </c>
      <c r="BK383" s="193">
        <f>ROUND(I383*H383,2)</f>
        <v>0</v>
      </c>
      <c r="BL383" s="20" t="s">
        <v>572</v>
      </c>
      <c r="BM383" s="192" t="s">
        <v>581</v>
      </c>
    </row>
    <row r="384" spans="1:65" s="2" customFormat="1" ht="29.25">
      <c r="A384" s="37"/>
      <c r="B384" s="38"/>
      <c r="C384" s="39"/>
      <c r="D384" s="194" t="s">
        <v>188</v>
      </c>
      <c r="E384" s="39"/>
      <c r="F384" s="195" t="s">
        <v>582</v>
      </c>
      <c r="G384" s="39"/>
      <c r="H384" s="39"/>
      <c r="I384" s="196"/>
      <c r="J384" s="39"/>
      <c r="K384" s="39"/>
      <c r="L384" s="42"/>
      <c r="M384" s="197"/>
      <c r="N384" s="198"/>
      <c r="O384" s="67"/>
      <c r="P384" s="67"/>
      <c r="Q384" s="67"/>
      <c r="R384" s="67"/>
      <c r="S384" s="67"/>
      <c r="T384" s="68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T384" s="20" t="s">
        <v>188</v>
      </c>
      <c r="AU384" s="20" t="s">
        <v>86</v>
      </c>
    </row>
    <row r="385" spans="1:65" s="2" customFormat="1" ht="11.25">
      <c r="A385" s="37"/>
      <c r="B385" s="38"/>
      <c r="C385" s="39"/>
      <c r="D385" s="199" t="s">
        <v>190</v>
      </c>
      <c r="E385" s="39"/>
      <c r="F385" s="200" t="s">
        <v>583</v>
      </c>
      <c r="G385" s="39"/>
      <c r="H385" s="39"/>
      <c r="I385" s="196"/>
      <c r="J385" s="39"/>
      <c r="K385" s="39"/>
      <c r="L385" s="42"/>
      <c r="M385" s="197"/>
      <c r="N385" s="198"/>
      <c r="O385" s="67"/>
      <c r="P385" s="67"/>
      <c r="Q385" s="67"/>
      <c r="R385" s="67"/>
      <c r="S385" s="67"/>
      <c r="T385" s="68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T385" s="20" t="s">
        <v>190</v>
      </c>
      <c r="AU385" s="20" t="s">
        <v>86</v>
      </c>
    </row>
    <row r="386" spans="1:65" s="13" customFormat="1" ht="11.25">
      <c r="B386" s="201"/>
      <c r="C386" s="202"/>
      <c r="D386" s="194" t="s">
        <v>192</v>
      </c>
      <c r="E386" s="203" t="s">
        <v>19</v>
      </c>
      <c r="F386" s="204" t="s">
        <v>1399</v>
      </c>
      <c r="G386" s="202"/>
      <c r="H386" s="203" t="s">
        <v>19</v>
      </c>
      <c r="I386" s="205"/>
      <c r="J386" s="202"/>
      <c r="K386" s="202"/>
      <c r="L386" s="206"/>
      <c r="M386" s="207"/>
      <c r="N386" s="208"/>
      <c r="O386" s="208"/>
      <c r="P386" s="208"/>
      <c r="Q386" s="208"/>
      <c r="R386" s="208"/>
      <c r="S386" s="208"/>
      <c r="T386" s="209"/>
      <c r="AT386" s="210" t="s">
        <v>192</v>
      </c>
      <c r="AU386" s="210" t="s">
        <v>86</v>
      </c>
      <c r="AV386" s="13" t="s">
        <v>84</v>
      </c>
      <c r="AW386" s="13" t="s">
        <v>37</v>
      </c>
      <c r="AX386" s="13" t="s">
        <v>77</v>
      </c>
      <c r="AY386" s="210" t="s">
        <v>179</v>
      </c>
    </row>
    <row r="387" spans="1:65" s="13" customFormat="1" ht="11.25">
      <c r="B387" s="201"/>
      <c r="C387" s="202"/>
      <c r="D387" s="194" t="s">
        <v>192</v>
      </c>
      <c r="E387" s="203" t="s">
        <v>19</v>
      </c>
      <c r="F387" s="204" t="s">
        <v>1465</v>
      </c>
      <c r="G387" s="202"/>
      <c r="H387" s="203" t="s">
        <v>19</v>
      </c>
      <c r="I387" s="205"/>
      <c r="J387" s="202"/>
      <c r="K387" s="202"/>
      <c r="L387" s="206"/>
      <c r="M387" s="207"/>
      <c r="N387" s="208"/>
      <c r="O387" s="208"/>
      <c r="P387" s="208"/>
      <c r="Q387" s="208"/>
      <c r="R387" s="208"/>
      <c r="S387" s="208"/>
      <c r="T387" s="209"/>
      <c r="AT387" s="210" t="s">
        <v>192</v>
      </c>
      <c r="AU387" s="210" t="s">
        <v>86</v>
      </c>
      <c r="AV387" s="13" t="s">
        <v>84</v>
      </c>
      <c r="AW387" s="13" t="s">
        <v>37</v>
      </c>
      <c r="AX387" s="13" t="s">
        <v>77</v>
      </c>
      <c r="AY387" s="210" t="s">
        <v>179</v>
      </c>
    </row>
    <row r="388" spans="1:65" s="14" customFormat="1" ht="11.25">
      <c r="B388" s="211"/>
      <c r="C388" s="212"/>
      <c r="D388" s="194" t="s">
        <v>192</v>
      </c>
      <c r="E388" s="213" t="s">
        <v>19</v>
      </c>
      <c r="F388" s="214" t="s">
        <v>1466</v>
      </c>
      <c r="G388" s="212"/>
      <c r="H388" s="215">
        <v>21.6</v>
      </c>
      <c r="I388" s="216"/>
      <c r="J388" s="212"/>
      <c r="K388" s="212"/>
      <c r="L388" s="217"/>
      <c r="M388" s="218"/>
      <c r="N388" s="219"/>
      <c r="O388" s="219"/>
      <c r="P388" s="219"/>
      <c r="Q388" s="219"/>
      <c r="R388" s="219"/>
      <c r="S388" s="219"/>
      <c r="T388" s="220"/>
      <c r="AT388" s="221" t="s">
        <v>192</v>
      </c>
      <c r="AU388" s="221" t="s">
        <v>86</v>
      </c>
      <c r="AV388" s="14" t="s">
        <v>86</v>
      </c>
      <c r="AW388" s="14" t="s">
        <v>37</v>
      </c>
      <c r="AX388" s="14" t="s">
        <v>77</v>
      </c>
      <c r="AY388" s="221" t="s">
        <v>179</v>
      </c>
    </row>
    <row r="389" spans="1:65" s="13" customFormat="1" ht="11.25">
      <c r="B389" s="201"/>
      <c r="C389" s="202"/>
      <c r="D389" s="194" t="s">
        <v>192</v>
      </c>
      <c r="E389" s="203" t="s">
        <v>19</v>
      </c>
      <c r="F389" s="204" t="s">
        <v>1379</v>
      </c>
      <c r="G389" s="202"/>
      <c r="H389" s="203" t="s">
        <v>19</v>
      </c>
      <c r="I389" s="205"/>
      <c r="J389" s="202"/>
      <c r="K389" s="202"/>
      <c r="L389" s="206"/>
      <c r="M389" s="207"/>
      <c r="N389" s="208"/>
      <c r="O389" s="208"/>
      <c r="P389" s="208"/>
      <c r="Q389" s="208"/>
      <c r="R389" s="208"/>
      <c r="S389" s="208"/>
      <c r="T389" s="209"/>
      <c r="AT389" s="210" t="s">
        <v>192</v>
      </c>
      <c r="AU389" s="210" t="s">
        <v>86</v>
      </c>
      <c r="AV389" s="13" t="s">
        <v>84</v>
      </c>
      <c r="AW389" s="13" t="s">
        <v>37</v>
      </c>
      <c r="AX389" s="13" t="s">
        <v>77</v>
      </c>
      <c r="AY389" s="210" t="s">
        <v>179</v>
      </c>
    </row>
    <row r="390" spans="1:65" s="14" customFormat="1" ht="11.25">
      <c r="B390" s="211"/>
      <c r="C390" s="212"/>
      <c r="D390" s="194" t="s">
        <v>192</v>
      </c>
      <c r="E390" s="213" t="s">
        <v>19</v>
      </c>
      <c r="F390" s="214" t="s">
        <v>1380</v>
      </c>
      <c r="G390" s="212"/>
      <c r="H390" s="215">
        <v>5</v>
      </c>
      <c r="I390" s="216"/>
      <c r="J390" s="212"/>
      <c r="K390" s="212"/>
      <c r="L390" s="217"/>
      <c r="M390" s="218"/>
      <c r="N390" s="219"/>
      <c r="O390" s="219"/>
      <c r="P390" s="219"/>
      <c r="Q390" s="219"/>
      <c r="R390" s="219"/>
      <c r="S390" s="219"/>
      <c r="T390" s="220"/>
      <c r="AT390" s="221" t="s">
        <v>192</v>
      </c>
      <c r="AU390" s="221" t="s">
        <v>86</v>
      </c>
      <c r="AV390" s="14" t="s">
        <v>86</v>
      </c>
      <c r="AW390" s="14" t="s">
        <v>37</v>
      </c>
      <c r="AX390" s="14" t="s">
        <v>77</v>
      </c>
      <c r="AY390" s="221" t="s">
        <v>179</v>
      </c>
    </row>
    <row r="391" spans="1:65" s="14" customFormat="1" ht="11.25">
      <c r="B391" s="211"/>
      <c r="C391" s="212"/>
      <c r="D391" s="194" t="s">
        <v>192</v>
      </c>
      <c r="E391" s="213" t="s">
        <v>19</v>
      </c>
      <c r="F391" s="214" t="s">
        <v>1381</v>
      </c>
      <c r="G391" s="212"/>
      <c r="H391" s="215">
        <v>3</v>
      </c>
      <c r="I391" s="216"/>
      <c r="J391" s="212"/>
      <c r="K391" s="212"/>
      <c r="L391" s="217"/>
      <c r="M391" s="218"/>
      <c r="N391" s="219"/>
      <c r="O391" s="219"/>
      <c r="P391" s="219"/>
      <c r="Q391" s="219"/>
      <c r="R391" s="219"/>
      <c r="S391" s="219"/>
      <c r="T391" s="220"/>
      <c r="AT391" s="221" t="s">
        <v>192</v>
      </c>
      <c r="AU391" s="221" t="s">
        <v>86</v>
      </c>
      <c r="AV391" s="14" t="s">
        <v>86</v>
      </c>
      <c r="AW391" s="14" t="s">
        <v>37</v>
      </c>
      <c r="AX391" s="14" t="s">
        <v>77</v>
      </c>
      <c r="AY391" s="221" t="s">
        <v>179</v>
      </c>
    </row>
    <row r="392" spans="1:65" s="15" customFormat="1" ht="11.25">
      <c r="B392" s="222"/>
      <c r="C392" s="223"/>
      <c r="D392" s="194" t="s">
        <v>192</v>
      </c>
      <c r="E392" s="224" t="s">
        <v>19</v>
      </c>
      <c r="F392" s="225" t="s">
        <v>205</v>
      </c>
      <c r="G392" s="223"/>
      <c r="H392" s="226">
        <v>29.6</v>
      </c>
      <c r="I392" s="227"/>
      <c r="J392" s="223"/>
      <c r="K392" s="223"/>
      <c r="L392" s="228"/>
      <c r="M392" s="229"/>
      <c r="N392" s="230"/>
      <c r="O392" s="230"/>
      <c r="P392" s="230"/>
      <c r="Q392" s="230"/>
      <c r="R392" s="230"/>
      <c r="S392" s="230"/>
      <c r="T392" s="231"/>
      <c r="AT392" s="232" t="s">
        <v>192</v>
      </c>
      <c r="AU392" s="232" t="s">
        <v>86</v>
      </c>
      <c r="AV392" s="15" t="s">
        <v>186</v>
      </c>
      <c r="AW392" s="15" t="s">
        <v>37</v>
      </c>
      <c r="AX392" s="15" t="s">
        <v>84</v>
      </c>
      <c r="AY392" s="232" t="s">
        <v>179</v>
      </c>
    </row>
    <row r="393" spans="1:65" s="2" customFormat="1" ht="37.9" customHeight="1">
      <c r="A393" s="37"/>
      <c r="B393" s="38"/>
      <c r="C393" s="181" t="s">
        <v>586</v>
      </c>
      <c r="D393" s="181" t="s">
        <v>181</v>
      </c>
      <c r="E393" s="182" t="s">
        <v>587</v>
      </c>
      <c r="F393" s="183" t="s">
        <v>588</v>
      </c>
      <c r="G393" s="184" t="s">
        <v>216</v>
      </c>
      <c r="H393" s="185">
        <v>70.2</v>
      </c>
      <c r="I393" s="186"/>
      <c r="J393" s="187">
        <f>ROUND(I393*H393,2)</f>
        <v>0</v>
      </c>
      <c r="K393" s="183" t="s">
        <v>185</v>
      </c>
      <c r="L393" s="42"/>
      <c r="M393" s="188" t="s">
        <v>19</v>
      </c>
      <c r="N393" s="189" t="s">
        <v>48</v>
      </c>
      <c r="O393" s="67"/>
      <c r="P393" s="190">
        <f>O393*H393</f>
        <v>0</v>
      </c>
      <c r="Q393" s="190">
        <v>1.4999999999999999E-4</v>
      </c>
      <c r="R393" s="190">
        <f>Q393*H393</f>
        <v>1.0529999999999999E-2</v>
      </c>
      <c r="S393" s="190">
        <v>0</v>
      </c>
      <c r="T393" s="191">
        <f>S393*H393</f>
        <v>0</v>
      </c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R393" s="192" t="s">
        <v>572</v>
      </c>
      <c r="AT393" s="192" t="s">
        <v>181</v>
      </c>
      <c r="AU393" s="192" t="s">
        <v>86</v>
      </c>
      <c r="AY393" s="20" t="s">
        <v>179</v>
      </c>
      <c r="BE393" s="193">
        <f>IF(N393="základní",J393,0)</f>
        <v>0</v>
      </c>
      <c r="BF393" s="193">
        <f>IF(N393="snížená",J393,0)</f>
        <v>0</v>
      </c>
      <c r="BG393" s="193">
        <f>IF(N393="zákl. přenesená",J393,0)</f>
        <v>0</v>
      </c>
      <c r="BH393" s="193">
        <f>IF(N393="sníž. přenesená",J393,0)</f>
        <v>0</v>
      </c>
      <c r="BI393" s="193">
        <f>IF(N393="nulová",J393,0)</f>
        <v>0</v>
      </c>
      <c r="BJ393" s="20" t="s">
        <v>84</v>
      </c>
      <c r="BK393" s="193">
        <f>ROUND(I393*H393,2)</f>
        <v>0</v>
      </c>
      <c r="BL393" s="20" t="s">
        <v>572</v>
      </c>
      <c r="BM393" s="192" t="s">
        <v>589</v>
      </c>
    </row>
    <row r="394" spans="1:65" s="2" customFormat="1" ht="19.5">
      <c r="A394" s="37"/>
      <c r="B394" s="38"/>
      <c r="C394" s="39"/>
      <c r="D394" s="194" t="s">
        <v>188</v>
      </c>
      <c r="E394" s="39"/>
      <c r="F394" s="195" t="s">
        <v>590</v>
      </c>
      <c r="G394" s="39"/>
      <c r="H394" s="39"/>
      <c r="I394" s="196"/>
      <c r="J394" s="39"/>
      <c r="K394" s="39"/>
      <c r="L394" s="42"/>
      <c r="M394" s="197"/>
      <c r="N394" s="198"/>
      <c r="O394" s="67"/>
      <c r="P394" s="67"/>
      <c r="Q394" s="67"/>
      <c r="R394" s="67"/>
      <c r="S394" s="67"/>
      <c r="T394" s="68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T394" s="20" t="s">
        <v>188</v>
      </c>
      <c r="AU394" s="20" t="s">
        <v>86</v>
      </c>
    </row>
    <row r="395" spans="1:65" s="2" customFormat="1" ht="11.25">
      <c r="A395" s="37"/>
      <c r="B395" s="38"/>
      <c r="C395" s="39"/>
      <c r="D395" s="199" t="s">
        <v>190</v>
      </c>
      <c r="E395" s="39"/>
      <c r="F395" s="200" t="s">
        <v>591</v>
      </c>
      <c r="G395" s="39"/>
      <c r="H395" s="39"/>
      <c r="I395" s="196"/>
      <c r="J395" s="39"/>
      <c r="K395" s="39"/>
      <c r="L395" s="42"/>
      <c r="M395" s="197"/>
      <c r="N395" s="198"/>
      <c r="O395" s="67"/>
      <c r="P395" s="67"/>
      <c r="Q395" s="67"/>
      <c r="R395" s="67"/>
      <c r="S395" s="67"/>
      <c r="T395" s="68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T395" s="20" t="s">
        <v>190</v>
      </c>
      <c r="AU395" s="20" t="s">
        <v>86</v>
      </c>
    </row>
    <row r="396" spans="1:65" s="13" customFormat="1" ht="22.5">
      <c r="B396" s="201"/>
      <c r="C396" s="202"/>
      <c r="D396" s="194" t="s">
        <v>192</v>
      </c>
      <c r="E396" s="203" t="s">
        <v>19</v>
      </c>
      <c r="F396" s="204" t="s">
        <v>1467</v>
      </c>
      <c r="G396" s="202"/>
      <c r="H396" s="203" t="s">
        <v>19</v>
      </c>
      <c r="I396" s="205"/>
      <c r="J396" s="202"/>
      <c r="K396" s="202"/>
      <c r="L396" s="206"/>
      <c r="M396" s="207"/>
      <c r="N396" s="208"/>
      <c r="O396" s="208"/>
      <c r="P396" s="208"/>
      <c r="Q396" s="208"/>
      <c r="R396" s="208"/>
      <c r="S396" s="208"/>
      <c r="T396" s="209"/>
      <c r="AT396" s="210" t="s">
        <v>192</v>
      </c>
      <c r="AU396" s="210" t="s">
        <v>86</v>
      </c>
      <c r="AV396" s="13" t="s">
        <v>84</v>
      </c>
      <c r="AW396" s="13" t="s">
        <v>37</v>
      </c>
      <c r="AX396" s="13" t="s">
        <v>77</v>
      </c>
      <c r="AY396" s="210" t="s">
        <v>179</v>
      </c>
    </row>
    <row r="397" spans="1:65" s="14" customFormat="1" ht="11.25">
      <c r="B397" s="211"/>
      <c r="C397" s="212"/>
      <c r="D397" s="194" t="s">
        <v>192</v>
      </c>
      <c r="E397" s="213" t="s">
        <v>19</v>
      </c>
      <c r="F397" s="214" t="s">
        <v>1468</v>
      </c>
      <c r="G397" s="212"/>
      <c r="H397" s="215">
        <v>70.2</v>
      </c>
      <c r="I397" s="216"/>
      <c r="J397" s="212"/>
      <c r="K397" s="212"/>
      <c r="L397" s="217"/>
      <c r="M397" s="218"/>
      <c r="N397" s="219"/>
      <c r="O397" s="219"/>
      <c r="P397" s="219"/>
      <c r="Q397" s="219"/>
      <c r="R397" s="219"/>
      <c r="S397" s="219"/>
      <c r="T397" s="220"/>
      <c r="AT397" s="221" t="s">
        <v>192</v>
      </c>
      <c r="AU397" s="221" t="s">
        <v>86</v>
      </c>
      <c r="AV397" s="14" t="s">
        <v>86</v>
      </c>
      <c r="AW397" s="14" t="s">
        <v>37</v>
      </c>
      <c r="AX397" s="14" t="s">
        <v>84</v>
      </c>
      <c r="AY397" s="221" t="s">
        <v>179</v>
      </c>
    </row>
    <row r="398" spans="1:65" s="2" customFormat="1" ht="37.9" customHeight="1">
      <c r="A398" s="37"/>
      <c r="B398" s="38"/>
      <c r="C398" s="181" t="s">
        <v>594</v>
      </c>
      <c r="D398" s="181" t="s">
        <v>181</v>
      </c>
      <c r="E398" s="182" t="s">
        <v>595</v>
      </c>
      <c r="F398" s="183" t="s">
        <v>596</v>
      </c>
      <c r="G398" s="184" t="s">
        <v>216</v>
      </c>
      <c r="H398" s="185">
        <v>70.2</v>
      </c>
      <c r="I398" s="186"/>
      <c r="J398" s="187">
        <f>ROUND(I398*H398,2)</f>
        <v>0</v>
      </c>
      <c r="K398" s="183" t="s">
        <v>185</v>
      </c>
      <c r="L398" s="42"/>
      <c r="M398" s="188" t="s">
        <v>19</v>
      </c>
      <c r="N398" s="189" t="s">
        <v>48</v>
      </c>
      <c r="O398" s="67"/>
      <c r="P398" s="190">
        <f>O398*H398</f>
        <v>0</v>
      </c>
      <c r="Q398" s="190">
        <v>0</v>
      </c>
      <c r="R398" s="190">
        <f>Q398*H398</f>
        <v>0</v>
      </c>
      <c r="S398" s="190">
        <v>0</v>
      </c>
      <c r="T398" s="191">
        <f>S398*H398</f>
        <v>0</v>
      </c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R398" s="192" t="s">
        <v>572</v>
      </c>
      <c r="AT398" s="192" t="s">
        <v>181</v>
      </c>
      <c r="AU398" s="192" t="s">
        <v>86</v>
      </c>
      <c r="AY398" s="20" t="s">
        <v>179</v>
      </c>
      <c r="BE398" s="193">
        <f>IF(N398="základní",J398,0)</f>
        <v>0</v>
      </c>
      <c r="BF398" s="193">
        <f>IF(N398="snížená",J398,0)</f>
        <v>0</v>
      </c>
      <c r="BG398" s="193">
        <f>IF(N398="zákl. přenesená",J398,0)</f>
        <v>0</v>
      </c>
      <c r="BH398" s="193">
        <f>IF(N398="sníž. přenesená",J398,0)</f>
        <v>0</v>
      </c>
      <c r="BI398" s="193">
        <f>IF(N398="nulová",J398,0)</f>
        <v>0</v>
      </c>
      <c r="BJ398" s="20" t="s">
        <v>84</v>
      </c>
      <c r="BK398" s="193">
        <f>ROUND(I398*H398,2)</f>
        <v>0</v>
      </c>
      <c r="BL398" s="20" t="s">
        <v>572</v>
      </c>
      <c r="BM398" s="192" t="s">
        <v>597</v>
      </c>
    </row>
    <row r="399" spans="1:65" s="2" customFormat="1" ht="19.5">
      <c r="A399" s="37"/>
      <c r="B399" s="38"/>
      <c r="C399" s="39"/>
      <c r="D399" s="194" t="s">
        <v>188</v>
      </c>
      <c r="E399" s="39"/>
      <c r="F399" s="195" t="s">
        <v>598</v>
      </c>
      <c r="G399" s="39"/>
      <c r="H399" s="39"/>
      <c r="I399" s="196"/>
      <c r="J399" s="39"/>
      <c r="K399" s="39"/>
      <c r="L399" s="42"/>
      <c r="M399" s="197"/>
      <c r="N399" s="198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188</v>
      </c>
      <c r="AU399" s="20" t="s">
        <v>86</v>
      </c>
    </row>
    <row r="400" spans="1:65" s="2" customFormat="1" ht="11.25">
      <c r="A400" s="37"/>
      <c r="B400" s="38"/>
      <c r="C400" s="39"/>
      <c r="D400" s="199" t="s">
        <v>190</v>
      </c>
      <c r="E400" s="39"/>
      <c r="F400" s="200" t="s">
        <v>599</v>
      </c>
      <c r="G400" s="39"/>
      <c r="H400" s="39"/>
      <c r="I400" s="196"/>
      <c r="J400" s="39"/>
      <c r="K400" s="39"/>
      <c r="L400" s="42"/>
      <c r="M400" s="197"/>
      <c r="N400" s="198"/>
      <c r="O400" s="67"/>
      <c r="P400" s="67"/>
      <c r="Q400" s="67"/>
      <c r="R400" s="67"/>
      <c r="S400" s="67"/>
      <c r="T400" s="68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T400" s="20" t="s">
        <v>190</v>
      </c>
      <c r="AU400" s="20" t="s">
        <v>86</v>
      </c>
    </row>
    <row r="401" spans="1:65" s="13" customFormat="1" ht="22.5">
      <c r="B401" s="201"/>
      <c r="C401" s="202"/>
      <c r="D401" s="194" t="s">
        <v>192</v>
      </c>
      <c r="E401" s="203" t="s">
        <v>19</v>
      </c>
      <c r="F401" s="204" t="s">
        <v>1469</v>
      </c>
      <c r="G401" s="202"/>
      <c r="H401" s="203" t="s">
        <v>19</v>
      </c>
      <c r="I401" s="205"/>
      <c r="J401" s="202"/>
      <c r="K401" s="202"/>
      <c r="L401" s="206"/>
      <c r="M401" s="207"/>
      <c r="N401" s="208"/>
      <c r="O401" s="208"/>
      <c r="P401" s="208"/>
      <c r="Q401" s="208"/>
      <c r="R401" s="208"/>
      <c r="S401" s="208"/>
      <c r="T401" s="209"/>
      <c r="AT401" s="210" t="s">
        <v>192</v>
      </c>
      <c r="AU401" s="210" t="s">
        <v>86</v>
      </c>
      <c r="AV401" s="13" t="s">
        <v>84</v>
      </c>
      <c r="AW401" s="13" t="s">
        <v>37</v>
      </c>
      <c r="AX401" s="13" t="s">
        <v>77</v>
      </c>
      <c r="AY401" s="210" t="s">
        <v>179</v>
      </c>
    </row>
    <row r="402" spans="1:65" s="14" customFormat="1" ht="11.25">
      <c r="B402" s="211"/>
      <c r="C402" s="212"/>
      <c r="D402" s="194" t="s">
        <v>192</v>
      </c>
      <c r="E402" s="213" t="s">
        <v>19</v>
      </c>
      <c r="F402" s="214" t="s">
        <v>1468</v>
      </c>
      <c r="G402" s="212"/>
      <c r="H402" s="215">
        <v>70.2</v>
      </c>
      <c r="I402" s="216"/>
      <c r="J402" s="212"/>
      <c r="K402" s="212"/>
      <c r="L402" s="217"/>
      <c r="M402" s="218"/>
      <c r="N402" s="219"/>
      <c r="O402" s="219"/>
      <c r="P402" s="219"/>
      <c r="Q402" s="219"/>
      <c r="R402" s="219"/>
      <c r="S402" s="219"/>
      <c r="T402" s="220"/>
      <c r="AT402" s="221" t="s">
        <v>192</v>
      </c>
      <c r="AU402" s="221" t="s">
        <v>86</v>
      </c>
      <c r="AV402" s="14" t="s">
        <v>86</v>
      </c>
      <c r="AW402" s="14" t="s">
        <v>37</v>
      </c>
      <c r="AX402" s="14" t="s">
        <v>84</v>
      </c>
      <c r="AY402" s="221" t="s">
        <v>179</v>
      </c>
    </row>
    <row r="403" spans="1:65" s="2" customFormat="1" ht="24.2" customHeight="1">
      <c r="A403" s="37"/>
      <c r="B403" s="38"/>
      <c r="C403" s="181" t="s">
        <v>601</v>
      </c>
      <c r="D403" s="181" t="s">
        <v>181</v>
      </c>
      <c r="E403" s="182" t="s">
        <v>602</v>
      </c>
      <c r="F403" s="183" t="s">
        <v>603</v>
      </c>
      <c r="G403" s="184" t="s">
        <v>216</v>
      </c>
      <c r="H403" s="185">
        <v>70.2</v>
      </c>
      <c r="I403" s="186"/>
      <c r="J403" s="187">
        <f>ROUND(I403*H403,2)</f>
        <v>0</v>
      </c>
      <c r="K403" s="183" t="s">
        <v>185</v>
      </c>
      <c r="L403" s="42"/>
      <c r="M403" s="188" t="s">
        <v>19</v>
      </c>
      <c r="N403" s="189" t="s">
        <v>48</v>
      </c>
      <c r="O403" s="67"/>
      <c r="P403" s="190">
        <f>O403*H403</f>
        <v>0</v>
      </c>
      <c r="Q403" s="190">
        <v>5.5999999999999995E-4</v>
      </c>
      <c r="R403" s="190">
        <f>Q403*H403</f>
        <v>3.9312E-2</v>
      </c>
      <c r="S403" s="190">
        <v>0</v>
      </c>
      <c r="T403" s="191">
        <f>S403*H403</f>
        <v>0</v>
      </c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R403" s="192" t="s">
        <v>572</v>
      </c>
      <c r="AT403" s="192" t="s">
        <v>181</v>
      </c>
      <c r="AU403" s="192" t="s">
        <v>86</v>
      </c>
      <c r="AY403" s="20" t="s">
        <v>179</v>
      </c>
      <c r="BE403" s="193">
        <f>IF(N403="základní",J403,0)</f>
        <v>0</v>
      </c>
      <c r="BF403" s="193">
        <f>IF(N403="snížená",J403,0)</f>
        <v>0</v>
      </c>
      <c r="BG403" s="193">
        <f>IF(N403="zákl. přenesená",J403,0)</f>
        <v>0</v>
      </c>
      <c r="BH403" s="193">
        <f>IF(N403="sníž. přenesená",J403,0)</f>
        <v>0</v>
      </c>
      <c r="BI403" s="193">
        <f>IF(N403="nulová",J403,0)</f>
        <v>0</v>
      </c>
      <c r="BJ403" s="20" t="s">
        <v>84</v>
      </c>
      <c r="BK403" s="193">
        <f>ROUND(I403*H403,2)</f>
        <v>0</v>
      </c>
      <c r="BL403" s="20" t="s">
        <v>572</v>
      </c>
      <c r="BM403" s="192" t="s">
        <v>604</v>
      </c>
    </row>
    <row r="404" spans="1:65" s="2" customFormat="1" ht="19.5">
      <c r="A404" s="37"/>
      <c r="B404" s="38"/>
      <c r="C404" s="39"/>
      <c r="D404" s="194" t="s">
        <v>188</v>
      </c>
      <c r="E404" s="39"/>
      <c r="F404" s="195" t="s">
        <v>605</v>
      </c>
      <c r="G404" s="39"/>
      <c r="H404" s="39"/>
      <c r="I404" s="196"/>
      <c r="J404" s="39"/>
      <c r="K404" s="39"/>
      <c r="L404" s="42"/>
      <c r="M404" s="197"/>
      <c r="N404" s="198"/>
      <c r="O404" s="67"/>
      <c r="P404" s="67"/>
      <c r="Q404" s="67"/>
      <c r="R404" s="67"/>
      <c r="S404" s="67"/>
      <c r="T404" s="68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T404" s="20" t="s">
        <v>188</v>
      </c>
      <c r="AU404" s="20" t="s">
        <v>86</v>
      </c>
    </row>
    <row r="405" spans="1:65" s="2" customFormat="1" ht="11.25">
      <c r="A405" s="37"/>
      <c r="B405" s="38"/>
      <c r="C405" s="39"/>
      <c r="D405" s="199" t="s">
        <v>190</v>
      </c>
      <c r="E405" s="39"/>
      <c r="F405" s="200" t="s">
        <v>606</v>
      </c>
      <c r="G405" s="39"/>
      <c r="H405" s="39"/>
      <c r="I405" s="196"/>
      <c r="J405" s="39"/>
      <c r="K405" s="39"/>
      <c r="L405" s="42"/>
      <c r="M405" s="197"/>
      <c r="N405" s="198"/>
      <c r="O405" s="67"/>
      <c r="P405" s="67"/>
      <c r="Q405" s="67"/>
      <c r="R405" s="67"/>
      <c r="S405" s="67"/>
      <c r="T405" s="68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T405" s="20" t="s">
        <v>190</v>
      </c>
      <c r="AU405" s="20" t="s">
        <v>86</v>
      </c>
    </row>
    <row r="406" spans="1:65" s="13" customFormat="1" ht="22.5">
      <c r="B406" s="201"/>
      <c r="C406" s="202"/>
      <c r="D406" s="194" t="s">
        <v>192</v>
      </c>
      <c r="E406" s="203" t="s">
        <v>19</v>
      </c>
      <c r="F406" s="204" t="s">
        <v>1470</v>
      </c>
      <c r="G406" s="202"/>
      <c r="H406" s="203" t="s">
        <v>19</v>
      </c>
      <c r="I406" s="205"/>
      <c r="J406" s="202"/>
      <c r="K406" s="202"/>
      <c r="L406" s="206"/>
      <c r="M406" s="207"/>
      <c r="N406" s="208"/>
      <c r="O406" s="208"/>
      <c r="P406" s="208"/>
      <c r="Q406" s="208"/>
      <c r="R406" s="208"/>
      <c r="S406" s="208"/>
      <c r="T406" s="209"/>
      <c r="AT406" s="210" t="s">
        <v>192</v>
      </c>
      <c r="AU406" s="210" t="s">
        <v>86</v>
      </c>
      <c r="AV406" s="13" t="s">
        <v>84</v>
      </c>
      <c r="AW406" s="13" t="s">
        <v>37</v>
      </c>
      <c r="AX406" s="13" t="s">
        <v>77</v>
      </c>
      <c r="AY406" s="210" t="s">
        <v>179</v>
      </c>
    </row>
    <row r="407" spans="1:65" s="14" customFormat="1" ht="11.25">
      <c r="B407" s="211"/>
      <c r="C407" s="212"/>
      <c r="D407" s="194" t="s">
        <v>192</v>
      </c>
      <c r="E407" s="213" t="s">
        <v>19</v>
      </c>
      <c r="F407" s="214" t="s">
        <v>1468</v>
      </c>
      <c r="G407" s="212"/>
      <c r="H407" s="215">
        <v>70.2</v>
      </c>
      <c r="I407" s="216"/>
      <c r="J407" s="212"/>
      <c r="K407" s="212"/>
      <c r="L407" s="217"/>
      <c r="M407" s="218"/>
      <c r="N407" s="219"/>
      <c r="O407" s="219"/>
      <c r="P407" s="219"/>
      <c r="Q407" s="219"/>
      <c r="R407" s="219"/>
      <c r="S407" s="219"/>
      <c r="T407" s="220"/>
      <c r="AT407" s="221" t="s">
        <v>192</v>
      </c>
      <c r="AU407" s="221" t="s">
        <v>86</v>
      </c>
      <c r="AV407" s="14" t="s">
        <v>86</v>
      </c>
      <c r="AW407" s="14" t="s">
        <v>37</v>
      </c>
      <c r="AX407" s="14" t="s">
        <v>84</v>
      </c>
      <c r="AY407" s="221" t="s">
        <v>179</v>
      </c>
    </row>
    <row r="408" spans="1:65" s="2" customFormat="1" ht="24.2" customHeight="1">
      <c r="A408" s="37"/>
      <c r="B408" s="38"/>
      <c r="C408" s="181" t="s">
        <v>608</v>
      </c>
      <c r="D408" s="181" t="s">
        <v>181</v>
      </c>
      <c r="E408" s="182" t="s">
        <v>609</v>
      </c>
      <c r="F408" s="183" t="s">
        <v>610</v>
      </c>
      <c r="G408" s="184" t="s">
        <v>184</v>
      </c>
      <c r="H408" s="185">
        <v>29.6</v>
      </c>
      <c r="I408" s="186"/>
      <c r="J408" s="187">
        <f>ROUND(I408*H408,2)</f>
        <v>0</v>
      </c>
      <c r="K408" s="183" t="s">
        <v>185</v>
      </c>
      <c r="L408" s="42"/>
      <c r="M408" s="188" t="s">
        <v>19</v>
      </c>
      <c r="N408" s="189" t="s">
        <v>48</v>
      </c>
      <c r="O408" s="67"/>
      <c r="P408" s="190">
        <f>O408*H408</f>
        <v>0</v>
      </c>
      <c r="Q408" s="190">
        <v>0</v>
      </c>
      <c r="R408" s="190">
        <f>Q408*H408</f>
        <v>0</v>
      </c>
      <c r="S408" s="190">
        <v>0</v>
      </c>
      <c r="T408" s="191">
        <f>S408*H408</f>
        <v>0</v>
      </c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R408" s="192" t="s">
        <v>572</v>
      </c>
      <c r="AT408" s="192" t="s">
        <v>181</v>
      </c>
      <c r="AU408" s="192" t="s">
        <v>86</v>
      </c>
      <c r="AY408" s="20" t="s">
        <v>179</v>
      </c>
      <c r="BE408" s="193">
        <f>IF(N408="základní",J408,0)</f>
        <v>0</v>
      </c>
      <c r="BF408" s="193">
        <f>IF(N408="snížená",J408,0)</f>
        <v>0</v>
      </c>
      <c r="BG408" s="193">
        <f>IF(N408="zákl. přenesená",J408,0)</f>
        <v>0</v>
      </c>
      <c r="BH408" s="193">
        <f>IF(N408="sníž. přenesená",J408,0)</f>
        <v>0</v>
      </c>
      <c r="BI408" s="193">
        <f>IF(N408="nulová",J408,0)</f>
        <v>0</v>
      </c>
      <c r="BJ408" s="20" t="s">
        <v>84</v>
      </c>
      <c r="BK408" s="193">
        <f>ROUND(I408*H408,2)</f>
        <v>0</v>
      </c>
      <c r="BL408" s="20" t="s">
        <v>572</v>
      </c>
      <c r="BM408" s="192" t="s">
        <v>611</v>
      </c>
    </row>
    <row r="409" spans="1:65" s="2" customFormat="1" ht="29.25">
      <c r="A409" s="37"/>
      <c r="B409" s="38"/>
      <c r="C409" s="39"/>
      <c r="D409" s="194" t="s">
        <v>188</v>
      </c>
      <c r="E409" s="39"/>
      <c r="F409" s="195" t="s">
        <v>612</v>
      </c>
      <c r="G409" s="39"/>
      <c r="H409" s="39"/>
      <c r="I409" s="196"/>
      <c r="J409" s="39"/>
      <c r="K409" s="39"/>
      <c r="L409" s="42"/>
      <c r="M409" s="197"/>
      <c r="N409" s="198"/>
      <c r="O409" s="67"/>
      <c r="P409" s="67"/>
      <c r="Q409" s="67"/>
      <c r="R409" s="67"/>
      <c r="S409" s="67"/>
      <c r="T409" s="68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T409" s="20" t="s">
        <v>188</v>
      </c>
      <c r="AU409" s="20" t="s">
        <v>86</v>
      </c>
    </row>
    <row r="410" spans="1:65" s="2" customFormat="1" ht="11.25">
      <c r="A410" s="37"/>
      <c r="B410" s="38"/>
      <c r="C410" s="39"/>
      <c r="D410" s="199" t="s">
        <v>190</v>
      </c>
      <c r="E410" s="39"/>
      <c r="F410" s="200" t="s">
        <v>613</v>
      </c>
      <c r="G410" s="39"/>
      <c r="H410" s="39"/>
      <c r="I410" s="196"/>
      <c r="J410" s="39"/>
      <c r="K410" s="39"/>
      <c r="L410" s="42"/>
      <c r="M410" s="197"/>
      <c r="N410" s="198"/>
      <c r="O410" s="67"/>
      <c r="P410" s="67"/>
      <c r="Q410" s="67"/>
      <c r="R410" s="67"/>
      <c r="S410" s="67"/>
      <c r="T410" s="68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T410" s="20" t="s">
        <v>190</v>
      </c>
      <c r="AU410" s="20" t="s">
        <v>86</v>
      </c>
    </row>
    <row r="411" spans="1:65" s="13" customFormat="1" ht="11.25">
      <c r="B411" s="201"/>
      <c r="C411" s="202"/>
      <c r="D411" s="194" t="s">
        <v>192</v>
      </c>
      <c r="E411" s="203" t="s">
        <v>19</v>
      </c>
      <c r="F411" s="204" t="s">
        <v>1406</v>
      </c>
      <c r="G411" s="202"/>
      <c r="H411" s="203" t="s">
        <v>19</v>
      </c>
      <c r="I411" s="205"/>
      <c r="J411" s="202"/>
      <c r="K411" s="202"/>
      <c r="L411" s="206"/>
      <c r="M411" s="207"/>
      <c r="N411" s="208"/>
      <c r="O411" s="208"/>
      <c r="P411" s="208"/>
      <c r="Q411" s="208"/>
      <c r="R411" s="208"/>
      <c r="S411" s="208"/>
      <c r="T411" s="209"/>
      <c r="AT411" s="210" t="s">
        <v>192</v>
      </c>
      <c r="AU411" s="210" t="s">
        <v>86</v>
      </c>
      <c r="AV411" s="13" t="s">
        <v>84</v>
      </c>
      <c r="AW411" s="13" t="s">
        <v>37</v>
      </c>
      <c r="AX411" s="13" t="s">
        <v>77</v>
      </c>
      <c r="AY411" s="210" t="s">
        <v>179</v>
      </c>
    </row>
    <row r="412" spans="1:65" s="13" customFormat="1" ht="11.25">
      <c r="B412" s="201"/>
      <c r="C412" s="202"/>
      <c r="D412" s="194" t="s">
        <v>192</v>
      </c>
      <c r="E412" s="203" t="s">
        <v>19</v>
      </c>
      <c r="F412" s="204" t="s">
        <v>1471</v>
      </c>
      <c r="G412" s="202"/>
      <c r="H412" s="203" t="s">
        <v>19</v>
      </c>
      <c r="I412" s="205"/>
      <c r="J412" s="202"/>
      <c r="K412" s="202"/>
      <c r="L412" s="206"/>
      <c r="M412" s="207"/>
      <c r="N412" s="208"/>
      <c r="O412" s="208"/>
      <c r="P412" s="208"/>
      <c r="Q412" s="208"/>
      <c r="R412" s="208"/>
      <c r="S412" s="208"/>
      <c r="T412" s="209"/>
      <c r="AT412" s="210" t="s">
        <v>192</v>
      </c>
      <c r="AU412" s="210" t="s">
        <v>86</v>
      </c>
      <c r="AV412" s="13" t="s">
        <v>84</v>
      </c>
      <c r="AW412" s="13" t="s">
        <v>37</v>
      </c>
      <c r="AX412" s="13" t="s">
        <v>77</v>
      </c>
      <c r="AY412" s="210" t="s">
        <v>179</v>
      </c>
    </row>
    <row r="413" spans="1:65" s="14" customFormat="1" ht="11.25">
      <c r="B413" s="211"/>
      <c r="C413" s="212"/>
      <c r="D413" s="194" t="s">
        <v>192</v>
      </c>
      <c r="E413" s="213" t="s">
        <v>19</v>
      </c>
      <c r="F413" s="214" t="s">
        <v>1453</v>
      </c>
      <c r="G413" s="212"/>
      <c r="H413" s="215">
        <v>21.6</v>
      </c>
      <c r="I413" s="216"/>
      <c r="J413" s="212"/>
      <c r="K413" s="212"/>
      <c r="L413" s="217"/>
      <c r="M413" s="218"/>
      <c r="N413" s="219"/>
      <c r="O413" s="219"/>
      <c r="P413" s="219"/>
      <c r="Q413" s="219"/>
      <c r="R413" s="219"/>
      <c r="S413" s="219"/>
      <c r="T413" s="220"/>
      <c r="AT413" s="221" t="s">
        <v>192</v>
      </c>
      <c r="AU413" s="221" t="s">
        <v>86</v>
      </c>
      <c r="AV413" s="14" t="s">
        <v>86</v>
      </c>
      <c r="AW413" s="14" t="s">
        <v>37</v>
      </c>
      <c r="AX413" s="14" t="s">
        <v>77</v>
      </c>
      <c r="AY413" s="221" t="s">
        <v>179</v>
      </c>
    </row>
    <row r="414" spans="1:65" s="13" customFormat="1" ht="11.25">
      <c r="B414" s="201"/>
      <c r="C414" s="202"/>
      <c r="D414" s="194" t="s">
        <v>192</v>
      </c>
      <c r="E414" s="203" t="s">
        <v>19</v>
      </c>
      <c r="F414" s="204" t="s">
        <v>1379</v>
      </c>
      <c r="G414" s="202"/>
      <c r="H414" s="203" t="s">
        <v>19</v>
      </c>
      <c r="I414" s="205"/>
      <c r="J414" s="202"/>
      <c r="K414" s="202"/>
      <c r="L414" s="206"/>
      <c r="M414" s="207"/>
      <c r="N414" s="208"/>
      <c r="O414" s="208"/>
      <c r="P414" s="208"/>
      <c r="Q414" s="208"/>
      <c r="R414" s="208"/>
      <c r="S414" s="208"/>
      <c r="T414" s="209"/>
      <c r="AT414" s="210" t="s">
        <v>192</v>
      </c>
      <c r="AU414" s="210" t="s">
        <v>86</v>
      </c>
      <c r="AV414" s="13" t="s">
        <v>84</v>
      </c>
      <c r="AW414" s="13" t="s">
        <v>37</v>
      </c>
      <c r="AX414" s="13" t="s">
        <v>77</v>
      </c>
      <c r="AY414" s="210" t="s">
        <v>179</v>
      </c>
    </row>
    <row r="415" spans="1:65" s="14" customFormat="1" ht="11.25">
      <c r="B415" s="211"/>
      <c r="C415" s="212"/>
      <c r="D415" s="194" t="s">
        <v>192</v>
      </c>
      <c r="E415" s="213" t="s">
        <v>19</v>
      </c>
      <c r="F415" s="214" t="s">
        <v>1380</v>
      </c>
      <c r="G415" s="212"/>
      <c r="H415" s="215">
        <v>5</v>
      </c>
      <c r="I415" s="216"/>
      <c r="J415" s="212"/>
      <c r="K415" s="212"/>
      <c r="L415" s="217"/>
      <c r="M415" s="218"/>
      <c r="N415" s="219"/>
      <c r="O415" s="219"/>
      <c r="P415" s="219"/>
      <c r="Q415" s="219"/>
      <c r="R415" s="219"/>
      <c r="S415" s="219"/>
      <c r="T415" s="220"/>
      <c r="AT415" s="221" t="s">
        <v>192</v>
      </c>
      <c r="AU415" s="221" t="s">
        <v>86</v>
      </c>
      <c r="AV415" s="14" t="s">
        <v>86</v>
      </c>
      <c r="AW415" s="14" t="s">
        <v>37</v>
      </c>
      <c r="AX415" s="14" t="s">
        <v>77</v>
      </c>
      <c r="AY415" s="221" t="s">
        <v>179</v>
      </c>
    </row>
    <row r="416" spans="1:65" s="14" customFormat="1" ht="11.25">
      <c r="B416" s="211"/>
      <c r="C416" s="212"/>
      <c r="D416" s="194" t="s">
        <v>192</v>
      </c>
      <c r="E416" s="213" t="s">
        <v>19</v>
      </c>
      <c r="F416" s="214" t="s">
        <v>1381</v>
      </c>
      <c r="G416" s="212"/>
      <c r="H416" s="215">
        <v>3</v>
      </c>
      <c r="I416" s="216"/>
      <c r="J416" s="212"/>
      <c r="K416" s="212"/>
      <c r="L416" s="217"/>
      <c r="M416" s="218"/>
      <c r="N416" s="219"/>
      <c r="O416" s="219"/>
      <c r="P416" s="219"/>
      <c r="Q416" s="219"/>
      <c r="R416" s="219"/>
      <c r="S416" s="219"/>
      <c r="T416" s="220"/>
      <c r="AT416" s="221" t="s">
        <v>192</v>
      </c>
      <c r="AU416" s="221" t="s">
        <v>86</v>
      </c>
      <c r="AV416" s="14" t="s">
        <v>86</v>
      </c>
      <c r="AW416" s="14" t="s">
        <v>37</v>
      </c>
      <c r="AX416" s="14" t="s">
        <v>77</v>
      </c>
      <c r="AY416" s="221" t="s">
        <v>179</v>
      </c>
    </row>
    <row r="417" spans="1:65" s="15" customFormat="1" ht="11.25">
      <c r="B417" s="222"/>
      <c r="C417" s="223"/>
      <c r="D417" s="194" t="s">
        <v>192</v>
      </c>
      <c r="E417" s="224" t="s">
        <v>19</v>
      </c>
      <c r="F417" s="225" t="s">
        <v>205</v>
      </c>
      <c r="G417" s="223"/>
      <c r="H417" s="226">
        <v>29.6</v>
      </c>
      <c r="I417" s="227"/>
      <c r="J417" s="223"/>
      <c r="K417" s="223"/>
      <c r="L417" s="228"/>
      <c r="M417" s="229"/>
      <c r="N417" s="230"/>
      <c r="O417" s="230"/>
      <c r="P417" s="230"/>
      <c r="Q417" s="230"/>
      <c r="R417" s="230"/>
      <c r="S417" s="230"/>
      <c r="T417" s="231"/>
      <c r="AT417" s="232" t="s">
        <v>192</v>
      </c>
      <c r="AU417" s="232" t="s">
        <v>86</v>
      </c>
      <c r="AV417" s="15" t="s">
        <v>186</v>
      </c>
      <c r="AW417" s="15" t="s">
        <v>37</v>
      </c>
      <c r="AX417" s="15" t="s">
        <v>84</v>
      </c>
      <c r="AY417" s="232" t="s">
        <v>179</v>
      </c>
    </row>
    <row r="418" spans="1:65" s="2" customFormat="1" ht="16.5" customHeight="1">
      <c r="A418" s="37"/>
      <c r="B418" s="38"/>
      <c r="C418" s="181" t="s">
        <v>615</v>
      </c>
      <c r="D418" s="181" t="s">
        <v>181</v>
      </c>
      <c r="E418" s="182" t="s">
        <v>616</v>
      </c>
      <c r="F418" s="183" t="s">
        <v>617</v>
      </c>
      <c r="G418" s="184" t="s">
        <v>184</v>
      </c>
      <c r="H418" s="185">
        <v>29.6</v>
      </c>
      <c r="I418" s="186"/>
      <c r="J418" s="187">
        <f>ROUND(I418*H418,2)</f>
        <v>0</v>
      </c>
      <c r="K418" s="183" t="s">
        <v>185</v>
      </c>
      <c r="L418" s="42"/>
      <c r="M418" s="188" t="s">
        <v>19</v>
      </c>
      <c r="N418" s="189" t="s">
        <v>48</v>
      </c>
      <c r="O418" s="67"/>
      <c r="P418" s="190">
        <f>O418*H418</f>
        <v>0</v>
      </c>
      <c r="Q418" s="190">
        <v>3.0000000000000001E-5</v>
      </c>
      <c r="R418" s="190">
        <f>Q418*H418</f>
        <v>8.8800000000000012E-4</v>
      </c>
      <c r="S418" s="190">
        <v>0</v>
      </c>
      <c r="T418" s="191">
        <f>S418*H418</f>
        <v>0</v>
      </c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R418" s="192" t="s">
        <v>572</v>
      </c>
      <c r="AT418" s="192" t="s">
        <v>181</v>
      </c>
      <c r="AU418" s="192" t="s">
        <v>86</v>
      </c>
      <c r="AY418" s="20" t="s">
        <v>179</v>
      </c>
      <c r="BE418" s="193">
        <f>IF(N418="základní",J418,0)</f>
        <v>0</v>
      </c>
      <c r="BF418" s="193">
        <f>IF(N418="snížená",J418,0)</f>
        <v>0</v>
      </c>
      <c r="BG418" s="193">
        <f>IF(N418="zákl. přenesená",J418,0)</f>
        <v>0</v>
      </c>
      <c r="BH418" s="193">
        <f>IF(N418="sníž. přenesená",J418,0)</f>
        <v>0</v>
      </c>
      <c r="BI418" s="193">
        <f>IF(N418="nulová",J418,0)</f>
        <v>0</v>
      </c>
      <c r="BJ418" s="20" t="s">
        <v>84</v>
      </c>
      <c r="BK418" s="193">
        <f>ROUND(I418*H418,2)</f>
        <v>0</v>
      </c>
      <c r="BL418" s="20" t="s">
        <v>572</v>
      </c>
      <c r="BM418" s="192" t="s">
        <v>618</v>
      </c>
    </row>
    <row r="419" spans="1:65" s="2" customFormat="1" ht="19.5">
      <c r="A419" s="37"/>
      <c r="B419" s="38"/>
      <c r="C419" s="39"/>
      <c r="D419" s="194" t="s">
        <v>188</v>
      </c>
      <c r="E419" s="39"/>
      <c r="F419" s="195" t="s">
        <v>619</v>
      </c>
      <c r="G419" s="39"/>
      <c r="H419" s="39"/>
      <c r="I419" s="196"/>
      <c r="J419" s="39"/>
      <c r="K419" s="39"/>
      <c r="L419" s="42"/>
      <c r="M419" s="197"/>
      <c r="N419" s="198"/>
      <c r="O419" s="67"/>
      <c r="P419" s="67"/>
      <c r="Q419" s="67"/>
      <c r="R419" s="67"/>
      <c r="S419" s="67"/>
      <c r="T419" s="68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T419" s="20" t="s">
        <v>188</v>
      </c>
      <c r="AU419" s="20" t="s">
        <v>86</v>
      </c>
    </row>
    <row r="420" spans="1:65" s="2" customFormat="1" ht="11.25">
      <c r="A420" s="37"/>
      <c r="B420" s="38"/>
      <c r="C420" s="39"/>
      <c r="D420" s="199" t="s">
        <v>190</v>
      </c>
      <c r="E420" s="39"/>
      <c r="F420" s="200" t="s">
        <v>620</v>
      </c>
      <c r="G420" s="39"/>
      <c r="H420" s="39"/>
      <c r="I420" s="196"/>
      <c r="J420" s="39"/>
      <c r="K420" s="39"/>
      <c r="L420" s="42"/>
      <c r="M420" s="197"/>
      <c r="N420" s="198"/>
      <c r="O420" s="67"/>
      <c r="P420" s="67"/>
      <c r="Q420" s="67"/>
      <c r="R420" s="67"/>
      <c r="S420" s="67"/>
      <c r="T420" s="68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T420" s="20" t="s">
        <v>190</v>
      </c>
      <c r="AU420" s="20" t="s">
        <v>86</v>
      </c>
    </row>
    <row r="421" spans="1:65" s="13" customFormat="1" ht="22.5">
      <c r="B421" s="201"/>
      <c r="C421" s="202"/>
      <c r="D421" s="194" t="s">
        <v>192</v>
      </c>
      <c r="E421" s="203" t="s">
        <v>19</v>
      </c>
      <c r="F421" s="204" t="s">
        <v>1408</v>
      </c>
      <c r="G421" s="202"/>
      <c r="H421" s="203" t="s">
        <v>19</v>
      </c>
      <c r="I421" s="205"/>
      <c r="J421" s="202"/>
      <c r="K421" s="202"/>
      <c r="L421" s="206"/>
      <c r="M421" s="207"/>
      <c r="N421" s="208"/>
      <c r="O421" s="208"/>
      <c r="P421" s="208"/>
      <c r="Q421" s="208"/>
      <c r="R421" s="208"/>
      <c r="S421" s="208"/>
      <c r="T421" s="209"/>
      <c r="AT421" s="210" t="s">
        <v>192</v>
      </c>
      <c r="AU421" s="210" t="s">
        <v>86</v>
      </c>
      <c r="AV421" s="13" t="s">
        <v>84</v>
      </c>
      <c r="AW421" s="13" t="s">
        <v>37</v>
      </c>
      <c r="AX421" s="13" t="s">
        <v>77</v>
      </c>
      <c r="AY421" s="210" t="s">
        <v>179</v>
      </c>
    </row>
    <row r="422" spans="1:65" s="13" customFormat="1" ht="11.25">
      <c r="B422" s="201"/>
      <c r="C422" s="202"/>
      <c r="D422" s="194" t="s">
        <v>192</v>
      </c>
      <c r="E422" s="203" t="s">
        <v>19</v>
      </c>
      <c r="F422" s="204" t="s">
        <v>1471</v>
      </c>
      <c r="G422" s="202"/>
      <c r="H422" s="203" t="s">
        <v>19</v>
      </c>
      <c r="I422" s="205"/>
      <c r="J422" s="202"/>
      <c r="K422" s="202"/>
      <c r="L422" s="206"/>
      <c r="M422" s="207"/>
      <c r="N422" s="208"/>
      <c r="O422" s="208"/>
      <c r="P422" s="208"/>
      <c r="Q422" s="208"/>
      <c r="R422" s="208"/>
      <c r="S422" s="208"/>
      <c r="T422" s="209"/>
      <c r="AT422" s="210" t="s">
        <v>192</v>
      </c>
      <c r="AU422" s="210" t="s">
        <v>86</v>
      </c>
      <c r="AV422" s="13" t="s">
        <v>84</v>
      </c>
      <c r="AW422" s="13" t="s">
        <v>37</v>
      </c>
      <c r="AX422" s="13" t="s">
        <v>77</v>
      </c>
      <c r="AY422" s="210" t="s">
        <v>179</v>
      </c>
    </row>
    <row r="423" spans="1:65" s="14" customFormat="1" ht="11.25">
      <c r="B423" s="211"/>
      <c r="C423" s="212"/>
      <c r="D423" s="194" t="s">
        <v>192</v>
      </c>
      <c r="E423" s="213" t="s">
        <v>19</v>
      </c>
      <c r="F423" s="214" t="s">
        <v>1453</v>
      </c>
      <c r="G423" s="212"/>
      <c r="H423" s="215">
        <v>21.6</v>
      </c>
      <c r="I423" s="216"/>
      <c r="J423" s="212"/>
      <c r="K423" s="212"/>
      <c r="L423" s="217"/>
      <c r="M423" s="218"/>
      <c r="N423" s="219"/>
      <c r="O423" s="219"/>
      <c r="P423" s="219"/>
      <c r="Q423" s="219"/>
      <c r="R423" s="219"/>
      <c r="S423" s="219"/>
      <c r="T423" s="220"/>
      <c r="AT423" s="221" t="s">
        <v>192</v>
      </c>
      <c r="AU423" s="221" t="s">
        <v>86</v>
      </c>
      <c r="AV423" s="14" t="s">
        <v>86</v>
      </c>
      <c r="AW423" s="14" t="s">
        <v>37</v>
      </c>
      <c r="AX423" s="14" t="s">
        <v>77</v>
      </c>
      <c r="AY423" s="221" t="s">
        <v>179</v>
      </c>
    </row>
    <row r="424" spans="1:65" s="13" customFormat="1" ht="11.25">
      <c r="B424" s="201"/>
      <c r="C424" s="202"/>
      <c r="D424" s="194" t="s">
        <v>192</v>
      </c>
      <c r="E424" s="203" t="s">
        <v>19</v>
      </c>
      <c r="F424" s="204" t="s">
        <v>1379</v>
      </c>
      <c r="G424" s="202"/>
      <c r="H424" s="203" t="s">
        <v>19</v>
      </c>
      <c r="I424" s="205"/>
      <c r="J424" s="202"/>
      <c r="K424" s="202"/>
      <c r="L424" s="206"/>
      <c r="M424" s="207"/>
      <c r="N424" s="208"/>
      <c r="O424" s="208"/>
      <c r="P424" s="208"/>
      <c r="Q424" s="208"/>
      <c r="R424" s="208"/>
      <c r="S424" s="208"/>
      <c r="T424" s="209"/>
      <c r="AT424" s="210" t="s">
        <v>192</v>
      </c>
      <c r="AU424" s="210" t="s">
        <v>86</v>
      </c>
      <c r="AV424" s="13" t="s">
        <v>84</v>
      </c>
      <c r="AW424" s="13" t="s">
        <v>37</v>
      </c>
      <c r="AX424" s="13" t="s">
        <v>77</v>
      </c>
      <c r="AY424" s="210" t="s">
        <v>179</v>
      </c>
    </row>
    <row r="425" spans="1:65" s="14" customFormat="1" ht="11.25">
      <c r="B425" s="211"/>
      <c r="C425" s="212"/>
      <c r="D425" s="194" t="s">
        <v>192</v>
      </c>
      <c r="E425" s="213" t="s">
        <v>19</v>
      </c>
      <c r="F425" s="214" t="s">
        <v>1380</v>
      </c>
      <c r="G425" s="212"/>
      <c r="H425" s="215">
        <v>5</v>
      </c>
      <c r="I425" s="216"/>
      <c r="J425" s="212"/>
      <c r="K425" s="212"/>
      <c r="L425" s="217"/>
      <c r="M425" s="218"/>
      <c r="N425" s="219"/>
      <c r="O425" s="219"/>
      <c r="P425" s="219"/>
      <c r="Q425" s="219"/>
      <c r="R425" s="219"/>
      <c r="S425" s="219"/>
      <c r="T425" s="220"/>
      <c r="AT425" s="221" t="s">
        <v>192</v>
      </c>
      <c r="AU425" s="221" t="s">
        <v>86</v>
      </c>
      <c r="AV425" s="14" t="s">
        <v>86</v>
      </c>
      <c r="AW425" s="14" t="s">
        <v>37</v>
      </c>
      <c r="AX425" s="14" t="s">
        <v>77</v>
      </c>
      <c r="AY425" s="221" t="s">
        <v>179</v>
      </c>
    </row>
    <row r="426" spans="1:65" s="14" customFormat="1" ht="11.25">
      <c r="B426" s="211"/>
      <c r="C426" s="212"/>
      <c r="D426" s="194" t="s">
        <v>192</v>
      </c>
      <c r="E426" s="213" t="s">
        <v>19</v>
      </c>
      <c r="F426" s="214" t="s">
        <v>1381</v>
      </c>
      <c r="G426" s="212"/>
      <c r="H426" s="215">
        <v>3</v>
      </c>
      <c r="I426" s="216"/>
      <c r="J426" s="212"/>
      <c r="K426" s="212"/>
      <c r="L426" s="217"/>
      <c r="M426" s="218"/>
      <c r="N426" s="219"/>
      <c r="O426" s="219"/>
      <c r="P426" s="219"/>
      <c r="Q426" s="219"/>
      <c r="R426" s="219"/>
      <c r="S426" s="219"/>
      <c r="T426" s="220"/>
      <c r="AT426" s="221" t="s">
        <v>192</v>
      </c>
      <c r="AU426" s="221" t="s">
        <v>86</v>
      </c>
      <c r="AV426" s="14" t="s">
        <v>86</v>
      </c>
      <c r="AW426" s="14" t="s">
        <v>37</v>
      </c>
      <c r="AX426" s="14" t="s">
        <v>77</v>
      </c>
      <c r="AY426" s="221" t="s">
        <v>179</v>
      </c>
    </row>
    <row r="427" spans="1:65" s="15" customFormat="1" ht="11.25">
      <c r="B427" s="222"/>
      <c r="C427" s="223"/>
      <c r="D427" s="194" t="s">
        <v>192</v>
      </c>
      <c r="E427" s="224" t="s">
        <v>19</v>
      </c>
      <c r="F427" s="225" t="s">
        <v>205</v>
      </c>
      <c r="G427" s="223"/>
      <c r="H427" s="226">
        <v>29.6</v>
      </c>
      <c r="I427" s="227"/>
      <c r="J427" s="223"/>
      <c r="K427" s="223"/>
      <c r="L427" s="228"/>
      <c r="M427" s="229"/>
      <c r="N427" s="230"/>
      <c r="O427" s="230"/>
      <c r="P427" s="230"/>
      <c r="Q427" s="230"/>
      <c r="R427" s="230"/>
      <c r="S427" s="230"/>
      <c r="T427" s="231"/>
      <c r="AT427" s="232" t="s">
        <v>192</v>
      </c>
      <c r="AU427" s="232" t="s">
        <v>86</v>
      </c>
      <c r="AV427" s="15" t="s">
        <v>186</v>
      </c>
      <c r="AW427" s="15" t="s">
        <v>37</v>
      </c>
      <c r="AX427" s="15" t="s">
        <v>84</v>
      </c>
      <c r="AY427" s="232" t="s">
        <v>179</v>
      </c>
    </row>
    <row r="428" spans="1:65" s="2" customFormat="1" ht="44.25" customHeight="1">
      <c r="A428" s="37"/>
      <c r="B428" s="38"/>
      <c r="C428" s="181" t="s">
        <v>622</v>
      </c>
      <c r="D428" s="181" t="s">
        <v>181</v>
      </c>
      <c r="E428" s="182" t="s">
        <v>623</v>
      </c>
      <c r="F428" s="183" t="s">
        <v>624</v>
      </c>
      <c r="G428" s="184" t="s">
        <v>184</v>
      </c>
      <c r="H428" s="185">
        <v>78</v>
      </c>
      <c r="I428" s="186"/>
      <c r="J428" s="187">
        <f>ROUND(I428*H428,2)</f>
        <v>0</v>
      </c>
      <c r="K428" s="183" t="s">
        <v>185</v>
      </c>
      <c r="L428" s="42"/>
      <c r="M428" s="188" t="s">
        <v>19</v>
      </c>
      <c r="N428" s="189" t="s">
        <v>48</v>
      </c>
      <c r="O428" s="67"/>
      <c r="P428" s="190">
        <f>O428*H428</f>
        <v>0</v>
      </c>
      <c r="Q428" s="190">
        <v>2.0000000000000002E-5</v>
      </c>
      <c r="R428" s="190">
        <f>Q428*H428</f>
        <v>1.5600000000000002E-3</v>
      </c>
      <c r="S428" s="190">
        <v>0</v>
      </c>
      <c r="T428" s="191">
        <f>S428*H428</f>
        <v>0</v>
      </c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R428" s="192" t="s">
        <v>572</v>
      </c>
      <c r="AT428" s="192" t="s">
        <v>181</v>
      </c>
      <c r="AU428" s="192" t="s">
        <v>86</v>
      </c>
      <c r="AY428" s="20" t="s">
        <v>179</v>
      </c>
      <c r="BE428" s="193">
        <f>IF(N428="základní",J428,0)</f>
        <v>0</v>
      </c>
      <c r="BF428" s="193">
        <f>IF(N428="snížená",J428,0)</f>
        <v>0</v>
      </c>
      <c r="BG428" s="193">
        <f>IF(N428="zákl. přenesená",J428,0)</f>
        <v>0</v>
      </c>
      <c r="BH428" s="193">
        <f>IF(N428="sníž. přenesená",J428,0)</f>
        <v>0</v>
      </c>
      <c r="BI428" s="193">
        <f>IF(N428="nulová",J428,0)</f>
        <v>0</v>
      </c>
      <c r="BJ428" s="20" t="s">
        <v>84</v>
      </c>
      <c r="BK428" s="193">
        <f>ROUND(I428*H428,2)</f>
        <v>0</v>
      </c>
      <c r="BL428" s="20" t="s">
        <v>572</v>
      </c>
      <c r="BM428" s="192" t="s">
        <v>625</v>
      </c>
    </row>
    <row r="429" spans="1:65" s="2" customFormat="1" ht="29.25">
      <c r="A429" s="37"/>
      <c r="B429" s="38"/>
      <c r="C429" s="39"/>
      <c r="D429" s="194" t="s">
        <v>188</v>
      </c>
      <c r="E429" s="39"/>
      <c r="F429" s="195" t="s">
        <v>626</v>
      </c>
      <c r="G429" s="39"/>
      <c r="H429" s="39"/>
      <c r="I429" s="196"/>
      <c r="J429" s="39"/>
      <c r="K429" s="39"/>
      <c r="L429" s="42"/>
      <c r="M429" s="197"/>
      <c r="N429" s="198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188</v>
      </c>
      <c r="AU429" s="20" t="s">
        <v>86</v>
      </c>
    </row>
    <row r="430" spans="1:65" s="2" customFormat="1" ht="11.25">
      <c r="A430" s="37"/>
      <c r="B430" s="38"/>
      <c r="C430" s="39"/>
      <c r="D430" s="199" t="s">
        <v>190</v>
      </c>
      <c r="E430" s="39"/>
      <c r="F430" s="200" t="s">
        <v>627</v>
      </c>
      <c r="G430" s="39"/>
      <c r="H430" s="39"/>
      <c r="I430" s="196"/>
      <c r="J430" s="39"/>
      <c r="K430" s="39"/>
      <c r="L430" s="42"/>
      <c r="M430" s="197"/>
      <c r="N430" s="198"/>
      <c r="O430" s="67"/>
      <c r="P430" s="67"/>
      <c r="Q430" s="67"/>
      <c r="R430" s="67"/>
      <c r="S430" s="67"/>
      <c r="T430" s="68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T430" s="20" t="s">
        <v>190</v>
      </c>
      <c r="AU430" s="20" t="s">
        <v>86</v>
      </c>
    </row>
    <row r="431" spans="1:65" s="13" customFormat="1" ht="22.5">
      <c r="B431" s="201"/>
      <c r="C431" s="202"/>
      <c r="D431" s="194" t="s">
        <v>192</v>
      </c>
      <c r="E431" s="203" t="s">
        <v>19</v>
      </c>
      <c r="F431" s="204" t="s">
        <v>628</v>
      </c>
      <c r="G431" s="202"/>
      <c r="H431" s="203" t="s">
        <v>19</v>
      </c>
      <c r="I431" s="205"/>
      <c r="J431" s="202"/>
      <c r="K431" s="202"/>
      <c r="L431" s="206"/>
      <c r="M431" s="207"/>
      <c r="N431" s="208"/>
      <c r="O431" s="208"/>
      <c r="P431" s="208"/>
      <c r="Q431" s="208"/>
      <c r="R431" s="208"/>
      <c r="S431" s="208"/>
      <c r="T431" s="209"/>
      <c r="AT431" s="210" t="s">
        <v>192</v>
      </c>
      <c r="AU431" s="210" t="s">
        <v>86</v>
      </c>
      <c r="AV431" s="13" t="s">
        <v>84</v>
      </c>
      <c r="AW431" s="13" t="s">
        <v>37</v>
      </c>
      <c r="AX431" s="13" t="s">
        <v>77</v>
      </c>
      <c r="AY431" s="210" t="s">
        <v>179</v>
      </c>
    </row>
    <row r="432" spans="1:65" s="13" customFormat="1" ht="11.25">
      <c r="B432" s="201"/>
      <c r="C432" s="202"/>
      <c r="D432" s="194" t="s">
        <v>192</v>
      </c>
      <c r="E432" s="203" t="s">
        <v>19</v>
      </c>
      <c r="F432" s="204" t="s">
        <v>1472</v>
      </c>
      <c r="G432" s="202"/>
      <c r="H432" s="203" t="s">
        <v>19</v>
      </c>
      <c r="I432" s="205"/>
      <c r="J432" s="202"/>
      <c r="K432" s="202"/>
      <c r="L432" s="206"/>
      <c r="M432" s="207"/>
      <c r="N432" s="208"/>
      <c r="O432" s="208"/>
      <c r="P432" s="208"/>
      <c r="Q432" s="208"/>
      <c r="R432" s="208"/>
      <c r="S432" s="208"/>
      <c r="T432" s="209"/>
      <c r="AT432" s="210" t="s">
        <v>192</v>
      </c>
      <c r="AU432" s="210" t="s">
        <v>86</v>
      </c>
      <c r="AV432" s="13" t="s">
        <v>84</v>
      </c>
      <c r="AW432" s="13" t="s">
        <v>37</v>
      </c>
      <c r="AX432" s="13" t="s">
        <v>77</v>
      </c>
      <c r="AY432" s="210" t="s">
        <v>179</v>
      </c>
    </row>
    <row r="433" spans="1:65" s="14" customFormat="1" ht="11.25">
      <c r="B433" s="211"/>
      <c r="C433" s="212"/>
      <c r="D433" s="194" t="s">
        <v>192</v>
      </c>
      <c r="E433" s="213" t="s">
        <v>19</v>
      </c>
      <c r="F433" s="214" t="s">
        <v>1473</v>
      </c>
      <c r="G433" s="212"/>
      <c r="H433" s="215">
        <v>54</v>
      </c>
      <c r="I433" s="216"/>
      <c r="J433" s="212"/>
      <c r="K433" s="212"/>
      <c r="L433" s="217"/>
      <c r="M433" s="218"/>
      <c r="N433" s="219"/>
      <c r="O433" s="219"/>
      <c r="P433" s="219"/>
      <c r="Q433" s="219"/>
      <c r="R433" s="219"/>
      <c r="S433" s="219"/>
      <c r="T433" s="220"/>
      <c r="AT433" s="221" t="s">
        <v>192</v>
      </c>
      <c r="AU433" s="221" t="s">
        <v>86</v>
      </c>
      <c r="AV433" s="14" t="s">
        <v>86</v>
      </c>
      <c r="AW433" s="14" t="s">
        <v>37</v>
      </c>
      <c r="AX433" s="14" t="s">
        <v>77</v>
      </c>
      <c r="AY433" s="221" t="s">
        <v>179</v>
      </c>
    </row>
    <row r="434" spans="1:65" s="13" customFormat="1" ht="11.25">
      <c r="B434" s="201"/>
      <c r="C434" s="202"/>
      <c r="D434" s="194" t="s">
        <v>192</v>
      </c>
      <c r="E434" s="203" t="s">
        <v>19</v>
      </c>
      <c r="F434" s="204" t="s">
        <v>1411</v>
      </c>
      <c r="G434" s="202"/>
      <c r="H434" s="203" t="s">
        <v>19</v>
      </c>
      <c r="I434" s="205"/>
      <c r="J434" s="202"/>
      <c r="K434" s="202"/>
      <c r="L434" s="206"/>
      <c r="M434" s="207"/>
      <c r="N434" s="208"/>
      <c r="O434" s="208"/>
      <c r="P434" s="208"/>
      <c r="Q434" s="208"/>
      <c r="R434" s="208"/>
      <c r="S434" s="208"/>
      <c r="T434" s="209"/>
      <c r="AT434" s="210" t="s">
        <v>192</v>
      </c>
      <c r="AU434" s="210" t="s">
        <v>86</v>
      </c>
      <c r="AV434" s="13" t="s">
        <v>84</v>
      </c>
      <c r="AW434" s="13" t="s">
        <v>37</v>
      </c>
      <c r="AX434" s="13" t="s">
        <v>77</v>
      </c>
      <c r="AY434" s="210" t="s">
        <v>179</v>
      </c>
    </row>
    <row r="435" spans="1:65" s="14" customFormat="1" ht="22.5">
      <c r="B435" s="211"/>
      <c r="C435" s="212"/>
      <c r="D435" s="194" t="s">
        <v>192</v>
      </c>
      <c r="E435" s="213" t="s">
        <v>19</v>
      </c>
      <c r="F435" s="214" t="s">
        <v>1412</v>
      </c>
      <c r="G435" s="212"/>
      <c r="H435" s="215">
        <v>13</v>
      </c>
      <c r="I435" s="216"/>
      <c r="J435" s="212"/>
      <c r="K435" s="212"/>
      <c r="L435" s="217"/>
      <c r="M435" s="218"/>
      <c r="N435" s="219"/>
      <c r="O435" s="219"/>
      <c r="P435" s="219"/>
      <c r="Q435" s="219"/>
      <c r="R435" s="219"/>
      <c r="S435" s="219"/>
      <c r="T435" s="220"/>
      <c r="AT435" s="221" t="s">
        <v>192</v>
      </c>
      <c r="AU435" s="221" t="s">
        <v>86</v>
      </c>
      <c r="AV435" s="14" t="s">
        <v>86</v>
      </c>
      <c r="AW435" s="14" t="s">
        <v>37</v>
      </c>
      <c r="AX435" s="14" t="s">
        <v>77</v>
      </c>
      <c r="AY435" s="221" t="s">
        <v>179</v>
      </c>
    </row>
    <row r="436" spans="1:65" s="14" customFormat="1" ht="22.5">
      <c r="B436" s="211"/>
      <c r="C436" s="212"/>
      <c r="D436" s="194" t="s">
        <v>192</v>
      </c>
      <c r="E436" s="213" t="s">
        <v>19</v>
      </c>
      <c r="F436" s="214" t="s">
        <v>1413</v>
      </c>
      <c r="G436" s="212"/>
      <c r="H436" s="215">
        <v>11</v>
      </c>
      <c r="I436" s="216"/>
      <c r="J436" s="212"/>
      <c r="K436" s="212"/>
      <c r="L436" s="217"/>
      <c r="M436" s="218"/>
      <c r="N436" s="219"/>
      <c r="O436" s="219"/>
      <c r="P436" s="219"/>
      <c r="Q436" s="219"/>
      <c r="R436" s="219"/>
      <c r="S436" s="219"/>
      <c r="T436" s="220"/>
      <c r="AT436" s="221" t="s">
        <v>192</v>
      </c>
      <c r="AU436" s="221" t="s">
        <v>86</v>
      </c>
      <c r="AV436" s="14" t="s">
        <v>86</v>
      </c>
      <c r="AW436" s="14" t="s">
        <v>37</v>
      </c>
      <c r="AX436" s="14" t="s">
        <v>77</v>
      </c>
      <c r="AY436" s="221" t="s">
        <v>179</v>
      </c>
    </row>
    <row r="437" spans="1:65" s="15" customFormat="1" ht="11.25">
      <c r="B437" s="222"/>
      <c r="C437" s="223"/>
      <c r="D437" s="194" t="s">
        <v>192</v>
      </c>
      <c r="E437" s="224" t="s">
        <v>19</v>
      </c>
      <c r="F437" s="225" t="s">
        <v>205</v>
      </c>
      <c r="G437" s="223"/>
      <c r="H437" s="226">
        <v>78</v>
      </c>
      <c r="I437" s="227"/>
      <c r="J437" s="223"/>
      <c r="K437" s="223"/>
      <c r="L437" s="228"/>
      <c r="M437" s="229"/>
      <c r="N437" s="230"/>
      <c r="O437" s="230"/>
      <c r="P437" s="230"/>
      <c r="Q437" s="230"/>
      <c r="R437" s="230"/>
      <c r="S437" s="230"/>
      <c r="T437" s="231"/>
      <c r="AT437" s="232" t="s">
        <v>192</v>
      </c>
      <c r="AU437" s="232" t="s">
        <v>86</v>
      </c>
      <c r="AV437" s="15" t="s">
        <v>186</v>
      </c>
      <c r="AW437" s="15" t="s">
        <v>37</v>
      </c>
      <c r="AX437" s="15" t="s">
        <v>84</v>
      </c>
      <c r="AY437" s="232" t="s">
        <v>179</v>
      </c>
    </row>
    <row r="438" spans="1:65" s="2" customFormat="1" ht="37.9" customHeight="1">
      <c r="A438" s="37"/>
      <c r="B438" s="38"/>
      <c r="C438" s="181" t="s">
        <v>630</v>
      </c>
      <c r="D438" s="181" t="s">
        <v>181</v>
      </c>
      <c r="E438" s="182" t="s">
        <v>1414</v>
      </c>
      <c r="F438" s="183" t="s">
        <v>1415</v>
      </c>
      <c r="G438" s="184" t="s">
        <v>216</v>
      </c>
      <c r="H438" s="185">
        <v>24</v>
      </c>
      <c r="I438" s="186"/>
      <c r="J438" s="187">
        <f>ROUND(I438*H438,2)</f>
        <v>0</v>
      </c>
      <c r="K438" s="183" t="s">
        <v>185</v>
      </c>
      <c r="L438" s="42"/>
      <c r="M438" s="188" t="s">
        <v>19</v>
      </c>
      <c r="N438" s="189" t="s">
        <v>48</v>
      </c>
      <c r="O438" s="67"/>
      <c r="P438" s="190">
        <f>O438*H438</f>
        <v>0</v>
      </c>
      <c r="Q438" s="190">
        <v>2.7299999999999998E-3</v>
      </c>
      <c r="R438" s="190">
        <f>Q438*H438</f>
        <v>6.5519999999999995E-2</v>
      </c>
      <c r="S438" s="190">
        <v>0</v>
      </c>
      <c r="T438" s="191">
        <f>S438*H438</f>
        <v>0</v>
      </c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R438" s="192" t="s">
        <v>572</v>
      </c>
      <c r="AT438" s="192" t="s">
        <v>181</v>
      </c>
      <c r="AU438" s="192" t="s">
        <v>86</v>
      </c>
      <c r="AY438" s="20" t="s">
        <v>179</v>
      </c>
      <c r="BE438" s="193">
        <f>IF(N438="základní",J438,0)</f>
        <v>0</v>
      </c>
      <c r="BF438" s="193">
        <f>IF(N438="snížená",J438,0)</f>
        <v>0</v>
      </c>
      <c r="BG438" s="193">
        <f>IF(N438="zákl. přenesená",J438,0)</f>
        <v>0</v>
      </c>
      <c r="BH438" s="193">
        <f>IF(N438="sníž. přenesená",J438,0)</f>
        <v>0</v>
      </c>
      <c r="BI438" s="193">
        <f>IF(N438="nulová",J438,0)</f>
        <v>0</v>
      </c>
      <c r="BJ438" s="20" t="s">
        <v>84</v>
      </c>
      <c r="BK438" s="193">
        <f>ROUND(I438*H438,2)</f>
        <v>0</v>
      </c>
      <c r="BL438" s="20" t="s">
        <v>572</v>
      </c>
      <c r="BM438" s="192" t="s">
        <v>1416</v>
      </c>
    </row>
    <row r="439" spans="1:65" s="2" customFormat="1" ht="29.25">
      <c r="A439" s="37"/>
      <c r="B439" s="38"/>
      <c r="C439" s="39"/>
      <c r="D439" s="194" t="s">
        <v>188</v>
      </c>
      <c r="E439" s="39"/>
      <c r="F439" s="195" t="s">
        <v>1417</v>
      </c>
      <c r="G439" s="39"/>
      <c r="H439" s="39"/>
      <c r="I439" s="196"/>
      <c r="J439" s="39"/>
      <c r="K439" s="39"/>
      <c r="L439" s="42"/>
      <c r="M439" s="197"/>
      <c r="N439" s="198"/>
      <c r="O439" s="67"/>
      <c r="P439" s="67"/>
      <c r="Q439" s="67"/>
      <c r="R439" s="67"/>
      <c r="S439" s="67"/>
      <c r="T439" s="68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T439" s="20" t="s">
        <v>188</v>
      </c>
      <c r="AU439" s="20" t="s">
        <v>86</v>
      </c>
    </row>
    <row r="440" spans="1:65" s="2" customFormat="1" ht="11.25">
      <c r="A440" s="37"/>
      <c r="B440" s="38"/>
      <c r="C440" s="39"/>
      <c r="D440" s="199" t="s">
        <v>190</v>
      </c>
      <c r="E440" s="39"/>
      <c r="F440" s="200" t="s">
        <v>1418</v>
      </c>
      <c r="G440" s="39"/>
      <c r="H440" s="39"/>
      <c r="I440" s="196"/>
      <c r="J440" s="39"/>
      <c r="K440" s="39"/>
      <c r="L440" s="42"/>
      <c r="M440" s="197"/>
      <c r="N440" s="198"/>
      <c r="O440" s="67"/>
      <c r="P440" s="67"/>
      <c r="Q440" s="67"/>
      <c r="R440" s="67"/>
      <c r="S440" s="67"/>
      <c r="T440" s="68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T440" s="20" t="s">
        <v>190</v>
      </c>
      <c r="AU440" s="20" t="s">
        <v>86</v>
      </c>
    </row>
    <row r="441" spans="1:65" s="13" customFormat="1" ht="22.5">
      <c r="B441" s="201"/>
      <c r="C441" s="202"/>
      <c r="D441" s="194" t="s">
        <v>192</v>
      </c>
      <c r="E441" s="203" t="s">
        <v>19</v>
      </c>
      <c r="F441" s="204" t="s">
        <v>1474</v>
      </c>
      <c r="G441" s="202"/>
      <c r="H441" s="203" t="s">
        <v>19</v>
      </c>
      <c r="I441" s="205"/>
      <c r="J441" s="202"/>
      <c r="K441" s="202"/>
      <c r="L441" s="206"/>
      <c r="M441" s="207"/>
      <c r="N441" s="208"/>
      <c r="O441" s="208"/>
      <c r="P441" s="208"/>
      <c r="Q441" s="208"/>
      <c r="R441" s="208"/>
      <c r="S441" s="208"/>
      <c r="T441" s="209"/>
      <c r="AT441" s="210" t="s">
        <v>192</v>
      </c>
      <c r="AU441" s="210" t="s">
        <v>86</v>
      </c>
      <c r="AV441" s="13" t="s">
        <v>84</v>
      </c>
      <c r="AW441" s="13" t="s">
        <v>37</v>
      </c>
      <c r="AX441" s="13" t="s">
        <v>77</v>
      </c>
      <c r="AY441" s="210" t="s">
        <v>179</v>
      </c>
    </row>
    <row r="442" spans="1:65" s="14" customFormat="1" ht="11.25">
      <c r="B442" s="211"/>
      <c r="C442" s="212"/>
      <c r="D442" s="194" t="s">
        <v>192</v>
      </c>
      <c r="E442" s="213" t="s">
        <v>19</v>
      </c>
      <c r="F442" s="214" t="s">
        <v>1475</v>
      </c>
      <c r="G442" s="212"/>
      <c r="H442" s="215">
        <v>24</v>
      </c>
      <c r="I442" s="216"/>
      <c r="J442" s="212"/>
      <c r="K442" s="212"/>
      <c r="L442" s="217"/>
      <c r="M442" s="218"/>
      <c r="N442" s="219"/>
      <c r="O442" s="219"/>
      <c r="P442" s="219"/>
      <c r="Q442" s="219"/>
      <c r="R442" s="219"/>
      <c r="S442" s="219"/>
      <c r="T442" s="220"/>
      <c r="AT442" s="221" t="s">
        <v>192</v>
      </c>
      <c r="AU442" s="221" t="s">
        <v>86</v>
      </c>
      <c r="AV442" s="14" t="s">
        <v>86</v>
      </c>
      <c r="AW442" s="14" t="s">
        <v>37</v>
      </c>
      <c r="AX442" s="14" t="s">
        <v>84</v>
      </c>
      <c r="AY442" s="221" t="s">
        <v>179</v>
      </c>
    </row>
    <row r="443" spans="1:65" s="2" customFormat="1" ht="24.2" customHeight="1">
      <c r="A443" s="37"/>
      <c r="B443" s="38"/>
      <c r="C443" s="244" t="s">
        <v>637</v>
      </c>
      <c r="D443" s="244" t="s">
        <v>374</v>
      </c>
      <c r="E443" s="245" t="s">
        <v>1421</v>
      </c>
      <c r="F443" s="246" t="s">
        <v>1422</v>
      </c>
      <c r="G443" s="247" t="s">
        <v>216</v>
      </c>
      <c r="H443" s="248">
        <v>25.2</v>
      </c>
      <c r="I443" s="249"/>
      <c r="J443" s="250">
        <f>ROUND(I443*H443,2)</f>
        <v>0</v>
      </c>
      <c r="K443" s="246" t="s">
        <v>185</v>
      </c>
      <c r="L443" s="251"/>
      <c r="M443" s="252" t="s">
        <v>19</v>
      </c>
      <c r="N443" s="253" t="s">
        <v>48</v>
      </c>
      <c r="O443" s="67"/>
      <c r="P443" s="190">
        <f>O443*H443</f>
        <v>0</v>
      </c>
      <c r="Q443" s="190">
        <v>3.1800000000000001E-3</v>
      </c>
      <c r="R443" s="190">
        <f>Q443*H443</f>
        <v>8.0135999999999999E-2</v>
      </c>
      <c r="S443" s="190">
        <v>0</v>
      </c>
      <c r="T443" s="191">
        <f>S443*H443</f>
        <v>0</v>
      </c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R443" s="192" t="s">
        <v>1423</v>
      </c>
      <c r="AT443" s="192" t="s">
        <v>374</v>
      </c>
      <c r="AU443" s="192" t="s">
        <v>86</v>
      </c>
      <c r="AY443" s="20" t="s">
        <v>179</v>
      </c>
      <c r="BE443" s="193">
        <f>IF(N443="základní",J443,0)</f>
        <v>0</v>
      </c>
      <c r="BF443" s="193">
        <f>IF(N443="snížená",J443,0)</f>
        <v>0</v>
      </c>
      <c r="BG443" s="193">
        <f>IF(N443="zákl. přenesená",J443,0)</f>
        <v>0</v>
      </c>
      <c r="BH443" s="193">
        <f>IF(N443="sníž. přenesená",J443,0)</f>
        <v>0</v>
      </c>
      <c r="BI443" s="193">
        <f>IF(N443="nulová",J443,0)</f>
        <v>0</v>
      </c>
      <c r="BJ443" s="20" t="s">
        <v>84</v>
      </c>
      <c r="BK443" s="193">
        <f>ROUND(I443*H443,2)</f>
        <v>0</v>
      </c>
      <c r="BL443" s="20" t="s">
        <v>1423</v>
      </c>
      <c r="BM443" s="192" t="s">
        <v>1424</v>
      </c>
    </row>
    <row r="444" spans="1:65" s="2" customFormat="1" ht="19.5">
      <c r="A444" s="37"/>
      <c r="B444" s="38"/>
      <c r="C444" s="39"/>
      <c r="D444" s="194" t="s">
        <v>188</v>
      </c>
      <c r="E444" s="39"/>
      <c r="F444" s="195" t="s">
        <v>1422</v>
      </c>
      <c r="G444" s="39"/>
      <c r="H444" s="39"/>
      <c r="I444" s="196"/>
      <c r="J444" s="39"/>
      <c r="K444" s="39"/>
      <c r="L444" s="42"/>
      <c r="M444" s="197"/>
      <c r="N444" s="198"/>
      <c r="O444" s="67"/>
      <c r="P444" s="67"/>
      <c r="Q444" s="67"/>
      <c r="R444" s="67"/>
      <c r="S444" s="67"/>
      <c r="T444" s="68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T444" s="20" t="s">
        <v>188</v>
      </c>
      <c r="AU444" s="20" t="s">
        <v>86</v>
      </c>
    </row>
    <row r="445" spans="1:65" s="14" customFormat="1" ht="11.25">
      <c r="B445" s="211"/>
      <c r="C445" s="212"/>
      <c r="D445" s="194" t="s">
        <v>192</v>
      </c>
      <c r="E445" s="212"/>
      <c r="F445" s="214" t="s">
        <v>1476</v>
      </c>
      <c r="G445" s="212"/>
      <c r="H445" s="215">
        <v>25.2</v>
      </c>
      <c r="I445" s="216"/>
      <c r="J445" s="212"/>
      <c r="K445" s="212"/>
      <c r="L445" s="217"/>
      <c r="M445" s="218"/>
      <c r="N445" s="219"/>
      <c r="O445" s="219"/>
      <c r="P445" s="219"/>
      <c r="Q445" s="219"/>
      <c r="R445" s="219"/>
      <c r="S445" s="219"/>
      <c r="T445" s="220"/>
      <c r="AT445" s="221" t="s">
        <v>192</v>
      </c>
      <c r="AU445" s="221" t="s">
        <v>86</v>
      </c>
      <c r="AV445" s="14" t="s">
        <v>86</v>
      </c>
      <c r="AW445" s="14" t="s">
        <v>4</v>
      </c>
      <c r="AX445" s="14" t="s">
        <v>84</v>
      </c>
      <c r="AY445" s="221" t="s">
        <v>179</v>
      </c>
    </row>
    <row r="446" spans="1:65" s="2" customFormat="1" ht="21.75" customHeight="1">
      <c r="A446" s="37"/>
      <c r="B446" s="38"/>
      <c r="C446" s="181" t="s">
        <v>849</v>
      </c>
      <c r="D446" s="181" t="s">
        <v>181</v>
      </c>
      <c r="E446" s="182" t="s">
        <v>631</v>
      </c>
      <c r="F446" s="183" t="s">
        <v>632</v>
      </c>
      <c r="G446" s="184" t="s">
        <v>216</v>
      </c>
      <c r="H446" s="185">
        <v>54</v>
      </c>
      <c r="I446" s="186"/>
      <c r="J446" s="187">
        <f>ROUND(I446*H446,2)</f>
        <v>0</v>
      </c>
      <c r="K446" s="183" t="s">
        <v>185</v>
      </c>
      <c r="L446" s="42"/>
      <c r="M446" s="188" t="s">
        <v>19</v>
      </c>
      <c r="N446" s="189" t="s">
        <v>48</v>
      </c>
      <c r="O446" s="67"/>
      <c r="P446" s="190">
        <f>O446*H446</f>
        <v>0</v>
      </c>
      <c r="Q446" s="190">
        <v>6.9999999999999994E-5</v>
      </c>
      <c r="R446" s="190">
        <f>Q446*H446</f>
        <v>3.7799999999999995E-3</v>
      </c>
      <c r="S446" s="190">
        <v>0</v>
      </c>
      <c r="T446" s="191">
        <f>S446*H446</f>
        <v>0</v>
      </c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R446" s="192" t="s">
        <v>572</v>
      </c>
      <c r="AT446" s="192" t="s">
        <v>181</v>
      </c>
      <c r="AU446" s="192" t="s">
        <v>86</v>
      </c>
      <c r="AY446" s="20" t="s">
        <v>179</v>
      </c>
      <c r="BE446" s="193">
        <f>IF(N446="základní",J446,0)</f>
        <v>0</v>
      </c>
      <c r="BF446" s="193">
        <f>IF(N446="snížená",J446,0)</f>
        <v>0</v>
      </c>
      <c r="BG446" s="193">
        <f>IF(N446="zákl. přenesená",J446,0)</f>
        <v>0</v>
      </c>
      <c r="BH446" s="193">
        <f>IF(N446="sníž. přenesená",J446,0)</f>
        <v>0</v>
      </c>
      <c r="BI446" s="193">
        <f>IF(N446="nulová",J446,0)</f>
        <v>0</v>
      </c>
      <c r="BJ446" s="20" t="s">
        <v>84</v>
      </c>
      <c r="BK446" s="193">
        <f>ROUND(I446*H446,2)</f>
        <v>0</v>
      </c>
      <c r="BL446" s="20" t="s">
        <v>572</v>
      </c>
      <c r="BM446" s="192" t="s">
        <v>633</v>
      </c>
    </row>
    <row r="447" spans="1:65" s="2" customFormat="1" ht="19.5">
      <c r="A447" s="37"/>
      <c r="B447" s="38"/>
      <c r="C447" s="39"/>
      <c r="D447" s="194" t="s">
        <v>188</v>
      </c>
      <c r="E447" s="39"/>
      <c r="F447" s="195" t="s">
        <v>634</v>
      </c>
      <c r="G447" s="39"/>
      <c r="H447" s="39"/>
      <c r="I447" s="196"/>
      <c r="J447" s="39"/>
      <c r="K447" s="39"/>
      <c r="L447" s="42"/>
      <c r="M447" s="197"/>
      <c r="N447" s="198"/>
      <c r="O447" s="67"/>
      <c r="P447" s="67"/>
      <c r="Q447" s="67"/>
      <c r="R447" s="67"/>
      <c r="S447" s="67"/>
      <c r="T447" s="68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T447" s="20" t="s">
        <v>188</v>
      </c>
      <c r="AU447" s="20" t="s">
        <v>86</v>
      </c>
    </row>
    <row r="448" spans="1:65" s="2" customFormat="1" ht="11.25">
      <c r="A448" s="37"/>
      <c r="B448" s="38"/>
      <c r="C448" s="39"/>
      <c r="D448" s="199" t="s">
        <v>190</v>
      </c>
      <c r="E448" s="39"/>
      <c r="F448" s="200" t="s">
        <v>635</v>
      </c>
      <c r="G448" s="39"/>
      <c r="H448" s="39"/>
      <c r="I448" s="196"/>
      <c r="J448" s="39"/>
      <c r="K448" s="39"/>
      <c r="L448" s="42"/>
      <c r="M448" s="197"/>
      <c r="N448" s="198"/>
      <c r="O448" s="67"/>
      <c r="P448" s="67"/>
      <c r="Q448" s="67"/>
      <c r="R448" s="67"/>
      <c r="S448" s="67"/>
      <c r="T448" s="68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T448" s="20" t="s">
        <v>190</v>
      </c>
      <c r="AU448" s="20" t="s">
        <v>86</v>
      </c>
    </row>
    <row r="449" spans="1:65" s="13" customFormat="1" ht="11.25">
      <c r="B449" s="201"/>
      <c r="C449" s="202"/>
      <c r="D449" s="194" t="s">
        <v>192</v>
      </c>
      <c r="E449" s="203" t="s">
        <v>19</v>
      </c>
      <c r="F449" s="204" t="s">
        <v>1477</v>
      </c>
      <c r="G449" s="202"/>
      <c r="H449" s="203" t="s">
        <v>19</v>
      </c>
      <c r="I449" s="205"/>
      <c r="J449" s="202"/>
      <c r="K449" s="202"/>
      <c r="L449" s="206"/>
      <c r="M449" s="207"/>
      <c r="N449" s="208"/>
      <c r="O449" s="208"/>
      <c r="P449" s="208"/>
      <c r="Q449" s="208"/>
      <c r="R449" s="208"/>
      <c r="S449" s="208"/>
      <c r="T449" s="209"/>
      <c r="AT449" s="210" t="s">
        <v>192</v>
      </c>
      <c r="AU449" s="210" t="s">
        <v>86</v>
      </c>
      <c r="AV449" s="13" t="s">
        <v>84</v>
      </c>
      <c r="AW449" s="13" t="s">
        <v>37</v>
      </c>
      <c r="AX449" s="13" t="s">
        <v>77</v>
      </c>
      <c r="AY449" s="210" t="s">
        <v>179</v>
      </c>
    </row>
    <row r="450" spans="1:65" s="14" customFormat="1" ht="11.25">
      <c r="B450" s="211"/>
      <c r="C450" s="212"/>
      <c r="D450" s="194" t="s">
        <v>192</v>
      </c>
      <c r="E450" s="213" t="s">
        <v>19</v>
      </c>
      <c r="F450" s="214" t="s">
        <v>1478</v>
      </c>
      <c r="G450" s="212"/>
      <c r="H450" s="215">
        <v>54</v>
      </c>
      <c r="I450" s="216"/>
      <c r="J450" s="212"/>
      <c r="K450" s="212"/>
      <c r="L450" s="217"/>
      <c r="M450" s="218"/>
      <c r="N450" s="219"/>
      <c r="O450" s="219"/>
      <c r="P450" s="219"/>
      <c r="Q450" s="219"/>
      <c r="R450" s="219"/>
      <c r="S450" s="219"/>
      <c r="T450" s="220"/>
      <c r="AT450" s="221" t="s">
        <v>192</v>
      </c>
      <c r="AU450" s="221" t="s">
        <v>86</v>
      </c>
      <c r="AV450" s="14" t="s">
        <v>86</v>
      </c>
      <c r="AW450" s="14" t="s">
        <v>37</v>
      </c>
      <c r="AX450" s="14" t="s">
        <v>84</v>
      </c>
      <c r="AY450" s="221" t="s">
        <v>179</v>
      </c>
    </row>
    <row r="451" spans="1:65" s="2" customFormat="1" ht="24.2" customHeight="1">
      <c r="A451" s="37"/>
      <c r="B451" s="38"/>
      <c r="C451" s="181" t="s">
        <v>851</v>
      </c>
      <c r="D451" s="181" t="s">
        <v>181</v>
      </c>
      <c r="E451" s="182" t="s">
        <v>638</v>
      </c>
      <c r="F451" s="183" t="s">
        <v>639</v>
      </c>
      <c r="G451" s="184" t="s">
        <v>332</v>
      </c>
      <c r="H451" s="185">
        <v>0.20200000000000001</v>
      </c>
      <c r="I451" s="186"/>
      <c r="J451" s="187">
        <f>ROUND(I451*H451,2)</f>
        <v>0</v>
      </c>
      <c r="K451" s="183" t="s">
        <v>185</v>
      </c>
      <c r="L451" s="42"/>
      <c r="M451" s="188" t="s">
        <v>19</v>
      </c>
      <c r="N451" s="189" t="s">
        <v>48</v>
      </c>
      <c r="O451" s="67"/>
      <c r="P451" s="190">
        <f>O451*H451</f>
        <v>0</v>
      </c>
      <c r="Q451" s="190">
        <v>0</v>
      </c>
      <c r="R451" s="190">
        <f>Q451*H451</f>
        <v>0</v>
      </c>
      <c r="S451" s="190">
        <v>0</v>
      </c>
      <c r="T451" s="191">
        <f>S451*H451</f>
        <v>0</v>
      </c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R451" s="192" t="s">
        <v>572</v>
      </c>
      <c r="AT451" s="192" t="s">
        <v>181</v>
      </c>
      <c r="AU451" s="192" t="s">
        <v>86</v>
      </c>
      <c r="AY451" s="20" t="s">
        <v>179</v>
      </c>
      <c r="BE451" s="193">
        <f>IF(N451="základní",J451,0)</f>
        <v>0</v>
      </c>
      <c r="BF451" s="193">
        <f>IF(N451="snížená",J451,0)</f>
        <v>0</v>
      </c>
      <c r="BG451" s="193">
        <f>IF(N451="zákl. přenesená",J451,0)</f>
        <v>0</v>
      </c>
      <c r="BH451" s="193">
        <f>IF(N451="sníž. přenesená",J451,0)</f>
        <v>0</v>
      </c>
      <c r="BI451" s="193">
        <f>IF(N451="nulová",J451,0)</f>
        <v>0</v>
      </c>
      <c r="BJ451" s="20" t="s">
        <v>84</v>
      </c>
      <c r="BK451" s="193">
        <f>ROUND(I451*H451,2)</f>
        <v>0</v>
      </c>
      <c r="BL451" s="20" t="s">
        <v>572</v>
      </c>
      <c r="BM451" s="192" t="s">
        <v>640</v>
      </c>
    </row>
    <row r="452" spans="1:65" s="2" customFormat="1" ht="19.5">
      <c r="A452" s="37"/>
      <c r="B452" s="38"/>
      <c r="C452" s="39"/>
      <c r="D452" s="194" t="s">
        <v>188</v>
      </c>
      <c r="E452" s="39"/>
      <c r="F452" s="195" t="s">
        <v>641</v>
      </c>
      <c r="G452" s="39"/>
      <c r="H452" s="39"/>
      <c r="I452" s="196"/>
      <c r="J452" s="39"/>
      <c r="K452" s="39"/>
      <c r="L452" s="42"/>
      <c r="M452" s="197"/>
      <c r="N452" s="198"/>
      <c r="O452" s="67"/>
      <c r="P452" s="67"/>
      <c r="Q452" s="67"/>
      <c r="R452" s="67"/>
      <c r="S452" s="67"/>
      <c r="T452" s="68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T452" s="20" t="s">
        <v>188</v>
      </c>
      <c r="AU452" s="20" t="s">
        <v>86</v>
      </c>
    </row>
    <row r="453" spans="1:65" s="2" customFormat="1" ht="11.25">
      <c r="A453" s="37"/>
      <c r="B453" s="38"/>
      <c r="C453" s="39"/>
      <c r="D453" s="199" t="s">
        <v>190</v>
      </c>
      <c r="E453" s="39"/>
      <c r="F453" s="200" t="s">
        <v>642</v>
      </c>
      <c r="G453" s="39"/>
      <c r="H453" s="39"/>
      <c r="I453" s="196"/>
      <c r="J453" s="39"/>
      <c r="K453" s="39"/>
      <c r="L453" s="42"/>
      <c r="M453" s="255"/>
      <c r="N453" s="256"/>
      <c r="O453" s="257"/>
      <c r="P453" s="257"/>
      <c r="Q453" s="257"/>
      <c r="R453" s="257"/>
      <c r="S453" s="257"/>
      <c r="T453" s="258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T453" s="20" t="s">
        <v>190</v>
      </c>
      <c r="AU453" s="20" t="s">
        <v>86</v>
      </c>
    </row>
    <row r="454" spans="1:65" s="2" customFormat="1" ht="6.95" customHeight="1">
      <c r="A454" s="37"/>
      <c r="B454" s="50"/>
      <c r="C454" s="51"/>
      <c r="D454" s="51"/>
      <c r="E454" s="51"/>
      <c r="F454" s="51"/>
      <c r="G454" s="51"/>
      <c r="H454" s="51"/>
      <c r="I454" s="51"/>
      <c r="J454" s="51"/>
      <c r="K454" s="51"/>
      <c r="L454" s="42"/>
      <c r="M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</row>
  </sheetData>
  <sheetProtection algorithmName="SHA-512" hashValue="Xm+RizRoK9A++GRJLzm1eJWja2wc3EVZqLd6sD6cmPVrae+SX4xRzZh7p6wDMRhSxMY7w0aSBh3YigNBDQ8yWQ==" saltValue="ttw+ypjL/vo4UjxhccCvqgeZgFgRu4TQO8VLR8S+/UQ9WIUI5RoK7NQgffXGrAXzjqPZb/ptB3AdMteDmYgtxA==" spinCount="100000" sheet="1" objects="1" scenarios="1" formatColumns="0" formatRows="0" autoFilter="0"/>
  <autoFilter ref="C99:K453"/>
  <mergeCells count="15">
    <mergeCell ref="E86:H86"/>
    <mergeCell ref="E90:H90"/>
    <mergeCell ref="E88:H88"/>
    <mergeCell ref="E92:H92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5" r:id="rId1"/>
    <hyperlink ref="F111" r:id="rId2"/>
    <hyperlink ref="F118" r:id="rId3"/>
    <hyperlink ref="F124" r:id="rId4"/>
    <hyperlink ref="F131" r:id="rId5"/>
    <hyperlink ref="F136" r:id="rId6"/>
    <hyperlink ref="F142" r:id="rId7"/>
    <hyperlink ref="F148" r:id="rId8"/>
    <hyperlink ref="F157" r:id="rId9"/>
    <hyperlink ref="F164" r:id="rId10"/>
    <hyperlink ref="F171" r:id="rId11"/>
    <hyperlink ref="F180" r:id="rId12"/>
    <hyperlink ref="F185" r:id="rId13"/>
    <hyperlink ref="F190" r:id="rId14"/>
    <hyperlink ref="F196" r:id="rId15"/>
    <hyperlink ref="F201" r:id="rId16"/>
    <hyperlink ref="F207" r:id="rId17"/>
    <hyperlink ref="F212" r:id="rId18"/>
    <hyperlink ref="F217" r:id="rId19"/>
    <hyperlink ref="F224" r:id="rId20"/>
    <hyperlink ref="F230" r:id="rId21"/>
    <hyperlink ref="F241" r:id="rId22"/>
    <hyperlink ref="F246" r:id="rId23"/>
    <hyperlink ref="F254" r:id="rId24"/>
    <hyperlink ref="F259" r:id="rId25"/>
    <hyperlink ref="F266" r:id="rId26"/>
    <hyperlink ref="F277" r:id="rId27"/>
    <hyperlink ref="F284" r:id="rId28"/>
    <hyperlink ref="F294" r:id="rId29"/>
    <hyperlink ref="F301" r:id="rId30"/>
    <hyperlink ref="F324" r:id="rId31"/>
    <hyperlink ref="F334" r:id="rId32"/>
    <hyperlink ref="F341" r:id="rId33"/>
    <hyperlink ref="F345" r:id="rId34"/>
    <hyperlink ref="F351" r:id="rId35"/>
    <hyperlink ref="F357" r:id="rId36"/>
    <hyperlink ref="F363" r:id="rId37"/>
    <hyperlink ref="F366" r:id="rId38"/>
    <hyperlink ref="F370" r:id="rId39"/>
    <hyperlink ref="F375" r:id="rId40"/>
    <hyperlink ref="F380" r:id="rId41"/>
    <hyperlink ref="F385" r:id="rId42"/>
    <hyperlink ref="F395" r:id="rId43"/>
    <hyperlink ref="F400" r:id="rId44"/>
    <hyperlink ref="F405" r:id="rId45"/>
    <hyperlink ref="F410" r:id="rId46"/>
    <hyperlink ref="F420" r:id="rId47"/>
    <hyperlink ref="F430" r:id="rId48"/>
    <hyperlink ref="F440" r:id="rId49"/>
    <hyperlink ref="F448" r:id="rId50"/>
    <hyperlink ref="F453" r:id="rId51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35</vt:i4>
      </vt:variant>
    </vt:vector>
  </HeadingPairs>
  <TitlesOfParts>
    <vt:vector size="53" baseType="lpstr">
      <vt:lpstr>Rekapitulace stavby</vt:lpstr>
      <vt:lpstr>101a - SO 01 - Nemocnice ...</vt:lpstr>
      <vt:lpstr>102a - SO 02 - Písecké ro...</vt:lpstr>
      <vt:lpstr>103a - SO 03 - Písecké ro...</vt:lpstr>
      <vt:lpstr>104a - SO 04 - Křižíkovo ...</vt:lpstr>
      <vt:lpstr>105a - SO 05 - U Reálky -...</vt:lpstr>
      <vt:lpstr>106a - SO 06 - Černé most...</vt:lpstr>
      <vt:lpstr>107a - SO 07 - Černé most...</vt:lpstr>
      <vt:lpstr>108a - SO 08 - Na Kopečku...</vt:lpstr>
      <vt:lpstr>109a - SO 09 - Na Kopečku...</vt:lpstr>
      <vt:lpstr>110a - SO 10 - Sídliště n...</vt:lpstr>
      <vt:lpstr>111a - SO 11 - Sídliště n...</vt:lpstr>
      <vt:lpstr>002a - Elektroinstalace, ...</vt:lpstr>
      <vt:lpstr>003a - Vedlejší náklady</vt:lpstr>
      <vt:lpstr>002b - Elektroinstalace, ...</vt:lpstr>
      <vt:lpstr>003b - Vedlejší náklady</vt:lpstr>
      <vt:lpstr>003c - Vedlejší náklady</vt:lpstr>
      <vt:lpstr>Pokyny pro vyplnění</vt:lpstr>
      <vt:lpstr>'002a - Elektroinstalace, ...'!Názvy_tisku</vt:lpstr>
      <vt:lpstr>'002b - Elektroinstalace, ...'!Názvy_tisku</vt:lpstr>
      <vt:lpstr>'003a - Vedlejší náklady'!Názvy_tisku</vt:lpstr>
      <vt:lpstr>'003b - Vedlejší náklady'!Názvy_tisku</vt:lpstr>
      <vt:lpstr>'003c - Vedlejší náklady'!Názvy_tisku</vt:lpstr>
      <vt:lpstr>'101a - SO 01 - Nemocnice ...'!Názvy_tisku</vt:lpstr>
      <vt:lpstr>'102a - SO 02 - Písecké ro...'!Názvy_tisku</vt:lpstr>
      <vt:lpstr>'103a - SO 03 - Písecké ro...'!Názvy_tisku</vt:lpstr>
      <vt:lpstr>'104a - SO 04 - Křižíkovo ...'!Názvy_tisku</vt:lpstr>
      <vt:lpstr>'105a - SO 05 - U Reálky -...'!Názvy_tisku</vt:lpstr>
      <vt:lpstr>'106a - SO 06 - Černé most...'!Názvy_tisku</vt:lpstr>
      <vt:lpstr>'107a - SO 07 - Černé most...'!Názvy_tisku</vt:lpstr>
      <vt:lpstr>'108a - SO 08 - Na Kopečku...'!Názvy_tisku</vt:lpstr>
      <vt:lpstr>'109a - SO 09 - Na Kopečku...'!Názvy_tisku</vt:lpstr>
      <vt:lpstr>'110a - SO 10 - Sídliště n...'!Názvy_tisku</vt:lpstr>
      <vt:lpstr>'111a - SO 11 - Sídliště n...'!Názvy_tisku</vt:lpstr>
      <vt:lpstr>'Rekapitulace stavby'!Názvy_tisku</vt:lpstr>
      <vt:lpstr>'002a - Elektroinstalace, ...'!Oblast_tisku</vt:lpstr>
      <vt:lpstr>'002b - Elektroinstalace, ...'!Oblast_tisku</vt:lpstr>
      <vt:lpstr>'003a - Vedlejší náklady'!Oblast_tisku</vt:lpstr>
      <vt:lpstr>'003b - Vedlejší náklady'!Oblast_tisku</vt:lpstr>
      <vt:lpstr>'003c - Vedlejší náklady'!Oblast_tisku</vt:lpstr>
      <vt:lpstr>'101a - SO 01 - Nemocnice ...'!Oblast_tisku</vt:lpstr>
      <vt:lpstr>'102a - SO 02 - Písecké ro...'!Oblast_tisku</vt:lpstr>
      <vt:lpstr>'103a - SO 03 - Písecké ro...'!Oblast_tisku</vt:lpstr>
      <vt:lpstr>'104a - SO 04 - Křižíkovo ...'!Oblast_tisku</vt:lpstr>
      <vt:lpstr>'105a - SO 05 - U Reálky -...'!Oblast_tisku</vt:lpstr>
      <vt:lpstr>'106a - SO 06 - Černé most...'!Oblast_tisku</vt:lpstr>
      <vt:lpstr>'107a - SO 07 - Černé most...'!Oblast_tisku</vt:lpstr>
      <vt:lpstr>'108a - SO 08 - Na Kopečku...'!Oblast_tisku</vt:lpstr>
      <vt:lpstr>'109a - SO 09 - Na Kopečku...'!Oblast_tisku</vt:lpstr>
      <vt:lpstr>'110a - SO 10 - Sídliště n...'!Oblast_tisku</vt:lpstr>
      <vt:lpstr>'111a - SO 11 - Sídliště n...'!Oblast_tisku</vt:lpstr>
      <vt:lpstr>'Pokyny pro vyplnění'!Oblast_tisku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Vochozka</dc:creator>
  <cp:lastModifiedBy>Pavel Vochozka</cp:lastModifiedBy>
  <dcterms:created xsi:type="dcterms:W3CDTF">2025-01-07T15:30:36Z</dcterms:created>
  <dcterms:modified xsi:type="dcterms:W3CDTF">2025-01-07T15:34:10Z</dcterms:modified>
</cp:coreProperties>
</file>