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Z:\Documents\__download\"/>
    </mc:Choice>
  </mc:AlternateContent>
  <xr:revisionPtr revIDLastSave="0" documentId="13_ncr:1_{97B55519-1FAB-410F-B909-E7015F59691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kapitulace stavby" sheetId="1" r:id="rId1"/>
    <sheet name="2021_27_01_a - a - přípra..." sheetId="2" r:id="rId2"/>
    <sheet name="2021_27_01_b - b - návrh" sheetId="3" r:id="rId3"/>
    <sheet name="2021_27_01_c - B - Vedlej..." sheetId="4" r:id="rId4"/>
    <sheet name="2021_27_02_a - a - přípra..." sheetId="5" r:id="rId5"/>
    <sheet name="2021_27_02_b - b - návrh" sheetId="6" r:id="rId6"/>
    <sheet name="2021_27_02_c - B - Vedlej..." sheetId="7" r:id="rId7"/>
    <sheet name="2021_27_03_a - a - přípra..." sheetId="8" r:id="rId8"/>
    <sheet name="2021_27_03_b - b - návrh" sheetId="9" r:id="rId9"/>
    <sheet name="2021_27_03_c - B - Vedlej..." sheetId="10" r:id="rId10"/>
    <sheet name="2021_27_04 - SO 101 Zpěvn..." sheetId="11" r:id="rId11"/>
    <sheet name="2021_27_05 - SO 401 Přelo..." sheetId="12" r:id="rId12"/>
  </sheets>
  <calcPr calcId="191029"/>
</workbook>
</file>

<file path=xl/calcChain.xml><?xml version="1.0" encoding="utf-8"?>
<calcChain xmlns="http://schemas.openxmlformats.org/spreadsheetml/2006/main">
  <c r="R199" i="12" l="1"/>
  <c r="T196" i="12"/>
  <c r="R180" i="12"/>
  <c r="J37" i="12"/>
  <c r="J36" i="12"/>
  <c r="AY68" i="1"/>
  <c r="J35" i="12"/>
  <c r="AX68" i="1"/>
  <c r="BI207" i="12"/>
  <c r="BH207" i="12"/>
  <c r="BG207" i="12"/>
  <c r="BF207" i="12"/>
  <c r="T207" i="12"/>
  <c r="T206" i="12" s="1"/>
  <c r="R207" i="12"/>
  <c r="R206" i="12" s="1"/>
  <c r="P207" i="12"/>
  <c r="P206" i="12" s="1"/>
  <c r="BI205" i="12"/>
  <c r="BH205" i="12"/>
  <c r="BG205" i="12"/>
  <c r="BF205" i="12"/>
  <c r="T205" i="12"/>
  <c r="R205" i="12"/>
  <c r="P205" i="12"/>
  <c r="BI204" i="12"/>
  <c r="BH204" i="12"/>
  <c r="BG204" i="12"/>
  <c r="BF204" i="12"/>
  <c r="T204" i="12"/>
  <c r="R204" i="12"/>
  <c r="P204" i="12"/>
  <c r="BI203" i="12"/>
  <c r="BH203" i="12"/>
  <c r="BG203" i="12"/>
  <c r="BF203" i="12"/>
  <c r="T203" i="12"/>
  <c r="R203" i="12"/>
  <c r="P203" i="12"/>
  <c r="BI202" i="12"/>
  <c r="BH202" i="12"/>
  <c r="BG202" i="12"/>
  <c r="BF202" i="12"/>
  <c r="T202" i="12"/>
  <c r="T201" i="12" s="1"/>
  <c r="R202" i="12"/>
  <c r="R201" i="12" s="1"/>
  <c r="P202" i="12"/>
  <c r="P201" i="12" s="1"/>
  <c r="BI200" i="12"/>
  <c r="BH200" i="12"/>
  <c r="BG200" i="12"/>
  <c r="BF200" i="12"/>
  <c r="T200" i="12"/>
  <c r="T199" i="12" s="1"/>
  <c r="R200" i="12"/>
  <c r="P200" i="12"/>
  <c r="P199" i="12" s="1"/>
  <c r="BI198" i="12"/>
  <c r="BH198" i="12"/>
  <c r="BG198" i="12"/>
  <c r="BF198" i="12"/>
  <c r="T198" i="12"/>
  <c r="R198" i="12"/>
  <c r="P198" i="12"/>
  <c r="BI197" i="12"/>
  <c r="BH197" i="12"/>
  <c r="BG197" i="12"/>
  <c r="BF197" i="12"/>
  <c r="T197" i="12"/>
  <c r="R197" i="12"/>
  <c r="R196" i="12" s="1"/>
  <c r="P197" i="12"/>
  <c r="BI195" i="12"/>
  <c r="BH195" i="12"/>
  <c r="BG195" i="12"/>
  <c r="BF195" i="12"/>
  <c r="T195" i="12"/>
  <c r="R195" i="12"/>
  <c r="R193" i="12" s="1"/>
  <c r="P195" i="12"/>
  <c r="BI194" i="12"/>
  <c r="BH194" i="12"/>
  <c r="BG194" i="12"/>
  <c r="BF194" i="12"/>
  <c r="T194" i="12"/>
  <c r="T193" i="12" s="1"/>
  <c r="R194" i="12"/>
  <c r="P194" i="12"/>
  <c r="P193" i="12" s="1"/>
  <c r="BI191" i="12"/>
  <c r="BH191" i="12"/>
  <c r="BG191" i="12"/>
  <c r="BF191" i="12"/>
  <c r="T191" i="12"/>
  <c r="R191" i="12"/>
  <c r="P191" i="12"/>
  <c r="BI190" i="12"/>
  <c r="BH190" i="12"/>
  <c r="BG190" i="12"/>
  <c r="BF190" i="12"/>
  <c r="T190" i="12"/>
  <c r="R190" i="12"/>
  <c r="P190" i="12"/>
  <c r="BI189" i="12"/>
  <c r="BH189" i="12"/>
  <c r="BG189" i="12"/>
  <c r="BF189" i="12"/>
  <c r="T189" i="12"/>
  <c r="R189" i="12"/>
  <c r="P189" i="12"/>
  <c r="BI188" i="12"/>
  <c r="BH188" i="12"/>
  <c r="BG188" i="12"/>
  <c r="BF188" i="12"/>
  <c r="T188" i="12"/>
  <c r="R188" i="12"/>
  <c r="P188" i="12"/>
  <c r="BI187" i="12"/>
  <c r="BH187" i="12"/>
  <c r="BG187" i="12"/>
  <c r="BF187" i="12"/>
  <c r="T187" i="12"/>
  <c r="R187" i="12"/>
  <c r="P187" i="12"/>
  <c r="BI186" i="12"/>
  <c r="BH186" i="12"/>
  <c r="BG186" i="12"/>
  <c r="BF186" i="12"/>
  <c r="T186" i="12"/>
  <c r="R186" i="12"/>
  <c r="P186" i="12"/>
  <c r="BI185" i="12"/>
  <c r="BH185" i="12"/>
  <c r="BG185" i="12"/>
  <c r="BF185" i="12"/>
  <c r="T185" i="12"/>
  <c r="R185" i="12"/>
  <c r="P185" i="12"/>
  <c r="BI184" i="12"/>
  <c r="BH184" i="12"/>
  <c r="BG184" i="12"/>
  <c r="BF184" i="12"/>
  <c r="T184" i="12"/>
  <c r="R184" i="12"/>
  <c r="P184" i="12"/>
  <c r="BI183" i="12"/>
  <c r="BH183" i="12"/>
  <c r="BG183" i="12"/>
  <c r="BF183" i="12"/>
  <c r="T183" i="12"/>
  <c r="R183" i="12"/>
  <c r="P183" i="12"/>
  <c r="BI182" i="12"/>
  <c r="BH182" i="12"/>
  <c r="BG182" i="12"/>
  <c r="BF182" i="12"/>
  <c r="T182" i="12"/>
  <c r="R182" i="12"/>
  <c r="P182" i="12"/>
  <c r="BI181" i="12"/>
  <c r="BH181" i="12"/>
  <c r="BG181" i="12"/>
  <c r="BF181" i="12"/>
  <c r="T181" i="12"/>
  <c r="R181" i="12"/>
  <c r="P181" i="12"/>
  <c r="P180" i="12" s="1"/>
  <c r="BI179" i="12"/>
  <c r="BH179" i="12"/>
  <c r="BG179" i="12"/>
  <c r="BF179" i="12"/>
  <c r="T179" i="12"/>
  <c r="R179" i="12"/>
  <c r="P179" i="12"/>
  <c r="BI178" i="12"/>
  <c r="BH178" i="12"/>
  <c r="BG178" i="12"/>
  <c r="BF178" i="12"/>
  <c r="T178" i="12"/>
  <c r="R178" i="12"/>
  <c r="P178" i="12"/>
  <c r="BI177" i="12"/>
  <c r="BH177" i="12"/>
  <c r="BG177" i="12"/>
  <c r="BF177" i="12"/>
  <c r="T177" i="12"/>
  <c r="R177" i="12"/>
  <c r="P177" i="12"/>
  <c r="BI176" i="12"/>
  <c r="BH176" i="12"/>
  <c r="BG176" i="12"/>
  <c r="BF176" i="12"/>
  <c r="T176" i="12"/>
  <c r="R176" i="12"/>
  <c r="P176" i="12"/>
  <c r="BI175" i="12"/>
  <c r="BH175" i="12"/>
  <c r="BG175" i="12"/>
  <c r="BF175" i="12"/>
  <c r="T175" i="12"/>
  <c r="R175" i="12"/>
  <c r="P175" i="12"/>
  <c r="BI174" i="12"/>
  <c r="BH174" i="12"/>
  <c r="BG174" i="12"/>
  <c r="BF174" i="12"/>
  <c r="T174" i="12"/>
  <c r="R174" i="12"/>
  <c r="P174" i="12"/>
  <c r="BI173" i="12"/>
  <c r="BH173" i="12"/>
  <c r="BG173" i="12"/>
  <c r="BF173" i="12"/>
  <c r="T173" i="12"/>
  <c r="R173" i="12"/>
  <c r="P173" i="12"/>
  <c r="BI172" i="12"/>
  <c r="BH172" i="12"/>
  <c r="BG172" i="12"/>
  <c r="BF172" i="12"/>
  <c r="T172" i="12"/>
  <c r="R172" i="12"/>
  <c r="P172" i="12"/>
  <c r="BI171" i="12"/>
  <c r="BH171" i="12"/>
  <c r="BG171" i="12"/>
  <c r="BF171" i="12"/>
  <c r="T171" i="12"/>
  <c r="R171" i="12"/>
  <c r="P171" i="12"/>
  <c r="BI170" i="12"/>
  <c r="BH170" i="12"/>
  <c r="BG170" i="12"/>
  <c r="BF170" i="12"/>
  <c r="T170" i="12"/>
  <c r="R170" i="12"/>
  <c r="P170" i="12"/>
  <c r="BI169" i="12"/>
  <c r="BH169" i="12"/>
  <c r="BG169" i="12"/>
  <c r="BF169" i="12"/>
  <c r="T169" i="12"/>
  <c r="R169" i="12"/>
  <c r="P169" i="12"/>
  <c r="BI168" i="12"/>
  <c r="BH168" i="12"/>
  <c r="BG168" i="12"/>
  <c r="BF168" i="12"/>
  <c r="T168" i="12"/>
  <c r="R168" i="12"/>
  <c r="P168" i="12"/>
  <c r="BI167" i="12"/>
  <c r="BH167" i="12"/>
  <c r="BG167" i="12"/>
  <c r="BF167" i="12"/>
  <c r="T167" i="12"/>
  <c r="R167" i="12"/>
  <c r="P167" i="12"/>
  <c r="BI166" i="12"/>
  <c r="BH166" i="12"/>
  <c r="BG166" i="12"/>
  <c r="BF166" i="12"/>
  <c r="T166" i="12"/>
  <c r="R166" i="12"/>
  <c r="P166" i="12"/>
  <c r="BI165" i="12"/>
  <c r="BH165" i="12"/>
  <c r="BG165" i="12"/>
  <c r="BF165" i="12"/>
  <c r="T165" i="12"/>
  <c r="R165" i="12"/>
  <c r="P165" i="12"/>
  <c r="BI164" i="12"/>
  <c r="BH164" i="12"/>
  <c r="BG164" i="12"/>
  <c r="BF164" i="12"/>
  <c r="T164" i="12"/>
  <c r="R164" i="12"/>
  <c r="P164" i="12"/>
  <c r="BI163" i="12"/>
  <c r="BH163" i="12"/>
  <c r="BG163" i="12"/>
  <c r="BF163" i="12"/>
  <c r="T163" i="12"/>
  <c r="R163" i="12"/>
  <c r="P163" i="12"/>
  <c r="BI162" i="12"/>
  <c r="BH162" i="12"/>
  <c r="BG162" i="12"/>
  <c r="BF162" i="12"/>
  <c r="T162" i="12"/>
  <c r="R162" i="12"/>
  <c r="P162" i="12"/>
  <c r="BI161" i="12"/>
  <c r="BH161" i="12"/>
  <c r="BG161" i="12"/>
  <c r="BF161" i="12"/>
  <c r="T161" i="12"/>
  <c r="R161" i="12"/>
  <c r="P161" i="12"/>
  <c r="BI160" i="12"/>
  <c r="BH160" i="12"/>
  <c r="BG160" i="12"/>
  <c r="BF160" i="12"/>
  <c r="T160" i="12"/>
  <c r="R160" i="12"/>
  <c r="P160" i="12"/>
  <c r="BI159" i="12"/>
  <c r="BH159" i="12"/>
  <c r="BG159" i="12"/>
  <c r="BF159" i="12"/>
  <c r="T159" i="12"/>
  <c r="R159" i="12"/>
  <c r="P159" i="12"/>
  <c r="BI158" i="12"/>
  <c r="BH158" i="12"/>
  <c r="BG158" i="12"/>
  <c r="BF158" i="12"/>
  <c r="T158" i="12"/>
  <c r="R158" i="12"/>
  <c r="P158" i="12"/>
  <c r="BI157" i="12"/>
  <c r="BH157" i="12"/>
  <c r="BG157" i="12"/>
  <c r="BF157" i="12"/>
  <c r="T157" i="12"/>
  <c r="R157" i="12"/>
  <c r="P157" i="12"/>
  <c r="BI156" i="12"/>
  <c r="BH156" i="12"/>
  <c r="BG156" i="12"/>
  <c r="BF156" i="12"/>
  <c r="T156" i="12"/>
  <c r="R156" i="12"/>
  <c r="P156" i="12"/>
  <c r="BI155" i="12"/>
  <c r="BH155" i="12"/>
  <c r="BG155" i="12"/>
  <c r="BF155" i="12"/>
  <c r="T155" i="12"/>
  <c r="R155" i="12"/>
  <c r="P155" i="12"/>
  <c r="BI154" i="12"/>
  <c r="BH154" i="12"/>
  <c r="BG154" i="12"/>
  <c r="BF154" i="12"/>
  <c r="T154" i="12"/>
  <c r="R154" i="12"/>
  <c r="P154" i="12"/>
  <c r="BI153" i="12"/>
  <c r="BH153" i="12"/>
  <c r="BG153" i="12"/>
  <c r="BF153" i="12"/>
  <c r="T153" i="12"/>
  <c r="R153" i="12"/>
  <c r="P153" i="12"/>
  <c r="BI152" i="12"/>
  <c r="BH152" i="12"/>
  <c r="BG152" i="12"/>
  <c r="BF152" i="12"/>
  <c r="T152" i="12"/>
  <c r="R152" i="12"/>
  <c r="P152" i="12"/>
  <c r="BI151" i="12"/>
  <c r="BH151" i="12"/>
  <c r="BG151" i="12"/>
  <c r="BF151" i="12"/>
  <c r="T151" i="12"/>
  <c r="R151" i="12"/>
  <c r="P151" i="12"/>
  <c r="BI150" i="12"/>
  <c r="BH150" i="12"/>
  <c r="BG150" i="12"/>
  <c r="BF150" i="12"/>
  <c r="T150" i="12"/>
  <c r="R150" i="12"/>
  <c r="P150" i="12"/>
  <c r="BI149" i="12"/>
  <c r="BH149" i="12"/>
  <c r="BG149" i="12"/>
  <c r="BF149" i="12"/>
  <c r="T149" i="12"/>
  <c r="R149" i="12"/>
  <c r="P149" i="12"/>
  <c r="BI148" i="12"/>
  <c r="BH148" i="12"/>
  <c r="BG148" i="12"/>
  <c r="BF148" i="12"/>
  <c r="T148" i="12"/>
  <c r="R148" i="12"/>
  <c r="P148" i="12"/>
  <c r="BI147" i="12"/>
  <c r="BH147" i="12"/>
  <c r="BG147" i="12"/>
  <c r="BF147" i="12"/>
  <c r="T147" i="12"/>
  <c r="R147" i="12"/>
  <c r="P147" i="12"/>
  <c r="BI146" i="12"/>
  <c r="BH146" i="12"/>
  <c r="BG146" i="12"/>
  <c r="BF146" i="12"/>
  <c r="T146" i="12"/>
  <c r="R146" i="12"/>
  <c r="P146" i="12"/>
  <c r="BI145" i="12"/>
  <c r="BH145" i="12"/>
  <c r="BG145" i="12"/>
  <c r="BF145" i="12"/>
  <c r="T145" i="12"/>
  <c r="R145" i="12"/>
  <c r="P145" i="12"/>
  <c r="BI144" i="12"/>
  <c r="BH144" i="12"/>
  <c r="BG144" i="12"/>
  <c r="BF144" i="12"/>
  <c r="T144" i="12"/>
  <c r="R144" i="12"/>
  <c r="P144" i="12"/>
  <c r="BI143" i="12"/>
  <c r="BH143" i="12"/>
  <c r="BG143" i="12"/>
  <c r="BF143" i="12"/>
  <c r="T143" i="12"/>
  <c r="T140" i="12" s="1"/>
  <c r="R143" i="12"/>
  <c r="P143" i="12"/>
  <c r="BI142" i="12"/>
  <c r="BH142" i="12"/>
  <c r="BG142" i="12"/>
  <c r="BF142" i="12"/>
  <c r="T142" i="12"/>
  <c r="R142" i="12"/>
  <c r="P142" i="12"/>
  <c r="BI141" i="12"/>
  <c r="BH141" i="12"/>
  <c r="BG141" i="12"/>
  <c r="BF141" i="12"/>
  <c r="T141" i="12"/>
  <c r="R141" i="12"/>
  <c r="P141" i="12"/>
  <c r="P140" i="12" s="1"/>
  <c r="BI139" i="12"/>
  <c r="BH139" i="12"/>
  <c r="BG139" i="12"/>
  <c r="BF139" i="12"/>
  <c r="T139" i="12"/>
  <c r="R139" i="12"/>
  <c r="P139" i="12"/>
  <c r="BI138" i="12"/>
  <c r="BH138" i="12"/>
  <c r="BG138" i="12"/>
  <c r="BF138" i="12"/>
  <c r="T138" i="12"/>
  <c r="R138" i="12"/>
  <c r="P138" i="12"/>
  <c r="BI137" i="12"/>
  <c r="BH137" i="12"/>
  <c r="BG137" i="12"/>
  <c r="BF137" i="12"/>
  <c r="T137" i="12"/>
  <c r="R137" i="12"/>
  <c r="P137" i="12"/>
  <c r="BI136" i="12"/>
  <c r="BH136" i="12"/>
  <c r="BG136" i="12"/>
  <c r="BF136" i="12"/>
  <c r="T136" i="12"/>
  <c r="R136" i="12"/>
  <c r="P136" i="12"/>
  <c r="BI135" i="12"/>
  <c r="BH135" i="12"/>
  <c r="BG135" i="12"/>
  <c r="BF135" i="12"/>
  <c r="T135" i="12"/>
  <c r="R135" i="12"/>
  <c r="P135" i="12"/>
  <c r="BI134" i="12"/>
  <c r="BH134" i="12"/>
  <c r="BG134" i="12"/>
  <c r="BF134" i="12"/>
  <c r="T134" i="12"/>
  <c r="R134" i="12"/>
  <c r="P134" i="12"/>
  <c r="BI133" i="12"/>
  <c r="BH133" i="12"/>
  <c r="BG133" i="12"/>
  <c r="BF133" i="12"/>
  <c r="T133" i="12"/>
  <c r="R133" i="12"/>
  <c r="P133" i="12"/>
  <c r="BI132" i="12"/>
  <c r="BH132" i="12"/>
  <c r="BG132" i="12"/>
  <c r="BF132" i="12"/>
  <c r="T132" i="12"/>
  <c r="R132" i="12"/>
  <c r="P132" i="12"/>
  <c r="BI131" i="12"/>
  <c r="BH131" i="12"/>
  <c r="BG131" i="12"/>
  <c r="BF131" i="12"/>
  <c r="T131" i="12"/>
  <c r="R131" i="12"/>
  <c r="P131" i="12"/>
  <c r="BI130" i="12"/>
  <c r="BH130" i="12"/>
  <c r="BG130" i="12"/>
  <c r="BF130" i="12"/>
  <c r="T130" i="12"/>
  <c r="R130" i="12"/>
  <c r="P130" i="12"/>
  <c r="BI129" i="12"/>
  <c r="BH129" i="12"/>
  <c r="BG129" i="12"/>
  <c r="BF129" i="12"/>
  <c r="T129" i="12"/>
  <c r="R129" i="12"/>
  <c r="P129" i="12"/>
  <c r="BI128" i="12"/>
  <c r="BH128" i="12"/>
  <c r="BG128" i="12"/>
  <c r="BF128" i="12"/>
  <c r="T128" i="12"/>
  <c r="R128" i="12"/>
  <c r="P128" i="12"/>
  <c r="BI127" i="12"/>
  <c r="BH127" i="12"/>
  <c r="BG127" i="12"/>
  <c r="BF127" i="12"/>
  <c r="T127" i="12"/>
  <c r="R127" i="12"/>
  <c r="P127" i="12"/>
  <c r="BI126" i="12"/>
  <c r="BH126" i="12"/>
  <c r="BG126" i="12"/>
  <c r="BF126" i="12"/>
  <c r="T126" i="12"/>
  <c r="R126" i="12"/>
  <c r="P126" i="12"/>
  <c r="BI125" i="12"/>
  <c r="BH125" i="12"/>
  <c r="BG125" i="12"/>
  <c r="BF125" i="12"/>
  <c r="T125" i="12"/>
  <c r="R125" i="12"/>
  <c r="P125" i="12"/>
  <c r="BI124" i="12"/>
  <c r="BH124" i="12"/>
  <c r="BG124" i="12"/>
  <c r="BF124" i="12"/>
  <c r="T124" i="12"/>
  <c r="R124" i="12"/>
  <c r="P124" i="12"/>
  <c r="BI123" i="12"/>
  <c r="BH123" i="12"/>
  <c r="BG123" i="12"/>
  <c r="BF123" i="12"/>
  <c r="T123" i="12"/>
  <c r="R123" i="12"/>
  <c r="P123" i="12"/>
  <c r="BI122" i="12"/>
  <c r="BH122" i="12"/>
  <c r="BG122" i="12"/>
  <c r="BF122" i="12"/>
  <c r="T122" i="12"/>
  <c r="R122" i="12"/>
  <c r="P122" i="12"/>
  <c r="BI121" i="12"/>
  <c r="BH121" i="12"/>
  <c r="BG121" i="12"/>
  <c r="BF121" i="12"/>
  <c r="T121" i="12"/>
  <c r="R121" i="12"/>
  <c r="P121" i="12"/>
  <c r="BI120" i="12"/>
  <c r="BH120" i="12"/>
  <c r="BG120" i="12"/>
  <c r="BF120" i="12"/>
  <c r="T120" i="12"/>
  <c r="R120" i="12"/>
  <c r="P120" i="12"/>
  <c r="BI119" i="12"/>
  <c r="BH119" i="12"/>
  <c r="BG119" i="12"/>
  <c r="BF119" i="12"/>
  <c r="T119" i="12"/>
  <c r="R119" i="12"/>
  <c r="P119" i="12"/>
  <c r="BI118" i="12"/>
  <c r="BH118" i="12"/>
  <c r="BG118" i="12"/>
  <c r="BF118" i="12"/>
  <c r="T118" i="12"/>
  <c r="R118" i="12"/>
  <c r="P118" i="12"/>
  <c r="BI117" i="12"/>
  <c r="BH117" i="12"/>
  <c r="BG117" i="12"/>
  <c r="BF117" i="12"/>
  <c r="T117" i="12"/>
  <c r="R117" i="12"/>
  <c r="P117" i="12"/>
  <c r="BI116" i="12"/>
  <c r="BH116" i="12"/>
  <c r="BG116" i="12"/>
  <c r="BF116" i="12"/>
  <c r="T116" i="12"/>
  <c r="R116" i="12"/>
  <c r="P116" i="12"/>
  <c r="BI115" i="12"/>
  <c r="BH115" i="12"/>
  <c r="BG115" i="12"/>
  <c r="BF115" i="12"/>
  <c r="T115" i="12"/>
  <c r="R115" i="12"/>
  <c r="P115" i="12"/>
  <c r="BI114" i="12"/>
  <c r="BH114" i="12"/>
  <c r="BG114" i="12"/>
  <c r="BF114" i="12"/>
  <c r="T114" i="12"/>
  <c r="R114" i="12"/>
  <c r="P114" i="12"/>
  <c r="BI111" i="12"/>
  <c r="BH111" i="12"/>
  <c r="BG111" i="12"/>
  <c r="BF111" i="12"/>
  <c r="T111" i="12"/>
  <c r="R111" i="12"/>
  <c r="P111" i="12"/>
  <c r="BI110" i="12"/>
  <c r="BH110" i="12"/>
  <c r="BG110" i="12"/>
  <c r="BF110" i="12"/>
  <c r="T110" i="12"/>
  <c r="R110" i="12"/>
  <c r="P110" i="12"/>
  <c r="BI109" i="12"/>
  <c r="BH109" i="12"/>
  <c r="BG109" i="12"/>
  <c r="BF109" i="12"/>
  <c r="T109" i="12"/>
  <c r="R109" i="12"/>
  <c r="P109" i="12"/>
  <c r="BI108" i="12"/>
  <c r="BH108" i="12"/>
  <c r="BG108" i="12"/>
  <c r="BF108" i="12"/>
  <c r="T108" i="12"/>
  <c r="R108" i="12"/>
  <c r="P108" i="12"/>
  <c r="BI107" i="12"/>
  <c r="BH107" i="12"/>
  <c r="BG107" i="12"/>
  <c r="BF107" i="12"/>
  <c r="T107" i="12"/>
  <c r="R107" i="12"/>
  <c r="P107" i="12"/>
  <c r="BI106" i="12"/>
  <c r="BH106" i="12"/>
  <c r="BG106" i="12"/>
  <c r="BF106" i="12"/>
  <c r="T106" i="12"/>
  <c r="R106" i="12"/>
  <c r="P106" i="12"/>
  <c r="BI105" i="12"/>
  <c r="BH105" i="12"/>
  <c r="BG105" i="12"/>
  <c r="BF105" i="12"/>
  <c r="T105" i="12"/>
  <c r="R105" i="12"/>
  <c r="P105" i="12"/>
  <c r="BI104" i="12"/>
  <c r="BH104" i="12"/>
  <c r="BG104" i="12"/>
  <c r="BF104" i="12"/>
  <c r="T104" i="12"/>
  <c r="R104" i="12"/>
  <c r="P104" i="12"/>
  <c r="BI103" i="12"/>
  <c r="BH103" i="12"/>
  <c r="BG103" i="12"/>
  <c r="BF103" i="12"/>
  <c r="T103" i="12"/>
  <c r="R103" i="12"/>
  <c r="P103" i="12"/>
  <c r="BI102" i="12"/>
  <c r="BH102" i="12"/>
  <c r="BG102" i="12"/>
  <c r="BF102" i="12"/>
  <c r="T102" i="12"/>
  <c r="R102" i="12"/>
  <c r="P102" i="12"/>
  <c r="BI101" i="12"/>
  <c r="BH101" i="12"/>
  <c r="BG101" i="12"/>
  <c r="BF101" i="12"/>
  <c r="T101" i="12"/>
  <c r="R101" i="12"/>
  <c r="P101" i="12"/>
  <c r="BI100" i="12"/>
  <c r="BH100" i="12"/>
  <c r="BG100" i="12"/>
  <c r="BF100" i="12"/>
  <c r="T100" i="12"/>
  <c r="R100" i="12"/>
  <c r="P100" i="12"/>
  <c r="BI99" i="12"/>
  <c r="BH99" i="12"/>
  <c r="BG99" i="12"/>
  <c r="BF99" i="12"/>
  <c r="T99" i="12"/>
  <c r="R99" i="12"/>
  <c r="P99" i="12"/>
  <c r="BI98" i="12"/>
  <c r="BH98" i="12"/>
  <c r="BG98" i="12"/>
  <c r="BF98" i="12"/>
  <c r="T98" i="12"/>
  <c r="R98" i="12"/>
  <c r="P98" i="12"/>
  <c r="BI97" i="12"/>
  <c r="BH97" i="12"/>
  <c r="BG97" i="12"/>
  <c r="BF97" i="12"/>
  <c r="T97" i="12"/>
  <c r="R97" i="12"/>
  <c r="P97" i="12"/>
  <c r="BI96" i="12"/>
  <c r="BH96" i="12"/>
  <c r="BG96" i="12"/>
  <c r="BF96" i="12"/>
  <c r="T96" i="12"/>
  <c r="R96" i="12"/>
  <c r="P96" i="12"/>
  <c r="BI95" i="12"/>
  <c r="BH95" i="12"/>
  <c r="BG95" i="12"/>
  <c r="BF95" i="12"/>
  <c r="T95" i="12"/>
  <c r="R95" i="12"/>
  <c r="P95" i="12"/>
  <c r="BI94" i="12"/>
  <c r="BH94" i="12"/>
  <c r="BG94" i="12"/>
  <c r="BF94" i="12"/>
  <c r="T94" i="12"/>
  <c r="R94" i="12"/>
  <c r="P94" i="12"/>
  <c r="J87" i="12"/>
  <c r="F87" i="12"/>
  <c r="F85" i="12"/>
  <c r="E83" i="12"/>
  <c r="J54" i="12"/>
  <c r="F54" i="12"/>
  <c r="F52" i="12"/>
  <c r="E50" i="12"/>
  <c r="J24" i="12"/>
  <c r="E24" i="12"/>
  <c r="J88" i="12"/>
  <c r="J23" i="12"/>
  <c r="J18" i="12"/>
  <c r="E18" i="12"/>
  <c r="F55" i="12"/>
  <c r="J17" i="12"/>
  <c r="J12" i="12"/>
  <c r="J52" i="12"/>
  <c r="E7" i="12"/>
  <c r="E81" i="12" s="1"/>
  <c r="P605" i="11"/>
  <c r="R272" i="11"/>
  <c r="J37" i="11"/>
  <c r="J36" i="11"/>
  <c r="AY67" i="1"/>
  <c r="J35" i="11"/>
  <c r="AX67" i="1"/>
  <c r="BI606" i="11"/>
  <c r="BH606" i="11"/>
  <c r="BG606" i="11"/>
  <c r="BF606" i="11"/>
  <c r="T606" i="11"/>
  <c r="T605" i="11" s="1"/>
  <c r="R606" i="11"/>
  <c r="R605" i="11" s="1"/>
  <c r="P606" i="11"/>
  <c r="BI601" i="11"/>
  <c r="BH601" i="11"/>
  <c r="BG601" i="11"/>
  <c r="BF601" i="11"/>
  <c r="T601" i="11"/>
  <c r="R601" i="11"/>
  <c r="P601" i="11"/>
  <c r="BI597" i="11"/>
  <c r="BH597" i="11"/>
  <c r="BG597" i="11"/>
  <c r="BF597" i="11"/>
  <c r="T597" i="11"/>
  <c r="R597" i="11"/>
  <c r="P597" i="11"/>
  <c r="BI593" i="11"/>
  <c r="BH593" i="11"/>
  <c r="BG593" i="11"/>
  <c r="BF593" i="11"/>
  <c r="T593" i="11"/>
  <c r="R593" i="11"/>
  <c r="P593" i="11"/>
  <c r="BI589" i="11"/>
  <c r="BH589" i="11"/>
  <c r="BG589" i="11"/>
  <c r="BF589" i="11"/>
  <c r="T589" i="11"/>
  <c r="R589" i="11"/>
  <c r="R588" i="11" s="1"/>
  <c r="P589" i="11"/>
  <c r="BI580" i="11"/>
  <c r="BH580" i="11"/>
  <c r="BG580" i="11"/>
  <c r="BF580" i="11"/>
  <c r="T580" i="11"/>
  <c r="R580" i="11"/>
  <c r="P580" i="11"/>
  <c r="BI573" i="11"/>
  <c r="BH573" i="11"/>
  <c r="BG573" i="11"/>
  <c r="BF573" i="11"/>
  <c r="T573" i="11"/>
  <c r="R573" i="11"/>
  <c r="P573" i="11"/>
  <c r="BI568" i="11"/>
  <c r="BH568" i="11"/>
  <c r="BG568" i="11"/>
  <c r="BF568" i="11"/>
  <c r="T568" i="11"/>
  <c r="R568" i="11"/>
  <c r="P568" i="11"/>
  <c r="BI562" i="11"/>
  <c r="BH562" i="11"/>
  <c r="BG562" i="11"/>
  <c r="BF562" i="11"/>
  <c r="T562" i="11"/>
  <c r="R562" i="11"/>
  <c r="P562" i="11"/>
  <c r="BI557" i="11"/>
  <c r="BH557" i="11"/>
  <c r="BG557" i="11"/>
  <c r="BF557" i="11"/>
  <c r="T557" i="11"/>
  <c r="R557" i="11"/>
  <c r="P557" i="11"/>
  <c r="BI548" i="11"/>
  <c r="BH548" i="11"/>
  <c r="BG548" i="11"/>
  <c r="BF548" i="11"/>
  <c r="T548" i="11"/>
  <c r="R548" i="11"/>
  <c r="P548" i="11"/>
  <c r="BI544" i="11"/>
  <c r="BH544" i="11"/>
  <c r="BG544" i="11"/>
  <c r="BF544" i="11"/>
  <c r="T544" i="11"/>
  <c r="R544" i="11"/>
  <c r="P544" i="11"/>
  <c r="BI540" i="11"/>
  <c r="BH540" i="11"/>
  <c r="BG540" i="11"/>
  <c r="BF540" i="11"/>
  <c r="T540" i="11"/>
  <c r="R540" i="11"/>
  <c r="P540" i="11"/>
  <c r="BI534" i="11"/>
  <c r="BH534" i="11"/>
  <c r="BG534" i="11"/>
  <c r="BF534" i="11"/>
  <c r="T534" i="11"/>
  <c r="R534" i="11"/>
  <c r="P534" i="11"/>
  <c r="BI528" i="11"/>
  <c r="BH528" i="11"/>
  <c r="BG528" i="11"/>
  <c r="BF528" i="11"/>
  <c r="T528" i="11"/>
  <c r="R528" i="11"/>
  <c r="P528" i="11"/>
  <c r="BI519" i="11"/>
  <c r="BH519" i="11"/>
  <c r="BG519" i="11"/>
  <c r="BF519" i="11"/>
  <c r="T519" i="11"/>
  <c r="R519" i="11"/>
  <c r="P519" i="11"/>
  <c r="BI512" i="11"/>
  <c r="BH512" i="11"/>
  <c r="BG512" i="11"/>
  <c r="BF512" i="11"/>
  <c r="T512" i="11"/>
  <c r="R512" i="11"/>
  <c r="P512" i="11"/>
  <c r="BI508" i="11"/>
  <c r="BH508" i="11"/>
  <c r="BG508" i="11"/>
  <c r="BF508" i="11"/>
  <c r="T508" i="11"/>
  <c r="R508" i="11"/>
  <c r="P508" i="11"/>
  <c r="BI503" i="11"/>
  <c r="BH503" i="11"/>
  <c r="BG503" i="11"/>
  <c r="BF503" i="11"/>
  <c r="T503" i="11"/>
  <c r="R503" i="11"/>
  <c r="P503" i="11"/>
  <c r="BI496" i="11"/>
  <c r="BH496" i="11"/>
  <c r="BG496" i="11"/>
  <c r="BF496" i="11"/>
  <c r="T496" i="11"/>
  <c r="R496" i="11"/>
  <c r="P496" i="11"/>
  <c r="BI488" i="11"/>
  <c r="BH488" i="11"/>
  <c r="BG488" i="11"/>
  <c r="BF488" i="11"/>
  <c r="T488" i="11"/>
  <c r="R488" i="11"/>
  <c r="P488" i="11"/>
  <c r="BI480" i="11"/>
  <c r="BH480" i="11"/>
  <c r="BG480" i="11"/>
  <c r="BF480" i="11"/>
  <c r="T480" i="11"/>
  <c r="R480" i="11"/>
  <c r="P480" i="11"/>
  <c r="BI472" i="11"/>
  <c r="BH472" i="11"/>
  <c r="BG472" i="11"/>
  <c r="BF472" i="11"/>
  <c r="T472" i="11"/>
  <c r="R472" i="11"/>
  <c r="P472" i="11"/>
  <c r="BI464" i="11"/>
  <c r="BH464" i="11"/>
  <c r="BG464" i="11"/>
  <c r="BF464" i="11"/>
  <c r="T464" i="11"/>
  <c r="R464" i="11"/>
  <c r="P464" i="11"/>
  <c r="BI455" i="11"/>
  <c r="BH455" i="11"/>
  <c r="BG455" i="11"/>
  <c r="BF455" i="11"/>
  <c r="T455" i="11"/>
  <c r="R455" i="11"/>
  <c r="P455" i="11"/>
  <c r="BI451" i="11"/>
  <c r="BH451" i="11"/>
  <c r="BG451" i="11"/>
  <c r="BF451" i="11"/>
  <c r="T451" i="11"/>
  <c r="R451" i="11"/>
  <c r="P451" i="11"/>
  <c r="BI446" i="11"/>
  <c r="BH446" i="11"/>
  <c r="BG446" i="11"/>
  <c r="BF446" i="11"/>
  <c r="T446" i="11"/>
  <c r="R446" i="11"/>
  <c r="P446" i="11"/>
  <c r="BI442" i="11"/>
  <c r="BH442" i="11"/>
  <c r="BG442" i="11"/>
  <c r="BF442" i="11"/>
  <c r="T442" i="11"/>
  <c r="R442" i="11"/>
  <c r="P442" i="11"/>
  <c r="BI438" i="11"/>
  <c r="BH438" i="11"/>
  <c r="BG438" i="11"/>
  <c r="BF438" i="11"/>
  <c r="T438" i="11"/>
  <c r="R438" i="11"/>
  <c r="P438" i="11"/>
  <c r="BI433" i="11"/>
  <c r="BH433" i="11"/>
  <c r="BG433" i="11"/>
  <c r="BF433" i="11"/>
  <c r="T433" i="11"/>
  <c r="R433" i="11"/>
  <c r="P433" i="11"/>
  <c r="BI429" i="11"/>
  <c r="BH429" i="11"/>
  <c r="BG429" i="11"/>
  <c r="BF429" i="11"/>
  <c r="T429" i="11"/>
  <c r="R429" i="11"/>
  <c r="P429" i="11"/>
  <c r="BI424" i="11"/>
  <c r="BH424" i="11"/>
  <c r="BG424" i="11"/>
  <c r="BF424" i="11"/>
  <c r="T424" i="11"/>
  <c r="R424" i="11"/>
  <c r="P424" i="11"/>
  <c r="BI417" i="11"/>
  <c r="BH417" i="11"/>
  <c r="BG417" i="11"/>
  <c r="BF417" i="11"/>
  <c r="T417" i="11"/>
  <c r="R417" i="11"/>
  <c r="P417" i="11"/>
  <c r="BI410" i="11"/>
  <c r="BH410" i="11"/>
  <c r="BG410" i="11"/>
  <c r="BF410" i="11"/>
  <c r="T410" i="11"/>
  <c r="R410" i="11"/>
  <c r="P410" i="11"/>
  <c r="BI403" i="11"/>
  <c r="BH403" i="11"/>
  <c r="BG403" i="11"/>
  <c r="BF403" i="11"/>
  <c r="T403" i="11"/>
  <c r="R403" i="11"/>
  <c r="P403" i="11"/>
  <c r="BI397" i="11"/>
  <c r="BH397" i="11"/>
  <c r="BG397" i="11"/>
  <c r="BF397" i="11"/>
  <c r="T397" i="11"/>
  <c r="R397" i="11"/>
  <c r="P397" i="11"/>
  <c r="BI391" i="11"/>
  <c r="BH391" i="11"/>
  <c r="BG391" i="11"/>
  <c r="BF391" i="11"/>
  <c r="T391" i="11"/>
  <c r="R391" i="11"/>
  <c r="P391" i="11"/>
  <c r="BI386" i="11"/>
  <c r="BH386" i="11"/>
  <c r="BG386" i="11"/>
  <c r="BF386" i="11"/>
  <c r="T386" i="11"/>
  <c r="R386" i="11"/>
  <c r="P386" i="11"/>
  <c r="BI381" i="11"/>
  <c r="BH381" i="11"/>
  <c r="BG381" i="11"/>
  <c r="BF381" i="11"/>
  <c r="T381" i="11"/>
  <c r="R381" i="11"/>
  <c r="P381" i="11"/>
  <c r="BI375" i="11"/>
  <c r="BH375" i="11"/>
  <c r="BG375" i="11"/>
  <c r="BF375" i="11"/>
  <c r="T375" i="11"/>
  <c r="R375" i="11"/>
  <c r="P375" i="11"/>
  <c r="BI368" i="11"/>
  <c r="BH368" i="11"/>
  <c r="BG368" i="11"/>
  <c r="BF368" i="11"/>
  <c r="T368" i="11"/>
  <c r="R368" i="11"/>
  <c r="P368" i="11"/>
  <c r="BI364" i="11"/>
  <c r="BH364" i="11"/>
  <c r="BG364" i="11"/>
  <c r="BF364" i="11"/>
  <c r="T364" i="11"/>
  <c r="R364" i="11"/>
  <c r="P364" i="11"/>
  <c r="BI359" i="11"/>
  <c r="BH359" i="11"/>
  <c r="BG359" i="11"/>
  <c r="BF359" i="11"/>
  <c r="T359" i="11"/>
  <c r="R359" i="11"/>
  <c r="P359" i="11"/>
  <c r="BI356" i="11"/>
  <c r="BH356" i="11"/>
  <c r="BG356" i="11"/>
  <c r="BF356" i="11"/>
  <c r="T356" i="11"/>
  <c r="R356" i="11"/>
  <c r="P356" i="11"/>
  <c r="BI353" i="11"/>
  <c r="BH353" i="11"/>
  <c r="BG353" i="11"/>
  <c r="BF353" i="11"/>
  <c r="T353" i="11"/>
  <c r="R353" i="11"/>
  <c r="P353" i="11"/>
  <c r="BI348" i="11"/>
  <c r="BH348" i="11"/>
  <c r="BG348" i="11"/>
  <c r="BF348" i="11"/>
  <c r="T348" i="11"/>
  <c r="R348" i="11"/>
  <c r="P348" i="11"/>
  <c r="BI343" i="11"/>
  <c r="BH343" i="11"/>
  <c r="BG343" i="11"/>
  <c r="BF343" i="11"/>
  <c r="T343" i="11"/>
  <c r="R343" i="11"/>
  <c r="P343" i="11"/>
  <c r="BI340" i="11"/>
  <c r="BH340" i="11"/>
  <c r="BG340" i="11"/>
  <c r="BF340" i="11"/>
  <c r="T340" i="11"/>
  <c r="R340" i="11"/>
  <c r="P340" i="11"/>
  <c r="BI337" i="11"/>
  <c r="BH337" i="11"/>
  <c r="BG337" i="11"/>
  <c r="BF337" i="11"/>
  <c r="T337" i="11"/>
  <c r="R337" i="11"/>
  <c r="P337" i="11"/>
  <c r="BI332" i="11"/>
  <c r="BH332" i="11"/>
  <c r="BG332" i="11"/>
  <c r="BF332" i="11"/>
  <c r="T332" i="11"/>
  <c r="R332" i="11"/>
  <c r="P332" i="11"/>
  <c r="P322" i="11" s="1"/>
  <c r="BI326" i="11"/>
  <c r="BH326" i="11"/>
  <c r="BG326" i="11"/>
  <c r="BF326" i="11"/>
  <c r="T326" i="11"/>
  <c r="R326" i="11"/>
  <c r="P326" i="11"/>
  <c r="BI323" i="11"/>
  <c r="BH323" i="11"/>
  <c r="BG323" i="11"/>
  <c r="BF323" i="11"/>
  <c r="T323" i="11"/>
  <c r="T322" i="11" s="1"/>
  <c r="R323" i="11"/>
  <c r="P323" i="11"/>
  <c r="BI318" i="11"/>
  <c r="BH318" i="11"/>
  <c r="BG318" i="11"/>
  <c r="BF318" i="11"/>
  <c r="T318" i="11"/>
  <c r="R318" i="11"/>
  <c r="P318" i="11"/>
  <c r="BI314" i="11"/>
  <c r="BH314" i="11"/>
  <c r="BG314" i="11"/>
  <c r="BF314" i="11"/>
  <c r="T314" i="11"/>
  <c r="R314" i="11"/>
  <c r="P314" i="11"/>
  <c r="BI310" i="11"/>
  <c r="BH310" i="11"/>
  <c r="BG310" i="11"/>
  <c r="BF310" i="11"/>
  <c r="T310" i="11"/>
  <c r="R310" i="11"/>
  <c r="P310" i="11"/>
  <c r="BI306" i="11"/>
  <c r="BH306" i="11"/>
  <c r="BG306" i="11"/>
  <c r="BF306" i="11"/>
  <c r="T306" i="11"/>
  <c r="R306" i="11"/>
  <c r="P306" i="11"/>
  <c r="BI293" i="11"/>
  <c r="BH293" i="11"/>
  <c r="BG293" i="11"/>
  <c r="BF293" i="11"/>
  <c r="T293" i="11"/>
  <c r="R293" i="11"/>
  <c r="R292" i="11" s="1"/>
  <c r="P293" i="11"/>
  <c r="BI285" i="11"/>
  <c r="BH285" i="11"/>
  <c r="BG285" i="11"/>
  <c r="BF285" i="11"/>
  <c r="T285" i="11"/>
  <c r="R285" i="11"/>
  <c r="P285" i="11"/>
  <c r="BI280" i="11"/>
  <c r="BH280" i="11"/>
  <c r="BG280" i="11"/>
  <c r="BF280" i="11"/>
  <c r="T280" i="11"/>
  <c r="R280" i="11"/>
  <c r="P280" i="11"/>
  <c r="BI273" i="11"/>
  <c r="BH273" i="11"/>
  <c r="BG273" i="11"/>
  <c r="BF273" i="11"/>
  <c r="T273" i="11"/>
  <c r="T272" i="11" s="1"/>
  <c r="R273" i="11"/>
  <c r="P273" i="11"/>
  <c r="BI260" i="11"/>
  <c r="BH260" i="11"/>
  <c r="BG260" i="11"/>
  <c r="BF260" i="11"/>
  <c r="T260" i="11"/>
  <c r="R260" i="11"/>
  <c r="P260" i="11"/>
  <c r="BI247" i="11"/>
  <c r="BH247" i="11"/>
  <c r="BG247" i="11"/>
  <c r="BF247" i="11"/>
  <c r="T247" i="11"/>
  <c r="R247" i="11"/>
  <c r="P247" i="11"/>
  <c r="BI234" i="11"/>
  <c r="BH234" i="11"/>
  <c r="BG234" i="11"/>
  <c r="BF234" i="11"/>
  <c r="T234" i="11"/>
  <c r="R234" i="11"/>
  <c r="P234" i="11"/>
  <c r="BI221" i="11"/>
  <c r="BH221" i="11"/>
  <c r="BG221" i="11"/>
  <c r="BF221" i="11"/>
  <c r="T221" i="11"/>
  <c r="R221" i="11"/>
  <c r="P221" i="11"/>
  <c r="BI208" i="11"/>
  <c r="BH208" i="11"/>
  <c r="BG208" i="11"/>
  <c r="BF208" i="11"/>
  <c r="T208" i="11"/>
  <c r="R208" i="11"/>
  <c r="P208" i="11"/>
  <c r="BI195" i="11"/>
  <c r="BH195" i="11"/>
  <c r="BG195" i="11"/>
  <c r="BF195" i="11"/>
  <c r="T195" i="11"/>
  <c r="R195" i="11"/>
  <c r="P195" i="11"/>
  <c r="BI182" i="11"/>
  <c r="BH182" i="11"/>
  <c r="BG182" i="11"/>
  <c r="BF182" i="11"/>
  <c r="T182" i="11"/>
  <c r="R182" i="11"/>
  <c r="P182" i="11"/>
  <c r="BI169" i="11"/>
  <c r="BH169" i="11"/>
  <c r="BG169" i="11"/>
  <c r="BF169" i="11"/>
  <c r="T169" i="11"/>
  <c r="R169" i="11"/>
  <c r="P169" i="11"/>
  <c r="BI156" i="11"/>
  <c r="BH156" i="11"/>
  <c r="BG156" i="11"/>
  <c r="BF156" i="11"/>
  <c r="T156" i="11"/>
  <c r="R156" i="11"/>
  <c r="P156" i="11"/>
  <c r="BI152" i="11"/>
  <c r="BH152" i="11"/>
  <c r="BG152" i="11"/>
  <c r="BF152" i="11"/>
  <c r="T152" i="11"/>
  <c r="R152" i="11"/>
  <c r="P152" i="11"/>
  <c r="BI139" i="11"/>
  <c r="BH139" i="11"/>
  <c r="BG139" i="11"/>
  <c r="BF139" i="11"/>
  <c r="T139" i="11"/>
  <c r="R139" i="11"/>
  <c r="P139" i="11"/>
  <c r="BI135" i="11"/>
  <c r="BH135" i="11"/>
  <c r="BG135" i="11"/>
  <c r="BF135" i="11"/>
  <c r="T135" i="11"/>
  <c r="R135" i="11"/>
  <c r="P135" i="11"/>
  <c r="BI122" i="11"/>
  <c r="BH122" i="11"/>
  <c r="BG122" i="11"/>
  <c r="BF122" i="11"/>
  <c r="T122" i="11"/>
  <c r="R122" i="11"/>
  <c r="P122" i="11"/>
  <c r="BI118" i="11"/>
  <c r="BH118" i="11"/>
  <c r="BG118" i="11"/>
  <c r="BF118" i="11"/>
  <c r="T118" i="11"/>
  <c r="R118" i="11"/>
  <c r="P118" i="11"/>
  <c r="BI114" i="11"/>
  <c r="BH114" i="11"/>
  <c r="BG114" i="11"/>
  <c r="BF114" i="11"/>
  <c r="T114" i="11"/>
  <c r="R114" i="11"/>
  <c r="P114" i="11"/>
  <c r="BI101" i="11"/>
  <c r="BH101" i="11"/>
  <c r="BG101" i="11"/>
  <c r="BF101" i="11"/>
  <c r="T101" i="11"/>
  <c r="T88" i="11" s="1"/>
  <c r="R101" i="11"/>
  <c r="P101" i="11"/>
  <c r="BI97" i="11"/>
  <c r="BH97" i="11"/>
  <c r="BG97" i="11"/>
  <c r="BF97" i="11"/>
  <c r="T97" i="11"/>
  <c r="R97" i="11"/>
  <c r="P97" i="11"/>
  <c r="BI93" i="11"/>
  <c r="BH93" i="11"/>
  <c r="BG93" i="11"/>
  <c r="BF93" i="11"/>
  <c r="T93" i="11"/>
  <c r="R93" i="11"/>
  <c r="P93" i="11"/>
  <c r="BI89" i="11"/>
  <c r="BH89" i="11"/>
  <c r="BG89" i="11"/>
  <c r="BF89" i="11"/>
  <c r="T89" i="11"/>
  <c r="R89" i="11"/>
  <c r="P89" i="11"/>
  <c r="J82" i="11"/>
  <c r="F82" i="11"/>
  <c r="F80" i="11"/>
  <c r="E78" i="11"/>
  <c r="J54" i="11"/>
  <c r="F54" i="11"/>
  <c r="F52" i="11"/>
  <c r="E50" i="11"/>
  <c r="J24" i="11"/>
  <c r="E24" i="11"/>
  <c r="J55" i="11"/>
  <c r="J23" i="11"/>
  <c r="J18" i="11"/>
  <c r="E18" i="11"/>
  <c r="F83" i="11"/>
  <c r="J17" i="11"/>
  <c r="J12" i="11"/>
  <c r="J52" i="11" s="1"/>
  <c r="E7" i="11"/>
  <c r="E48" i="11"/>
  <c r="T110" i="10"/>
  <c r="P110" i="10"/>
  <c r="R107" i="10"/>
  <c r="T101" i="10"/>
  <c r="J101" i="10"/>
  <c r="J66" i="10" s="1"/>
  <c r="J39" i="10"/>
  <c r="J38" i="10"/>
  <c r="AY66" i="1" s="1"/>
  <c r="J37" i="10"/>
  <c r="AX66" i="1" s="1"/>
  <c r="BI113" i="10"/>
  <c r="BH113" i="10"/>
  <c r="BG113" i="10"/>
  <c r="BF113" i="10"/>
  <c r="T113" i="10"/>
  <c r="R113" i="10"/>
  <c r="P113" i="10"/>
  <c r="BI111" i="10"/>
  <c r="BH111" i="10"/>
  <c r="BG111" i="10"/>
  <c r="BF111" i="10"/>
  <c r="T111" i="10"/>
  <c r="R111" i="10"/>
  <c r="R110" i="10" s="1"/>
  <c r="P111" i="10"/>
  <c r="BI108" i="10"/>
  <c r="BH108" i="10"/>
  <c r="BG108" i="10"/>
  <c r="BF108" i="10"/>
  <c r="T108" i="10"/>
  <c r="T107" i="10" s="1"/>
  <c r="R108" i="10"/>
  <c r="P108" i="10"/>
  <c r="P107" i="10" s="1"/>
  <c r="BI102" i="10"/>
  <c r="BH102" i="10"/>
  <c r="BG102" i="10"/>
  <c r="BF102" i="10"/>
  <c r="T102" i="10"/>
  <c r="R102" i="10"/>
  <c r="R101" i="10" s="1"/>
  <c r="P102" i="10"/>
  <c r="P101" i="10" s="1"/>
  <c r="BI99" i="10"/>
  <c r="BH99" i="10"/>
  <c r="BG99" i="10"/>
  <c r="BF99" i="10"/>
  <c r="T99" i="10"/>
  <c r="R99" i="10"/>
  <c r="P99" i="10"/>
  <c r="BI97" i="10"/>
  <c r="BH97" i="10"/>
  <c r="BG97" i="10"/>
  <c r="BF97" i="10"/>
  <c r="T97" i="10"/>
  <c r="R97" i="10"/>
  <c r="P97" i="10"/>
  <c r="BI95" i="10"/>
  <c r="BH95" i="10"/>
  <c r="BG95" i="10"/>
  <c r="BF95" i="10"/>
  <c r="T95" i="10"/>
  <c r="T92" i="10" s="1"/>
  <c r="T91" i="10" s="1"/>
  <c r="T90" i="10" s="1"/>
  <c r="R95" i="10"/>
  <c r="P95" i="10"/>
  <c r="BI93" i="10"/>
  <c r="BH93" i="10"/>
  <c r="BG93" i="10"/>
  <c r="BF93" i="10"/>
  <c r="T93" i="10"/>
  <c r="R93" i="10"/>
  <c r="R92" i="10" s="1"/>
  <c r="R91" i="10" s="1"/>
  <c r="R90" i="10" s="1"/>
  <c r="P93" i="10"/>
  <c r="J86" i="10"/>
  <c r="F86" i="10"/>
  <c r="F84" i="10"/>
  <c r="E82" i="10"/>
  <c r="J58" i="10"/>
  <c r="F58" i="10"/>
  <c r="F56" i="10"/>
  <c r="E54" i="10"/>
  <c r="J26" i="10"/>
  <c r="E26" i="10"/>
  <c r="J87" i="10"/>
  <c r="J25" i="10"/>
  <c r="J20" i="10"/>
  <c r="E20" i="10"/>
  <c r="F59" i="10"/>
  <c r="J19" i="10"/>
  <c r="J14" i="10"/>
  <c r="J84" i="10" s="1"/>
  <c r="E7" i="10"/>
  <c r="E50" i="10"/>
  <c r="BK347" i="9"/>
  <c r="J347" i="9" s="1"/>
  <c r="J70" i="9" s="1"/>
  <c r="J39" i="9"/>
  <c r="J38" i="9"/>
  <c r="AY65" i="1"/>
  <c r="J37" i="9"/>
  <c r="AX65" i="1" s="1"/>
  <c r="BI350" i="9"/>
  <c r="BH350" i="9"/>
  <c r="BG350" i="9"/>
  <c r="BF350" i="9"/>
  <c r="T350" i="9"/>
  <c r="T347" i="9" s="1"/>
  <c r="R350" i="9"/>
  <c r="P350" i="9"/>
  <c r="BI348" i="9"/>
  <c r="BH348" i="9"/>
  <c r="BG348" i="9"/>
  <c r="BF348" i="9"/>
  <c r="T348" i="9"/>
  <c r="R348" i="9"/>
  <c r="P348" i="9"/>
  <c r="BI342" i="9"/>
  <c r="BH342" i="9"/>
  <c r="BG342" i="9"/>
  <c r="BF342" i="9"/>
  <c r="T342" i="9"/>
  <c r="R342" i="9"/>
  <c r="P342" i="9"/>
  <c r="BI337" i="9"/>
  <c r="BH337" i="9"/>
  <c r="BG337" i="9"/>
  <c r="BF337" i="9"/>
  <c r="T337" i="9"/>
  <c r="R337" i="9"/>
  <c r="P337" i="9"/>
  <c r="BI332" i="9"/>
  <c r="BH332" i="9"/>
  <c r="BG332" i="9"/>
  <c r="BF332" i="9"/>
  <c r="T332" i="9"/>
  <c r="R332" i="9"/>
  <c r="P332" i="9"/>
  <c r="BI327" i="9"/>
  <c r="BH327" i="9"/>
  <c r="BG327" i="9"/>
  <c r="BF327" i="9"/>
  <c r="T327" i="9"/>
  <c r="R327" i="9"/>
  <c r="P327" i="9"/>
  <c r="BI322" i="9"/>
  <c r="BH322" i="9"/>
  <c r="BG322" i="9"/>
  <c r="BF322" i="9"/>
  <c r="T322" i="9"/>
  <c r="R322" i="9"/>
  <c r="P322" i="9"/>
  <c r="BI318" i="9"/>
  <c r="BH318" i="9"/>
  <c r="BG318" i="9"/>
  <c r="BF318" i="9"/>
  <c r="T318" i="9"/>
  <c r="R318" i="9"/>
  <c r="P318" i="9"/>
  <c r="BI313" i="9"/>
  <c r="BH313" i="9"/>
  <c r="BG313" i="9"/>
  <c r="BF313" i="9"/>
  <c r="T313" i="9"/>
  <c r="R313" i="9"/>
  <c r="P313" i="9"/>
  <c r="BI309" i="9"/>
  <c r="BH309" i="9"/>
  <c r="BG309" i="9"/>
  <c r="BF309" i="9"/>
  <c r="T309" i="9"/>
  <c r="R309" i="9"/>
  <c r="P309" i="9"/>
  <c r="P303" i="9" s="1"/>
  <c r="BI304" i="9"/>
  <c r="BH304" i="9"/>
  <c r="BG304" i="9"/>
  <c r="BF304" i="9"/>
  <c r="T304" i="9"/>
  <c r="T303" i="9" s="1"/>
  <c r="R304" i="9"/>
  <c r="P304" i="9"/>
  <c r="BI301" i="9"/>
  <c r="BH301" i="9"/>
  <c r="BG301" i="9"/>
  <c r="BF301" i="9"/>
  <c r="T301" i="9"/>
  <c r="R301" i="9"/>
  <c r="P301" i="9"/>
  <c r="BI299" i="9"/>
  <c r="BH299" i="9"/>
  <c r="BG299" i="9"/>
  <c r="BF299" i="9"/>
  <c r="T299" i="9"/>
  <c r="R299" i="9"/>
  <c r="P299" i="9"/>
  <c r="P298" i="9" s="1"/>
  <c r="BI294" i="9"/>
  <c r="BH294" i="9"/>
  <c r="BG294" i="9"/>
  <c r="BF294" i="9"/>
  <c r="T294" i="9"/>
  <c r="R294" i="9"/>
  <c r="P294" i="9"/>
  <c r="BI289" i="9"/>
  <c r="BH289" i="9"/>
  <c r="BG289" i="9"/>
  <c r="BF289" i="9"/>
  <c r="T289" i="9"/>
  <c r="R289" i="9"/>
  <c r="P289" i="9"/>
  <c r="BI284" i="9"/>
  <c r="BH284" i="9"/>
  <c r="BG284" i="9"/>
  <c r="BF284" i="9"/>
  <c r="T284" i="9"/>
  <c r="R284" i="9"/>
  <c r="P284" i="9"/>
  <c r="BI279" i="9"/>
  <c r="BH279" i="9"/>
  <c r="BG279" i="9"/>
  <c r="BF279" i="9"/>
  <c r="T279" i="9"/>
  <c r="R279" i="9"/>
  <c r="P279" i="9"/>
  <c r="BI274" i="9"/>
  <c r="BH274" i="9"/>
  <c r="BG274" i="9"/>
  <c r="BF274" i="9"/>
  <c r="T274" i="9"/>
  <c r="R274" i="9"/>
  <c r="P274" i="9"/>
  <c r="BI269" i="9"/>
  <c r="BH269" i="9"/>
  <c r="BG269" i="9"/>
  <c r="BF269" i="9"/>
  <c r="T269" i="9"/>
  <c r="R269" i="9"/>
  <c r="P269" i="9"/>
  <c r="BI264" i="9"/>
  <c r="BH264" i="9"/>
  <c r="BG264" i="9"/>
  <c r="BF264" i="9"/>
  <c r="T264" i="9"/>
  <c r="R264" i="9"/>
  <c r="P264" i="9"/>
  <c r="BI259" i="9"/>
  <c r="BH259" i="9"/>
  <c r="BG259" i="9"/>
  <c r="BF259" i="9"/>
  <c r="T259" i="9"/>
  <c r="R259" i="9"/>
  <c r="P259" i="9"/>
  <c r="BI254" i="9"/>
  <c r="BH254" i="9"/>
  <c r="BG254" i="9"/>
  <c r="BF254" i="9"/>
  <c r="T254" i="9"/>
  <c r="R254" i="9"/>
  <c r="P254" i="9"/>
  <c r="BI249" i="9"/>
  <c r="BH249" i="9"/>
  <c r="BG249" i="9"/>
  <c r="BF249" i="9"/>
  <c r="T249" i="9"/>
  <c r="R249" i="9"/>
  <c r="P249" i="9"/>
  <c r="BI244" i="9"/>
  <c r="BH244" i="9"/>
  <c r="BG244" i="9"/>
  <c r="BF244" i="9"/>
  <c r="T244" i="9"/>
  <c r="R244" i="9"/>
  <c r="P244" i="9"/>
  <c r="BI239" i="9"/>
  <c r="BH239" i="9"/>
  <c r="BG239" i="9"/>
  <c r="BF239" i="9"/>
  <c r="T239" i="9"/>
  <c r="R239" i="9"/>
  <c r="P239" i="9"/>
  <c r="BI234" i="9"/>
  <c r="BH234" i="9"/>
  <c r="BG234" i="9"/>
  <c r="BF234" i="9"/>
  <c r="T234" i="9"/>
  <c r="R234" i="9"/>
  <c r="P234" i="9"/>
  <c r="BI229" i="9"/>
  <c r="BH229" i="9"/>
  <c r="BG229" i="9"/>
  <c r="BF229" i="9"/>
  <c r="T229" i="9"/>
  <c r="R229" i="9"/>
  <c r="P229" i="9"/>
  <c r="BI224" i="9"/>
  <c r="BH224" i="9"/>
  <c r="BG224" i="9"/>
  <c r="BF224" i="9"/>
  <c r="T224" i="9"/>
  <c r="R224" i="9"/>
  <c r="P224" i="9"/>
  <c r="BI219" i="9"/>
  <c r="BH219" i="9"/>
  <c r="BG219" i="9"/>
  <c r="BF219" i="9"/>
  <c r="T219" i="9"/>
  <c r="R219" i="9"/>
  <c r="R218" i="9" s="1"/>
  <c r="P219" i="9"/>
  <c r="P218" i="9" s="1"/>
  <c r="BI214" i="9"/>
  <c r="BH214" i="9"/>
  <c r="BG214" i="9"/>
  <c r="BF214" i="9"/>
  <c r="T214" i="9"/>
  <c r="R214" i="9"/>
  <c r="P214" i="9"/>
  <c r="P208" i="9" s="1"/>
  <c r="BI209" i="9"/>
  <c r="BH209" i="9"/>
  <c r="BG209" i="9"/>
  <c r="BF209" i="9"/>
  <c r="T209" i="9"/>
  <c r="T208" i="9" s="1"/>
  <c r="R209" i="9"/>
  <c r="P209" i="9"/>
  <c r="BI203" i="9"/>
  <c r="BH203" i="9"/>
  <c r="BG203" i="9"/>
  <c r="BF203" i="9"/>
  <c r="T203" i="9"/>
  <c r="R203" i="9"/>
  <c r="P203" i="9"/>
  <c r="BI198" i="9"/>
  <c r="BH198" i="9"/>
  <c r="BG198" i="9"/>
  <c r="BF198" i="9"/>
  <c r="T198" i="9"/>
  <c r="R198" i="9"/>
  <c r="P198" i="9"/>
  <c r="BI193" i="9"/>
  <c r="BH193" i="9"/>
  <c r="BG193" i="9"/>
  <c r="BF193" i="9"/>
  <c r="T193" i="9"/>
  <c r="R193" i="9"/>
  <c r="P193" i="9"/>
  <c r="BI188" i="9"/>
  <c r="BH188" i="9"/>
  <c r="BG188" i="9"/>
  <c r="BF188" i="9"/>
  <c r="T188" i="9"/>
  <c r="R188" i="9"/>
  <c r="P188" i="9"/>
  <c r="BI184" i="9"/>
  <c r="BH184" i="9"/>
  <c r="BG184" i="9"/>
  <c r="BF184" i="9"/>
  <c r="T184" i="9"/>
  <c r="R184" i="9"/>
  <c r="P184" i="9"/>
  <c r="BI179" i="9"/>
  <c r="BH179" i="9"/>
  <c r="BG179" i="9"/>
  <c r="BF179" i="9"/>
  <c r="T179" i="9"/>
  <c r="R179" i="9"/>
  <c r="P179" i="9"/>
  <c r="BI175" i="9"/>
  <c r="BH175" i="9"/>
  <c r="BG175" i="9"/>
  <c r="BF175" i="9"/>
  <c r="T175" i="9"/>
  <c r="R175" i="9"/>
  <c r="P175" i="9"/>
  <c r="BI170" i="9"/>
  <c r="BH170" i="9"/>
  <c r="BG170" i="9"/>
  <c r="BF170" i="9"/>
  <c r="T170" i="9"/>
  <c r="R170" i="9"/>
  <c r="P170" i="9"/>
  <c r="BI165" i="9"/>
  <c r="BH165" i="9"/>
  <c r="BG165" i="9"/>
  <c r="BF165" i="9"/>
  <c r="T165" i="9"/>
  <c r="R165" i="9"/>
  <c r="P165" i="9"/>
  <c r="BI160" i="9"/>
  <c r="BH160" i="9"/>
  <c r="BG160" i="9"/>
  <c r="BF160" i="9"/>
  <c r="T160" i="9"/>
  <c r="R160" i="9"/>
  <c r="P160" i="9"/>
  <c r="BI155" i="9"/>
  <c r="BH155" i="9"/>
  <c r="BG155" i="9"/>
  <c r="BF155" i="9"/>
  <c r="T155" i="9"/>
  <c r="R155" i="9"/>
  <c r="P155" i="9"/>
  <c r="BI150" i="9"/>
  <c r="BH150" i="9"/>
  <c r="BG150" i="9"/>
  <c r="BF150" i="9"/>
  <c r="T150" i="9"/>
  <c r="R150" i="9"/>
  <c r="P150" i="9"/>
  <c r="BI145" i="9"/>
  <c r="BH145" i="9"/>
  <c r="BG145" i="9"/>
  <c r="BF145" i="9"/>
  <c r="T145" i="9"/>
  <c r="R145" i="9"/>
  <c r="P145" i="9"/>
  <c r="BI140" i="9"/>
  <c r="BH140" i="9"/>
  <c r="BG140" i="9"/>
  <c r="BF140" i="9"/>
  <c r="T140" i="9"/>
  <c r="R140" i="9"/>
  <c r="P140" i="9"/>
  <c r="BI135" i="9"/>
  <c r="BH135" i="9"/>
  <c r="BG135" i="9"/>
  <c r="BF135" i="9"/>
  <c r="T135" i="9"/>
  <c r="R135" i="9"/>
  <c r="P135" i="9"/>
  <c r="BI130" i="9"/>
  <c r="BH130" i="9"/>
  <c r="BG130" i="9"/>
  <c r="BF130" i="9"/>
  <c r="T130" i="9"/>
  <c r="R130" i="9"/>
  <c r="P130" i="9"/>
  <c r="BI125" i="9"/>
  <c r="BH125" i="9"/>
  <c r="BG125" i="9"/>
  <c r="BF125" i="9"/>
  <c r="T125" i="9"/>
  <c r="R125" i="9"/>
  <c r="P125" i="9"/>
  <c r="BI120" i="9"/>
  <c r="BH120" i="9"/>
  <c r="BG120" i="9"/>
  <c r="BF120" i="9"/>
  <c r="T120" i="9"/>
  <c r="R120" i="9"/>
  <c r="P120" i="9"/>
  <c r="BI115" i="9"/>
  <c r="BH115" i="9"/>
  <c r="BG115" i="9"/>
  <c r="BF115" i="9"/>
  <c r="T115" i="9"/>
  <c r="R115" i="9"/>
  <c r="P115" i="9"/>
  <c r="BI110" i="9"/>
  <c r="BH110" i="9"/>
  <c r="BG110" i="9"/>
  <c r="BF110" i="9"/>
  <c r="T110" i="9"/>
  <c r="R110" i="9"/>
  <c r="P110" i="9"/>
  <c r="BI105" i="9"/>
  <c r="BH105" i="9"/>
  <c r="BG105" i="9"/>
  <c r="BF105" i="9"/>
  <c r="T105" i="9"/>
  <c r="T94" i="9" s="1"/>
  <c r="R105" i="9"/>
  <c r="P105" i="9"/>
  <c r="BI100" i="9"/>
  <c r="BH100" i="9"/>
  <c r="BG100" i="9"/>
  <c r="BF100" i="9"/>
  <c r="T100" i="9"/>
  <c r="R100" i="9"/>
  <c r="R94" i="9" s="1"/>
  <c r="P100" i="9"/>
  <c r="BI95" i="9"/>
  <c r="BH95" i="9"/>
  <c r="BG95" i="9"/>
  <c r="BF95" i="9"/>
  <c r="T95" i="9"/>
  <c r="R95" i="9"/>
  <c r="P95" i="9"/>
  <c r="J88" i="9"/>
  <c r="F88" i="9"/>
  <c r="F86" i="9"/>
  <c r="E84" i="9"/>
  <c r="J58" i="9"/>
  <c r="F58" i="9"/>
  <c r="F56" i="9"/>
  <c r="E54" i="9"/>
  <c r="J26" i="9"/>
  <c r="E26" i="9"/>
  <c r="J59" i="9"/>
  <c r="J25" i="9"/>
  <c r="J20" i="9"/>
  <c r="E20" i="9"/>
  <c r="F89" i="9"/>
  <c r="J19" i="9"/>
  <c r="J14" i="9"/>
  <c r="J86" i="9" s="1"/>
  <c r="E7" i="9"/>
  <c r="E80" i="9"/>
  <c r="P309" i="8"/>
  <c r="J39" i="8"/>
  <c r="J38" i="8"/>
  <c r="AY64" i="1" s="1"/>
  <c r="J37" i="8"/>
  <c r="AX64" i="1" s="1"/>
  <c r="BI312" i="8"/>
  <c r="BH312" i="8"/>
  <c r="BG312" i="8"/>
  <c r="BF312" i="8"/>
  <c r="T312" i="8"/>
  <c r="T309" i="8" s="1"/>
  <c r="R312" i="8"/>
  <c r="P312" i="8"/>
  <c r="BI310" i="8"/>
  <c r="BH310" i="8"/>
  <c r="BG310" i="8"/>
  <c r="BF310" i="8"/>
  <c r="T310" i="8"/>
  <c r="R310" i="8"/>
  <c r="R309" i="8" s="1"/>
  <c r="P310" i="8"/>
  <c r="BI304" i="8"/>
  <c r="BH304" i="8"/>
  <c r="BG304" i="8"/>
  <c r="BF304" i="8"/>
  <c r="T304" i="8"/>
  <c r="R304" i="8"/>
  <c r="P304" i="8"/>
  <c r="BI299" i="8"/>
  <c r="BH299" i="8"/>
  <c r="BG299" i="8"/>
  <c r="BF299" i="8"/>
  <c r="T299" i="8"/>
  <c r="R299" i="8"/>
  <c r="P299" i="8"/>
  <c r="BI294" i="8"/>
  <c r="BH294" i="8"/>
  <c r="BG294" i="8"/>
  <c r="BF294" i="8"/>
  <c r="T294" i="8"/>
  <c r="R294" i="8"/>
  <c r="P294" i="8"/>
  <c r="BI289" i="8"/>
  <c r="BH289" i="8"/>
  <c r="BG289" i="8"/>
  <c r="BF289" i="8"/>
  <c r="T289" i="8"/>
  <c r="R289" i="8"/>
  <c r="P289" i="8"/>
  <c r="BI284" i="8"/>
  <c r="BH284" i="8"/>
  <c r="BG284" i="8"/>
  <c r="BF284" i="8"/>
  <c r="T284" i="8"/>
  <c r="R284" i="8"/>
  <c r="P284" i="8"/>
  <c r="BI279" i="8"/>
  <c r="BH279" i="8"/>
  <c r="BG279" i="8"/>
  <c r="BF279" i="8"/>
  <c r="T279" i="8"/>
  <c r="R279" i="8"/>
  <c r="P279" i="8"/>
  <c r="BI274" i="8"/>
  <c r="BH274" i="8"/>
  <c r="BG274" i="8"/>
  <c r="BF274" i="8"/>
  <c r="T274" i="8"/>
  <c r="R274" i="8"/>
  <c r="P274" i="8"/>
  <c r="BI269" i="8"/>
  <c r="BH269" i="8"/>
  <c r="BG269" i="8"/>
  <c r="BF269" i="8"/>
  <c r="T269" i="8"/>
  <c r="R269" i="8"/>
  <c r="P269" i="8"/>
  <c r="BI264" i="8"/>
  <c r="BH264" i="8"/>
  <c r="BG264" i="8"/>
  <c r="BF264" i="8"/>
  <c r="T264" i="8"/>
  <c r="R264" i="8"/>
  <c r="P264" i="8"/>
  <c r="BI259" i="8"/>
  <c r="BH259" i="8"/>
  <c r="BG259" i="8"/>
  <c r="BF259" i="8"/>
  <c r="T259" i="8"/>
  <c r="R259" i="8"/>
  <c r="P259" i="8"/>
  <c r="BI254" i="8"/>
  <c r="BH254" i="8"/>
  <c r="BG254" i="8"/>
  <c r="BF254" i="8"/>
  <c r="T254" i="8"/>
  <c r="T243" i="8" s="1"/>
  <c r="R254" i="8"/>
  <c r="P254" i="8"/>
  <c r="BI249" i="8"/>
  <c r="BH249" i="8"/>
  <c r="BG249" i="8"/>
  <c r="BF249" i="8"/>
  <c r="T249" i="8"/>
  <c r="R249" i="8"/>
  <c r="R243" i="8" s="1"/>
  <c r="P249" i="8"/>
  <c r="BI244" i="8"/>
  <c r="BH244" i="8"/>
  <c r="BG244" i="8"/>
  <c r="BF244" i="8"/>
  <c r="T244" i="8"/>
  <c r="R244" i="8"/>
  <c r="P244" i="8"/>
  <c r="P243" i="8" s="1"/>
  <c r="BI239" i="8"/>
  <c r="BH239" i="8"/>
  <c r="BG239" i="8"/>
  <c r="BF239" i="8"/>
  <c r="T239" i="8"/>
  <c r="R239" i="8"/>
  <c r="P239" i="8"/>
  <c r="BI235" i="8"/>
  <c r="BH235" i="8"/>
  <c r="BG235" i="8"/>
  <c r="BF235" i="8"/>
  <c r="T235" i="8"/>
  <c r="R235" i="8"/>
  <c r="P235" i="8"/>
  <c r="BI231" i="8"/>
  <c r="BH231" i="8"/>
  <c r="BG231" i="8"/>
  <c r="BF231" i="8"/>
  <c r="T231" i="8"/>
  <c r="R231" i="8"/>
  <c r="P231" i="8"/>
  <c r="BI227" i="8"/>
  <c r="BH227" i="8"/>
  <c r="BG227" i="8"/>
  <c r="BF227" i="8"/>
  <c r="T227" i="8"/>
  <c r="R227" i="8"/>
  <c r="P227" i="8"/>
  <c r="BI222" i="8"/>
  <c r="BH222" i="8"/>
  <c r="BG222" i="8"/>
  <c r="BF222" i="8"/>
  <c r="T222" i="8"/>
  <c r="R222" i="8"/>
  <c r="P222" i="8"/>
  <c r="BI217" i="8"/>
  <c r="BH217" i="8"/>
  <c r="BG217" i="8"/>
  <c r="BF217" i="8"/>
  <c r="T217" i="8"/>
  <c r="T206" i="8" s="1"/>
  <c r="R217" i="8"/>
  <c r="P217" i="8"/>
  <c r="BI212" i="8"/>
  <c r="BH212" i="8"/>
  <c r="BG212" i="8"/>
  <c r="BF212" i="8"/>
  <c r="T212" i="8"/>
  <c r="R212" i="8"/>
  <c r="P212" i="8"/>
  <c r="BI207" i="8"/>
  <c r="BH207" i="8"/>
  <c r="BG207" i="8"/>
  <c r="BF207" i="8"/>
  <c r="T207" i="8"/>
  <c r="R207" i="8"/>
  <c r="P207" i="8"/>
  <c r="P206" i="8" s="1"/>
  <c r="BI202" i="8"/>
  <c r="BH202" i="8"/>
  <c r="BG202" i="8"/>
  <c r="BF202" i="8"/>
  <c r="T202" i="8"/>
  <c r="R202" i="8"/>
  <c r="P202" i="8"/>
  <c r="BI197" i="8"/>
  <c r="BH197" i="8"/>
  <c r="BG197" i="8"/>
  <c r="BF197" i="8"/>
  <c r="T197" i="8"/>
  <c r="R197" i="8"/>
  <c r="P197" i="8"/>
  <c r="BI192" i="8"/>
  <c r="BH192" i="8"/>
  <c r="BG192" i="8"/>
  <c r="BF192" i="8"/>
  <c r="T192" i="8"/>
  <c r="R192" i="8"/>
  <c r="P192" i="8"/>
  <c r="BI187" i="8"/>
  <c r="BH187" i="8"/>
  <c r="BG187" i="8"/>
  <c r="BF187" i="8"/>
  <c r="T187" i="8"/>
  <c r="R187" i="8"/>
  <c r="P187" i="8"/>
  <c r="BI182" i="8"/>
  <c r="BH182" i="8"/>
  <c r="BG182" i="8"/>
  <c r="BF182" i="8"/>
  <c r="T182" i="8"/>
  <c r="R182" i="8"/>
  <c r="P182" i="8"/>
  <c r="BI177" i="8"/>
  <c r="BH177" i="8"/>
  <c r="BG177" i="8"/>
  <c r="BF177" i="8"/>
  <c r="T177" i="8"/>
  <c r="R177" i="8"/>
  <c r="P177" i="8"/>
  <c r="BI172" i="8"/>
  <c r="BH172" i="8"/>
  <c r="BG172" i="8"/>
  <c r="BF172" i="8"/>
  <c r="T172" i="8"/>
  <c r="R172" i="8"/>
  <c r="P172" i="8"/>
  <c r="BI167" i="8"/>
  <c r="BH167" i="8"/>
  <c r="BG167" i="8"/>
  <c r="BF167" i="8"/>
  <c r="T167" i="8"/>
  <c r="R167" i="8"/>
  <c r="P167" i="8"/>
  <c r="BI162" i="8"/>
  <c r="BH162" i="8"/>
  <c r="BG162" i="8"/>
  <c r="BF162" i="8"/>
  <c r="T162" i="8"/>
  <c r="R162" i="8"/>
  <c r="P162" i="8"/>
  <c r="BI157" i="8"/>
  <c r="BH157" i="8"/>
  <c r="BG157" i="8"/>
  <c r="BF157" i="8"/>
  <c r="T157" i="8"/>
  <c r="R157" i="8"/>
  <c r="P157" i="8"/>
  <c r="BI152" i="8"/>
  <c r="BH152" i="8"/>
  <c r="BG152" i="8"/>
  <c r="BF152" i="8"/>
  <c r="T152" i="8"/>
  <c r="R152" i="8"/>
  <c r="P152" i="8"/>
  <c r="BI147" i="8"/>
  <c r="BH147" i="8"/>
  <c r="BG147" i="8"/>
  <c r="BF147" i="8"/>
  <c r="T147" i="8"/>
  <c r="R147" i="8"/>
  <c r="P147" i="8"/>
  <c r="BI142" i="8"/>
  <c r="BH142" i="8"/>
  <c r="BG142" i="8"/>
  <c r="BF142" i="8"/>
  <c r="T142" i="8"/>
  <c r="R142" i="8"/>
  <c r="P142" i="8"/>
  <c r="BI137" i="8"/>
  <c r="BH137" i="8"/>
  <c r="BG137" i="8"/>
  <c r="BF137" i="8"/>
  <c r="T137" i="8"/>
  <c r="R137" i="8"/>
  <c r="P137" i="8"/>
  <c r="BI132" i="8"/>
  <c r="BH132" i="8"/>
  <c r="BG132" i="8"/>
  <c r="BF132" i="8"/>
  <c r="T132" i="8"/>
  <c r="R132" i="8"/>
  <c r="P132" i="8"/>
  <c r="BI127" i="8"/>
  <c r="BH127" i="8"/>
  <c r="BG127" i="8"/>
  <c r="BF127" i="8"/>
  <c r="T127" i="8"/>
  <c r="R127" i="8"/>
  <c r="P127" i="8"/>
  <c r="BI122" i="8"/>
  <c r="BH122" i="8"/>
  <c r="BG122" i="8"/>
  <c r="BF122" i="8"/>
  <c r="T122" i="8"/>
  <c r="R122" i="8"/>
  <c r="P122" i="8"/>
  <c r="BI117" i="8"/>
  <c r="BH117" i="8"/>
  <c r="BG117" i="8"/>
  <c r="BF117" i="8"/>
  <c r="T117" i="8"/>
  <c r="R117" i="8"/>
  <c r="P117" i="8"/>
  <c r="BI112" i="8"/>
  <c r="BH112" i="8"/>
  <c r="BG112" i="8"/>
  <c r="BF112" i="8"/>
  <c r="T112" i="8"/>
  <c r="R112" i="8"/>
  <c r="P112" i="8"/>
  <c r="BI107" i="8"/>
  <c r="BH107" i="8"/>
  <c r="BG107" i="8"/>
  <c r="BF107" i="8"/>
  <c r="T107" i="8"/>
  <c r="R107" i="8"/>
  <c r="P107" i="8"/>
  <c r="BI103" i="8"/>
  <c r="BH103" i="8"/>
  <c r="BG103" i="8"/>
  <c r="BF103" i="8"/>
  <c r="T103" i="8"/>
  <c r="R103" i="8"/>
  <c r="P103" i="8"/>
  <c r="BI98" i="8"/>
  <c r="BH98" i="8"/>
  <c r="BG98" i="8"/>
  <c r="BF98" i="8"/>
  <c r="T98" i="8"/>
  <c r="T92" i="8" s="1"/>
  <c r="T91" i="8" s="1"/>
  <c r="T90" i="8" s="1"/>
  <c r="R98" i="8"/>
  <c r="P98" i="8"/>
  <c r="BI93" i="8"/>
  <c r="BH93" i="8"/>
  <c r="BG93" i="8"/>
  <c r="BF93" i="8"/>
  <c r="T93" i="8"/>
  <c r="R93" i="8"/>
  <c r="R92" i="8" s="1"/>
  <c r="P93" i="8"/>
  <c r="J86" i="8"/>
  <c r="F86" i="8"/>
  <c r="F84" i="8"/>
  <c r="E82" i="8"/>
  <c r="J58" i="8"/>
  <c r="F58" i="8"/>
  <c r="F56" i="8"/>
  <c r="E54" i="8"/>
  <c r="J26" i="8"/>
  <c r="E26" i="8"/>
  <c r="J59" i="8"/>
  <c r="J25" i="8"/>
  <c r="J20" i="8"/>
  <c r="E20" i="8"/>
  <c r="F87" i="8"/>
  <c r="J19" i="8"/>
  <c r="J14" i="8"/>
  <c r="J84" i="8" s="1"/>
  <c r="E7" i="8"/>
  <c r="E78" i="8"/>
  <c r="T102" i="7"/>
  <c r="P102" i="7"/>
  <c r="T97" i="7"/>
  <c r="BK91" i="7"/>
  <c r="J91" i="7"/>
  <c r="J65" i="7" s="1"/>
  <c r="J39" i="7"/>
  <c r="J38" i="7"/>
  <c r="AY62" i="1"/>
  <c r="J37" i="7"/>
  <c r="AX62" i="1"/>
  <c r="BI103" i="7"/>
  <c r="BH103" i="7"/>
  <c r="BG103" i="7"/>
  <c r="BF103" i="7"/>
  <c r="T103" i="7"/>
  <c r="R103" i="7"/>
  <c r="R102" i="7" s="1"/>
  <c r="P103" i="7"/>
  <c r="BI100" i="7"/>
  <c r="BH100" i="7"/>
  <c r="BG100" i="7"/>
  <c r="BF100" i="7"/>
  <c r="T100" i="7"/>
  <c r="R100" i="7"/>
  <c r="P100" i="7"/>
  <c r="BI98" i="7"/>
  <c r="BH98" i="7"/>
  <c r="BG98" i="7"/>
  <c r="BF98" i="7"/>
  <c r="T98" i="7"/>
  <c r="R98" i="7"/>
  <c r="R97" i="7" s="1"/>
  <c r="P98" i="7"/>
  <c r="BI92" i="7"/>
  <c r="BH92" i="7"/>
  <c r="BG92" i="7"/>
  <c r="BF92" i="7"/>
  <c r="T92" i="7"/>
  <c r="T91" i="7" s="1"/>
  <c r="R92" i="7"/>
  <c r="R91" i="7" s="1"/>
  <c r="P92" i="7"/>
  <c r="P91" i="7" s="1"/>
  <c r="J85" i="7"/>
  <c r="F85" i="7"/>
  <c r="F83" i="7"/>
  <c r="E81" i="7"/>
  <c r="J58" i="7"/>
  <c r="F58" i="7"/>
  <c r="F56" i="7"/>
  <c r="E54" i="7"/>
  <c r="J26" i="7"/>
  <c r="E26" i="7"/>
  <c r="J86" i="7" s="1"/>
  <c r="J25" i="7"/>
  <c r="J20" i="7"/>
  <c r="E20" i="7"/>
  <c r="F86" i="7" s="1"/>
  <c r="J19" i="7"/>
  <c r="J14" i="7"/>
  <c r="J56" i="7"/>
  <c r="E7" i="7"/>
  <c r="E50" i="7"/>
  <c r="BK328" i="6"/>
  <c r="J328" i="6" s="1"/>
  <c r="J69" i="6" s="1"/>
  <c r="J39" i="6"/>
  <c r="J38" i="6"/>
  <c r="AY61" i="1"/>
  <c r="J37" i="6"/>
  <c r="AX61" i="1" s="1"/>
  <c r="BI331" i="6"/>
  <c r="BH331" i="6"/>
  <c r="BG331" i="6"/>
  <c r="BF331" i="6"/>
  <c r="T331" i="6"/>
  <c r="R331" i="6"/>
  <c r="P331" i="6"/>
  <c r="BI329" i="6"/>
  <c r="BH329" i="6"/>
  <c r="BG329" i="6"/>
  <c r="BF329" i="6"/>
  <c r="T329" i="6"/>
  <c r="T328" i="6" s="1"/>
  <c r="R329" i="6"/>
  <c r="P329" i="6"/>
  <c r="BI323" i="6"/>
  <c r="BH323" i="6"/>
  <c r="BG323" i="6"/>
  <c r="BF323" i="6"/>
  <c r="T323" i="6"/>
  <c r="R323" i="6"/>
  <c r="P323" i="6"/>
  <c r="BI318" i="6"/>
  <c r="BH318" i="6"/>
  <c r="BG318" i="6"/>
  <c r="BF318" i="6"/>
  <c r="T318" i="6"/>
  <c r="R318" i="6"/>
  <c r="P318" i="6"/>
  <c r="BI313" i="6"/>
  <c r="BH313" i="6"/>
  <c r="BG313" i="6"/>
  <c r="BF313" i="6"/>
  <c r="T313" i="6"/>
  <c r="R313" i="6"/>
  <c r="P313" i="6"/>
  <c r="BI308" i="6"/>
  <c r="BH308" i="6"/>
  <c r="BG308" i="6"/>
  <c r="BF308" i="6"/>
  <c r="T308" i="6"/>
  <c r="R308" i="6"/>
  <c r="P308" i="6"/>
  <c r="BI303" i="6"/>
  <c r="BH303" i="6"/>
  <c r="BG303" i="6"/>
  <c r="BF303" i="6"/>
  <c r="T303" i="6"/>
  <c r="R303" i="6"/>
  <c r="P303" i="6"/>
  <c r="BI298" i="6"/>
  <c r="BH298" i="6"/>
  <c r="BG298" i="6"/>
  <c r="BF298" i="6"/>
  <c r="T298" i="6"/>
  <c r="R298" i="6"/>
  <c r="P298" i="6"/>
  <c r="BI294" i="6"/>
  <c r="BH294" i="6"/>
  <c r="BG294" i="6"/>
  <c r="BF294" i="6"/>
  <c r="T294" i="6"/>
  <c r="R294" i="6"/>
  <c r="P294" i="6"/>
  <c r="BI289" i="6"/>
  <c r="BH289" i="6"/>
  <c r="BG289" i="6"/>
  <c r="BF289" i="6"/>
  <c r="T289" i="6"/>
  <c r="R289" i="6"/>
  <c r="P289" i="6"/>
  <c r="BI284" i="6"/>
  <c r="BH284" i="6"/>
  <c r="BG284" i="6"/>
  <c r="BF284" i="6"/>
  <c r="T284" i="6"/>
  <c r="R284" i="6"/>
  <c r="P284" i="6"/>
  <c r="BI280" i="6"/>
  <c r="BH280" i="6"/>
  <c r="BG280" i="6"/>
  <c r="BF280" i="6"/>
  <c r="T280" i="6"/>
  <c r="R280" i="6"/>
  <c r="P280" i="6"/>
  <c r="BI275" i="6"/>
  <c r="BH275" i="6"/>
  <c r="BG275" i="6"/>
  <c r="BF275" i="6"/>
  <c r="T275" i="6"/>
  <c r="R275" i="6"/>
  <c r="P275" i="6"/>
  <c r="BI271" i="6"/>
  <c r="BH271" i="6"/>
  <c r="BG271" i="6"/>
  <c r="BF271" i="6"/>
  <c r="T271" i="6"/>
  <c r="R271" i="6"/>
  <c r="P271" i="6"/>
  <c r="BI267" i="6"/>
  <c r="BH267" i="6"/>
  <c r="BG267" i="6"/>
  <c r="BF267" i="6"/>
  <c r="T267" i="6"/>
  <c r="R267" i="6"/>
  <c r="P267" i="6"/>
  <c r="BI263" i="6"/>
  <c r="BH263" i="6"/>
  <c r="BG263" i="6"/>
  <c r="BF263" i="6"/>
  <c r="T263" i="6"/>
  <c r="R263" i="6"/>
  <c r="P263" i="6"/>
  <c r="BI258" i="6"/>
  <c r="BH258" i="6"/>
  <c r="BG258" i="6"/>
  <c r="BF258" i="6"/>
  <c r="T258" i="6"/>
  <c r="R258" i="6"/>
  <c r="P258" i="6"/>
  <c r="BI253" i="6"/>
  <c r="BH253" i="6"/>
  <c r="BG253" i="6"/>
  <c r="BF253" i="6"/>
  <c r="T253" i="6"/>
  <c r="R253" i="6"/>
  <c r="P253" i="6"/>
  <c r="BI249" i="6"/>
  <c r="BH249" i="6"/>
  <c r="BG249" i="6"/>
  <c r="BF249" i="6"/>
  <c r="T249" i="6"/>
  <c r="R249" i="6"/>
  <c r="P249" i="6"/>
  <c r="BI245" i="6"/>
  <c r="BH245" i="6"/>
  <c r="BG245" i="6"/>
  <c r="BF245" i="6"/>
  <c r="T245" i="6"/>
  <c r="R245" i="6"/>
  <c r="P245" i="6"/>
  <c r="BI240" i="6"/>
  <c r="BH240" i="6"/>
  <c r="BG240" i="6"/>
  <c r="BF240" i="6"/>
  <c r="T240" i="6"/>
  <c r="R240" i="6"/>
  <c r="P240" i="6"/>
  <c r="P239" i="6" s="1"/>
  <c r="BI234" i="6"/>
  <c r="BH234" i="6"/>
  <c r="BG234" i="6"/>
  <c r="BF234" i="6"/>
  <c r="T234" i="6"/>
  <c r="R234" i="6"/>
  <c r="P234" i="6"/>
  <c r="BI229" i="6"/>
  <c r="BH229" i="6"/>
  <c r="BG229" i="6"/>
  <c r="BF229" i="6"/>
  <c r="T229" i="6"/>
  <c r="R229" i="6"/>
  <c r="P229" i="6"/>
  <c r="BI227" i="6"/>
  <c r="BH227" i="6"/>
  <c r="BG227" i="6"/>
  <c r="BF227" i="6"/>
  <c r="T227" i="6"/>
  <c r="R227" i="6"/>
  <c r="R224" i="6" s="1"/>
  <c r="P227" i="6"/>
  <c r="BI225" i="6"/>
  <c r="BH225" i="6"/>
  <c r="BG225" i="6"/>
  <c r="BF225" i="6"/>
  <c r="T225" i="6"/>
  <c r="R225" i="6"/>
  <c r="P225" i="6"/>
  <c r="P224" i="6" s="1"/>
  <c r="BI220" i="6"/>
  <c r="BH220" i="6"/>
  <c r="BG220" i="6"/>
  <c r="BF220" i="6"/>
  <c r="T220" i="6"/>
  <c r="R220" i="6"/>
  <c r="P220" i="6"/>
  <c r="BI215" i="6"/>
  <c r="BH215" i="6"/>
  <c r="BG215" i="6"/>
  <c r="BF215" i="6"/>
  <c r="T215" i="6"/>
  <c r="R215" i="6"/>
  <c r="P215" i="6"/>
  <c r="BI210" i="6"/>
  <c r="BH210" i="6"/>
  <c r="BG210" i="6"/>
  <c r="BF210" i="6"/>
  <c r="T210" i="6"/>
  <c r="R210" i="6"/>
  <c r="P210" i="6"/>
  <c r="BI205" i="6"/>
  <c r="BH205" i="6"/>
  <c r="BG205" i="6"/>
  <c r="BF205" i="6"/>
  <c r="T205" i="6"/>
  <c r="R205" i="6"/>
  <c r="P205" i="6"/>
  <c r="BI200" i="6"/>
  <c r="BH200" i="6"/>
  <c r="BG200" i="6"/>
  <c r="BF200" i="6"/>
  <c r="T200" i="6"/>
  <c r="R200" i="6"/>
  <c r="P200" i="6"/>
  <c r="BI195" i="6"/>
  <c r="BH195" i="6"/>
  <c r="BG195" i="6"/>
  <c r="BF195" i="6"/>
  <c r="T195" i="6"/>
  <c r="R195" i="6"/>
  <c r="P195" i="6"/>
  <c r="BI190" i="6"/>
  <c r="BH190" i="6"/>
  <c r="BG190" i="6"/>
  <c r="BF190" i="6"/>
  <c r="T190" i="6"/>
  <c r="R190" i="6"/>
  <c r="P190" i="6"/>
  <c r="BI185" i="6"/>
  <c r="BH185" i="6"/>
  <c r="BG185" i="6"/>
  <c r="BF185" i="6"/>
  <c r="T185" i="6"/>
  <c r="R185" i="6"/>
  <c r="P185" i="6"/>
  <c r="BI180" i="6"/>
  <c r="BH180" i="6"/>
  <c r="BG180" i="6"/>
  <c r="BF180" i="6"/>
  <c r="T180" i="6"/>
  <c r="R180" i="6"/>
  <c r="P180" i="6"/>
  <c r="P169" i="6" s="1"/>
  <c r="BI175" i="6"/>
  <c r="BH175" i="6"/>
  <c r="BG175" i="6"/>
  <c r="BF175" i="6"/>
  <c r="T175" i="6"/>
  <c r="R175" i="6"/>
  <c r="P175" i="6"/>
  <c r="BI170" i="6"/>
  <c r="BH170" i="6"/>
  <c r="BG170" i="6"/>
  <c r="BF170" i="6"/>
  <c r="T170" i="6"/>
  <c r="R170" i="6"/>
  <c r="R169" i="6" s="1"/>
  <c r="P170" i="6"/>
  <c r="BI164" i="6"/>
  <c r="BH164" i="6"/>
  <c r="BG164" i="6"/>
  <c r="BF164" i="6"/>
  <c r="T164" i="6"/>
  <c r="R164" i="6"/>
  <c r="P164" i="6"/>
  <c r="BI159" i="6"/>
  <c r="BH159" i="6"/>
  <c r="BG159" i="6"/>
  <c r="BF159" i="6"/>
  <c r="T159" i="6"/>
  <c r="R159" i="6"/>
  <c r="P159" i="6"/>
  <c r="BI154" i="6"/>
  <c r="BH154" i="6"/>
  <c r="BG154" i="6"/>
  <c r="BF154" i="6"/>
  <c r="T154" i="6"/>
  <c r="R154" i="6"/>
  <c r="P154" i="6"/>
  <c r="BI149" i="6"/>
  <c r="BH149" i="6"/>
  <c r="BG149" i="6"/>
  <c r="BF149" i="6"/>
  <c r="T149" i="6"/>
  <c r="R149" i="6"/>
  <c r="P149" i="6"/>
  <c r="BI144" i="6"/>
  <c r="BH144" i="6"/>
  <c r="BG144" i="6"/>
  <c r="BF144" i="6"/>
  <c r="T144" i="6"/>
  <c r="R144" i="6"/>
  <c r="P144" i="6"/>
  <c r="BI139" i="6"/>
  <c r="BH139" i="6"/>
  <c r="BG139" i="6"/>
  <c r="BF139" i="6"/>
  <c r="T139" i="6"/>
  <c r="R139" i="6"/>
  <c r="P139" i="6"/>
  <c r="BI134" i="6"/>
  <c r="BH134" i="6"/>
  <c r="BG134" i="6"/>
  <c r="BF134" i="6"/>
  <c r="T134" i="6"/>
  <c r="R134" i="6"/>
  <c r="P134" i="6"/>
  <c r="BI129" i="6"/>
  <c r="BH129" i="6"/>
  <c r="BG129" i="6"/>
  <c r="BF129" i="6"/>
  <c r="T129" i="6"/>
  <c r="R129" i="6"/>
  <c r="P129" i="6"/>
  <c r="BI124" i="6"/>
  <c r="BH124" i="6"/>
  <c r="BG124" i="6"/>
  <c r="BF124" i="6"/>
  <c r="T124" i="6"/>
  <c r="R124" i="6"/>
  <c r="P124" i="6"/>
  <c r="BI119" i="6"/>
  <c r="BH119" i="6"/>
  <c r="BG119" i="6"/>
  <c r="BF119" i="6"/>
  <c r="T119" i="6"/>
  <c r="R119" i="6"/>
  <c r="P119" i="6"/>
  <c r="BI114" i="6"/>
  <c r="BH114" i="6"/>
  <c r="BG114" i="6"/>
  <c r="BF114" i="6"/>
  <c r="T114" i="6"/>
  <c r="R114" i="6"/>
  <c r="P114" i="6"/>
  <c r="BI109" i="6"/>
  <c r="BH109" i="6"/>
  <c r="BG109" i="6"/>
  <c r="BF109" i="6"/>
  <c r="T109" i="6"/>
  <c r="R109" i="6"/>
  <c r="P109" i="6"/>
  <c r="BI104" i="6"/>
  <c r="BH104" i="6"/>
  <c r="BG104" i="6"/>
  <c r="BF104" i="6"/>
  <c r="T104" i="6"/>
  <c r="R104" i="6"/>
  <c r="R93" i="6" s="1"/>
  <c r="P104" i="6"/>
  <c r="BI99" i="6"/>
  <c r="BH99" i="6"/>
  <c r="BG99" i="6"/>
  <c r="BF99" i="6"/>
  <c r="T99" i="6"/>
  <c r="R99" i="6"/>
  <c r="P99" i="6"/>
  <c r="BI94" i="6"/>
  <c r="BH94" i="6"/>
  <c r="BG94" i="6"/>
  <c r="BF94" i="6"/>
  <c r="T94" i="6"/>
  <c r="T93" i="6" s="1"/>
  <c r="R94" i="6"/>
  <c r="P94" i="6"/>
  <c r="J87" i="6"/>
  <c r="F87" i="6"/>
  <c r="F85" i="6"/>
  <c r="E83" i="6"/>
  <c r="J58" i="6"/>
  <c r="F58" i="6"/>
  <c r="F56" i="6"/>
  <c r="E54" i="6"/>
  <c r="J26" i="6"/>
  <c r="E26" i="6"/>
  <c r="J88" i="6" s="1"/>
  <c r="J25" i="6"/>
  <c r="J20" i="6"/>
  <c r="E20" i="6"/>
  <c r="F59" i="6" s="1"/>
  <c r="J19" i="6"/>
  <c r="J14" i="6"/>
  <c r="J85" i="6" s="1"/>
  <c r="E7" i="6"/>
  <c r="E79" i="6"/>
  <c r="P187" i="5"/>
  <c r="T91" i="5"/>
  <c r="R91" i="5"/>
  <c r="J39" i="5"/>
  <c r="J38" i="5"/>
  <c r="AY60" i="1"/>
  <c r="J37" i="5"/>
  <c r="AX60" i="1" s="1"/>
  <c r="BI263" i="5"/>
  <c r="BH263" i="5"/>
  <c r="BG263" i="5"/>
  <c r="BF263" i="5"/>
  <c r="T263" i="5"/>
  <c r="R263" i="5"/>
  <c r="P263" i="5"/>
  <c r="BI258" i="5"/>
  <c r="BH258" i="5"/>
  <c r="BG258" i="5"/>
  <c r="BF258" i="5"/>
  <c r="T258" i="5"/>
  <c r="R258" i="5"/>
  <c r="P258" i="5"/>
  <c r="BI253" i="5"/>
  <c r="BH253" i="5"/>
  <c r="BG253" i="5"/>
  <c r="BF253" i="5"/>
  <c r="T253" i="5"/>
  <c r="R253" i="5"/>
  <c r="P253" i="5"/>
  <c r="BI248" i="5"/>
  <c r="BH248" i="5"/>
  <c r="BG248" i="5"/>
  <c r="BF248" i="5"/>
  <c r="T248" i="5"/>
  <c r="R248" i="5"/>
  <c r="P248" i="5"/>
  <c r="BI243" i="5"/>
  <c r="BH243" i="5"/>
  <c r="BG243" i="5"/>
  <c r="BF243" i="5"/>
  <c r="T243" i="5"/>
  <c r="R243" i="5"/>
  <c r="P243" i="5"/>
  <c r="BI238" i="5"/>
  <c r="BH238" i="5"/>
  <c r="BG238" i="5"/>
  <c r="BF238" i="5"/>
  <c r="T238" i="5"/>
  <c r="R238" i="5"/>
  <c r="P238" i="5"/>
  <c r="BI233" i="5"/>
  <c r="BH233" i="5"/>
  <c r="BG233" i="5"/>
  <c r="BF233" i="5"/>
  <c r="T233" i="5"/>
  <c r="R233" i="5"/>
  <c r="P233" i="5"/>
  <c r="BI228" i="5"/>
  <c r="BH228" i="5"/>
  <c r="BG228" i="5"/>
  <c r="BF228" i="5"/>
  <c r="T228" i="5"/>
  <c r="R228" i="5"/>
  <c r="P228" i="5"/>
  <c r="BI223" i="5"/>
  <c r="BH223" i="5"/>
  <c r="BG223" i="5"/>
  <c r="BF223" i="5"/>
  <c r="T223" i="5"/>
  <c r="R223" i="5"/>
  <c r="P223" i="5"/>
  <c r="BI218" i="5"/>
  <c r="BH218" i="5"/>
  <c r="BG218" i="5"/>
  <c r="BF218" i="5"/>
  <c r="T218" i="5"/>
  <c r="R218" i="5"/>
  <c r="P218" i="5"/>
  <c r="BI213" i="5"/>
  <c r="BH213" i="5"/>
  <c r="BG213" i="5"/>
  <c r="BF213" i="5"/>
  <c r="T213" i="5"/>
  <c r="R213" i="5"/>
  <c r="P213" i="5"/>
  <c r="BI208" i="5"/>
  <c r="BH208" i="5"/>
  <c r="BG208" i="5"/>
  <c r="BF208" i="5"/>
  <c r="T208" i="5"/>
  <c r="R208" i="5"/>
  <c r="P208" i="5"/>
  <c r="BI203" i="5"/>
  <c r="BH203" i="5"/>
  <c r="BG203" i="5"/>
  <c r="BF203" i="5"/>
  <c r="T203" i="5"/>
  <c r="R203" i="5"/>
  <c r="P203" i="5"/>
  <c r="BI198" i="5"/>
  <c r="BH198" i="5"/>
  <c r="BG198" i="5"/>
  <c r="BF198" i="5"/>
  <c r="T198" i="5"/>
  <c r="R198" i="5"/>
  <c r="P198" i="5"/>
  <c r="BI193" i="5"/>
  <c r="BH193" i="5"/>
  <c r="BG193" i="5"/>
  <c r="BF193" i="5"/>
  <c r="T193" i="5"/>
  <c r="T192" i="5" s="1"/>
  <c r="R193" i="5"/>
  <c r="R192" i="5" s="1"/>
  <c r="P193" i="5"/>
  <c r="P192" i="5" s="1"/>
  <c r="BI188" i="5"/>
  <c r="BH188" i="5"/>
  <c r="BG188" i="5"/>
  <c r="BF188" i="5"/>
  <c r="T188" i="5"/>
  <c r="T187" i="5" s="1"/>
  <c r="T90" i="5" s="1"/>
  <c r="T89" i="5" s="1"/>
  <c r="R188" i="5"/>
  <c r="R187" i="5" s="1"/>
  <c r="P188" i="5"/>
  <c r="BI182" i="5"/>
  <c r="BH182" i="5"/>
  <c r="BG182" i="5"/>
  <c r="BF182" i="5"/>
  <c r="T182" i="5"/>
  <c r="R182" i="5"/>
  <c r="P182" i="5"/>
  <c r="BI177" i="5"/>
  <c r="BH177" i="5"/>
  <c r="BG177" i="5"/>
  <c r="BF177" i="5"/>
  <c r="T177" i="5"/>
  <c r="R177" i="5"/>
  <c r="P177" i="5"/>
  <c r="BI172" i="5"/>
  <c r="BH172" i="5"/>
  <c r="BG172" i="5"/>
  <c r="BF172" i="5"/>
  <c r="T172" i="5"/>
  <c r="R172" i="5"/>
  <c r="P172" i="5"/>
  <c r="BI167" i="5"/>
  <c r="BH167" i="5"/>
  <c r="BG167" i="5"/>
  <c r="BF167" i="5"/>
  <c r="T167" i="5"/>
  <c r="R167" i="5"/>
  <c r="P167" i="5"/>
  <c r="BI162" i="5"/>
  <c r="BH162" i="5"/>
  <c r="BG162" i="5"/>
  <c r="BF162" i="5"/>
  <c r="T162" i="5"/>
  <c r="R162" i="5"/>
  <c r="P162" i="5"/>
  <c r="BI157" i="5"/>
  <c r="BH157" i="5"/>
  <c r="BG157" i="5"/>
  <c r="BF157" i="5"/>
  <c r="T157" i="5"/>
  <c r="R157" i="5"/>
  <c r="P157" i="5"/>
  <c r="BI152" i="5"/>
  <c r="BH152" i="5"/>
  <c r="BG152" i="5"/>
  <c r="BF152" i="5"/>
  <c r="T152" i="5"/>
  <c r="R152" i="5"/>
  <c r="P152" i="5"/>
  <c r="BI147" i="5"/>
  <c r="BH147" i="5"/>
  <c r="BG147" i="5"/>
  <c r="BF147" i="5"/>
  <c r="T147" i="5"/>
  <c r="R147" i="5"/>
  <c r="P147" i="5"/>
  <c r="BI142" i="5"/>
  <c r="BH142" i="5"/>
  <c r="BG142" i="5"/>
  <c r="BF142" i="5"/>
  <c r="T142" i="5"/>
  <c r="R142" i="5"/>
  <c r="P142" i="5"/>
  <c r="BI137" i="5"/>
  <c r="BH137" i="5"/>
  <c r="BG137" i="5"/>
  <c r="BF137" i="5"/>
  <c r="T137" i="5"/>
  <c r="R137" i="5"/>
  <c r="P137" i="5"/>
  <c r="BI132" i="5"/>
  <c r="BH132" i="5"/>
  <c r="BG132" i="5"/>
  <c r="BF132" i="5"/>
  <c r="T132" i="5"/>
  <c r="R132" i="5"/>
  <c r="P132" i="5"/>
  <c r="BI127" i="5"/>
  <c r="BH127" i="5"/>
  <c r="BG127" i="5"/>
  <c r="BF127" i="5"/>
  <c r="T127" i="5"/>
  <c r="R127" i="5"/>
  <c r="P127" i="5"/>
  <c r="BI122" i="5"/>
  <c r="BH122" i="5"/>
  <c r="BG122" i="5"/>
  <c r="BF122" i="5"/>
  <c r="T122" i="5"/>
  <c r="R122" i="5"/>
  <c r="P122" i="5"/>
  <c r="BI117" i="5"/>
  <c r="BH117" i="5"/>
  <c r="BG117" i="5"/>
  <c r="BF117" i="5"/>
  <c r="T117" i="5"/>
  <c r="R117" i="5"/>
  <c r="P117" i="5"/>
  <c r="BI112" i="5"/>
  <c r="BH112" i="5"/>
  <c r="BG112" i="5"/>
  <c r="BF112" i="5"/>
  <c r="T112" i="5"/>
  <c r="R112" i="5"/>
  <c r="P112" i="5"/>
  <c r="BI107" i="5"/>
  <c r="BH107" i="5"/>
  <c r="BG107" i="5"/>
  <c r="BF107" i="5"/>
  <c r="T107" i="5"/>
  <c r="R107" i="5"/>
  <c r="P107" i="5"/>
  <c r="BI102" i="5"/>
  <c r="BH102" i="5"/>
  <c r="BG102" i="5"/>
  <c r="BF102" i="5"/>
  <c r="T102" i="5"/>
  <c r="R102" i="5"/>
  <c r="P102" i="5"/>
  <c r="BI97" i="5"/>
  <c r="BH97" i="5"/>
  <c r="BG97" i="5"/>
  <c r="BF97" i="5"/>
  <c r="T97" i="5"/>
  <c r="R97" i="5"/>
  <c r="P97" i="5"/>
  <c r="BI92" i="5"/>
  <c r="BH92" i="5"/>
  <c r="BG92" i="5"/>
  <c r="BF92" i="5"/>
  <c r="T92" i="5"/>
  <c r="R92" i="5"/>
  <c r="P92" i="5"/>
  <c r="P91" i="5" s="1"/>
  <c r="P90" i="5" s="1"/>
  <c r="P89" i="5" s="1"/>
  <c r="AU60" i="1" s="1"/>
  <c r="J85" i="5"/>
  <c r="F85" i="5"/>
  <c r="F83" i="5"/>
  <c r="E81" i="5"/>
  <c r="J58" i="5"/>
  <c r="F58" i="5"/>
  <c r="F56" i="5"/>
  <c r="E54" i="5"/>
  <c r="J26" i="5"/>
  <c r="E26" i="5"/>
  <c r="J86" i="5" s="1"/>
  <c r="J25" i="5"/>
  <c r="J20" i="5"/>
  <c r="E20" i="5"/>
  <c r="F86" i="5" s="1"/>
  <c r="J19" i="5"/>
  <c r="J14" i="5"/>
  <c r="J56" i="5"/>
  <c r="E7" i="5"/>
  <c r="E77" i="5" s="1"/>
  <c r="T97" i="4"/>
  <c r="R91" i="4"/>
  <c r="P91" i="4"/>
  <c r="J39" i="4"/>
  <c r="J38" i="4"/>
  <c r="AY58" i="1"/>
  <c r="J37" i="4"/>
  <c r="AX58" i="1"/>
  <c r="BI103" i="4"/>
  <c r="BH103" i="4"/>
  <c r="BG103" i="4"/>
  <c r="BF103" i="4"/>
  <c r="T103" i="4"/>
  <c r="T102" i="4" s="1"/>
  <c r="T90" i="4" s="1"/>
  <c r="T89" i="4" s="1"/>
  <c r="R103" i="4"/>
  <c r="R102" i="4" s="1"/>
  <c r="P103" i="4"/>
  <c r="P102" i="4" s="1"/>
  <c r="BI100" i="4"/>
  <c r="BH100" i="4"/>
  <c r="BG100" i="4"/>
  <c r="BF100" i="4"/>
  <c r="T100" i="4"/>
  <c r="R100" i="4"/>
  <c r="P100" i="4"/>
  <c r="BI98" i="4"/>
  <c r="BH98" i="4"/>
  <c r="BG98" i="4"/>
  <c r="BF98" i="4"/>
  <c r="T98" i="4"/>
  <c r="R98" i="4"/>
  <c r="R97" i="4" s="1"/>
  <c r="P98" i="4"/>
  <c r="BI92" i="4"/>
  <c r="BH92" i="4"/>
  <c r="BG92" i="4"/>
  <c r="BF92" i="4"/>
  <c r="T92" i="4"/>
  <c r="T91" i="4" s="1"/>
  <c r="R92" i="4"/>
  <c r="P92" i="4"/>
  <c r="J85" i="4"/>
  <c r="F85" i="4"/>
  <c r="F83" i="4"/>
  <c r="E81" i="4"/>
  <c r="J58" i="4"/>
  <c r="F58" i="4"/>
  <c r="F56" i="4"/>
  <c r="E54" i="4"/>
  <c r="J26" i="4"/>
  <c r="E26" i="4"/>
  <c r="J59" i="4" s="1"/>
  <c r="J25" i="4"/>
  <c r="J20" i="4"/>
  <c r="E20" i="4"/>
  <c r="F86" i="4" s="1"/>
  <c r="J19" i="4"/>
  <c r="J14" i="4"/>
  <c r="J83" i="4" s="1"/>
  <c r="E7" i="4"/>
  <c r="E50" i="4"/>
  <c r="T271" i="3"/>
  <c r="T270" i="3" s="1"/>
  <c r="P270" i="3"/>
  <c r="R217" i="3"/>
  <c r="P217" i="3"/>
  <c r="BK147" i="3"/>
  <c r="J147" i="3" s="1"/>
  <c r="J67" i="3" s="1"/>
  <c r="J66" i="3"/>
  <c r="J39" i="3"/>
  <c r="J38" i="3"/>
  <c r="AY57" i="1"/>
  <c r="J37" i="3"/>
  <c r="AX57" i="1"/>
  <c r="BI272" i="3"/>
  <c r="BH272" i="3"/>
  <c r="BG272" i="3"/>
  <c r="BF272" i="3"/>
  <c r="T272" i="3"/>
  <c r="R272" i="3"/>
  <c r="R271" i="3" s="1"/>
  <c r="R270" i="3" s="1"/>
  <c r="P272" i="3"/>
  <c r="P271" i="3" s="1"/>
  <c r="BI268" i="3"/>
  <c r="BH268" i="3"/>
  <c r="BG268" i="3"/>
  <c r="BF268" i="3"/>
  <c r="T268" i="3"/>
  <c r="R268" i="3"/>
  <c r="P268" i="3"/>
  <c r="BI266" i="3"/>
  <c r="BH266" i="3"/>
  <c r="BG266" i="3"/>
  <c r="BF266" i="3"/>
  <c r="T266" i="3"/>
  <c r="T265" i="3" s="1"/>
  <c r="R266" i="3"/>
  <c r="R265" i="3" s="1"/>
  <c r="P266" i="3"/>
  <c r="P265" i="3" s="1"/>
  <c r="BI260" i="3"/>
  <c r="BH260" i="3"/>
  <c r="BG260" i="3"/>
  <c r="BF260" i="3"/>
  <c r="T260" i="3"/>
  <c r="R260" i="3"/>
  <c r="P260" i="3"/>
  <c r="BI255" i="3"/>
  <c r="BH255" i="3"/>
  <c r="BG255" i="3"/>
  <c r="BF255" i="3"/>
  <c r="T255" i="3"/>
  <c r="R255" i="3"/>
  <c r="P255" i="3"/>
  <c r="BI250" i="3"/>
  <c r="BH250" i="3"/>
  <c r="BG250" i="3"/>
  <c r="BF250" i="3"/>
  <c r="T250" i="3"/>
  <c r="R250" i="3"/>
  <c r="P250" i="3"/>
  <c r="BI246" i="3"/>
  <c r="BH246" i="3"/>
  <c r="BG246" i="3"/>
  <c r="BF246" i="3"/>
  <c r="T246" i="3"/>
  <c r="R246" i="3"/>
  <c r="P246" i="3"/>
  <c r="BI241" i="3"/>
  <c r="BH241" i="3"/>
  <c r="BG241" i="3"/>
  <c r="BF241" i="3"/>
  <c r="T241" i="3"/>
  <c r="R241" i="3"/>
  <c r="P241" i="3"/>
  <c r="BI237" i="3"/>
  <c r="BH237" i="3"/>
  <c r="BG237" i="3"/>
  <c r="BF237" i="3"/>
  <c r="T237" i="3"/>
  <c r="T222" i="3" s="1"/>
  <c r="R237" i="3"/>
  <c r="P237" i="3"/>
  <c r="BI232" i="3"/>
  <c r="BH232" i="3"/>
  <c r="BG232" i="3"/>
  <c r="BF232" i="3"/>
  <c r="T232" i="3"/>
  <c r="R232" i="3"/>
  <c r="P232" i="3"/>
  <c r="BI228" i="3"/>
  <c r="BH228" i="3"/>
  <c r="BG228" i="3"/>
  <c r="BF228" i="3"/>
  <c r="T228" i="3"/>
  <c r="R228" i="3"/>
  <c r="P228" i="3"/>
  <c r="BI223" i="3"/>
  <c r="BH223" i="3"/>
  <c r="BG223" i="3"/>
  <c r="BF223" i="3"/>
  <c r="T223" i="3"/>
  <c r="R223" i="3"/>
  <c r="P223" i="3"/>
  <c r="BI220" i="3"/>
  <c r="BH220" i="3"/>
  <c r="BG220" i="3"/>
  <c r="BF220" i="3"/>
  <c r="T220" i="3"/>
  <c r="R220" i="3"/>
  <c r="P220" i="3"/>
  <c r="BI218" i="3"/>
  <c r="BH218" i="3"/>
  <c r="BG218" i="3"/>
  <c r="BF218" i="3"/>
  <c r="T218" i="3"/>
  <c r="R218" i="3"/>
  <c r="P218" i="3"/>
  <c r="BI212" i="3"/>
  <c r="BH212" i="3"/>
  <c r="BG212" i="3"/>
  <c r="BF212" i="3"/>
  <c r="T212" i="3"/>
  <c r="R212" i="3"/>
  <c r="P212" i="3"/>
  <c r="BI207" i="3"/>
  <c r="BH207" i="3"/>
  <c r="BG207" i="3"/>
  <c r="BF207" i="3"/>
  <c r="T207" i="3"/>
  <c r="R207" i="3"/>
  <c r="P207" i="3"/>
  <c r="BI203" i="3"/>
  <c r="BH203" i="3"/>
  <c r="BG203" i="3"/>
  <c r="BF203" i="3"/>
  <c r="T203" i="3"/>
  <c r="R203" i="3"/>
  <c r="P203" i="3"/>
  <c r="BI199" i="3"/>
  <c r="BH199" i="3"/>
  <c r="BG199" i="3"/>
  <c r="BF199" i="3"/>
  <c r="T199" i="3"/>
  <c r="R199" i="3"/>
  <c r="P199" i="3"/>
  <c r="BI195" i="3"/>
  <c r="BH195" i="3"/>
  <c r="BG195" i="3"/>
  <c r="BF195" i="3"/>
  <c r="T195" i="3"/>
  <c r="R195" i="3"/>
  <c r="P195" i="3"/>
  <c r="BI190" i="3"/>
  <c r="BH190" i="3"/>
  <c r="BG190" i="3"/>
  <c r="BF190" i="3"/>
  <c r="T190" i="3"/>
  <c r="R190" i="3"/>
  <c r="P190" i="3"/>
  <c r="BI186" i="3"/>
  <c r="BH186" i="3"/>
  <c r="BG186" i="3"/>
  <c r="BF186" i="3"/>
  <c r="T186" i="3"/>
  <c r="R186" i="3"/>
  <c r="P186" i="3"/>
  <c r="BI182" i="3"/>
  <c r="BH182" i="3"/>
  <c r="BG182" i="3"/>
  <c r="BF182" i="3"/>
  <c r="T182" i="3"/>
  <c r="R182" i="3"/>
  <c r="P182" i="3"/>
  <c r="BI178" i="3"/>
  <c r="BH178" i="3"/>
  <c r="BG178" i="3"/>
  <c r="BF178" i="3"/>
  <c r="T178" i="3"/>
  <c r="R178" i="3"/>
  <c r="P178" i="3"/>
  <c r="BI173" i="3"/>
  <c r="BH173" i="3"/>
  <c r="BG173" i="3"/>
  <c r="BF173" i="3"/>
  <c r="T173" i="3"/>
  <c r="R173" i="3"/>
  <c r="P173" i="3"/>
  <c r="BI168" i="3"/>
  <c r="BH168" i="3"/>
  <c r="BG168" i="3"/>
  <c r="BF168" i="3"/>
  <c r="T168" i="3"/>
  <c r="R168" i="3"/>
  <c r="P168" i="3"/>
  <c r="BI163" i="3"/>
  <c r="BH163" i="3"/>
  <c r="BG163" i="3"/>
  <c r="BF163" i="3"/>
  <c r="T163" i="3"/>
  <c r="R163" i="3"/>
  <c r="P163" i="3"/>
  <c r="BI158" i="3"/>
  <c r="BH158" i="3"/>
  <c r="BG158" i="3"/>
  <c r="BF158" i="3"/>
  <c r="T158" i="3"/>
  <c r="R158" i="3"/>
  <c r="P158" i="3"/>
  <c r="BI153" i="3"/>
  <c r="BH153" i="3"/>
  <c r="BG153" i="3"/>
  <c r="BF153" i="3"/>
  <c r="T153" i="3"/>
  <c r="R153" i="3"/>
  <c r="P153" i="3"/>
  <c r="BI148" i="3"/>
  <c r="BH148" i="3"/>
  <c r="BG148" i="3"/>
  <c r="BF148" i="3"/>
  <c r="T148" i="3"/>
  <c r="T147" i="3" s="1"/>
  <c r="R148" i="3"/>
  <c r="R147" i="3" s="1"/>
  <c r="P148" i="3"/>
  <c r="BI143" i="3"/>
  <c r="BH143" i="3"/>
  <c r="BG143" i="3"/>
  <c r="BF143" i="3"/>
  <c r="T143" i="3"/>
  <c r="R143" i="3"/>
  <c r="P143" i="3"/>
  <c r="BI138" i="3"/>
  <c r="BH138" i="3"/>
  <c r="BG138" i="3"/>
  <c r="BF138" i="3"/>
  <c r="T138" i="3"/>
  <c r="R138" i="3"/>
  <c r="R137" i="3" s="1"/>
  <c r="P138" i="3"/>
  <c r="P137" i="3" s="1"/>
  <c r="BI132" i="3"/>
  <c r="BH132" i="3"/>
  <c r="BG132" i="3"/>
  <c r="BF132" i="3"/>
  <c r="T132" i="3"/>
  <c r="R132" i="3"/>
  <c r="P132" i="3"/>
  <c r="BI127" i="3"/>
  <c r="BH127" i="3"/>
  <c r="BG127" i="3"/>
  <c r="BF127" i="3"/>
  <c r="T127" i="3"/>
  <c r="R127" i="3"/>
  <c r="P127" i="3"/>
  <c r="BI122" i="3"/>
  <c r="BH122" i="3"/>
  <c r="BG122" i="3"/>
  <c r="BF122" i="3"/>
  <c r="T122" i="3"/>
  <c r="R122" i="3"/>
  <c r="P122" i="3"/>
  <c r="BI117" i="3"/>
  <c r="BH117" i="3"/>
  <c r="BG117" i="3"/>
  <c r="BF117" i="3"/>
  <c r="T117" i="3"/>
  <c r="R117" i="3"/>
  <c r="P117" i="3"/>
  <c r="BI112" i="3"/>
  <c r="BH112" i="3"/>
  <c r="BG112" i="3"/>
  <c r="BF112" i="3"/>
  <c r="T112" i="3"/>
  <c r="R112" i="3"/>
  <c r="P112" i="3"/>
  <c r="BI107" i="3"/>
  <c r="BH107" i="3"/>
  <c r="BG107" i="3"/>
  <c r="BF107" i="3"/>
  <c r="T107" i="3"/>
  <c r="R107" i="3"/>
  <c r="P107" i="3"/>
  <c r="BI102" i="3"/>
  <c r="BH102" i="3"/>
  <c r="BG102" i="3"/>
  <c r="BF102" i="3"/>
  <c r="T102" i="3"/>
  <c r="T96" i="3" s="1"/>
  <c r="R102" i="3"/>
  <c r="P102" i="3"/>
  <c r="BI97" i="3"/>
  <c r="BH97" i="3"/>
  <c r="BG97" i="3"/>
  <c r="BF97" i="3"/>
  <c r="T97" i="3"/>
  <c r="R97" i="3"/>
  <c r="P97" i="3"/>
  <c r="P96" i="3" s="1"/>
  <c r="J90" i="3"/>
  <c r="F90" i="3"/>
  <c r="F88" i="3"/>
  <c r="E86" i="3"/>
  <c r="J58" i="3"/>
  <c r="F58" i="3"/>
  <c r="F56" i="3"/>
  <c r="E54" i="3"/>
  <c r="J26" i="3"/>
  <c r="E26" i="3"/>
  <c r="J91" i="3"/>
  <c r="J25" i="3"/>
  <c r="J20" i="3"/>
  <c r="E20" i="3"/>
  <c r="F91" i="3"/>
  <c r="J19" i="3"/>
  <c r="J14" i="3"/>
  <c r="J88" i="3"/>
  <c r="E7" i="3"/>
  <c r="E50" i="3"/>
  <c r="J39" i="2"/>
  <c r="J38" i="2"/>
  <c r="AY56" i="1" s="1"/>
  <c r="J37" i="2"/>
  <c r="AX56" i="1" s="1"/>
  <c r="BI242" i="2"/>
  <c r="BH242" i="2"/>
  <c r="BG242" i="2"/>
  <c r="BF242" i="2"/>
  <c r="T242" i="2"/>
  <c r="R242" i="2"/>
  <c r="P242" i="2"/>
  <c r="BI238" i="2"/>
  <c r="BH238" i="2"/>
  <c r="BG238" i="2"/>
  <c r="BF238" i="2"/>
  <c r="T238" i="2"/>
  <c r="R238" i="2"/>
  <c r="P238" i="2"/>
  <c r="BI234" i="2"/>
  <c r="BH234" i="2"/>
  <c r="BG234" i="2"/>
  <c r="BF234" i="2"/>
  <c r="T234" i="2"/>
  <c r="R234" i="2"/>
  <c r="P234" i="2"/>
  <c r="BI230" i="2"/>
  <c r="BH230" i="2"/>
  <c r="BG230" i="2"/>
  <c r="BF230" i="2"/>
  <c r="T230" i="2"/>
  <c r="R230" i="2"/>
  <c r="P230" i="2"/>
  <c r="BI226" i="2"/>
  <c r="BH226" i="2"/>
  <c r="BG226" i="2"/>
  <c r="BF226" i="2"/>
  <c r="T226" i="2"/>
  <c r="R226" i="2"/>
  <c r="P226" i="2"/>
  <c r="BI222" i="2"/>
  <c r="BH222" i="2"/>
  <c r="BG222" i="2"/>
  <c r="BF222" i="2"/>
  <c r="T222" i="2"/>
  <c r="R222" i="2"/>
  <c r="P222" i="2"/>
  <c r="BI218" i="2"/>
  <c r="BH218" i="2"/>
  <c r="BG218" i="2"/>
  <c r="BF218" i="2"/>
  <c r="T218" i="2"/>
  <c r="R218" i="2"/>
  <c r="P218" i="2"/>
  <c r="BI214" i="2"/>
  <c r="BH214" i="2"/>
  <c r="BG214" i="2"/>
  <c r="BF214" i="2"/>
  <c r="T214" i="2"/>
  <c r="R214" i="2"/>
  <c r="P214" i="2"/>
  <c r="BI210" i="2"/>
  <c r="BH210" i="2"/>
  <c r="BG210" i="2"/>
  <c r="BF210" i="2"/>
  <c r="T210" i="2"/>
  <c r="R210" i="2"/>
  <c r="P210" i="2"/>
  <c r="BI206" i="2"/>
  <c r="BH206" i="2"/>
  <c r="BG206" i="2"/>
  <c r="BF206" i="2"/>
  <c r="T206" i="2"/>
  <c r="R206" i="2"/>
  <c r="P206" i="2"/>
  <c r="BI202" i="2"/>
  <c r="BH202" i="2"/>
  <c r="BG202" i="2"/>
  <c r="BF202" i="2"/>
  <c r="T202" i="2"/>
  <c r="R202" i="2"/>
  <c r="P202" i="2"/>
  <c r="BI198" i="2"/>
  <c r="BH198" i="2"/>
  <c r="BG198" i="2"/>
  <c r="BF198" i="2"/>
  <c r="T198" i="2"/>
  <c r="R198" i="2"/>
  <c r="P198" i="2"/>
  <c r="BI194" i="2"/>
  <c r="BH194" i="2"/>
  <c r="BG194" i="2"/>
  <c r="BF194" i="2"/>
  <c r="T194" i="2"/>
  <c r="R194" i="2"/>
  <c r="P194" i="2"/>
  <c r="BI190" i="2"/>
  <c r="BH190" i="2"/>
  <c r="BG190" i="2"/>
  <c r="BF190" i="2"/>
  <c r="T190" i="2"/>
  <c r="R190" i="2"/>
  <c r="P190" i="2"/>
  <c r="P185" i="2" s="1"/>
  <c r="BI186" i="2"/>
  <c r="BH186" i="2"/>
  <c r="BG186" i="2"/>
  <c r="BF186" i="2"/>
  <c r="T186" i="2"/>
  <c r="R186" i="2"/>
  <c r="P186" i="2"/>
  <c r="BI181" i="2"/>
  <c r="BH181" i="2"/>
  <c r="BG181" i="2"/>
  <c r="BF181" i="2"/>
  <c r="T181" i="2"/>
  <c r="R181" i="2"/>
  <c r="P181" i="2"/>
  <c r="BI176" i="2"/>
  <c r="BH176" i="2"/>
  <c r="BG176" i="2"/>
  <c r="BF176" i="2"/>
  <c r="T176" i="2"/>
  <c r="R176" i="2"/>
  <c r="P176" i="2"/>
  <c r="BI171" i="2"/>
  <c r="BH171" i="2"/>
  <c r="BG171" i="2"/>
  <c r="BF171" i="2"/>
  <c r="T171" i="2"/>
  <c r="R171" i="2"/>
  <c r="P171" i="2"/>
  <c r="BI166" i="2"/>
  <c r="BH166" i="2"/>
  <c r="BG166" i="2"/>
  <c r="BF166" i="2"/>
  <c r="T166" i="2"/>
  <c r="R166" i="2"/>
  <c r="P166" i="2"/>
  <c r="BI161" i="2"/>
  <c r="BH161" i="2"/>
  <c r="BG161" i="2"/>
  <c r="BF161" i="2"/>
  <c r="T161" i="2"/>
  <c r="R161" i="2"/>
  <c r="P161" i="2"/>
  <c r="BI156" i="2"/>
  <c r="BH156" i="2"/>
  <c r="BG156" i="2"/>
  <c r="BF156" i="2"/>
  <c r="T156" i="2"/>
  <c r="R156" i="2"/>
  <c r="P156" i="2"/>
  <c r="BI151" i="2"/>
  <c r="BH151" i="2"/>
  <c r="BG151" i="2"/>
  <c r="BF151" i="2"/>
  <c r="T151" i="2"/>
  <c r="R151" i="2"/>
  <c r="P151" i="2"/>
  <c r="BI146" i="2"/>
  <c r="BH146" i="2"/>
  <c r="BG146" i="2"/>
  <c r="BF146" i="2"/>
  <c r="T146" i="2"/>
  <c r="R146" i="2"/>
  <c r="P146" i="2"/>
  <c r="BI141" i="2"/>
  <c r="BH141" i="2"/>
  <c r="BG141" i="2"/>
  <c r="BF141" i="2"/>
  <c r="T141" i="2"/>
  <c r="R141" i="2"/>
  <c r="P141" i="2"/>
  <c r="BI136" i="2"/>
  <c r="BH136" i="2"/>
  <c r="BG136" i="2"/>
  <c r="BF136" i="2"/>
  <c r="T136" i="2"/>
  <c r="R136" i="2"/>
  <c r="P136" i="2"/>
  <c r="BI131" i="2"/>
  <c r="BH131" i="2"/>
  <c r="BG131" i="2"/>
  <c r="BF131" i="2"/>
  <c r="T131" i="2"/>
  <c r="R131" i="2"/>
  <c r="P131" i="2"/>
  <c r="BI126" i="2"/>
  <c r="BH126" i="2"/>
  <c r="BG126" i="2"/>
  <c r="BF126" i="2"/>
  <c r="T126" i="2"/>
  <c r="R126" i="2"/>
  <c r="P126" i="2"/>
  <c r="BI121" i="2"/>
  <c r="BH121" i="2"/>
  <c r="BG121" i="2"/>
  <c r="BF121" i="2"/>
  <c r="T121" i="2"/>
  <c r="R121" i="2"/>
  <c r="P121" i="2"/>
  <c r="BI116" i="2"/>
  <c r="BH116" i="2"/>
  <c r="BG116" i="2"/>
  <c r="BF116" i="2"/>
  <c r="T116" i="2"/>
  <c r="R116" i="2"/>
  <c r="P116" i="2"/>
  <c r="BI111" i="2"/>
  <c r="BH111" i="2"/>
  <c r="BG111" i="2"/>
  <c r="BF111" i="2"/>
  <c r="T111" i="2"/>
  <c r="R111" i="2"/>
  <c r="P111" i="2"/>
  <c r="BI106" i="2"/>
  <c r="BH106" i="2"/>
  <c r="BG106" i="2"/>
  <c r="BF106" i="2"/>
  <c r="T106" i="2"/>
  <c r="R106" i="2"/>
  <c r="P106" i="2"/>
  <c r="BI101" i="2"/>
  <c r="BH101" i="2"/>
  <c r="BG101" i="2"/>
  <c r="BF101" i="2"/>
  <c r="T101" i="2"/>
  <c r="R101" i="2"/>
  <c r="P101" i="2"/>
  <c r="BI96" i="2"/>
  <c r="BH96" i="2"/>
  <c r="BG96" i="2"/>
  <c r="BF96" i="2"/>
  <c r="T96" i="2"/>
  <c r="R96" i="2"/>
  <c r="P96" i="2"/>
  <c r="BI91" i="2"/>
  <c r="BH91" i="2"/>
  <c r="BG91" i="2"/>
  <c r="BF91" i="2"/>
  <c r="T91" i="2"/>
  <c r="R91" i="2"/>
  <c r="P91" i="2"/>
  <c r="P90" i="2" s="1"/>
  <c r="P89" i="2" s="1"/>
  <c r="P88" i="2" s="1"/>
  <c r="AU56" i="1" s="1"/>
  <c r="J84" i="2"/>
  <c r="F84" i="2"/>
  <c r="F82" i="2"/>
  <c r="E80" i="2"/>
  <c r="J58" i="2"/>
  <c r="F58" i="2"/>
  <c r="F56" i="2"/>
  <c r="E54" i="2"/>
  <c r="J26" i="2"/>
  <c r="E26" i="2"/>
  <c r="J85" i="2"/>
  <c r="J25" i="2"/>
  <c r="J20" i="2"/>
  <c r="E20" i="2"/>
  <c r="F59" i="2"/>
  <c r="J19" i="2"/>
  <c r="J14" i="2"/>
  <c r="J82" i="2" s="1"/>
  <c r="E7" i="2"/>
  <c r="E76" i="2"/>
  <c r="L50" i="1"/>
  <c r="AM50" i="1"/>
  <c r="AM49" i="1"/>
  <c r="L49" i="1"/>
  <c r="AM47" i="1"/>
  <c r="L47" i="1"/>
  <c r="L45" i="1"/>
  <c r="L44" i="1"/>
  <c r="BK242" i="2"/>
  <c r="BK238" i="2"/>
  <c r="BK234" i="2"/>
  <c r="BK230" i="2"/>
  <c r="BK226" i="2"/>
  <c r="J222" i="2"/>
  <c r="J218" i="2"/>
  <c r="J214" i="2"/>
  <c r="J210" i="2"/>
  <c r="BK186" i="2"/>
  <c r="J181" i="2"/>
  <c r="BK166" i="2"/>
  <c r="BK161" i="2"/>
  <c r="J156" i="2"/>
  <c r="J126" i="2"/>
  <c r="J121" i="2"/>
  <c r="AS63" i="1"/>
  <c r="BK206" i="2"/>
  <c r="J202" i="2"/>
  <c r="BK198" i="2"/>
  <c r="BK190" i="2"/>
  <c r="BK185" i="2" s="1"/>
  <c r="J185" i="2" s="1"/>
  <c r="J66" i="2" s="1"/>
  <c r="BK176" i="2"/>
  <c r="J171" i="2"/>
  <c r="BK146" i="2"/>
  <c r="J116" i="2"/>
  <c r="AS55" i="1"/>
  <c r="J242" i="2"/>
  <c r="J238" i="2"/>
  <c r="J234" i="2"/>
  <c r="J230" i="2"/>
  <c r="J226" i="2"/>
  <c r="BK222" i="2"/>
  <c r="BK218" i="2"/>
  <c r="BK214" i="2"/>
  <c r="BK210" i="2"/>
  <c r="J206" i="2"/>
  <c r="BK202" i="2"/>
  <c r="J198" i="2"/>
  <c r="J194" i="2"/>
  <c r="J190" i="2"/>
  <c r="BK151" i="2"/>
  <c r="J146" i="2"/>
  <c r="J141" i="2"/>
  <c r="J136" i="2"/>
  <c r="BK131" i="2"/>
  <c r="BK121" i="2"/>
  <c r="BK116" i="2"/>
  <c r="BK111" i="2"/>
  <c r="BK106" i="2"/>
  <c r="J101" i="2"/>
  <c r="BK96" i="2"/>
  <c r="J91" i="2"/>
  <c r="AS59" i="1"/>
  <c r="BK194" i="2"/>
  <c r="J186" i="2"/>
  <c r="BK181" i="2"/>
  <c r="J176" i="2"/>
  <c r="BK171" i="2"/>
  <c r="J166" i="2"/>
  <c r="J161" i="2"/>
  <c r="BK156" i="2"/>
  <c r="J151" i="2"/>
  <c r="BK141" i="2"/>
  <c r="BK136" i="2"/>
  <c r="J131" i="2"/>
  <c r="BK126" i="2"/>
  <c r="J111" i="2"/>
  <c r="J106" i="2"/>
  <c r="BK101" i="2"/>
  <c r="J96" i="2"/>
  <c r="BK91" i="2"/>
  <c r="BK266" i="3"/>
  <c r="BK255" i="3"/>
  <c r="J250" i="3"/>
  <c r="BK246" i="3"/>
  <c r="BK228" i="3"/>
  <c r="BK220" i="3"/>
  <c r="BK218" i="3"/>
  <c r="BK212" i="3"/>
  <c r="J203" i="3"/>
  <c r="J199" i="3"/>
  <c r="BK195" i="3"/>
  <c r="BK190" i="3"/>
  <c r="BK186" i="3"/>
  <c r="J173" i="3"/>
  <c r="BK153" i="3"/>
  <c r="BK148" i="3"/>
  <c r="BK143" i="3"/>
  <c r="J132" i="3"/>
  <c r="BK107" i="3"/>
  <c r="BK102" i="3"/>
  <c r="BK268" i="3"/>
  <c r="BK260" i="3"/>
  <c r="BK250" i="3"/>
  <c r="BK223" i="3"/>
  <c r="BK222" i="3" s="1"/>
  <c r="J222" i="3" s="1"/>
  <c r="J69" i="3" s="1"/>
  <c r="BK207" i="3"/>
  <c r="J195" i="3"/>
  <c r="BK178" i="3"/>
  <c r="BK173" i="3"/>
  <c r="J168" i="3"/>
  <c r="J163" i="3"/>
  <c r="BK158" i="3"/>
  <c r="J153" i="3"/>
  <c r="BK138" i="3"/>
  <c r="BK137" i="3" s="1"/>
  <c r="J137" i="3" s="1"/>
  <c r="BK122" i="3"/>
  <c r="J117" i="3"/>
  <c r="BK112" i="3"/>
  <c r="BK241" i="3"/>
  <c r="J237" i="3"/>
  <c r="BK232" i="3"/>
  <c r="J220" i="3"/>
  <c r="J212" i="3"/>
  <c r="J186" i="3"/>
  <c r="J182" i="3"/>
  <c r="J178" i="3"/>
  <c r="BK163" i="3"/>
  <c r="J138" i="3"/>
  <c r="BK127" i="3"/>
  <c r="J112" i="3"/>
  <c r="J97" i="3"/>
  <c r="BK272" i="3"/>
  <c r="BK271" i="3" s="1"/>
  <c r="BK270" i="3" s="1"/>
  <c r="J270" i="3" s="1"/>
  <c r="J71" i="3" s="1"/>
  <c r="J272" i="3"/>
  <c r="J268" i="3"/>
  <c r="J266" i="3"/>
  <c r="J260" i="3"/>
  <c r="J255" i="3"/>
  <c r="J246" i="3"/>
  <c r="J241" i="3"/>
  <c r="BK237" i="3"/>
  <c r="J232" i="3"/>
  <c r="J228" i="3"/>
  <c r="J223" i="3"/>
  <c r="J218" i="3"/>
  <c r="J207" i="3"/>
  <c r="BK203" i="3"/>
  <c r="BK199" i="3"/>
  <c r="J190" i="3"/>
  <c r="BK182" i="3"/>
  <c r="BK168" i="3"/>
  <c r="J158" i="3"/>
  <c r="J148" i="3"/>
  <c r="J143" i="3"/>
  <c r="BK132" i="3"/>
  <c r="J127" i="3"/>
  <c r="J122" i="3"/>
  <c r="BK117" i="3"/>
  <c r="J107" i="3"/>
  <c r="J102" i="3"/>
  <c r="BK97" i="3"/>
  <c r="BK96" i="3" s="1"/>
  <c r="BK103" i="4"/>
  <c r="BK102" i="4" s="1"/>
  <c r="J102" i="4" s="1"/>
  <c r="J67" i="4" s="1"/>
  <c r="J100" i="4"/>
  <c r="BK92" i="4"/>
  <c r="BK91" i="4" s="1"/>
  <c r="J91" i="4" s="1"/>
  <c r="J65" i="4" s="1"/>
  <c r="BK98" i="4"/>
  <c r="J103" i="4"/>
  <c r="BK100" i="4"/>
  <c r="BK97" i="4" s="1"/>
  <c r="J97" i="4" s="1"/>
  <c r="J66" i="4" s="1"/>
  <c r="J98" i="4"/>
  <c r="J92" i="4"/>
  <c r="J253" i="5"/>
  <c r="BK233" i="5"/>
  <c r="J208" i="5"/>
  <c r="J203" i="5"/>
  <c r="J198" i="5"/>
  <c r="BK188" i="5"/>
  <c r="BK187" i="5" s="1"/>
  <c r="J187" i="5" s="1"/>
  <c r="J66" i="5" s="1"/>
  <c r="BK182" i="5"/>
  <c r="BK172" i="5"/>
  <c r="BK167" i="5"/>
  <c r="BK157" i="5"/>
  <c r="BK152" i="5"/>
  <c r="J127" i="5"/>
  <c r="BK122" i="5"/>
  <c r="BK117" i="5"/>
  <c r="BK112" i="5"/>
  <c r="J107" i="5"/>
  <c r="J97" i="5"/>
  <c r="J92" i="5"/>
  <c r="BK248" i="5"/>
  <c r="BK243" i="5"/>
  <c r="J238" i="5"/>
  <c r="BK223" i="5"/>
  <c r="BK203" i="5"/>
  <c r="J193" i="5"/>
  <c r="J152" i="5"/>
  <c r="BK147" i="5"/>
  <c r="BK142" i="5"/>
  <c r="J137" i="5"/>
  <c r="BK132" i="5"/>
  <c r="BK107" i="5"/>
  <c r="J102" i="5"/>
  <c r="BK263" i="5"/>
  <c r="J263" i="5"/>
  <c r="BK258" i="5"/>
  <c r="BK253" i="5"/>
  <c r="J248" i="5"/>
  <c r="J243" i="5"/>
  <c r="BK238" i="5"/>
  <c r="J228" i="5"/>
  <c r="J218" i="5"/>
  <c r="BK213" i="5"/>
  <c r="BK198" i="5"/>
  <c r="J182" i="5"/>
  <c r="BK177" i="5"/>
  <c r="J172" i="5"/>
  <c r="BK162" i="5"/>
  <c r="J147" i="5"/>
  <c r="J142" i="5"/>
  <c r="J122" i="5"/>
  <c r="J117" i="5"/>
  <c r="J112" i="5"/>
  <c r="BK92" i="5"/>
  <c r="J258" i="5"/>
  <c r="J233" i="5"/>
  <c r="BK228" i="5"/>
  <c r="J223" i="5"/>
  <c r="BK218" i="5"/>
  <c r="J213" i="5"/>
  <c r="BK208" i="5"/>
  <c r="BK193" i="5"/>
  <c r="J188" i="5"/>
  <c r="J177" i="5"/>
  <c r="J167" i="5"/>
  <c r="J162" i="5"/>
  <c r="J157" i="5"/>
  <c r="BK137" i="5"/>
  <c r="J132" i="5"/>
  <c r="BK127" i="5"/>
  <c r="BK102" i="5"/>
  <c r="BK97" i="5"/>
  <c r="J323" i="6"/>
  <c r="BK318" i="6"/>
  <c r="J313" i="6"/>
  <c r="BK298" i="6"/>
  <c r="J294" i="6"/>
  <c r="J289" i="6"/>
  <c r="BK284" i="6"/>
  <c r="J263" i="6"/>
  <c r="BK258" i="6"/>
  <c r="J249" i="6"/>
  <c r="BK245" i="6"/>
  <c r="BK240" i="6"/>
  <c r="BK229" i="6"/>
  <c r="J227" i="6"/>
  <c r="BK220" i="6"/>
  <c r="J215" i="6"/>
  <c r="J195" i="6"/>
  <c r="BK190" i="6"/>
  <c r="J185" i="6"/>
  <c r="BK180" i="6"/>
  <c r="J175" i="6"/>
  <c r="BK159" i="6"/>
  <c r="BK149" i="6"/>
  <c r="BK124" i="6"/>
  <c r="BK114" i="6"/>
  <c r="BK109" i="6"/>
  <c r="BK94" i="6"/>
  <c r="BK331" i="6"/>
  <c r="J331" i="6"/>
  <c r="J329" i="6"/>
  <c r="BK323" i="6"/>
  <c r="J308" i="6"/>
  <c r="J303" i="6"/>
  <c r="BK289" i="6"/>
  <c r="J267" i="6"/>
  <c r="BK263" i="6"/>
  <c r="J253" i="6"/>
  <c r="J245" i="6"/>
  <c r="J225" i="6"/>
  <c r="J210" i="6"/>
  <c r="J205" i="6"/>
  <c r="J200" i="6"/>
  <c r="BK195" i="6"/>
  <c r="J190" i="6"/>
  <c r="BK175" i="6"/>
  <c r="J170" i="6"/>
  <c r="BK164" i="6"/>
  <c r="J154" i="6"/>
  <c r="J144" i="6"/>
  <c r="J139" i="6"/>
  <c r="J134" i="6"/>
  <c r="J129" i="6"/>
  <c r="J124" i="6"/>
  <c r="J109" i="6"/>
  <c r="BK104" i="6"/>
  <c r="J99" i="6"/>
  <c r="J94" i="6"/>
  <c r="BK308" i="6"/>
  <c r="BK303" i="6"/>
  <c r="BK294" i="6"/>
  <c r="BK280" i="6"/>
  <c r="J275" i="6"/>
  <c r="BK271" i="6"/>
  <c r="J258" i="6"/>
  <c r="BK249" i="6"/>
  <c r="BK239" i="6" s="1"/>
  <c r="J239" i="6" s="1"/>
  <c r="J68" i="6" s="1"/>
  <c r="J240" i="6"/>
  <c r="BK234" i="6"/>
  <c r="J229" i="6"/>
  <c r="BK215" i="6"/>
  <c r="BK205" i="6"/>
  <c r="J180" i="6"/>
  <c r="J164" i="6"/>
  <c r="J159" i="6"/>
  <c r="J149" i="6"/>
  <c r="BK144" i="6"/>
  <c r="BK129" i="6"/>
  <c r="BK119" i="6"/>
  <c r="BK329" i="6"/>
  <c r="J318" i="6"/>
  <c r="BK313" i="6"/>
  <c r="J298" i="6"/>
  <c r="J284" i="6"/>
  <c r="J280" i="6"/>
  <c r="BK275" i="6"/>
  <c r="J271" i="6"/>
  <c r="BK267" i="6"/>
  <c r="BK253" i="6"/>
  <c r="J234" i="6"/>
  <c r="BK227" i="6"/>
  <c r="BK225" i="6"/>
  <c r="BK224" i="6" s="1"/>
  <c r="J224" i="6" s="1"/>
  <c r="J67" i="6" s="1"/>
  <c r="J220" i="6"/>
  <c r="BK210" i="6"/>
  <c r="BK200" i="6"/>
  <c r="BK185" i="6"/>
  <c r="BK170" i="6"/>
  <c r="BK154" i="6"/>
  <c r="BK139" i="6"/>
  <c r="BK134" i="6"/>
  <c r="J119" i="6"/>
  <c r="J114" i="6"/>
  <c r="J104" i="6"/>
  <c r="BK99" i="6"/>
  <c r="J103" i="7"/>
  <c r="J100" i="7"/>
  <c r="BK98" i="7"/>
  <c r="BK97" i="7" s="1"/>
  <c r="J97" i="7" s="1"/>
  <c r="J66" i="7" s="1"/>
  <c r="J92" i="7"/>
  <c r="BK100" i="7"/>
  <c r="BK103" i="7"/>
  <c r="BK102" i="7" s="1"/>
  <c r="J102" i="7" s="1"/>
  <c r="J67" i="7" s="1"/>
  <c r="J98" i="7"/>
  <c r="BK92" i="7"/>
  <c r="BK289" i="8"/>
  <c r="BK269" i="8"/>
  <c r="J239" i="8"/>
  <c r="BK235" i="8"/>
  <c r="J231" i="8"/>
  <c r="J227" i="8"/>
  <c r="BK222" i="8"/>
  <c r="BK217" i="8"/>
  <c r="BK187" i="8"/>
  <c r="J177" i="8"/>
  <c r="BK162" i="8"/>
  <c r="BK157" i="8"/>
  <c r="J152" i="8"/>
  <c r="J147" i="8"/>
  <c r="J142" i="8"/>
  <c r="BK127" i="8"/>
  <c r="BK122" i="8"/>
  <c r="BK117" i="8"/>
  <c r="J112" i="8"/>
  <c r="BK93" i="8"/>
  <c r="BK312" i="8"/>
  <c r="J312" i="8"/>
  <c r="J310" i="8"/>
  <c r="J304" i="8"/>
  <c r="J299" i="8"/>
  <c r="J294" i="8"/>
  <c r="BK279" i="8"/>
  <c r="J274" i="8"/>
  <c r="BK259" i="8"/>
  <c r="BK244" i="8"/>
  <c r="BK239" i="8"/>
  <c r="J235" i="8"/>
  <c r="BK212" i="8"/>
  <c r="BK207" i="8"/>
  <c r="BK197" i="8"/>
  <c r="BK192" i="8"/>
  <c r="J182" i="8"/>
  <c r="J172" i="8"/>
  <c r="BK152" i="8"/>
  <c r="BK142" i="8"/>
  <c r="J137" i="8"/>
  <c r="J132" i="8"/>
  <c r="BK103" i="8"/>
  <c r="BK98" i="8"/>
  <c r="J93" i="8"/>
  <c r="BK299" i="8"/>
  <c r="J289" i="8"/>
  <c r="BK284" i="8"/>
  <c r="J279" i="8"/>
  <c r="J264" i="8"/>
  <c r="J254" i="8"/>
  <c r="BK249" i="8"/>
  <c r="J244" i="8"/>
  <c r="BK231" i="8"/>
  <c r="J207" i="8"/>
  <c r="J202" i="8"/>
  <c r="J197" i="8"/>
  <c r="J187" i="8"/>
  <c r="BK182" i="8"/>
  <c r="BK177" i="8"/>
  <c r="BK172" i="8"/>
  <c r="J167" i="8"/>
  <c r="BK137" i="8"/>
  <c r="BK132" i="8"/>
  <c r="J127" i="8"/>
  <c r="J122" i="8"/>
  <c r="BK107" i="8"/>
  <c r="J103" i="8"/>
  <c r="J98" i="8"/>
  <c r="BK310" i="8"/>
  <c r="BK309" i="8" s="1"/>
  <c r="J309" i="8" s="1"/>
  <c r="J68" i="8" s="1"/>
  <c r="BK304" i="8"/>
  <c r="BK294" i="8"/>
  <c r="J284" i="8"/>
  <c r="BK274" i="8"/>
  <c r="J269" i="8"/>
  <c r="BK264" i="8"/>
  <c r="J259" i="8"/>
  <c r="BK254" i="8"/>
  <c r="J249" i="8"/>
  <c r="BK227" i="8"/>
  <c r="J222" i="8"/>
  <c r="J217" i="8"/>
  <c r="J212" i="8"/>
  <c r="BK202" i="8"/>
  <c r="J192" i="8"/>
  <c r="BK167" i="8"/>
  <c r="J162" i="8"/>
  <c r="J157" i="8"/>
  <c r="BK147" i="8"/>
  <c r="J117" i="8"/>
  <c r="BK112" i="8"/>
  <c r="J107" i="8"/>
  <c r="BK332" i="9"/>
  <c r="BK318" i="9"/>
  <c r="BK304" i="9"/>
  <c r="J301" i="9"/>
  <c r="BK299" i="9"/>
  <c r="BK298" i="9" s="1"/>
  <c r="J298" i="9" s="1"/>
  <c r="J68" i="9" s="1"/>
  <c r="BK294" i="9"/>
  <c r="J289" i="9"/>
  <c r="BK284" i="9"/>
  <c r="BK279" i="9"/>
  <c r="BK269" i="9"/>
  <c r="BK264" i="9"/>
  <c r="BK254" i="9"/>
  <c r="BK249" i="9"/>
  <c r="J209" i="9"/>
  <c r="J188" i="9"/>
  <c r="BK179" i="9"/>
  <c r="J155" i="9"/>
  <c r="J150" i="9"/>
  <c r="BK140" i="9"/>
  <c r="J135" i="9"/>
  <c r="BK130" i="9"/>
  <c r="J125" i="9"/>
  <c r="BK115" i="9"/>
  <c r="BK105" i="9"/>
  <c r="BK100" i="9"/>
  <c r="BK95" i="9"/>
  <c r="J322" i="9"/>
  <c r="J309" i="9"/>
  <c r="J299" i="9"/>
  <c r="BK289" i="9"/>
  <c r="BK274" i="9"/>
  <c r="J264" i="9"/>
  <c r="BK259" i="9"/>
  <c r="J254" i="9"/>
  <c r="J249" i="9"/>
  <c r="J244" i="9"/>
  <c r="BK239" i="9"/>
  <c r="BK229" i="9"/>
  <c r="J224" i="9"/>
  <c r="BK209" i="9"/>
  <c r="BK198" i="9"/>
  <c r="J184" i="9"/>
  <c r="BK175" i="9"/>
  <c r="J170" i="9"/>
  <c r="BK160" i="9"/>
  <c r="J140" i="9"/>
  <c r="J120" i="9"/>
  <c r="J115" i="9"/>
  <c r="J110" i="9"/>
  <c r="J105" i="9"/>
  <c r="J100" i="9"/>
  <c r="J348" i="9"/>
  <c r="J342" i="9"/>
  <c r="BK337" i="9"/>
  <c r="J332" i="9"/>
  <c r="BK327" i="9"/>
  <c r="BK313" i="9"/>
  <c r="J284" i="9"/>
  <c r="J274" i="9"/>
  <c r="J269" i="9"/>
  <c r="BK234" i="9"/>
  <c r="BK224" i="9"/>
  <c r="J219" i="9"/>
  <c r="BK214" i="9"/>
  <c r="J203" i="9"/>
  <c r="BK193" i="9"/>
  <c r="BK188" i="9"/>
  <c r="J179" i="9"/>
  <c r="J175" i="9"/>
  <c r="BK170" i="9"/>
  <c r="BK165" i="9"/>
  <c r="BK155" i="9"/>
  <c r="BK150" i="9"/>
  <c r="BK145" i="9"/>
  <c r="J130" i="9"/>
  <c r="BK350" i="9"/>
  <c r="J350" i="9"/>
  <c r="BK348" i="9"/>
  <c r="BK342" i="9"/>
  <c r="J337" i="9"/>
  <c r="J327" i="9"/>
  <c r="BK322" i="9"/>
  <c r="J318" i="9"/>
  <c r="J313" i="9"/>
  <c r="BK309" i="9"/>
  <c r="J304" i="9"/>
  <c r="BK301" i="9"/>
  <c r="J294" i="9"/>
  <c r="J279" i="9"/>
  <c r="J259" i="9"/>
  <c r="BK244" i="9"/>
  <c r="J239" i="9"/>
  <c r="J234" i="9"/>
  <c r="J229" i="9"/>
  <c r="BK219" i="9"/>
  <c r="J214" i="9"/>
  <c r="BK203" i="9"/>
  <c r="J198" i="9"/>
  <c r="J193" i="9"/>
  <c r="BK184" i="9"/>
  <c r="J165" i="9"/>
  <c r="J160" i="9"/>
  <c r="J145" i="9"/>
  <c r="BK135" i="9"/>
  <c r="BK125" i="9"/>
  <c r="BK120" i="9"/>
  <c r="BK110" i="9"/>
  <c r="J95" i="9"/>
  <c r="BK111" i="10"/>
  <c r="BK110" i="10" s="1"/>
  <c r="J110" i="10" s="1"/>
  <c r="J68" i="10" s="1"/>
  <c r="BK108" i="10"/>
  <c r="BK107" i="10" s="1"/>
  <c r="J107" i="10" s="1"/>
  <c r="J67" i="10" s="1"/>
  <c r="J102" i="10"/>
  <c r="J99" i="10"/>
  <c r="J95" i="10"/>
  <c r="BK93" i="10"/>
  <c r="J113" i="10"/>
  <c r="J111" i="10"/>
  <c r="J108" i="10"/>
  <c r="BK99" i="10"/>
  <c r="BK95" i="10"/>
  <c r="BK97" i="10"/>
  <c r="J93" i="10"/>
  <c r="BK113" i="10"/>
  <c r="BK102" i="10"/>
  <c r="BK101" i="10" s="1"/>
  <c r="J97" i="10"/>
  <c r="J606" i="11"/>
  <c r="BK597" i="11"/>
  <c r="BK589" i="11"/>
  <c r="BK588" i="11" s="1"/>
  <c r="J588" i="11" s="1"/>
  <c r="J65" i="11" s="1"/>
  <c r="J548" i="11"/>
  <c r="BK544" i="11"/>
  <c r="J540" i="11"/>
  <c r="BK519" i="11"/>
  <c r="J512" i="11"/>
  <c r="BK503" i="11"/>
  <c r="J488" i="11"/>
  <c r="J480" i="11"/>
  <c r="J472" i="11"/>
  <c r="J438" i="11"/>
  <c r="BK433" i="11"/>
  <c r="BK429" i="11"/>
  <c r="BK424" i="11"/>
  <c r="BK410" i="11"/>
  <c r="BK397" i="11"/>
  <c r="J391" i="11"/>
  <c r="J386" i="11"/>
  <c r="BK381" i="11"/>
  <c r="J375" i="11"/>
  <c r="BK368" i="11"/>
  <c r="BK353" i="11"/>
  <c r="J348" i="11"/>
  <c r="BK343" i="11"/>
  <c r="J332" i="11"/>
  <c r="BK326" i="11"/>
  <c r="J310" i="11"/>
  <c r="J260" i="11"/>
  <c r="BK247" i="11"/>
  <c r="BK208" i="11"/>
  <c r="BK169" i="11"/>
  <c r="J152" i="11"/>
  <c r="J139" i="11"/>
  <c r="J122" i="11"/>
  <c r="BK118" i="11"/>
  <c r="BK114" i="11"/>
  <c r="BK97" i="11"/>
  <c r="J601" i="11"/>
  <c r="J589" i="11"/>
  <c r="J580" i="11"/>
  <c r="BK573" i="11"/>
  <c r="J568" i="11"/>
  <c r="J562" i="11"/>
  <c r="J544" i="11"/>
  <c r="BK534" i="11"/>
  <c r="J528" i="11"/>
  <c r="BK508" i="11"/>
  <c r="J496" i="11"/>
  <c r="BK451" i="11"/>
  <c r="J442" i="11"/>
  <c r="BK438" i="11"/>
  <c r="J429" i="11"/>
  <c r="J424" i="11"/>
  <c r="J417" i="11"/>
  <c r="J410" i="11"/>
  <c r="J403" i="11"/>
  <c r="BK391" i="11"/>
  <c r="J381" i="11"/>
  <c r="J359" i="11"/>
  <c r="J356" i="11"/>
  <c r="J323" i="11"/>
  <c r="J293" i="11"/>
  <c r="BK280" i="11"/>
  <c r="J273" i="11"/>
  <c r="J221" i="11"/>
  <c r="BK182" i="11"/>
  <c r="BK156" i="11"/>
  <c r="J135" i="11"/>
  <c r="J101" i="11"/>
  <c r="BK89" i="11"/>
  <c r="J593" i="11"/>
  <c r="BK580" i="11"/>
  <c r="J573" i="11"/>
  <c r="BK557" i="11"/>
  <c r="BK548" i="11"/>
  <c r="J534" i="11"/>
  <c r="J519" i="11"/>
  <c r="J508" i="11"/>
  <c r="J464" i="11"/>
  <c r="BK455" i="11"/>
  <c r="BK446" i="11"/>
  <c r="BK442" i="11"/>
  <c r="J433" i="11"/>
  <c r="J397" i="11"/>
  <c r="BK386" i="11"/>
  <c r="BK375" i="11"/>
  <c r="J368" i="11"/>
  <c r="BK364" i="11"/>
  <c r="BK359" i="11"/>
  <c r="J353" i="11"/>
  <c r="BK348" i="11"/>
  <c r="J343" i="11"/>
  <c r="BK340" i="11"/>
  <c r="J337" i="11"/>
  <c r="BK332" i="11"/>
  <c r="J318" i="11"/>
  <c r="BK314" i="11"/>
  <c r="BK310" i="11"/>
  <c r="J306" i="11"/>
  <c r="BK285" i="11"/>
  <c r="BK273" i="11"/>
  <c r="BK272" i="11" s="1"/>
  <c r="J272" i="11" s="1"/>
  <c r="J62" i="11" s="1"/>
  <c r="BK260" i="11"/>
  <c r="BK234" i="11"/>
  <c r="BK195" i="11"/>
  <c r="J182" i="11"/>
  <c r="BK152" i="11"/>
  <c r="BK135" i="11"/>
  <c r="BK122" i="11"/>
  <c r="J118" i="11"/>
  <c r="BK93" i="11"/>
  <c r="J89" i="11"/>
  <c r="BK606" i="11"/>
  <c r="BK605" i="11" s="1"/>
  <c r="J605" i="11" s="1"/>
  <c r="J66" i="11" s="1"/>
  <c r="BK601" i="11"/>
  <c r="J597" i="11"/>
  <c r="BK593" i="11"/>
  <c r="BK568" i="11"/>
  <c r="BK562" i="11"/>
  <c r="J557" i="11"/>
  <c r="BK540" i="11"/>
  <c r="BK528" i="11"/>
  <c r="BK512" i="11"/>
  <c r="J503" i="11"/>
  <c r="BK496" i="11"/>
  <c r="BK488" i="11"/>
  <c r="BK480" i="11"/>
  <c r="BK472" i="11"/>
  <c r="BK464" i="11"/>
  <c r="J455" i="11"/>
  <c r="J451" i="11"/>
  <c r="J446" i="11"/>
  <c r="BK417" i="11"/>
  <c r="BK403" i="11"/>
  <c r="J364" i="11"/>
  <c r="BK356" i="11"/>
  <c r="J340" i="11"/>
  <c r="BK337" i="11"/>
  <c r="J326" i="11"/>
  <c r="BK323" i="11"/>
  <c r="BK322" i="11" s="1"/>
  <c r="J322" i="11" s="1"/>
  <c r="J64" i="11" s="1"/>
  <c r="BK318" i="11"/>
  <c r="J314" i="11"/>
  <c r="BK306" i="11"/>
  <c r="BK293" i="11"/>
  <c r="BK292" i="11" s="1"/>
  <c r="J292" i="11" s="1"/>
  <c r="J63" i="11" s="1"/>
  <c r="J285" i="11"/>
  <c r="J280" i="11"/>
  <c r="J247" i="11"/>
  <c r="J234" i="11"/>
  <c r="BK221" i="11"/>
  <c r="J208" i="11"/>
  <c r="J195" i="11"/>
  <c r="J169" i="11"/>
  <c r="J156" i="11"/>
  <c r="BK139" i="11"/>
  <c r="J114" i="11"/>
  <c r="BK101" i="11"/>
  <c r="J97" i="11"/>
  <c r="J93" i="11"/>
  <c r="J204" i="12"/>
  <c r="BK202" i="12"/>
  <c r="J200" i="12"/>
  <c r="J198" i="12"/>
  <c r="J195" i="12"/>
  <c r="J194" i="12"/>
  <c r="BK189" i="12"/>
  <c r="BK188" i="12"/>
  <c r="BK186" i="12"/>
  <c r="BK185" i="12"/>
  <c r="BK183" i="12"/>
  <c r="J182" i="12"/>
  <c r="J181" i="12"/>
  <c r="J178" i="12"/>
  <c r="J176" i="12"/>
  <c r="BK175" i="12"/>
  <c r="BK171" i="12"/>
  <c r="BK166" i="12"/>
  <c r="J165" i="12"/>
  <c r="BK163" i="12"/>
  <c r="BK159" i="12"/>
  <c r="BK157" i="12"/>
  <c r="J156" i="12"/>
  <c r="BK153" i="12"/>
  <c r="BK151" i="12"/>
  <c r="J148" i="12"/>
  <c r="BK147" i="12"/>
  <c r="BK146" i="12"/>
  <c r="BK145" i="12"/>
  <c r="J144" i="12"/>
  <c r="J142" i="12"/>
  <c r="BK141" i="12"/>
  <c r="J137" i="12"/>
  <c r="BK136" i="12"/>
  <c r="J133" i="12"/>
  <c r="BK130" i="12"/>
  <c r="J129" i="12"/>
  <c r="J127" i="12"/>
  <c r="BK125" i="12"/>
  <c r="J124" i="12"/>
  <c r="BK123" i="12"/>
  <c r="J121" i="12"/>
  <c r="J120" i="12"/>
  <c r="J119" i="12"/>
  <c r="J118" i="12"/>
  <c r="J117" i="12"/>
  <c r="BK115" i="12"/>
  <c r="BK114" i="12"/>
  <c r="J108" i="12"/>
  <c r="BK107" i="12"/>
  <c r="BK106" i="12"/>
  <c r="BK104" i="12"/>
  <c r="BK101" i="12"/>
  <c r="BK100" i="12"/>
  <c r="J98" i="12"/>
  <c r="J96" i="12"/>
  <c r="J95" i="12"/>
  <c r="J94" i="12"/>
  <c r="BK203" i="12"/>
  <c r="BK200" i="12"/>
  <c r="BK199" i="12" s="1"/>
  <c r="J199" i="12" s="1"/>
  <c r="J69" i="12" s="1"/>
  <c r="BK197" i="12"/>
  <c r="BK195" i="12"/>
  <c r="J189" i="12"/>
  <c r="J188" i="12"/>
  <c r="J187" i="12"/>
  <c r="J184" i="12"/>
  <c r="J183" i="12"/>
  <c r="BK181" i="12"/>
  <c r="J179" i="12"/>
  <c r="J177" i="12"/>
  <c r="J174" i="12"/>
  <c r="J172" i="12"/>
  <c r="J171" i="12"/>
  <c r="BK170" i="12"/>
  <c r="BK168" i="12"/>
  <c r="J167" i="12"/>
  <c r="J166" i="12"/>
  <c r="BK165" i="12"/>
  <c r="BK162" i="12"/>
  <c r="J161" i="12"/>
  <c r="BK160" i="12"/>
  <c r="J159" i="12"/>
  <c r="J158" i="12"/>
  <c r="J157" i="12"/>
  <c r="BK155" i="12"/>
  <c r="J154" i="12"/>
  <c r="J151" i="12"/>
  <c r="J150" i="12"/>
  <c r="BK149" i="12"/>
  <c r="BK148" i="12"/>
  <c r="J145" i="12"/>
  <c r="J143" i="12"/>
  <c r="BK139" i="12"/>
  <c r="BK138" i="12"/>
  <c r="J136" i="12"/>
  <c r="BK135" i="12"/>
  <c r="J132" i="12"/>
  <c r="J131" i="12"/>
  <c r="J126" i="12"/>
  <c r="J125" i="12"/>
  <c r="BK124" i="12"/>
  <c r="BK119" i="12"/>
  <c r="BK116" i="12"/>
  <c r="J115" i="12"/>
  <c r="J107" i="12"/>
  <c r="J106" i="12"/>
  <c r="BK105" i="12"/>
  <c r="J104" i="12"/>
  <c r="J103" i="12"/>
  <c r="J102" i="12"/>
  <c r="J99" i="12"/>
  <c r="J97" i="12"/>
  <c r="J205" i="12"/>
  <c r="BK204" i="12"/>
  <c r="BK194" i="12"/>
  <c r="BK191" i="12"/>
  <c r="BK190" i="12"/>
  <c r="BK182" i="12"/>
  <c r="BK179" i="12"/>
  <c r="J175" i="12"/>
  <c r="BK174" i="12"/>
  <c r="J173" i="12"/>
  <c r="BK172" i="12"/>
  <c r="J169" i="12"/>
  <c r="BK167" i="12"/>
  <c r="J164" i="12"/>
  <c r="J163" i="12"/>
  <c r="J162" i="12"/>
  <c r="BK161" i="12"/>
  <c r="J160" i="12"/>
  <c r="BK156" i="12"/>
  <c r="J155" i="12"/>
  <c r="BK152" i="12"/>
  <c r="J147" i="12"/>
  <c r="BK144" i="12"/>
  <c r="BK143" i="12"/>
  <c r="BK142" i="12"/>
  <c r="J139" i="12"/>
  <c r="BK137" i="12"/>
  <c r="J135" i="12"/>
  <c r="BK134" i="12"/>
  <c r="BK133" i="12"/>
  <c r="BK131" i="12"/>
  <c r="BK129" i="12"/>
  <c r="J128" i="12"/>
  <c r="BK127" i="12"/>
  <c r="J122" i="12"/>
  <c r="BK120" i="12"/>
  <c r="BK118" i="12"/>
  <c r="J116" i="12"/>
  <c r="J114" i="12"/>
  <c r="J111" i="12"/>
  <c r="J110" i="12"/>
  <c r="BK109" i="12"/>
  <c r="BK108" i="12"/>
  <c r="J100" i="12"/>
  <c r="BK99" i="12"/>
  <c r="BK98" i="12"/>
  <c r="BK97" i="12"/>
  <c r="BK96" i="12"/>
  <c r="BK95" i="12"/>
  <c r="BK207" i="12"/>
  <c r="BK206" i="12" s="1"/>
  <c r="J206" i="12" s="1"/>
  <c r="J71" i="12" s="1"/>
  <c r="J207" i="12"/>
  <c r="BK205" i="12"/>
  <c r="J203" i="12"/>
  <c r="J202" i="12"/>
  <c r="BK198" i="12"/>
  <c r="J197" i="12"/>
  <c r="J191" i="12"/>
  <c r="J190" i="12"/>
  <c r="BK187" i="12"/>
  <c r="J186" i="12"/>
  <c r="J185" i="12"/>
  <c r="BK184" i="12"/>
  <c r="BK178" i="12"/>
  <c r="BK177" i="12"/>
  <c r="BK176" i="12"/>
  <c r="BK173" i="12"/>
  <c r="J170" i="12"/>
  <c r="BK169" i="12"/>
  <c r="J168" i="12"/>
  <c r="BK164" i="12"/>
  <c r="BK158" i="12"/>
  <c r="BK154" i="12"/>
  <c r="J153" i="12"/>
  <c r="J152" i="12"/>
  <c r="BK150" i="12"/>
  <c r="J149" i="12"/>
  <c r="J146" i="12"/>
  <c r="J141" i="12"/>
  <c r="J138" i="12"/>
  <c r="J134" i="12"/>
  <c r="BK132" i="12"/>
  <c r="J130" i="12"/>
  <c r="BK128" i="12"/>
  <c r="BK126" i="12"/>
  <c r="J123" i="12"/>
  <c r="BK122" i="12"/>
  <c r="BK121" i="12"/>
  <c r="BK117" i="12"/>
  <c r="BK111" i="12"/>
  <c r="BK110" i="12"/>
  <c r="J109" i="12"/>
  <c r="J105" i="12"/>
  <c r="BK103" i="12"/>
  <c r="BK102" i="12"/>
  <c r="J101" i="12"/>
  <c r="BK94" i="12"/>
  <c r="BK90" i="2" l="1"/>
  <c r="J90" i="2" s="1"/>
  <c r="J65" i="2" s="1"/>
  <c r="T90" i="2"/>
  <c r="BK196" i="12"/>
  <c r="J196" i="12" s="1"/>
  <c r="J68" i="12" s="1"/>
  <c r="T92" i="6"/>
  <c r="T91" i="6" s="1"/>
  <c r="T87" i="11"/>
  <c r="T86" i="11" s="1"/>
  <c r="J96" i="3"/>
  <c r="J65" i="3" s="1"/>
  <c r="P90" i="7"/>
  <c r="P89" i="7" s="1"/>
  <c r="AU62" i="1" s="1"/>
  <c r="BK140" i="12"/>
  <c r="J140" i="12" s="1"/>
  <c r="J64" i="12" s="1"/>
  <c r="BK208" i="9"/>
  <c r="J208" i="9" s="1"/>
  <c r="J66" i="9" s="1"/>
  <c r="BK88" i="11"/>
  <c r="BK243" i="8"/>
  <c r="J243" i="8" s="1"/>
  <c r="J67" i="8" s="1"/>
  <c r="BK93" i="12"/>
  <c r="BK113" i="12"/>
  <c r="BK265" i="3"/>
  <c r="J265" i="3" s="1"/>
  <c r="J70" i="3" s="1"/>
  <c r="R90" i="2"/>
  <c r="R89" i="2" s="1"/>
  <c r="R88" i="2" s="1"/>
  <c r="P328" i="6"/>
  <c r="T90" i="7"/>
  <c r="T89" i="7" s="1"/>
  <c r="BK90" i="7"/>
  <c r="P94" i="9"/>
  <c r="P93" i="9" s="1"/>
  <c r="P92" i="9" s="1"/>
  <c r="AU65" i="1" s="1"/>
  <c r="P347" i="9"/>
  <c r="T292" i="11"/>
  <c r="T588" i="11"/>
  <c r="BK193" i="12"/>
  <c r="BK218" i="9"/>
  <c r="J218" i="9" s="1"/>
  <c r="J67" i="9" s="1"/>
  <c r="BK303" i="9"/>
  <c r="J303" i="9" s="1"/>
  <c r="J69" i="9" s="1"/>
  <c r="BK169" i="6"/>
  <c r="J169" i="6" s="1"/>
  <c r="J66" i="6" s="1"/>
  <c r="BK93" i="6"/>
  <c r="R96" i="3"/>
  <c r="T217" i="3"/>
  <c r="P222" i="3"/>
  <c r="J271" i="3"/>
  <c r="J72" i="3" s="1"/>
  <c r="P97" i="4"/>
  <c r="P90" i="4"/>
  <c r="P89" i="4" s="1"/>
  <c r="AU58" i="1" s="1"/>
  <c r="T224" i="6"/>
  <c r="R328" i="6"/>
  <c r="P97" i="7"/>
  <c r="T218" i="9"/>
  <c r="T93" i="9" s="1"/>
  <c r="T92" i="9" s="1"/>
  <c r="T298" i="9"/>
  <c r="R303" i="9"/>
  <c r="R88" i="11"/>
  <c r="P272" i="11"/>
  <c r="BK206" i="8"/>
  <c r="J206" i="8" s="1"/>
  <c r="J66" i="8" s="1"/>
  <c r="R90" i="5"/>
  <c r="R89" i="5" s="1"/>
  <c r="BK180" i="12"/>
  <c r="J180" i="12" s="1"/>
  <c r="J65" i="12" s="1"/>
  <c r="R185" i="2"/>
  <c r="T169" i="6"/>
  <c r="R239" i="6"/>
  <c r="R92" i="6" s="1"/>
  <c r="R91" i="6" s="1"/>
  <c r="R298" i="9"/>
  <c r="R322" i="11"/>
  <c r="R93" i="12"/>
  <c r="R92" i="12" s="1"/>
  <c r="BK201" i="12"/>
  <c r="J201" i="12" s="1"/>
  <c r="J70" i="12" s="1"/>
  <c r="BK92" i="10"/>
  <c r="J92" i="10" s="1"/>
  <c r="J65" i="10" s="1"/>
  <c r="BK94" i="9"/>
  <c r="BK92" i="8"/>
  <c r="BK192" i="5"/>
  <c r="J192" i="5" s="1"/>
  <c r="J67" i="5" s="1"/>
  <c r="BK91" i="5"/>
  <c r="J91" i="5" s="1"/>
  <c r="J65" i="5" s="1"/>
  <c r="BK217" i="3"/>
  <c r="J217" i="3" s="1"/>
  <c r="J68" i="3" s="1"/>
  <c r="T185" i="2"/>
  <c r="T137" i="3"/>
  <c r="T95" i="3" s="1"/>
  <c r="T94" i="3" s="1"/>
  <c r="P147" i="3"/>
  <c r="P95" i="3" s="1"/>
  <c r="P94" i="3" s="1"/>
  <c r="AU57" i="1" s="1"/>
  <c r="AU55" i="1" s="1"/>
  <c r="R222" i="3"/>
  <c r="BK90" i="4"/>
  <c r="J90" i="4" s="1"/>
  <c r="J64" i="4" s="1"/>
  <c r="R90" i="4"/>
  <c r="R89" i="4" s="1"/>
  <c r="R90" i="7"/>
  <c r="R89" i="7" s="1"/>
  <c r="P92" i="8"/>
  <c r="P91" i="8" s="1"/>
  <c r="P90" i="8" s="1"/>
  <c r="AU64" i="1" s="1"/>
  <c r="P92" i="10"/>
  <c r="P91" i="10" s="1"/>
  <c r="P90" i="10" s="1"/>
  <c r="AU66" i="1" s="1"/>
  <c r="P88" i="11"/>
  <c r="P87" i="11" s="1"/>
  <c r="P86" i="11" s="1"/>
  <c r="AU67" i="1" s="1"/>
  <c r="P93" i="12"/>
  <c r="P92" i="12" s="1"/>
  <c r="P113" i="12"/>
  <c r="P112" i="12" s="1"/>
  <c r="R113" i="12"/>
  <c r="R140" i="12"/>
  <c r="T192" i="12"/>
  <c r="P93" i="6"/>
  <c r="P92" i="6" s="1"/>
  <c r="P91" i="6" s="1"/>
  <c r="AU61" i="1" s="1"/>
  <c r="AU59" i="1" s="1"/>
  <c r="T239" i="6"/>
  <c r="R206" i="8"/>
  <c r="R91" i="8" s="1"/>
  <c r="R90" i="8" s="1"/>
  <c r="R347" i="9"/>
  <c r="P196" i="12"/>
  <c r="P192" i="12" s="1"/>
  <c r="R208" i="9"/>
  <c r="R93" i="9" s="1"/>
  <c r="R92" i="9" s="1"/>
  <c r="P292" i="11"/>
  <c r="P588" i="11"/>
  <c r="T93" i="12"/>
  <c r="T92" i="12" s="1"/>
  <c r="T113" i="12"/>
  <c r="T180" i="12"/>
  <c r="R192" i="12"/>
  <c r="J55" i="12"/>
  <c r="F88" i="12"/>
  <c r="BE96" i="12"/>
  <c r="BE98" i="12"/>
  <c r="BE100" i="12"/>
  <c r="BE107" i="12"/>
  <c r="BE118" i="12"/>
  <c r="BE119" i="12"/>
  <c r="BE124" i="12"/>
  <c r="BE130" i="12"/>
  <c r="BE134" i="12"/>
  <c r="BE137" i="12"/>
  <c r="BE142" i="12"/>
  <c r="BE144" i="12"/>
  <c r="BE147" i="12"/>
  <c r="BE152" i="12"/>
  <c r="BE155" i="12"/>
  <c r="BE156" i="12"/>
  <c r="BE159" i="12"/>
  <c r="BE160" i="12"/>
  <c r="BE161" i="12"/>
  <c r="BE162" i="12"/>
  <c r="BE166" i="12"/>
  <c r="BE171" i="12"/>
  <c r="BE172" i="12"/>
  <c r="BE173" i="12"/>
  <c r="BE174" i="12"/>
  <c r="BE179" i="12"/>
  <c r="BE181" i="12"/>
  <c r="BE182" i="12"/>
  <c r="BE183" i="12"/>
  <c r="BE189" i="12"/>
  <c r="BE194" i="12"/>
  <c r="BE204" i="12"/>
  <c r="BE205" i="12"/>
  <c r="BE207" i="12"/>
  <c r="E48" i="12"/>
  <c r="BE101" i="12"/>
  <c r="BE102" i="12"/>
  <c r="BE103" i="12"/>
  <c r="BE104" i="12"/>
  <c r="BE105" i="12"/>
  <c r="BE115" i="12"/>
  <c r="BE121" i="12"/>
  <c r="BE123" i="12"/>
  <c r="BE125" i="12"/>
  <c r="BE145" i="12"/>
  <c r="BE148" i="12"/>
  <c r="BE150" i="12"/>
  <c r="BE153" i="12"/>
  <c r="BE157" i="12"/>
  <c r="BE158" i="12"/>
  <c r="BE165" i="12"/>
  <c r="BE170" i="12"/>
  <c r="BE175" i="12"/>
  <c r="BE177" i="12"/>
  <c r="BE184" i="12"/>
  <c r="BE185" i="12"/>
  <c r="BE186" i="12"/>
  <c r="BE187" i="12"/>
  <c r="BE188" i="12"/>
  <c r="BE195" i="12"/>
  <c r="BE197" i="12"/>
  <c r="BE198" i="12"/>
  <c r="BE200" i="12"/>
  <c r="BE203" i="12"/>
  <c r="J85" i="12"/>
  <c r="BE94" i="12"/>
  <c r="BE95" i="12"/>
  <c r="BE97" i="12"/>
  <c r="BE99" i="12"/>
  <c r="BE106" i="12"/>
  <c r="BE108" i="12"/>
  <c r="BE109" i="12"/>
  <c r="BE111" i="12"/>
  <c r="BE114" i="12"/>
  <c r="BE117" i="12"/>
  <c r="BE127" i="12"/>
  <c r="BE129" i="12"/>
  <c r="BE132" i="12"/>
  <c r="BE133" i="12"/>
  <c r="BE136" i="12"/>
  <c r="BE141" i="12"/>
  <c r="BE146" i="12"/>
  <c r="BE151" i="12"/>
  <c r="BE163" i="12"/>
  <c r="BE176" i="12"/>
  <c r="BE191" i="12"/>
  <c r="BE110" i="12"/>
  <c r="BE116" i="12"/>
  <c r="BE120" i="12"/>
  <c r="BE122" i="12"/>
  <c r="BE126" i="12"/>
  <c r="BE128" i="12"/>
  <c r="BE131" i="12"/>
  <c r="BE135" i="12"/>
  <c r="BE138" i="12"/>
  <c r="BE139" i="12"/>
  <c r="BE143" i="12"/>
  <c r="BE149" i="12"/>
  <c r="BE154" i="12"/>
  <c r="BE164" i="12"/>
  <c r="BE167" i="12"/>
  <c r="BE168" i="12"/>
  <c r="BE169" i="12"/>
  <c r="BE178" i="12"/>
  <c r="BE190" i="12"/>
  <c r="BE202" i="12"/>
  <c r="J80" i="11"/>
  <c r="J83" i="11"/>
  <c r="BE89" i="11"/>
  <c r="BE122" i="11"/>
  <c r="BE306" i="11"/>
  <c r="BE332" i="11"/>
  <c r="BE340" i="11"/>
  <c r="BE343" i="11"/>
  <c r="BE368" i="11"/>
  <c r="BE375" i="11"/>
  <c r="BE381" i="11"/>
  <c r="BE391" i="11"/>
  <c r="BE410" i="11"/>
  <c r="BE417" i="11"/>
  <c r="BE429" i="11"/>
  <c r="BE438" i="11"/>
  <c r="BE442" i="11"/>
  <c r="BE503" i="11"/>
  <c r="BE544" i="11"/>
  <c r="BE573" i="11"/>
  <c r="BE580" i="11"/>
  <c r="BE601" i="11"/>
  <c r="E76" i="11"/>
  <c r="BE97" i="11"/>
  <c r="BE101" i="11"/>
  <c r="BE118" i="11"/>
  <c r="BE156" i="11"/>
  <c r="BE208" i="11"/>
  <c r="BE280" i="11"/>
  <c r="BE285" i="11"/>
  <c r="BE323" i="11"/>
  <c r="BE326" i="11"/>
  <c r="BE337" i="11"/>
  <c r="BE397" i="11"/>
  <c r="BE403" i="11"/>
  <c r="BE424" i="11"/>
  <c r="BE433" i="11"/>
  <c r="BE488" i="11"/>
  <c r="BE496" i="11"/>
  <c r="BE508" i="11"/>
  <c r="BE519" i="11"/>
  <c r="BE540" i="11"/>
  <c r="BE557" i="11"/>
  <c r="BE589" i="11"/>
  <c r="BK91" i="10"/>
  <c r="J91" i="10"/>
  <c r="J64" i="10" s="1"/>
  <c r="F55" i="11"/>
  <c r="BE114" i="11"/>
  <c r="BE135" i="11"/>
  <c r="BE139" i="11"/>
  <c r="BE169" i="11"/>
  <c r="BE195" i="11"/>
  <c r="BE234" i="11"/>
  <c r="BE247" i="11"/>
  <c r="BE260" i="11"/>
  <c r="BE314" i="11"/>
  <c r="BE348" i="11"/>
  <c r="BE359" i="11"/>
  <c r="BE364" i="11"/>
  <c r="BE446" i="11"/>
  <c r="BE451" i="11"/>
  <c r="BE464" i="11"/>
  <c r="BE472" i="11"/>
  <c r="BE480" i="11"/>
  <c r="BE512" i="11"/>
  <c r="BE593" i="11"/>
  <c r="BE597" i="11"/>
  <c r="BE93" i="11"/>
  <c r="BE152" i="11"/>
  <c r="BE182" i="11"/>
  <c r="BE221" i="11"/>
  <c r="BE273" i="11"/>
  <c r="BE293" i="11"/>
  <c r="BE310" i="11"/>
  <c r="BE318" i="11"/>
  <c r="BE353" i="11"/>
  <c r="BE356" i="11"/>
  <c r="BE386" i="11"/>
  <c r="BE455" i="11"/>
  <c r="BE528" i="11"/>
  <c r="BE534" i="11"/>
  <c r="BE548" i="11"/>
  <c r="BE562" i="11"/>
  <c r="BE568" i="11"/>
  <c r="BE606" i="11"/>
  <c r="E78" i="10"/>
  <c r="F87" i="10"/>
  <c r="BE93" i="10"/>
  <c r="BE108" i="10"/>
  <c r="BE99" i="10"/>
  <c r="BE102" i="10"/>
  <c r="BE111" i="10"/>
  <c r="J56" i="10"/>
  <c r="J59" i="10"/>
  <c r="BE97" i="10"/>
  <c r="BE95" i="10"/>
  <c r="BE113" i="10"/>
  <c r="BE115" i="9"/>
  <c r="BE130" i="9"/>
  <c r="BE150" i="9"/>
  <c r="BE170" i="9"/>
  <c r="BE175" i="9"/>
  <c r="BE188" i="9"/>
  <c r="BE254" i="9"/>
  <c r="BE269" i="9"/>
  <c r="BE274" i="9"/>
  <c r="BE284" i="9"/>
  <c r="BE294" i="9"/>
  <c r="BE327" i="9"/>
  <c r="BE332" i="9"/>
  <c r="BE342" i="9"/>
  <c r="BE348" i="9"/>
  <c r="BE350" i="9"/>
  <c r="J56" i="9"/>
  <c r="F59" i="9"/>
  <c r="J89" i="9"/>
  <c r="BE95" i="9"/>
  <c r="BE100" i="9"/>
  <c r="BE105" i="9"/>
  <c r="BE110" i="9"/>
  <c r="BE120" i="9"/>
  <c r="BE135" i="9"/>
  <c r="BE179" i="9"/>
  <c r="BE203" i="9"/>
  <c r="BE239" i="9"/>
  <c r="BE244" i="9"/>
  <c r="BE249" i="9"/>
  <c r="BE259" i="9"/>
  <c r="BE264" i="9"/>
  <c r="BE279" i="9"/>
  <c r="BE289" i="9"/>
  <c r="BE301" i="9"/>
  <c r="BE304" i="9"/>
  <c r="BE318" i="9"/>
  <c r="E50" i="9"/>
  <c r="BE125" i="9"/>
  <c r="BE145" i="9"/>
  <c r="BE160" i="9"/>
  <c r="BE214" i="9"/>
  <c r="BE299" i="9"/>
  <c r="BE313" i="9"/>
  <c r="BE337" i="9"/>
  <c r="BE140" i="9"/>
  <c r="BE155" i="9"/>
  <c r="BE165" i="9"/>
  <c r="BE184" i="9"/>
  <c r="BE193" i="9"/>
  <c r="BE198" i="9"/>
  <c r="BE209" i="9"/>
  <c r="BE219" i="9"/>
  <c r="BE224" i="9"/>
  <c r="BE229" i="9"/>
  <c r="BE234" i="9"/>
  <c r="BE309" i="9"/>
  <c r="BE322" i="9"/>
  <c r="E50" i="8"/>
  <c r="BE93" i="8"/>
  <c r="BE98" i="8"/>
  <c r="BE117" i="8"/>
  <c r="BE127" i="8"/>
  <c r="BE137" i="8"/>
  <c r="BE157" i="8"/>
  <c r="BE177" i="8"/>
  <c r="BE182" i="8"/>
  <c r="BE192" i="8"/>
  <c r="BE207" i="8"/>
  <c r="BE235" i="8"/>
  <c r="BE239" i="8"/>
  <c r="BE279" i="8"/>
  <c r="J56" i="8"/>
  <c r="J87" i="8"/>
  <c r="BE112" i="8"/>
  <c r="BE142" i="8"/>
  <c r="BE147" i="8"/>
  <c r="BE152" i="8"/>
  <c r="BE187" i="8"/>
  <c r="BE212" i="8"/>
  <c r="BE217" i="8"/>
  <c r="BE222" i="8"/>
  <c r="BE289" i="8"/>
  <c r="BE294" i="8"/>
  <c r="BE107" i="8"/>
  <c r="BE122" i="8"/>
  <c r="BE162" i="8"/>
  <c r="BE167" i="8"/>
  <c r="BE172" i="8"/>
  <c r="BE202" i="8"/>
  <c r="BE227" i="8"/>
  <c r="BE264" i="8"/>
  <c r="BE269" i="8"/>
  <c r="BE284" i="8"/>
  <c r="BE310" i="8"/>
  <c r="BE312" i="8"/>
  <c r="F59" i="8"/>
  <c r="BE103" i="8"/>
  <c r="BE132" i="8"/>
  <c r="BE197" i="8"/>
  <c r="BE231" i="8"/>
  <c r="BE244" i="8"/>
  <c r="BE249" i="8"/>
  <c r="BE254" i="8"/>
  <c r="BE259" i="8"/>
  <c r="BE274" i="8"/>
  <c r="BE299" i="8"/>
  <c r="BE304" i="8"/>
  <c r="J59" i="7"/>
  <c r="F59" i="7"/>
  <c r="BE92" i="7"/>
  <c r="BE103" i="7"/>
  <c r="E77" i="7"/>
  <c r="J83" i="7"/>
  <c r="BE98" i="7"/>
  <c r="BE100" i="7"/>
  <c r="E50" i="6"/>
  <c r="J56" i="6"/>
  <c r="F88" i="6"/>
  <c r="BE94" i="6"/>
  <c r="BE124" i="6"/>
  <c r="BE144" i="6"/>
  <c r="BE154" i="6"/>
  <c r="BE159" i="6"/>
  <c r="BE170" i="6"/>
  <c r="BE175" i="6"/>
  <c r="BE190" i="6"/>
  <c r="BE215" i="6"/>
  <c r="BE229" i="6"/>
  <c r="BE234" i="6"/>
  <c r="BE245" i="6"/>
  <c r="BE258" i="6"/>
  <c r="BE289" i="6"/>
  <c r="BE294" i="6"/>
  <c r="BE298" i="6"/>
  <c r="BE303" i="6"/>
  <c r="BE119" i="6"/>
  <c r="BE134" i="6"/>
  <c r="BE180" i="6"/>
  <c r="BE195" i="6"/>
  <c r="BE205" i="6"/>
  <c r="BE220" i="6"/>
  <c r="BE240" i="6"/>
  <c r="BE253" i="6"/>
  <c r="BE263" i="6"/>
  <c r="BE284" i="6"/>
  <c r="BE318" i="6"/>
  <c r="J59" i="6"/>
  <c r="BE99" i="6"/>
  <c r="BE149" i="6"/>
  <c r="BE185" i="6"/>
  <c r="BE210" i="6"/>
  <c r="BE225" i="6"/>
  <c r="BE227" i="6"/>
  <c r="BE271" i="6"/>
  <c r="BE280" i="6"/>
  <c r="BE313" i="6"/>
  <c r="BE323" i="6"/>
  <c r="BE329" i="6"/>
  <c r="BE331" i="6"/>
  <c r="BE104" i="6"/>
  <c r="BE109" i="6"/>
  <c r="BE114" i="6"/>
  <c r="BE129" i="6"/>
  <c r="BE139" i="6"/>
  <c r="BE164" i="6"/>
  <c r="BE200" i="6"/>
  <c r="BE249" i="6"/>
  <c r="BE267" i="6"/>
  <c r="BE275" i="6"/>
  <c r="BE308" i="6"/>
  <c r="E50" i="5"/>
  <c r="J59" i="5"/>
  <c r="J83" i="5"/>
  <c r="BE117" i="5"/>
  <c r="BE142" i="5"/>
  <c r="BE147" i="5"/>
  <c r="BE167" i="5"/>
  <c r="BE198" i="5"/>
  <c r="BE233" i="5"/>
  <c r="BE238" i="5"/>
  <c r="BE253" i="5"/>
  <c r="BK89" i="4"/>
  <c r="J89" i="4" s="1"/>
  <c r="J63" i="4" s="1"/>
  <c r="BE97" i="5"/>
  <c r="BE107" i="5"/>
  <c r="BE127" i="5"/>
  <c r="BE132" i="5"/>
  <c r="BE152" i="5"/>
  <c r="BE188" i="5"/>
  <c r="BE243" i="5"/>
  <c r="BE258" i="5"/>
  <c r="BE263" i="5"/>
  <c r="BE92" i="5"/>
  <c r="BE112" i="5"/>
  <c r="BE122" i="5"/>
  <c r="BE157" i="5"/>
  <c r="BE172" i="5"/>
  <c r="BE177" i="5"/>
  <c r="BE182" i="5"/>
  <c r="BE193" i="5"/>
  <c r="BE203" i="5"/>
  <c r="BE213" i="5"/>
  <c r="BE228" i="5"/>
  <c r="F59" i="5"/>
  <c r="BE102" i="5"/>
  <c r="BE137" i="5"/>
  <c r="BE162" i="5"/>
  <c r="BE208" i="5"/>
  <c r="BE218" i="5"/>
  <c r="BE223" i="5"/>
  <c r="BE248" i="5"/>
  <c r="J56" i="4"/>
  <c r="F59" i="4"/>
  <c r="E77" i="4"/>
  <c r="J86" i="4"/>
  <c r="BE100" i="4"/>
  <c r="BE92" i="4"/>
  <c r="BE98" i="4"/>
  <c r="BE103" i="4"/>
  <c r="F59" i="3"/>
  <c r="BE272" i="3"/>
  <c r="E82" i="3"/>
  <c r="BE117" i="3"/>
  <c r="BE143" i="3"/>
  <c r="BE148" i="3"/>
  <c r="BE153" i="3"/>
  <c r="BE168" i="3"/>
  <c r="BE190" i="3"/>
  <c r="BE195" i="3"/>
  <c r="BE203" i="3"/>
  <c r="BE220" i="3"/>
  <c r="BE223" i="3"/>
  <c r="BE246" i="3"/>
  <c r="BE250" i="3"/>
  <c r="BE255" i="3"/>
  <c r="BE260" i="3"/>
  <c r="BE266" i="3"/>
  <c r="J56" i="3"/>
  <c r="J59" i="3"/>
  <c r="BE97" i="3"/>
  <c r="BE102" i="3"/>
  <c r="BE127" i="3"/>
  <c r="BE138" i="3"/>
  <c r="BE182" i="3"/>
  <c r="BE186" i="3"/>
  <c r="BE199" i="3"/>
  <c r="BE207" i="3"/>
  <c r="BE212" i="3"/>
  <c r="BE218" i="3"/>
  <c r="BE228" i="3"/>
  <c r="BE237" i="3"/>
  <c r="BE241" i="3"/>
  <c r="BE107" i="3"/>
  <c r="BE112" i="3"/>
  <c r="BE122" i="3"/>
  <c r="BE132" i="3"/>
  <c r="BE158" i="3"/>
  <c r="BE163" i="3"/>
  <c r="BE173" i="3"/>
  <c r="BE178" i="3"/>
  <c r="BE232" i="3"/>
  <c r="BE268" i="3"/>
  <c r="E50" i="2"/>
  <c r="J59" i="2"/>
  <c r="F85" i="2"/>
  <c r="BE116" i="2"/>
  <c r="BE141" i="2"/>
  <c r="BE186" i="2"/>
  <c r="BE190" i="2"/>
  <c r="BE194" i="2"/>
  <c r="BE198" i="2"/>
  <c r="BE156" i="2"/>
  <c r="BE166" i="2"/>
  <c r="BE171" i="2"/>
  <c r="BE176" i="2"/>
  <c r="BE210" i="2"/>
  <c r="BE214" i="2"/>
  <c r="BE230" i="2"/>
  <c r="J56" i="2"/>
  <c r="BE91" i="2"/>
  <c r="BE101" i="2"/>
  <c r="BE121" i="2"/>
  <c r="BE126" i="2"/>
  <c r="BE136" i="2"/>
  <c r="BE151" i="2"/>
  <c r="BE161" i="2"/>
  <c r="BE181" i="2"/>
  <c r="BE96" i="2"/>
  <c r="BE106" i="2"/>
  <c r="BE111" i="2"/>
  <c r="BE131" i="2"/>
  <c r="BE146" i="2"/>
  <c r="BE202" i="2"/>
  <c r="BE206" i="2"/>
  <c r="BE218" i="2"/>
  <c r="BE222" i="2"/>
  <c r="BE226" i="2"/>
  <c r="BE234" i="2"/>
  <c r="BE238" i="2"/>
  <c r="BE242" i="2"/>
  <c r="F37" i="2"/>
  <c r="BB56" i="1" s="1"/>
  <c r="J36" i="2"/>
  <c r="AW56" i="1" s="1"/>
  <c r="F39" i="2"/>
  <c r="BD56" i="1" s="1"/>
  <c r="F36" i="2"/>
  <c r="BA56" i="1" s="1"/>
  <c r="F38" i="2"/>
  <c r="BC56" i="1" s="1"/>
  <c r="AS54" i="1"/>
  <c r="J36" i="3"/>
  <c r="AW57" i="1"/>
  <c r="F38" i="3"/>
  <c r="BC57" i="1"/>
  <c r="F37" i="3"/>
  <c r="BB57" i="1"/>
  <c r="F39" i="3"/>
  <c r="BD57" i="1"/>
  <c r="F36" i="3"/>
  <c r="BA57" i="1"/>
  <c r="J36" i="4"/>
  <c r="AW58" i="1" s="1"/>
  <c r="F36" i="4"/>
  <c r="BA58" i="1" s="1"/>
  <c r="F38" i="4"/>
  <c r="BC58" i="1" s="1"/>
  <c r="F39" i="4"/>
  <c r="BD58" i="1" s="1"/>
  <c r="F37" i="4"/>
  <c r="BB58" i="1" s="1"/>
  <c r="F37" i="5"/>
  <c r="BB60" i="1"/>
  <c r="J36" i="5"/>
  <c r="AW60" i="1"/>
  <c r="F39" i="5"/>
  <c r="BD60" i="1"/>
  <c r="F36" i="5"/>
  <c r="BA60" i="1" s="1"/>
  <c r="F38" i="5"/>
  <c r="BC60" i="1"/>
  <c r="F36" i="6"/>
  <c r="BA61" i="1" s="1"/>
  <c r="J36" i="6"/>
  <c r="AW61" i="1"/>
  <c r="F39" i="6"/>
  <c r="BD61" i="1" s="1"/>
  <c r="F37" i="6"/>
  <c r="BB61" i="1"/>
  <c r="F38" i="6"/>
  <c r="BC61" i="1" s="1"/>
  <c r="F37" i="7"/>
  <c r="BB62" i="1"/>
  <c r="F38" i="7"/>
  <c r="BC62" i="1"/>
  <c r="F39" i="7"/>
  <c r="BD62" i="1" s="1"/>
  <c r="F36" i="7"/>
  <c r="BA62" i="1"/>
  <c r="J36" i="7"/>
  <c r="AW62" i="1" s="1"/>
  <c r="F37" i="8"/>
  <c r="BB64" i="1"/>
  <c r="F39" i="8"/>
  <c r="BD64" i="1" s="1"/>
  <c r="F36" i="8"/>
  <c r="BA64" i="1"/>
  <c r="F38" i="8"/>
  <c r="BC64" i="1" s="1"/>
  <c r="J36" i="8"/>
  <c r="AW64" i="1"/>
  <c r="F38" i="9"/>
  <c r="BC65" i="1" s="1"/>
  <c r="F39" i="9"/>
  <c r="BD65" i="1"/>
  <c r="J36" i="9"/>
  <c r="AW65" i="1" s="1"/>
  <c r="F36" i="9"/>
  <c r="BA65" i="1"/>
  <c r="F37" i="9"/>
  <c r="BB65" i="1" s="1"/>
  <c r="F36" i="10"/>
  <c r="BA66" i="1"/>
  <c r="F38" i="10"/>
  <c r="BC66" i="1"/>
  <c r="J36" i="10"/>
  <c r="AW66" i="1" s="1"/>
  <c r="F37" i="10"/>
  <c r="BB66" i="1"/>
  <c r="F39" i="10"/>
  <c r="BD66" i="1" s="1"/>
  <c r="F34" i="11"/>
  <c r="BA67" i="1"/>
  <c r="F37" i="11"/>
  <c r="BD67" i="1" s="1"/>
  <c r="F35" i="11"/>
  <c r="BB67" i="1"/>
  <c r="J34" i="11"/>
  <c r="AW67" i="1" s="1"/>
  <c r="F36" i="11"/>
  <c r="BC67" i="1" s="1"/>
  <c r="F37" i="12"/>
  <c r="BD68" i="1" s="1"/>
  <c r="F34" i="12"/>
  <c r="BA68" i="1" s="1"/>
  <c r="F35" i="12"/>
  <c r="BB68" i="1" s="1"/>
  <c r="J34" i="12"/>
  <c r="AW68" i="1" s="1"/>
  <c r="F36" i="12"/>
  <c r="BC68" i="1" s="1"/>
  <c r="BK89" i="2" l="1"/>
  <c r="J89" i="2" s="1"/>
  <c r="J64" i="2" s="1"/>
  <c r="T89" i="2"/>
  <c r="T88" i="2" s="1"/>
  <c r="J93" i="6"/>
  <c r="J65" i="6" s="1"/>
  <c r="BK92" i="6"/>
  <c r="BK90" i="5"/>
  <c r="J90" i="5" s="1"/>
  <c r="J64" i="5" s="1"/>
  <c r="T112" i="12"/>
  <c r="R112" i="12"/>
  <c r="R91" i="12" s="1"/>
  <c r="BK91" i="8"/>
  <c r="J92" i="8"/>
  <c r="J65" i="8" s="1"/>
  <c r="J90" i="7"/>
  <c r="J64" i="7" s="1"/>
  <c r="BK89" i="7"/>
  <c r="J89" i="7" s="1"/>
  <c r="BK192" i="12"/>
  <c r="J192" i="12" s="1"/>
  <c r="J66" i="12" s="1"/>
  <c r="J193" i="12"/>
  <c r="J67" i="12" s="1"/>
  <c r="T91" i="12"/>
  <c r="AU63" i="1"/>
  <c r="AU54" i="1" s="1"/>
  <c r="J94" i="9"/>
  <c r="J65" i="9" s="1"/>
  <c r="BK93" i="9"/>
  <c r="BK112" i="12"/>
  <c r="J112" i="12" s="1"/>
  <c r="J62" i="12" s="1"/>
  <c r="J113" i="12"/>
  <c r="J63" i="12" s="1"/>
  <c r="BK87" i="11"/>
  <c r="J88" i="11"/>
  <c r="J61" i="11" s="1"/>
  <c r="P91" i="12"/>
  <c r="AU68" i="1" s="1"/>
  <c r="R87" i="11"/>
  <c r="R86" i="11" s="1"/>
  <c r="R95" i="3"/>
  <c r="R94" i="3" s="1"/>
  <c r="J93" i="12"/>
  <c r="J61" i="12" s="1"/>
  <c r="BK92" i="12"/>
  <c r="BK95" i="3"/>
  <c r="BK90" i="10"/>
  <c r="J90" i="10"/>
  <c r="J63" i="10"/>
  <c r="BK89" i="5"/>
  <c r="J89" i="5"/>
  <c r="J35" i="2"/>
  <c r="AV56" i="1" s="1"/>
  <c r="AT56" i="1" s="1"/>
  <c r="F35" i="2"/>
  <c r="AZ56" i="1" s="1"/>
  <c r="J35" i="3"/>
  <c r="AV57" i="1" s="1"/>
  <c r="AT57" i="1" s="1"/>
  <c r="F35" i="3"/>
  <c r="AZ57" i="1" s="1"/>
  <c r="J35" i="4"/>
  <c r="AV58" i="1" s="1"/>
  <c r="AT58" i="1" s="1"/>
  <c r="BA55" i="1"/>
  <c r="BC55" i="1"/>
  <c r="AY55" i="1" s="1"/>
  <c r="F35" i="4"/>
  <c r="AZ58" i="1" s="1"/>
  <c r="BB55" i="1"/>
  <c r="AX55" i="1" s="1"/>
  <c r="BD55" i="1"/>
  <c r="J32" i="4"/>
  <c r="AG58" i="1" s="1"/>
  <c r="J35" i="5"/>
  <c r="AV60" i="1" s="1"/>
  <c r="AT60" i="1" s="1"/>
  <c r="F35" i="5"/>
  <c r="AZ60" i="1"/>
  <c r="J32" i="5"/>
  <c r="AG60" i="1" s="1"/>
  <c r="F35" i="6"/>
  <c r="AZ61" i="1"/>
  <c r="J35" i="6"/>
  <c r="AV61" i="1" s="1"/>
  <c r="AT61" i="1" s="1"/>
  <c r="F35" i="7"/>
  <c r="AZ62" i="1" s="1"/>
  <c r="BB59" i="1"/>
  <c r="AX59" i="1"/>
  <c r="BD59" i="1"/>
  <c r="J35" i="7"/>
  <c r="AV62" i="1"/>
  <c r="AT62" i="1"/>
  <c r="BC59" i="1"/>
  <c r="AY59" i="1"/>
  <c r="BA59" i="1"/>
  <c r="AW59" i="1" s="1"/>
  <c r="F35" i="8"/>
  <c r="AZ64" i="1"/>
  <c r="J35" i="8"/>
  <c r="AV64" i="1" s="1"/>
  <c r="AT64" i="1" s="1"/>
  <c r="F35" i="9"/>
  <c r="AZ65" i="1" s="1"/>
  <c r="J35" i="9"/>
  <c r="AV65" i="1"/>
  <c r="AT65" i="1" s="1"/>
  <c r="J35" i="10"/>
  <c r="AV66" i="1"/>
  <c r="AT66" i="1" s="1"/>
  <c r="BC63" i="1"/>
  <c r="AY63" i="1"/>
  <c r="BB63" i="1"/>
  <c r="AX63" i="1" s="1"/>
  <c r="F35" i="10"/>
  <c r="AZ66" i="1"/>
  <c r="BA63" i="1"/>
  <c r="AW63" i="1" s="1"/>
  <c r="BD63" i="1"/>
  <c r="F33" i="11"/>
  <c r="AZ67" i="1" s="1"/>
  <c r="J33" i="11"/>
  <c r="AV67" i="1" s="1"/>
  <c r="AT67" i="1" s="1"/>
  <c r="F33" i="12"/>
  <c r="AZ68" i="1" s="1"/>
  <c r="J33" i="12"/>
  <c r="AV68" i="1" s="1"/>
  <c r="AT68" i="1" s="1"/>
  <c r="BK88" i="2" l="1"/>
  <c r="J88" i="2" s="1"/>
  <c r="J32" i="2" s="1"/>
  <c r="BK91" i="12"/>
  <c r="J91" i="12" s="1"/>
  <c r="J92" i="12"/>
  <c r="J60" i="12" s="1"/>
  <c r="BK86" i="11"/>
  <c r="J86" i="11" s="1"/>
  <c r="J87" i="11"/>
  <c r="J60" i="11" s="1"/>
  <c r="J32" i="7"/>
  <c r="AG62" i="1" s="1"/>
  <c r="AN62" i="1" s="1"/>
  <c r="J63" i="7"/>
  <c r="BK90" i="8"/>
  <c r="J90" i="8" s="1"/>
  <c r="J91" i="8"/>
  <c r="J64" i="8" s="1"/>
  <c r="BK91" i="6"/>
  <c r="J91" i="6" s="1"/>
  <c r="J92" i="6"/>
  <c r="J64" i="6" s="1"/>
  <c r="J95" i="3"/>
  <c r="J64" i="3" s="1"/>
  <c r="BK94" i="3"/>
  <c r="J94" i="3" s="1"/>
  <c r="BK92" i="9"/>
  <c r="J92" i="9" s="1"/>
  <c r="J93" i="9"/>
  <c r="J64" i="9" s="1"/>
  <c r="J41" i="7"/>
  <c r="AN60" i="1"/>
  <c r="J63" i="5"/>
  <c r="AN58" i="1"/>
  <c r="J41" i="5"/>
  <c r="J41" i="4"/>
  <c r="AZ55" i="1"/>
  <c r="AV55" i="1" s="1"/>
  <c r="AW55" i="1"/>
  <c r="AZ59" i="1"/>
  <c r="AV59" i="1" s="1"/>
  <c r="AT59" i="1" s="1"/>
  <c r="AZ63" i="1"/>
  <c r="AV63" i="1" s="1"/>
  <c r="AT63" i="1" s="1"/>
  <c r="J32" i="10"/>
  <c r="AG66" i="1"/>
  <c r="BA54" i="1"/>
  <c r="W30" i="1" s="1"/>
  <c r="BC54" i="1"/>
  <c r="AY54" i="1" s="1"/>
  <c r="BD54" i="1"/>
  <c r="W33" i="1" s="1"/>
  <c r="BB54" i="1"/>
  <c r="AX54" i="1" s="1"/>
  <c r="AG56" i="1" l="1"/>
  <c r="AN56" i="1" s="1"/>
  <c r="J41" i="2"/>
  <c r="J63" i="2"/>
  <c r="J63" i="9"/>
  <c r="J32" i="9"/>
  <c r="J63" i="6"/>
  <c r="J32" i="6"/>
  <c r="J59" i="11"/>
  <c r="J30" i="11"/>
  <c r="J32" i="3"/>
  <c r="J63" i="3"/>
  <c r="J63" i="8"/>
  <c r="J32" i="8"/>
  <c r="J59" i="12"/>
  <c r="J30" i="12"/>
  <c r="J41" i="10"/>
  <c r="AN66" i="1"/>
  <c r="AT55" i="1"/>
  <c r="AW54" i="1"/>
  <c r="AK30" i="1" s="1"/>
  <c r="W31" i="1"/>
  <c r="W32" i="1"/>
  <c r="AZ54" i="1"/>
  <c r="W29" i="1" s="1"/>
  <c r="AG61" i="1" l="1"/>
  <c r="J41" i="6"/>
  <c r="AG57" i="1"/>
  <c r="J41" i="3"/>
  <c r="AG68" i="1"/>
  <c r="AN68" i="1" s="1"/>
  <c r="J39" i="12"/>
  <c r="AG64" i="1"/>
  <c r="J41" i="8"/>
  <c r="AG67" i="1"/>
  <c r="AN67" i="1" s="1"/>
  <c r="J39" i="11"/>
  <c r="AG65" i="1"/>
  <c r="AN65" i="1" s="1"/>
  <c r="J41" i="9"/>
  <c r="AV54" i="1"/>
  <c r="AK29" i="1" s="1"/>
  <c r="AN64" i="1" l="1"/>
  <c r="AG63" i="1"/>
  <c r="AN63" i="1" s="1"/>
  <c r="AN57" i="1"/>
  <c r="AG55" i="1"/>
  <c r="AN61" i="1"/>
  <c r="AG59" i="1"/>
  <c r="AN59" i="1" s="1"/>
  <c r="AT54" i="1"/>
  <c r="AG54" i="1" l="1"/>
  <c r="AN55" i="1"/>
  <c r="AK26" i="1" l="1"/>
  <c r="AK35" i="1" s="1"/>
  <c r="AN54" i="1"/>
</calcChain>
</file>

<file path=xl/sharedStrings.xml><?xml version="1.0" encoding="utf-8"?>
<sst xmlns="http://schemas.openxmlformats.org/spreadsheetml/2006/main" count="18356" uniqueCount="1993">
  <si>
    <t>Export Komplet</t>
  </si>
  <si>
    <t>VZ</t>
  </si>
  <si>
    <t>2.0</t>
  </si>
  <si>
    <t/>
  </si>
  <si>
    <t>False</t>
  </si>
  <si>
    <t>{3d02e57f-1c57-40bb-a3ba-dc4801ddd7c7}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</si>
  <si>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</si>
  <si>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</si>
  <si>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</si>
  <si>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</si>
  <si>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</si>
  <si>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</si>
  <si>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</si>
  <si>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</si>
  <si>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</si>
  <si>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2021_27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</si>
  <si>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</si>
  <si>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</si>
  <si>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Nový Bydžov - rekonstrukce ul. Metličanská II. a III. etapa A (vlevo ve směru staničení)</t>
  </si>
  <si>
    <t>KSO:</t>
  </si>
  <si>
    <t>822</t>
  </si>
  <si>
    <t>CC-CZ:</t>
  </si>
  <si>
    <t>2</t>
  </si>
  <si>
    <t>Místo:</t>
  </si>
  <si>
    <t>Nový Bydžov</t>
  </si>
  <si>
    <t>Datum:</t>
  </si>
  <si>
    <t>4. 10. 2021</t>
  </si>
  <si>
    <t>CZ-CPV:</t>
  </si>
  <si>
    <t>45000000-7</t>
  </si>
  <si>
    <t>CZ-CPA:</t>
  </si>
  <si>
    <t>42</t>
  </si>
  <si>
    <t>Zadavatel:</t>
  </si>
  <si>
    <t>IČ:</t>
  </si>
  <si>
    <t>00269247</t>
  </si>
  <si>
    <t>Město Nový Bydžov</t>
  </si>
  <si>
    <t>DIČ:</t>
  </si>
  <si>
    <t>CZ00269247</t>
  </si>
  <si>
    <t>Uchazeč:</t>
  </si>
  <si>
    <t>Vyplň údaj</t>
  </si>
  <si>
    <t>Projektant:</t>
  </si>
  <si>
    <t>27476049</t>
  </si>
  <si>
    <t>VIAPROJEKT s.r.o.</t>
  </si>
  <si>
    <t>CZ27476049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</si>
  <si>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</si>
  <si>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</si>
  <si>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</si>
  <si>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</si>
  <si>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</si>
  <si>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</si>
  <si>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</si>
  <si>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</si>
  <si>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</si>
  <si>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</si>
  <si>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</si>
  <si>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</si>
  <si>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</si>
  <si>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</si>
  <si>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</si>
  <si>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</si>
  <si>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</si>
  <si>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</si>
  <si>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</si>
  <si>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</si>
  <si>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</si>
  <si>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</si>
  <si>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</si>
  <si>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</si>
  <si>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</si>
  <si>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</si>
  <si>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</si>
  <si>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</si>
  <si>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</si>
  <si>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</si>
  <si>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</si>
  <si>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</si>
  <si>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</si>
  <si>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</si>
  <si>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</si>
  <si>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</si>
  <si>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</si>
  <si>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</si>
  <si>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</si>
  <si>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</si>
  <si>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</si>
  <si>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</si>
  <si>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</si>
  <si>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2021_27_01</t>
  </si>
  <si>
    <t>SO 101 Zpevněné plochy - Komunikace pro pěší - Uznatelné náklady</t>
  </si>
  <si>
    <t>STA</t>
  </si>
  <si>
    <t>1</t>
  </si>
  <si>
    <t>{3dd43962-a733-48e0-8ced-cc58218b0657}</t>
  </si>
  <si>
    <t>2021_27_01_a</t>
  </si>
  <si>
    <t>a - příprava území</t>
  </si>
  <si>
    <t>Soupis</t>
  </si>
  <si>
    <t>{da9b50e4-1522-4686-9b08-39f188bbaf7c}</t>
  </si>
  <si>
    <t>2021_27_01_b</t>
  </si>
  <si>
    <t>b - návrh</t>
  </si>
  <si>
    <t>{a470e40c-e1ac-4db1-b4c3-4e5faaaed708}</t>
  </si>
  <si>
    <t>2021_27_01_c</t>
  </si>
  <si>
    <t>B - Vedlejší a ostatní náklady</t>
  </si>
  <si>
    <t>{f649b7e9-e435-4d10-9a20-1a2b545fa3f6}</t>
  </si>
  <si>
    <t>2021_27_02</t>
  </si>
  <si>
    <t>SO 101 Zpevněné plochy - Jízdní pruh pro cyklisty - Uznatelné náklady</t>
  </si>
  <si>
    <t>{8c9012e7-daf4-4174-ad48-90ee804ed458}</t>
  </si>
  <si>
    <t>2021_27_02_a</t>
  </si>
  <si>
    <t>{19875c48-f6d9-4455-a145-8f0a5d2a8acf}</t>
  </si>
  <si>
    <t>2021_27_02_b</t>
  </si>
  <si>
    <t>{bc3a2032-dbaa-4fec-93be-b1c79fa3f236}</t>
  </si>
  <si>
    <t>2021_27_02_c</t>
  </si>
  <si>
    <t>{d9fa3055-4a4c-426f-a9f0-0b82116109c2}</t>
  </si>
  <si>
    <t>2021_27_03</t>
  </si>
  <si>
    <t>SO 101 Zpevněné plochy - Neuznatelné náklady</t>
  </si>
  <si>
    <t>{02a723a9-b0b6-479e-a520-a1539ec3b81b}</t>
  </si>
  <si>
    <t>2021_27_03_a</t>
  </si>
  <si>
    <t>{a83503a3-6482-4bd5-984f-20e7c62b251d}</t>
  </si>
  <si>
    <t>2021_27_03_b</t>
  </si>
  <si>
    <t>{db918048-20c3-4763-a431-940f97a4bb6d}</t>
  </si>
  <si>
    <t>2021_27_03_c</t>
  </si>
  <si>
    <t>{a3dac155-0479-4a2f-8ec8-65ac69ca4277}</t>
  </si>
  <si>
    <t>2021_27_04</t>
  </si>
  <si>
    <t>SO 101 Zpěvněné plochy - odvodnění - Uznatelné náklady</t>
  </si>
  <si>
    <t>{e4586e39-82c9-4937-b16c-6799680b6c21}</t>
  </si>
  <si>
    <t>2021_27_05</t>
  </si>
  <si>
    <t>SO 401 Přeložka vedení CETIN a.s.</t>
  </si>
  <si>
    <t>{4c9e93d3-aeb3-499c-b716-ca213a524c01}</t>
  </si>
  <si>
    <t>KRYCÍ LIST SOUPISU PRACÍ</t>
  </si>
  <si>
    <t>Objekt:</t>
  </si>
  <si>
    <t>2021_27_01 - SO 101 Zpevněné plochy - Komunikace pro pěší - Uznatelné náklady</t>
  </si>
  <si>
    <t>Soupis:</t>
  </si>
  <si>
    <t>2021_27_01_a - a - příprava území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</si>
  <si>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</si>
  <si>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</si>
  <si>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</si>
  <si>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</si>
  <si>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</si>
  <si>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</si>
  <si>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</si>
  <si>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</si>
  <si>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</si>
  <si>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</si>
  <si>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</si>
  <si>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</si>
  <si>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</si>
  <si>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</si>
  <si>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</si>
  <si>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</si>
  <si>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</si>
  <si>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</si>
  <si>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</si>
  <si>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</si>
  <si>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</si>
  <si>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</si>
  <si>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</si>
  <si>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</si>
  <si>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</si>
  <si>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113106142</t>
  </si>
  <si>
    <t>Rozebrání dlažeb z betonových nebo kamenných dlaždic komunikací pro pěší strojně pl přes 50 m2</t>
  </si>
  <si>
    <t>m2</t>
  </si>
  <si>
    <t>4</t>
  </si>
  <si>
    <t>1915105727</t>
  </si>
  <si>
    <t>Online PSC</t>
  </si>
  <si>
    <t>https://podminky.urs.cz/item/CS_URS_2021_01/113106142</t>
  </si>
  <si>
    <t>P</t>
  </si>
  <si>
    <t>Poznámka k položce:_x000D_
demolice chodníku-kryt betonová dlažba 30/30, viz. příloha D.1.1.1. a D.1.1.2.</t>
  </si>
  <si>
    <t>VV</t>
  </si>
  <si>
    <t>68</t>
  </si>
  <si>
    <t>Součet</t>
  </si>
  <si>
    <t>-739479596</t>
  </si>
  <si>
    <t>Poznámka k položce:_x000D_
demolice chodníku-kryt betonová dlažba 50/50, viz. příloha D.1.1.1. a D.1.1.2.</t>
  </si>
  <si>
    <t>38+51+71</t>
  </si>
  <si>
    <t>3</t>
  </si>
  <si>
    <t>113106185</t>
  </si>
  <si>
    <t>Rozebrání dlažeb vozovek z drobných kostek s ložem z kameniva strojně pl do 50 m2</t>
  </si>
  <si>
    <t>-832455623</t>
  </si>
  <si>
    <t>https://podminky.urs.cz/item/CS_URS_2021_01/113106185</t>
  </si>
  <si>
    <t>Poznámka k položce:_x000D_
demolice vjezdu-kryt žulové kostky 100/100, viz. příloha D.1.1.1. a D.1.1.2.</t>
  </si>
  <si>
    <t>10</t>
  </si>
  <si>
    <t>113106191</t>
  </si>
  <si>
    <t>Rozebrání vozovek ze silničních dílců se spárami zalitými živicí strojně pl do 50 m2</t>
  </si>
  <si>
    <t>-1809155623</t>
  </si>
  <si>
    <t>https://podminky.urs.cz/item/CS_URS_2021_01/113106191</t>
  </si>
  <si>
    <t>Poznámka k položce:_x000D_
demolice vjezdu-kryt betonové panely, viz. příloha D.1.1.1. a D.1.1.2.</t>
  </si>
  <si>
    <t>5</t>
  </si>
  <si>
    <t>113107162</t>
  </si>
  <si>
    <t>Odstranění podkladu z kameniva drceného tl 200 mm strojně pl přes 50 do 200 m2</t>
  </si>
  <si>
    <t>-316916581</t>
  </si>
  <si>
    <t>https://podminky.urs.cz/item/CS_URS_2021_01/113107162</t>
  </si>
  <si>
    <t>Poznámka k položce:_x000D_
demolice chodníku-krytbetonová dlažba 30/30, viz. příloha D.1.1.1. a D.1.1.2.</t>
  </si>
  <si>
    <t>6</t>
  </si>
  <si>
    <t>1480559419</t>
  </si>
  <si>
    <t>Poznámka k položce:_x000D_
demolice vjezdu, kryt kamenivo (R-materiál), viz. příloha D.1.1.1. a D.1.1.2.</t>
  </si>
  <si>
    <t>15+16+18+9</t>
  </si>
  <si>
    <t>7</t>
  </si>
  <si>
    <t>1833766110</t>
  </si>
  <si>
    <t>Poznámka k položce:_x000D_
demolice vjezdu a zpevněné plochy-kryt beton, viz. příloha D.1.1.1. a D.1.1.2.</t>
  </si>
  <si>
    <t>8</t>
  </si>
  <si>
    <t>113107322</t>
  </si>
  <si>
    <t>Odstranění podkladu z kameniva drceného tl 200 mm strojně pl do 50 m2</t>
  </si>
  <si>
    <t>1645327096</t>
  </si>
  <si>
    <t>https://podminky.urs.cz/item/CS_URS_2021_01/113107322</t>
  </si>
  <si>
    <t>12+12+14+3</t>
  </si>
  <si>
    <t>9</t>
  </si>
  <si>
    <t>-155735</t>
  </si>
  <si>
    <t>Poznámka k položce:_x000D_
demolice vjezdu-kryt žulová dlažba 100/100, viz. příloha D.1.1.1. a D.1.1.2.</t>
  </si>
  <si>
    <t>113107323</t>
  </si>
  <si>
    <t>Odstranění podkladu z kameniva drceného tl 300 mm strojně pl do 50 m2</t>
  </si>
  <si>
    <t>-2041800494</t>
  </si>
  <si>
    <t>https://podminky.urs.cz/item/CS_URS_2021_01/113107323</t>
  </si>
  <si>
    <t>Poznámka k položce:_x000D_
demolice komunikace-kryt kamenivo, viz. příloha D.1.1.1. a D.1.1.2.</t>
  </si>
  <si>
    <t>11</t>
  </si>
  <si>
    <t>573110981</t>
  </si>
  <si>
    <t>12</t>
  </si>
  <si>
    <t>113107324</t>
  </si>
  <si>
    <t>Odstranění podkladu z kameniva drceného tl 400 mm strojně pl do 50 m2</t>
  </si>
  <si>
    <t>1908795013</t>
  </si>
  <si>
    <t>https://podminky.urs.cz/item/CS_URS_2021_01/113107324</t>
  </si>
  <si>
    <t>Poznámka k položce:_x000D_
demolice komunikace-kryt živice, viz. příloha D.1.1.1. a D.1.1.2.</t>
  </si>
  <si>
    <t>2,5+0,5+1</t>
  </si>
  <si>
    <t>13</t>
  </si>
  <si>
    <t>113107331</t>
  </si>
  <si>
    <t>Odstranění podkladu z betonu prostého tl 150 mm strojně pl do 50 m2</t>
  </si>
  <si>
    <t>-1696216166</t>
  </si>
  <si>
    <t>https://podminky.urs.cz/item/CS_URS_2021_01/113107331</t>
  </si>
  <si>
    <t>14</t>
  </si>
  <si>
    <t>113107343</t>
  </si>
  <si>
    <t>Odstranění podkladu živičného tl 150 mm strojně pl do 50 m2</t>
  </si>
  <si>
    <t>214295</t>
  </si>
  <si>
    <t>https://podminky.urs.cz/item/CS_URS_2021_01/113107343</t>
  </si>
  <si>
    <t>113202111</t>
  </si>
  <si>
    <t>Vytrhání obrub krajníků obrubníků stojatých</t>
  </si>
  <si>
    <t>m</t>
  </si>
  <si>
    <t>2059980962</t>
  </si>
  <si>
    <t>https://podminky.urs.cz/item/CS_URS_2021_01/113202111</t>
  </si>
  <si>
    <t>Poznámka k položce:_x000D_
betonový obrubník, viz. příloha D.1.1.1. a D.1.1.2.</t>
  </si>
  <si>
    <t>2,6+2,6+2,6+2,6+2,8+2,8+3</t>
  </si>
  <si>
    <t>16</t>
  </si>
  <si>
    <t>113204111</t>
  </si>
  <si>
    <t>Vytrhání obrub záhonových</t>
  </si>
  <si>
    <t>-1076123472</t>
  </si>
  <si>
    <t>https://podminky.urs.cz/item/CS_URS_2021_01/113204111</t>
  </si>
  <si>
    <t>52+6</t>
  </si>
  <si>
    <t>17</t>
  </si>
  <si>
    <t>121151103</t>
  </si>
  <si>
    <t>Sejmutí ornice plochy do 100 m2 tl vrstvy do 200 mm strojně</t>
  </si>
  <si>
    <t>-1854851897</t>
  </si>
  <si>
    <t>https://podminky.urs.cz/item/CS_URS_2021_01/121151103</t>
  </si>
  <si>
    <t>Poznámka k položce:_x000D_
sejmutí ornice v tl. 15 cm, viz. příloha D.1.1.1. a D.1.1.2.</t>
  </si>
  <si>
    <t>22,5+2,9+31+83,6+45,7+21,2+31,3+24,4+108,4+23+3</t>
  </si>
  <si>
    <t>18</t>
  </si>
  <si>
    <t>162351103</t>
  </si>
  <si>
    <t>Vodorovné přemístění do 500 m výkopku/sypaniny z horniny třídy těžitelnosti I, skupiny 1 až 3</t>
  </si>
  <si>
    <t>m3</t>
  </si>
  <si>
    <t>-1019688629</t>
  </si>
  <si>
    <t>https://podminky.urs.cz/item/CS_URS_2021_01/162351103</t>
  </si>
  <si>
    <t>Poznámka k položce:_x000D_
sejmutá ornice, odvoz na meziskládku, zpětně se použije, viz. příloha D.1.1.1. a D.1.1.2.</t>
  </si>
  <si>
    <t>(22,5+2,9+31+83,6+45,7+21,2+31,3+24,4+108,4+23+3)*0,15</t>
  </si>
  <si>
    <t>19</t>
  </si>
  <si>
    <t>172</t>
  </si>
  <si>
    <t>Odstranění dřevěného sloupu</t>
  </si>
  <si>
    <t>kus</t>
  </si>
  <si>
    <t>-1367780750</t>
  </si>
  <si>
    <t>Poznámka k položce:_x000D_
demontáž včetně základu+doprava+poplatek za uložení na skládku, viz. příloha D.1.1.1. a D.1.1.2.</t>
  </si>
  <si>
    <t>997</t>
  </si>
  <si>
    <t>Přesun sutě</t>
  </si>
  <si>
    <t>20</t>
  </si>
  <si>
    <t>997221551</t>
  </si>
  <si>
    <t>Vodorovná doprava suti ze sypkých materiálů do 1 km</t>
  </si>
  <si>
    <t>t</t>
  </si>
  <si>
    <t>1248651439</t>
  </si>
  <si>
    <t>https://podminky.urs.cz/item/CS_URS_2021_01/997221551</t>
  </si>
  <si>
    <t>"živice" 4*0,316</t>
  </si>
  <si>
    <t>-1850651601</t>
  </si>
  <si>
    <t>"suť" (4*0,58)+(1*0,44)+(68*0,29)+(160*0,29)+(41*0,29)+(10*0,44)+(10*0,29)+(41*0,325)+(58*0,29)</t>
  </si>
  <si>
    <t>22</t>
  </si>
  <si>
    <t>997221559</t>
  </si>
  <si>
    <t>Příplatek ZKD 1 km u vodorovné dopravy suti ze sypkých materiálů</t>
  </si>
  <si>
    <t>-1031301827</t>
  </si>
  <si>
    <t>https://podminky.urs.cz/item/CS_URS_2021_01/997221559</t>
  </si>
  <si>
    <t>"živice+příplatek za dalších 9 km" (4*0,316)*9</t>
  </si>
  <si>
    <t>23</t>
  </si>
  <si>
    <t>1299409261</t>
  </si>
  <si>
    <t>"suť+příplatek za dalších 9 km" 118,215*9</t>
  </si>
  <si>
    <t>24</t>
  </si>
  <si>
    <t>997221571</t>
  </si>
  <si>
    <t>Vodorovná doprava vybouraných hmot do 1 km</t>
  </si>
  <si>
    <t>-557712856</t>
  </si>
  <si>
    <t>https://podminky.urs.cz/item/CS_URS_2021_01/997221571</t>
  </si>
  <si>
    <t>"vybourané hmoty" (10*0,408)+(10*0,32)+(19*0,205)+(58*0,04)+(68*0,255)+(160*0,255)</t>
  </si>
  <si>
    <t>25</t>
  </si>
  <si>
    <t>997221579</t>
  </si>
  <si>
    <t>Příplatek ZKD 1 km u vodorovné dopravy vybouraných hmot</t>
  </si>
  <si>
    <t>-1069353230</t>
  </si>
  <si>
    <t>https://podminky.urs.cz/item/CS_URS_2021_01/997221579</t>
  </si>
  <si>
    <t>"vybourané hmoty+příplatek za dalších 9 km" 71,635*9</t>
  </si>
  <si>
    <t>26</t>
  </si>
  <si>
    <t>997221611</t>
  </si>
  <si>
    <t>Nakládání suti na dopravní prostředky pro vodorovnou dopravu</t>
  </si>
  <si>
    <t>1628352981</t>
  </si>
  <si>
    <t>https://podminky.urs.cz/item/CS_URS_2021_01/997221611</t>
  </si>
  <si>
    <t>27</t>
  </si>
  <si>
    <t>-726616762</t>
  </si>
  <si>
    <t>"suť" (4*0,58)+(1*0,44)+(68,0*0,29)+(160,0*0,29)+(41*0,29)+(10*0,44)+(10*0,29)+(41*0,325)+(58*0,29)</t>
  </si>
  <si>
    <t>28</t>
  </si>
  <si>
    <t>997221612</t>
  </si>
  <si>
    <t>Nakládání vybouraných hmot na dopravní prostředky pro vodorovnou dopravu</t>
  </si>
  <si>
    <t>-823419414</t>
  </si>
  <si>
    <t>https://podminky.urs.cz/item/CS_URS_2021_01/997221612</t>
  </si>
  <si>
    <t>"vybourané hmoty" (10*0,408)+(10*0,320)+(19*0,205)+(58*0,04)+(68*0,255)+(160*0,255)</t>
  </si>
  <si>
    <t>29</t>
  </si>
  <si>
    <t>997221615</t>
  </si>
  <si>
    <t>Poplatek za uložení na skládce (skládkovné) stavebního odpadu betonového kód odpadu 17 01 01</t>
  </si>
  <si>
    <t>-1578741160</t>
  </si>
  <si>
    <t>https://podminky.urs.cz/item/CS_URS_2021_01/997221615</t>
  </si>
  <si>
    <t>"suť" (41*0,325)</t>
  </si>
  <si>
    <t>30</t>
  </si>
  <si>
    <t>-749484905</t>
  </si>
  <si>
    <t>"vybourané hmoty" (19*0,205)+(58*0,04)+(68*0,255)+(160*0,255)</t>
  </si>
  <si>
    <t>31</t>
  </si>
  <si>
    <t>997221625</t>
  </si>
  <si>
    <t>Poplatek za uložení na skládce (skládkovné) stavebního odpadu železobetonového kód odpadu 17 01 01</t>
  </si>
  <si>
    <t>-454667467</t>
  </si>
  <si>
    <t>https://podminky.urs.cz/item/CS_URS_2021_01/997221625</t>
  </si>
  <si>
    <t>"vybourané hmoty-panely" (10*0,408)</t>
  </si>
  <si>
    <t>32</t>
  </si>
  <si>
    <t>997221645</t>
  </si>
  <si>
    <t>Poplatek za uložení na skládce (skládkovné) odpadu asfaltového bez dehtu kód odpadu 17 03 02</t>
  </si>
  <si>
    <t>-1734131531</t>
  </si>
  <si>
    <t>https://podminky.urs.cz/item/CS_URS_2021_01/997221645</t>
  </si>
  <si>
    <t>"živice" (4*0,316)</t>
  </si>
  <si>
    <t>33</t>
  </si>
  <si>
    <t>997221655</t>
  </si>
  <si>
    <t>Poplatek za uložení na skládce (skládkovné) zeminy a kamení kód odpadu 17 05 04</t>
  </si>
  <si>
    <t>-1540086316</t>
  </si>
  <si>
    <t>https://podminky.urs.cz/item/CS_URS_2021_01/997221655</t>
  </si>
  <si>
    <t>"suť" (4*0,58)+(1*0,44)+(68*0,29)+(160*0,29)+(41*0,29)+(10*0,44)+(10*0,29)+(58*0,29)</t>
  </si>
  <si>
    <t>34</t>
  </si>
  <si>
    <t>-1953215158</t>
  </si>
  <si>
    <t>"vybourané hmoty" (10*0,32)</t>
  </si>
  <si>
    <t>2021_27_01_b - b - návrh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</si>
  <si>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</si>
  <si>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</si>
  <si>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</si>
  <si>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</si>
  <si>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</si>
  <si>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</si>
  <si>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</si>
  <si>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>122251104</t>
  </si>
  <si>
    <t>Odkopávky a prokopávky nezapažené v hornině třídy těžitelnosti I, skupiny 3 objem do 500 m3 strojně</t>
  </si>
  <si>
    <t>-1615842245</t>
  </si>
  <si>
    <t>https://podminky.urs.cz/item/CS_URS_2021_01/122251104</t>
  </si>
  <si>
    <t>Poznámka k položce:_x000D_
výkop, viz. příloha D.1.1.9.</t>
  </si>
  <si>
    <t>283</t>
  </si>
  <si>
    <t>132251101</t>
  </si>
  <si>
    <t>Hloubení rýh nezapažených š do 800 mm v hornině třídy těžitelnosti I, skupiny 3 objem do 20 m3 strojně</t>
  </si>
  <si>
    <t>1709218557</t>
  </si>
  <si>
    <t>https://podminky.urs.cz/item/CS_URS_2021_01/132251101</t>
  </si>
  <si>
    <t>Poznámka k položce:_x000D_
sondy, viz. příloha D.1.1.1.</t>
  </si>
  <si>
    <t>139001101</t>
  </si>
  <si>
    <t>Příplatek za ztížení vykopávky v blízkosti podzemního vedení</t>
  </si>
  <si>
    <t>1215343921</t>
  </si>
  <si>
    <t>https://podminky.urs.cz/item/CS_URS_2021_01/139001101</t>
  </si>
  <si>
    <t>Poznámka k položce:_x000D_
výkop, 10% z celkové kubatury, viz. příloha D.1.1.9.</t>
  </si>
  <si>
    <t>283*0,1</t>
  </si>
  <si>
    <t>273442247</t>
  </si>
  <si>
    <t>162751117</t>
  </si>
  <si>
    <t>Vodorovné přemístění do 10000 m výkopku/sypaniny z horniny třídy těžitelnosti I, skupiny 1 až 3</t>
  </si>
  <si>
    <t>532229104</t>
  </si>
  <si>
    <t>https://podminky.urs.cz/item/CS_URS_2021_01/162751117</t>
  </si>
  <si>
    <t>171201221</t>
  </si>
  <si>
    <t>-1864781700</t>
  </si>
  <si>
    <t>https://podminky.urs.cz/item/CS_URS_2021_01/171201221</t>
  </si>
  <si>
    <t>283*1,8</t>
  </si>
  <si>
    <t>171251201</t>
  </si>
  <si>
    <t>Uložení sypaniny na skládky nebo meziskládky</t>
  </si>
  <si>
    <t>1969821199</t>
  </si>
  <si>
    <t>https://podminky.urs.cz/item/CS_URS_2021_01/171251201</t>
  </si>
  <si>
    <t>181951112</t>
  </si>
  <si>
    <t>Úprava pláně v hornině třídy těžitelnosti I, skupiny 1 až 3 se zhutněním strojně</t>
  </si>
  <si>
    <t>758769454</t>
  </si>
  <si>
    <t>https://podminky.urs.cz/item/CS_URS_2021_01/181951112</t>
  </si>
  <si>
    <t>Poznámka k položce:_x000D_
zpevněné plochy, viz. příloha D.1.1.1., D.1.1.3, D.1.1.4</t>
  </si>
  <si>
    <t>149+673</t>
  </si>
  <si>
    <t>Svislé a kompletní konstrukce</t>
  </si>
  <si>
    <t>339921132</t>
  </si>
  <si>
    <t>Osazování betonových palisád do betonového základu v řadě výšky prvku přes 0,5 do 1 m</t>
  </si>
  <si>
    <t>657075388</t>
  </si>
  <si>
    <t>https://podminky.urs.cz/item/CS_URS_2021_01/339921132</t>
  </si>
  <si>
    <t>Poznámka k položce:_x000D_
viz. příloha D.1.1.1., D.1.1.3, D.1.1.7.</t>
  </si>
  <si>
    <t>36,5+0,5+37,5+12,5</t>
  </si>
  <si>
    <t>M</t>
  </si>
  <si>
    <t>59228408</t>
  </si>
  <si>
    <t>palisáda betonová tyčová hranatá přírodní 110x110x600mm</t>
  </si>
  <si>
    <t>1831712571</t>
  </si>
  <si>
    <t>Poznámka k položce:_x000D_
+ztratné, viz. příloha D.1.1.1., D.1.1.3, D.1.1.4., D.1.1.7.</t>
  </si>
  <si>
    <t>(87/0,11)*1,01</t>
  </si>
  <si>
    <t>Komunikace pozemní</t>
  </si>
  <si>
    <t>564851111</t>
  </si>
  <si>
    <t>Podklad ze štěrkodrtě ŠD tl 150 mm</t>
  </si>
  <si>
    <t>-656470847</t>
  </si>
  <si>
    <t>https://podminky.urs.cz/item/CS_URS_2021_01/564851111</t>
  </si>
  <si>
    <t>Poznámka k položce:_x000D_
komunikace pro pěší pojízdná, ŠD fr. 0-32, viz. příloha D.1.1.1., D.1.1.3.,D.1.1.4., D.1.1.6., D.1.1.10., D.1.1.11.</t>
  </si>
  <si>
    <t>9,2+10,4+9,1+12+11,8+11,1+11,1+12+11,1+10,3+10,3+11,2+11,2+8,2</t>
  </si>
  <si>
    <t>564871111</t>
  </si>
  <si>
    <t>Podklad ze štěrkodrtě ŠD tl 250 mm</t>
  </si>
  <si>
    <t>-1179481928</t>
  </si>
  <si>
    <t>https://podminky.urs.cz/item/CS_URS_2021_01/564871111</t>
  </si>
  <si>
    <t>Poznámka k položce:_x000D_
komunikace pro pěší, ŠD fr. 0/32, viz. příloha D.1.1.1., D.1.1.3., D.1.1.4., D.1.1.6., D.1.1.10., D.1.1.11.</t>
  </si>
  <si>
    <t>70+25,3+11+23,3+50,6+79,2+77,5+26,2+26,5+35,5+46,6+19,5+44,2+78,7+31,4+27,5</t>
  </si>
  <si>
    <t>1697862780</t>
  </si>
  <si>
    <t>Poznámka k položce:_x000D_
úprava podloží u chodníku a chodníku pojízdného, ŠD fr. 0/63 (C), viz. příloha D.1.1.1., D.1.1.3., D.1.1.4, D.1.1.6., D.1.1.10.</t>
  </si>
  <si>
    <t>567122114</t>
  </si>
  <si>
    <t>Podklad ze směsi stmelené cementem SC C 8/10 (KSC I) tl 150 mm</t>
  </si>
  <si>
    <t>1375128977</t>
  </si>
  <si>
    <t>https://podminky.urs.cz/item/CS_URS_2021_01/567122114</t>
  </si>
  <si>
    <t>Poznámka k položce:_x000D_
komunikace pro pěší pojízdná, viz. příloha D.1.1.1., D.1.1.3., D.1.1.4., D.1.1.6.</t>
  </si>
  <si>
    <t>571908111</t>
  </si>
  <si>
    <t>Kryt vymývaným dekoračním kamenivem (kačírkem) tl 200 mm</t>
  </si>
  <si>
    <t>1723216004</t>
  </si>
  <si>
    <t>https://podminky.urs.cz/item/CS_URS_2021_01/571908111</t>
  </si>
  <si>
    <t>Poznámka k položce:_x000D_
kačírek, fr. 16/32, viz. příloha D.1.1.1., D.1.1.3., D.1.1.4</t>
  </si>
  <si>
    <t>596211222</t>
  </si>
  <si>
    <t>Kladení zámkové dlažby komunikací pro pěší tl 80 mm skupiny B pl do 300 m2</t>
  </si>
  <si>
    <t>158126378</t>
  </si>
  <si>
    <t>https://podminky.urs.cz/item/CS_URS_2021_01/596211222</t>
  </si>
  <si>
    <t>Poznámka k položce:_x000D_
komunikace pro pěší pojízdná, viz. příloha D.1.1.1., D.1.1.3., D.1.1.4., D.1.1.6., D.1.1.10., D.1.1.11.</t>
  </si>
  <si>
    <t>59245020</t>
  </si>
  <si>
    <t>dlažba tvar obdélník betonová 200x100x80mm přírodní</t>
  </si>
  <si>
    <t>295730015</t>
  </si>
  <si>
    <t>Poznámka k položce:_x000D_
komunikace pro pěší pojízdná+ztratné, viz. příloha D.1.1.1., D.1.1.3., D.1.1.4., D.1.1.6., D.1.1.10., D.1.1.11.</t>
  </si>
  <si>
    <t>(149-29,48-14,74)*1,02</t>
  </si>
  <si>
    <t>59245226</t>
  </si>
  <si>
    <t>dlažba tvar obdélník betonová pro nevidomé 200x100x80mm barevná</t>
  </si>
  <si>
    <t>-2138601976</t>
  </si>
  <si>
    <t>Poznámka k položce:_x000D_
komunikace pro pěší pojízdná, varovný pás, barva červená+ztratné, viz. příloha D.1.1.1., D.1.1.3., D.1.1.4., D.1.1.11.</t>
  </si>
  <si>
    <t>((4,6+5+4,5+6+5,9+5+5,2+6+5,8+5+5+5,6+5,9+4,2)*0,4)*1,03</t>
  </si>
  <si>
    <t>593453</t>
  </si>
  <si>
    <t>betonová rovná dlažba 200/200/80, bez zkosených hran, barva přírodní</t>
  </si>
  <si>
    <t>1781509849</t>
  </si>
  <si>
    <t>Poznámka k položce:_x000D_
ohraničení varovného pásu u komunikace pro pěší pojízdné+ztratné, viz. příloha D.1.1.1., D.1.1.3., D.1.1.4., D.1.1.11.</t>
  </si>
  <si>
    <t>(4,6+5+4,5+6+5,9+5+5,2+6+5,8+5+5+5,6+5,9+4,2)*0,2*1,03</t>
  </si>
  <si>
    <t>596211223</t>
  </si>
  <si>
    <t>Kladení zámkové dlažby komunikací pro pěší tl 80 mm skupiny B pl přes 300 m2</t>
  </si>
  <si>
    <t>-91229719</t>
  </si>
  <si>
    <t>https://podminky.urs.cz/item/CS_URS_2021_01/596211223</t>
  </si>
  <si>
    <t>Poznámka k položce:_x000D_
komunikace pro pěší, viz. příloha D.1.1.1., D.1.1.3., D.1.1.4., D.1.1.6., D.1.1.10., D.1.1.11.</t>
  </si>
  <si>
    <t>564124093</t>
  </si>
  <si>
    <t>(673-13,96-9,26)*1,01</t>
  </si>
  <si>
    <t>-2138426806</t>
  </si>
  <si>
    <t xml:space="preserve">Poznámka k položce:_x000D_
komunikace pro pěší, varovný pás, barva červená+ztratné, viz. příloha D.1.1.1., D.1.1.3., D.1.1.4., D.1.1.6., D.1.1.10., D.1.1.11. </t>
  </si>
  <si>
    <t>((1,5+1,2+1,2+1,1)+(0,32*28))*1,03</t>
  </si>
  <si>
    <t>-1146336317</t>
  </si>
  <si>
    <t>Poznámka k položce:_x000D_
ohraničení varovného pásu u komunikace pro pěší+ztratné, viz. příloha D.1.1.1., D.1.1.3., D.1.1.4., D.1.1.6., D.1.1.10., D.1.1.11.</t>
  </si>
  <si>
    <t>((4+3+2,7+3)+(1,2*28))*0,2*1,03</t>
  </si>
  <si>
    <t>596211224</t>
  </si>
  <si>
    <t>Příplatek za kombinaci dvou barev u kladení betonových dlažeb komunikací pro pěší tl 80 mm skupiny B</t>
  </si>
  <si>
    <t>-1763376546</t>
  </si>
  <si>
    <t>https://podminky.urs.cz/item/CS_URS_2021_01/596211224</t>
  </si>
  <si>
    <t>1799750220</t>
  </si>
  <si>
    <t>Trubní vedení</t>
  </si>
  <si>
    <t>899331111</t>
  </si>
  <si>
    <t>Výšková úprava uličního vstupu nebo vpusti do 200 mm zvýšením poklopu</t>
  </si>
  <si>
    <t>87525071</t>
  </si>
  <si>
    <t>https://podminky.urs.cz/item/CS_URS_2021_01/899331111</t>
  </si>
  <si>
    <t>899431111</t>
  </si>
  <si>
    <t>Výšková úprava uličního vstupu nebo vpusti do 200 mm zvýšením krycího hrnce, šoupěte nebo hydrantu</t>
  </si>
  <si>
    <t>-1251743370</t>
  </si>
  <si>
    <t>https://podminky.urs.cz/item/CS_URS_2021_01/899431111</t>
  </si>
  <si>
    <t>Ostatní konstrukce a práce, bourání</t>
  </si>
  <si>
    <t>916231213</t>
  </si>
  <si>
    <t>Osazení chodníkového obrubníku betonového stojatého s boční opěrou do lože z betonu prostého</t>
  </si>
  <si>
    <t>1582508338</t>
  </si>
  <si>
    <t>https://podminky.urs.cz/item/CS_URS_2021_01/916231213</t>
  </si>
  <si>
    <t>Poznámka k položce:_x000D_
osazený do betonového lože C20/25nXF3 s opěrou, viz. příloha D.1.1.1., D.1.1.6., D.1.1.7., D.1.1.8.</t>
  </si>
  <si>
    <t>158+256</t>
  </si>
  <si>
    <t>59217023</t>
  </si>
  <si>
    <t>obrubník betonový chodníkový 1000x150x250mm</t>
  </si>
  <si>
    <t>2088181683</t>
  </si>
  <si>
    <t>Poznámka k položce:_x000D_
barva přírodní+ztratné, viz. příloha D.1.1.1., D.1.1.6., D.1.1.7., D.1.1.8., D.1.1.10.</t>
  </si>
  <si>
    <t>(158+256)*1,01</t>
  </si>
  <si>
    <t>916331112</t>
  </si>
  <si>
    <t>Osazení zahradního obrubníku betonového do lože z betonu s boční opěrou</t>
  </si>
  <si>
    <t>1712924321</t>
  </si>
  <si>
    <t>https://podminky.urs.cz/item/CS_URS_2021_01/916331112</t>
  </si>
  <si>
    <t>Poznámka k položce:_x000D_
u komunikace pro pěší, osazený do betonového lože C20/25nXF3 s opěrou, viz, příloha D.1.1.1., D.1.1.6., D.1.1.7., D.1.1.8., D.1.1.10., D.1.1.11.</t>
  </si>
  <si>
    <t>12,1+13+12,6+2,6+1,2+5,9+10,7+3,2+2,5+4,2</t>
  </si>
  <si>
    <t>59217011</t>
  </si>
  <si>
    <t>obrubník betonový zahradní 500x50x200mm</t>
  </si>
  <si>
    <t>516441006</t>
  </si>
  <si>
    <t>Poznámka k položce:_x000D_
barva přírodní+ztratné, viz. příloha D.1.1.1., D.1.1.6., D.1.1.7., D.1.1.8.</t>
  </si>
  <si>
    <t>(12,1+13+12,6+2,6+1,2+5,9+10,7+3,2+2,5+4,2)*1,01</t>
  </si>
  <si>
    <t>133060696</t>
  </si>
  <si>
    <t>Poznámka k položce:_x000D_
u pojízdné komunikace pro pěší, osazený do betonového lože C20/25nXF3 s opěrou, viz. příloha D.1.1.1., D.1.1.6.</t>
  </si>
  <si>
    <t>5,6+2,5+5,5+6+6+5,9+5+4,5</t>
  </si>
  <si>
    <t>59217012</t>
  </si>
  <si>
    <t>obrubník betonový zahradní 500x80x250mm</t>
  </si>
  <si>
    <t>-1337666449</t>
  </si>
  <si>
    <t>Poznámka k položce:_x000D_
barva přírodní+ztratné, viz. příloha D.1.1.1., D.1.1.6.</t>
  </si>
  <si>
    <t>(5,6+2,5+5,5+6+6+5,9+5+4,5)*1,01</t>
  </si>
  <si>
    <t>916991121</t>
  </si>
  <si>
    <t>Lože pod obrubníky, krajníky nebo obruby z dlažebních kostek z betonu prostého</t>
  </si>
  <si>
    <t>-659465123</t>
  </si>
  <si>
    <t>https://podminky.urs.cz/item/CS_URS_2021_01/916991121</t>
  </si>
  <si>
    <t>Poznámka k položce:_x000D_
lože pod obrubníky a palisády (odhad)</t>
  </si>
  <si>
    <t>35</t>
  </si>
  <si>
    <t>919726121</t>
  </si>
  <si>
    <t>Geotextilie pro ochranu, separaci a filtraci netkaná měrná hmotnost do 200 g/m2</t>
  </si>
  <si>
    <t>560947584</t>
  </si>
  <si>
    <t>https://podminky.urs.cz/item/CS_URS_2021_01/919726121</t>
  </si>
  <si>
    <t>Poznámka k položce:_x000D_
odvodnění vrstvy nad nepropustným podkladem, netkaná geotextílie tl. 5 až 15 mm, viz. příloha D.1.1.1.</t>
  </si>
  <si>
    <t>(4,6+5+4,5+6+5,9+5+5,2+6+5,8+5+5+5,6+5,9+4,2)*0,5</t>
  </si>
  <si>
    <t>36</t>
  </si>
  <si>
    <t>919726201</t>
  </si>
  <si>
    <t>Geotextilie pro vyztužení, separaci a filtraci tkaná z PP podélná pevnost v tahu do 15 kN/m</t>
  </si>
  <si>
    <t>24037154</t>
  </si>
  <si>
    <t>https://podminky.urs.cz/item/CS_URS_2021_01/919726201</t>
  </si>
  <si>
    <t>Poznámka k položce:_x000D_
kačírek, viz. příloha D.1.1.1., D.1.1.3., D.1.1.4.</t>
  </si>
  <si>
    <t>998</t>
  </si>
  <si>
    <t>Přesun hmot</t>
  </si>
  <si>
    <t>37</t>
  </si>
  <si>
    <t>998223011</t>
  </si>
  <si>
    <t>Přesun hmot pro pozemní komunikace s krytem dlážděným</t>
  </si>
  <si>
    <t>-586374051</t>
  </si>
  <si>
    <t>https://podminky.urs.cz/item/CS_URS_2021_01/998223011</t>
  </si>
  <si>
    <t>38</t>
  </si>
  <si>
    <t>998223091</t>
  </si>
  <si>
    <t>Příplatek k přesunu hmot pro pozemní komunikace s krytem dlážděným za zvětšený přesun do 1000 m</t>
  </si>
  <si>
    <t>-691667369</t>
  </si>
  <si>
    <t>https://podminky.urs.cz/item/CS_URS_2021_01/998223091</t>
  </si>
  <si>
    <t>PSV</t>
  </si>
  <si>
    <t>Práce a dodávky PSV</t>
  </si>
  <si>
    <t>711</t>
  </si>
  <si>
    <t>Izolace proti vodě, vlhkosti a plynům</t>
  </si>
  <si>
    <t>39</t>
  </si>
  <si>
    <t>711161212</t>
  </si>
  <si>
    <t>Izolace proti zemní vlhkosti nopovou fólií svislá, nopek v 8,0 mm, tl do 0,6 mm</t>
  </si>
  <si>
    <t>526431745</t>
  </si>
  <si>
    <t>https://podminky.urs.cz/item/CS_URS_2021_01/711161212</t>
  </si>
  <si>
    <t>Poznámka k položce:_x000D_
podél stávajícího oplocení, viz. příloha D.1.1.1.</t>
  </si>
  <si>
    <t>(5,4+25,3+34+1,9+12,5+12,6+9,3+19,5+41,2+16,2+11,2+10,9)*0,5</t>
  </si>
  <si>
    <t>2021_27_01_c - B - Vedlejší a ostatní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</si>
  <si>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</si>
  <si>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</si>
  <si>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</si>
  <si>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</si>
  <si>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</si>
  <si>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</si>
  <si>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</si>
  <si>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</si>
  <si>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</si>
  <si>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kpl.</t>
  </si>
  <si>
    <t>1024</t>
  </si>
  <si>
    <t>1651586876</t>
  </si>
  <si>
    <t>https://podminky.urs.cz/item/CS_URS_2021_01/030001000</t>
  </si>
  <si>
    <t>Poznámka k položce:_x000D_
stavební buňky, toiky, napojení na inženýrské sítě, informační tabule atd.</t>
  </si>
  <si>
    <t>VRN4</t>
  </si>
  <si>
    <t>Inženýrská činnost</t>
  </si>
  <si>
    <t>043134000</t>
  </si>
  <si>
    <t>Zkoušky zatěžovací</t>
  </si>
  <si>
    <t>1729903355</t>
  </si>
  <si>
    <t>https://podminky.urs.cz/item/CS_URS_2021_01/043134000</t>
  </si>
  <si>
    <t>045203000</t>
  </si>
  <si>
    <t>Kompletační činnost</t>
  </si>
  <si>
    <t>638935967</t>
  </si>
  <si>
    <t>https://podminky.urs.cz/item/CS_URS_2021_01/045203000</t>
  </si>
  <si>
    <t>VRN7</t>
  </si>
  <si>
    <t>Provozní vlivy</t>
  </si>
  <si>
    <t>072002000</t>
  </si>
  <si>
    <t>Silniční provoz</t>
  </si>
  <si>
    <t>487139928</t>
  </si>
  <si>
    <t>https://podminky.urs.cz/item/CS_URS_2021_01/072002000</t>
  </si>
  <si>
    <t>Poznámka k položce:_x000D_
přechodné dopravní značení</t>
  </si>
  <si>
    <t>2021_27_02 - SO 101 Zpevněné plochy - Jízdní pruh pro cyklisty - Uznatelné náklady</t>
  </si>
  <si>
    <t>2021_27_02_a - a - příprava území</t>
  </si>
  <si>
    <t>113106132</t>
  </si>
  <si>
    <t>Rozebrání dlažeb z betonových nebo kamenných dlaždic komunikací pro pěší strojně pl do 50 m2</t>
  </si>
  <si>
    <t>-19567864</t>
  </si>
  <si>
    <t>https://podminky.urs.cz/item/CS_URS_2021_01/113106132</t>
  </si>
  <si>
    <t>Poznámka k položce:_x000D_
demolice chodníku-kryt betonová dlažba 30/30, viz. příloha D.1.1.1., D.1.1.2.</t>
  </si>
  <si>
    <t>2095251458</t>
  </si>
  <si>
    <t>Poznámka k položce:_x000D_
demolice chodníku-kryt betonová dlažba 50/50, viz. příloha D.1.1.1., D.1.1.2.</t>
  </si>
  <si>
    <t>8+10+12</t>
  </si>
  <si>
    <t>1799279233</t>
  </si>
  <si>
    <t>Poznámka k položce:_x000D_
demolice vjezdu-kryt kamenná dlažba 100/100, viz. příloha D.1.1.1., D.1.1.2</t>
  </si>
  <si>
    <t>876401292</t>
  </si>
  <si>
    <t>Poznámka k položce:_x000D_
demolice vjezdu-kryt betonové panely, viz. příloha D.1.1.1., D.1.1.2.</t>
  </si>
  <si>
    <t>113107224</t>
  </si>
  <si>
    <t>Odstranění podkladu z kameniva drceného tl 400 mm strojně pl přes 200 m2</t>
  </si>
  <si>
    <t>1643892157</t>
  </si>
  <si>
    <t>https://podminky.urs.cz/item/CS_URS_2021_01/113107224</t>
  </si>
  <si>
    <t>Poznámka k položce:_x000D_
Demolice stávající komunikace-kryt živice-oprava v šířce 0,5 m, viz. příloha D.1.1.1., D.1.1.2.</t>
  </si>
  <si>
    <t>424*0,5</t>
  </si>
  <si>
    <t>323220532</t>
  </si>
  <si>
    <t>Poznámka k položce:_x000D_
demolice stávající komunikace-kryt živice, viz. příloha D.1.1.1., D.1.1.2.</t>
  </si>
  <si>
    <t>96+129+1</t>
  </si>
  <si>
    <t>113107243</t>
  </si>
  <si>
    <t>Odstranění podkladu živičného tl 150 mm strojně pl přes 200 m2</t>
  </si>
  <si>
    <t>558607731</t>
  </si>
  <si>
    <t>https://podminky.urs.cz/item/CS_URS_2021_01/113107243</t>
  </si>
  <si>
    <t>453312344</t>
  </si>
  <si>
    <t>711109687</t>
  </si>
  <si>
    <t>1208039854</t>
  </si>
  <si>
    <t>1724305677</t>
  </si>
  <si>
    <t>Poznámka k položce:_x000D_
demolice vjezdu a zpevněné plochy-kryt beton, viz. příloha D.1.1.1., D.1.1.2</t>
  </si>
  <si>
    <t>3+3+3</t>
  </si>
  <si>
    <t>-2019252225</t>
  </si>
  <si>
    <t>-1335248273</t>
  </si>
  <si>
    <t>Poznámka k položce:_x000D_
demolice vjezdu-kryt kamenivo, viz. příloha D.1.1.1., D.1.1.2.</t>
  </si>
  <si>
    <t>3,3+3,4+1,7+3,6</t>
  </si>
  <si>
    <t>1287576460</t>
  </si>
  <si>
    <t>-2135581049</t>
  </si>
  <si>
    <t>Poznámka k položce:_x000D_
demolice vjezdu a zpevněné plochy-kryt beton, viz. příloha D.1.1.1., D.1.1.2.</t>
  </si>
  <si>
    <t>1586946422</t>
  </si>
  <si>
    <t>Poznámka k položce:_x000D_
betonový obrubník, viz. příloha D.1.1.1., D.1.1.2.</t>
  </si>
  <si>
    <t>52+103</t>
  </si>
  <si>
    <t>113203111</t>
  </si>
  <si>
    <t>Vytrhání obrub z dlažebních kostek</t>
  </si>
  <si>
    <t>230719230</t>
  </si>
  <si>
    <t>https://podminky.urs.cz/item/CS_URS_2021_01/113203111</t>
  </si>
  <si>
    <t>Poznámka k položce:_x000D_
viz. příloha D.1.1.1., D.1.1.2.</t>
  </si>
  <si>
    <t>939073506</t>
  </si>
  <si>
    <t>Poznámka k položce:_x000D_
sejmutí ornice, viz. příloha D.1.1.1., D.1.1.2.</t>
  </si>
  <si>
    <t>8,8+11,2+21+3,5+5,1+5,4+23</t>
  </si>
  <si>
    <t>1962567311</t>
  </si>
  <si>
    <t>Poznámka k položce:_x000D_
sejmutá ornice tl. 15 cm, odvoz na meziskládku, zpětně se použije, viz. příloha D.1.1.1., D.1.1.2.</t>
  </si>
  <si>
    <t>(8,8+11,2+21+3,5+5,1+5,4+23)*0,15</t>
  </si>
  <si>
    <t>917</t>
  </si>
  <si>
    <t>Vybourání uličních vpustí</t>
  </si>
  <si>
    <t>-1045049702</t>
  </si>
  <si>
    <t>Poznámka k položce:_x000D_
demolice UV+doprava+poplatek za uložení na skládku, viz. příloha D.1.1.1., D.1.1.2.</t>
  </si>
  <si>
    <t>835546374</t>
  </si>
  <si>
    <t>Poznámka k položce:_x000D_
živice</t>
  </si>
  <si>
    <t>(212*0,316)+(226*0,316)</t>
  </si>
  <si>
    <t>-969768546</t>
  </si>
  <si>
    <t>Poznámka k položce:_x000D_
suť</t>
  </si>
  <si>
    <t>(212*0,58)+(226*0,58)+(18*0,29)+(30*0,29)+(9*0,29)+(2*0,29)+(2*0,44)+(12*0,29)+(9*0,325)</t>
  </si>
  <si>
    <t>142868478</t>
  </si>
  <si>
    <t>Poznámka k položce:_x000D_
živice+příplatek za dalších 9 km</t>
  </si>
  <si>
    <t>138,408*9</t>
  </si>
  <si>
    <t>1348979952</t>
  </si>
  <si>
    <t>Poznámka k položce:_x000D_
suť+příplatek za dalších 9 km</t>
  </si>
  <si>
    <t>278,435*9</t>
  </si>
  <si>
    <t>-2050736664</t>
  </si>
  <si>
    <t>Poznámka k položce:_x000D_
vybourané hmoty</t>
  </si>
  <si>
    <t>(18*0,255)+(30*0,255)+(155*0,205)+(35*0,115)+(2*0,32)+(2*0,408)</t>
  </si>
  <si>
    <t>-155449756</t>
  </si>
  <si>
    <t>Poznámka k položce:_x000D_
vybourané hmoty+příplatek za dalších 9 km</t>
  </si>
  <si>
    <t>49,496*9</t>
  </si>
  <si>
    <t>974794816</t>
  </si>
  <si>
    <t>1699014012</t>
  </si>
  <si>
    <t>(212*0,58)+(225*0,58)+(18*0,29)+(30*0,29)+(9*0,29)+(4*0,29)+(2*0,44)+(12*0,29)+(9*0,325)</t>
  </si>
  <si>
    <t>63236850</t>
  </si>
  <si>
    <t>1532452829</t>
  </si>
  <si>
    <t>9*0,325</t>
  </si>
  <si>
    <t>-714529908</t>
  </si>
  <si>
    <t>(18*0,255)+(30*0,255)+(155*0,205)</t>
  </si>
  <si>
    <t>1985463377</t>
  </si>
  <si>
    <t>Poznámka k položce:_x000D_
vybourané hmoty-panely</t>
  </si>
  <si>
    <t>2*0,408</t>
  </si>
  <si>
    <t>13556457</t>
  </si>
  <si>
    <t>(35*0,115)+(2*0,320)</t>
  </si>
  <si>
    <t>-1456739719</t>
  </si>
  <si>
    <t>(212*0,58)+(226*0,58)+(18*0,29)+(30*0,29)+(9*0,29)+(2*0,44)+(2*0,29)+(12*0,29)</t>
  </si>
  <si>
    <t>997221875</t>
  </si>
  <si>
    <t>Poplatek za uložení stavebního odpadu na recyklační skládce (skládkovné) asfaltového bez obsahu dehtu zatříděného do Katalogu odpadů pod kódem 17 03 02</t>
  </si>
  <si>
    <t>1886870633</t>
  </si>
  <si>
    <t>https://podminky.urs.cz/item/CS_URS_2021_01/997221875</t>
  </si>
  <si>
    <t>2021_27_02_b - b - návrh</t>
  </si>
  <si>
    <t>-203953617</t>
  </si>
  <si>
    <t>340</t>
  </si>
  <si>
    <t>691417449</t>
  </si>
  <si>
    <t>840954851</t>
  </si>
  <si>
    <t>340*0,1</t>
  </si>
  <si>
    <t>-464934894</t>
  </si>
  <si>
    <t>-1633071430</t>
  </si>
  <si>
    <t>Poznámka k položce:_x000D_
SDZ návrh, viz. příloha D.1.1.1., D.1.1.3, D.1.1.4.</t>
  </si>
  <si>
    <t>0,3*0,3*0,6*2</t>
  </si>
  <si>
    <t>-840512639</t>
  </si>
  <si>
    <t>2113567757</t>
  </si>
  <si>
    <t>Poznámka k položce:_x000D_
SDZ posun, viz. příloha D.1.1.3.</t>
  </si>
  <si>
    <t>0,3*0,3*0,6*1</t>
  </si>
  <si>
    <t>167151101</t>
  </si>
  <si>
    <t>Nakládání výkopku z hornin třídy těžitelnosti I, skupiny 1 až 3 do 100 m3</t>
  </si>
  <si>
    <t>1825204516</t>
  </si>
  <si>
    <t>https://podminky.urs.cz/item/CS_URS_2021_01/167151101</t>
  </si>
  <si>
    <t>Poznámka k položce:_x000D_
SDZ návrh, viz. příloha D.1.1.1., D.1.1.3., D.1.1.4.</t>
  </si>
  <si>
    <t>-1797978414</t>
  </si>
  <si>
    <t>627435875</t>
  </si>
  <si>
    <t>(0,3*0,3*0,6*2)*1,8</t>
  </si>
  <si>
    <t>-475208965</t>
  </si>
  <si>
    <t>340*1,8</t>
  </si>
  <si>
    <t>-1367504541</t>
  </si>
  <si>
    <t>(0,3*0,3*0,6*1)*1,8</t>
  </si>
  <si>
    <t>880804682</t>
  </si>
  <si>
    <t>360797483</t>
  </si>
  <si>
    <t>-1514391957</t>
  </si>
  <si>
    <t>564861111</t>
  </si>
  <si>
    <t>Podklad ze štěrkodrtě ŠD tl 200 mm</t>
  </si>
  <si>
    <t>1116263139</t>
  </si>
  <si>
    <t>https://podminky.urs.cz/item/CS_URS_2021_01/564861111</t>
  </si>
  <si>
    <t>Poznámka k položce:_x000D_
oprava komunikace v šířce 0,5 m, ŠD fr. 0-32, viz. příloha D.1.1.1., D.1.1.3., D.1.1.4., D.1.1.6.</t>
  </si>
  <si>
    <t>-1957989435</t>
  </si>
  <si>
    <t>Poznámka k položce:_x000D_
jízdní pruh pro cyklisty, ŠD fr. 0-32, viz. příloha D.1.1.1., D.1.1.3., D.1.1.4., D.1.1.6.</t>
  </si>
  <si>
    <t>49+102+231+15+(403*0,3)</t>
  </si>
  <si>
    <t>-414858376</t>
  </si>
  <si>
    <t>Poznámka k položce:_x000D_
úprava podloží u opravy komunikace a cykl. jízdního pruhu ŠD fr. 0/63 (C) v tl. 250-400, v rozpočtu se pořítá tl. 400 mm, viz. příloha D.1.1.1., D.1.1.6.</t>
  </si>
  <si>
    <t>((212+397)+(403*0,3))*2</t>
  </si>
  <si>
    <t>565155101</t>
  </si>
  <si>
    <t>Asfaltový beton vrstva podkladní ACP 16 (obalované kamenivo OKS) tl 70 mm š do 1,5 m</t>
  </si>
  <si>
    <t>-1758904464</t>
  </si>
  <si>
    <t>https://podminky.urs.cz/item/CS_URS_2021_01/565155101</t>
  </si>
  <si>
    <t>Poznámka k položce:_x000D_
oprava komunikace v šířce 0,5 m, bez vodícího proužku, viz. příloha D.1.1.1., D.1.1.3., D.1.1.4., D.1.1.6.</t>
  </si>
  <si>
    <t>(424*0,5)-(397*0,25)</t>
  </si>
  <si>
    <t>567122112</t>
  </si>
  <si>
    <t>Podklad ze směsi stmelené cementem SC C 8/10 (KSC I) tl 130 mm</t>
  </si>
  <si>
    <t>-789770655</t>
  </si>
  <si>
    <t>https://podminky.urs.cz/item/CS_URS_2021_01/567122112</t>
  </si>
  <si>
    <t>Poznámka k položce:_x000D_
oprava komunikace v šířce 0,5 m, viz. příloha D.1.1.1., D.1.1.3., D.1.1.4., D.1.1.6.</t>
  </si>
  <si>
    <t>567142111</t>
  </si>
  <si>
    <t>Podklad ze směsi stmelené cementem SC C 8/10 (KSC I) tl 210 mm</t>
  </si>
  <si>
    <t>2109072195</t>
  </si>
  <si>
    <t>https://podminky.urs.cz/item/CS_URS_2021_01/567142111</t>
  </si>
  <si>
    <t>Poznámka k položce:_x000D_
jízdní pruh pro cyklisty, viz. příloha D.1.1.1., D.1.1.3., D.1.1.4., D.1.1.6.</t>
  </si>
  <si>
    <t>573111112</t>
  </si>
  <si>
    <t>Postřik živičný infiltrační s posypem z asfaltu množství 1 kg/m2</t>
  </si>
  <si>
    <t>-1489529154</t>
  </si>
  <si>
    <t>https://podminky.urs.cz/item/CS_URS_2021_01/573111112</t>
  </si>
  <si>
    <t>Poznámka k položce:_x000D_
oprava komunikace v šířce 0,5 m, viz. příloha D.1.1.1., D.1.1.3., D.1.1.4.</t>
  </si>
  <si>
    <t>573211109</t>
  </si>
  <si>
    <t>Postřik živičný spojovací z asfaltu v množství 0,50 kg/m2</t>
  </si>
  <si>
    <t>-1487795035</t>
  </si>
  <si>
    <t>https://podminky.urs.cz/item/CS_URS_2021_01/573211109</t>
  </si>
  <si>
    <t>577134111</t>
  </si>
  <si>
    <t>Asfaltový beton vrstva obrusná ACO 11 (ABS) tř. I tl 40 mm š do 3 m z nemodifikovaného asfaltu</t>
  </si>
  <si>
    <t>185772324</t>
  </si>
  <si>
    <t>https://podminky.urs.cz/item/CS_URS_2021_01/577134111</t>
  </si>
  <si>
    <t>596211213</t>
  </si>
  <si>
    <t>Kladení zámkové dlažby komunikací pro pěší tl 80 mm skupiny A pl přes 300 m2</t>
  </si>
  <si>
    <t>919343337</t>
  </si>
  <si>
    <t>https://podminky.urs.cz/item/CS_URS_2021_01/596211213</t>
  </si>
  <si>
    <t>49+102+231+15</t>
  </si>
  <si>
    <t>59245279</t>
  </si>
  <si>
    <t>dlažba zámková tvaru I 200x165x100mm barevná</t>
  </si>
  <si>
    <t>1049082075</t>
  </si>
  <si>
    <t>Poznámka k položce:_x000D_
dlažba rovná, bez zkosených hran, barva červená+ztratné, jízdní pruh pro cyklisty, viz. příloha D.1.1.1., D.1.1.3, D.1.1.4., D.1.1.6., D.1.1.10.</t>
  </si>
  <si>
    <t>(49+102+231+15)*1,01</t>
  </si>
  <si>
    <t>899231111</t>
  </si>
  <si>
    <t>Výšková úprava uličního vstupu nebo vpusti do 200 mm zvýšením mříže</t>
  </si>
  <si>
    <t>1161273103</t>
  </si>
  <si>
    <t>https://podminky.urs.cz/item/CS_URS_2021_01/899231111</t>
  </si>
  <si>
    <t>1421926005</t>
  </si>
  <si>
    <t>-876419727</t>
  </si>
  <si>
    <t>Poznámka k položce:_x000D_
šoupata, viz. příloha D.1.1.1.</t>
  </si>
  <si>
    <t>1891642889</t>
  </si>
  <si>
    <t>Poznámka k položce:_x000D_
hydranty, viz. příloha D.1.1.1.</t>
  </si>
  <si>
    <t>914111111</t>
  </si>
  <si>
    <t>Montáž svislé dopravní značky do velikosti 1 m2 objímkami na sloupek nebo konzolu</t>
  </si>
  <si>
    <t>1943797466</t>
  </si>
  <si>
    <t>https://podminky.urs.cz/item/CS_URS_2021_01/914111111</t>
  </si>
  <si>
    <t>2+2</t>
  </si>
  <si>
    <t>40445626</t>
  </si>
  <si>
    <t>informativní značky provozní IP14-IP29, IP31 750x1000mm</t>
  </si>
  <si>
    <t>-19738132</t>
  </si>
  <si>
    <t>Poznámka k položce:_x000D_
SDZ návrh - IP20a+C8a, viz. příloha D.1.1.1.,D.1.1.3., D.1.1.4.</t>
  </si>
  <si>
    <t>-1077381563</t>
  </si>
  <si>
    <t>Poznámka k položce:_x000D_
SDZ návrh - IP20b+C8a, viz. příloha D.1.1.1., D.1.1.3., D.1.1.4.</t>
  </si>
  <si>
    <t>-26129904</t>
  </si>
  <si>
    <t>Poznámka k položce:_x000D_
SDZ posun, viz. příloha D.1.1.3., použije se stávající dopravní značka IP20b+C8a</t>
  </si>
  <si>
    <t>914511111</t>
  </si>
  <si>
    <t>Montáž sloupku dopravních značek délky do 3,5 m s betonovým základem</t>
  </si>
  <si>
    <t>-764949635</t>
  </si>
  <si>
    <t>https://podminky.urs.cz/item/CS_URS_2021_01/914511111</t>
  </si>
  <si>
    <t>40445225</t>
  </si>
  <si>
    <t>sloupek pro dopravní značku Zn D 60mm v 3,5m</t>
  </si>
  <si>
    <t>-389839944</t>
  </si>
  <si>
    <t>40445253</t>
  </si>
  <si>
    <t>víčko plastové na sloupek D 60mm</t>
  </si>
  <si>
    <t>-568077037</t>
  </si>
  <si>
    <t>40445256</t>
  </si>
  <si>
    <t>svorka upínací na sloupek dopravní značky D 60mm</t>
  </si>
  <si>
    <t>-422756273</t>
  </si>
  <si>
    <t>2*4</t>
  </si>
  <si>
    <t>-349000969</t>
  </si>
  <si>
    <t>Poznámka k položce:_x000D_
SDZ posun, použije se stávající sloupek, viz. příloha D.1.1.3.</t>
  </si>
  <si>
    <t>40</t>
  </si>
  <si>
    <t>-284873741</t>
  </si>
  <si>
    <t>1*2</t>
  </si>
  <si>
    <t>41</t>
  </si>
  <si>
    <t>915131111</t>
  </si>
  <si>
    <t>Vodorovné dopravní značení přechody pro chodce, šipky, symboly základní bílá barva</t>
  </si>
  <si>
    <t>-168627936</t>
  </si>
  <si>
    <t>https://podminky.urs.cz/item/CS_URS_2021_01/915131111</t>
  </si>
  <si>
    <t>Poznámka k položce:_x000D_
VDZ návrh - V14, viz. příloha D.1.1.1., D.1.1.3., D.1.1.4.</t>
  </si>
  <si>
    <t>4*2</t>
  </si>
  <si>
    <t>915491211</t>
  </si>
  <si>
    <t>Osazení vodícího proužku z betonových desek do betonového lože tl do 100 mm š proužku 250 mm</t>
  </si>
  <si>
    <t>-1882170799</t>
  </si>
  <si>
    <t>https://podminky.urs.cz/item/CS_URS_2021_01/915491211</t>
  </si>
  <si>
    <t>Poznámka k položce:_x000D_
osazený do betonového lože C20/25nXF3 s opěrou, viz. příloha D.1.1.1., D.1.1.3., D.1.1.4., D.1.1.6., D.1.1.10.</t>
  </si>
  <si>
    <t>150+247</t>
  </si>
  <si>
    <t>43</t>
  </si>
  <si>
    <t>59218002</t>
  </si>
  <si>
    <t>krajník betonový silniční 500x250x100mm</t>
  </si>
  <si>
    <t>1031588588</t>
  </si>
  <si>
    <t>Poznámka k položce:_x000D_
vodící proužek, barva přírodní+ztratné, viz. příloha D.1.1.1., D.1.1.3., D.1.1.4, D.1.1.6</t>
  </si>
  <si>
    <t>(150+247)*1,01</t>
  </si>
  <si>
    <t>44</t>
  </si>
  <si>
    <t>915621111</t>
  </si>
  <si>
    <t>Předznačení vodorovného plošného značení</t>
  </si>
  <si>
    <t>835103312</t>
  </si>
  <si>
    <t>https://podminky.urs.cz/item/CS_URS_2021_01/915621111</t>
  </si>
  <si>
    <t>45</t>
  </si>
  <si>
    <t>-541222853</t>
  </si>
  <si>
    <t>Poznámka k položce:_x000D_
odvodnění vrstvy nad nepropustným podkladem geotextílií v tl. 5-15 mm, viz. příloha D.1.1.1., D.1.1.10.</t>
  </si>
  <si>
    <t>(153+250)*0,5</t>
  </si>
  <si>
    <t>46</t>
  </si>
  <si>
    <t>919726202</t>
  </si>
  <si>
    <t>Geotextilie pro vyztužení, separaci a filtraci tkaná z PP podélná pevnost v tahu do 50 kN/m</t>
  </si>
  <si>
    <t>1180127365</t>
  </si>
  <si>
    <t>https://podminky.urs.cz/item/CS_URS_2021_01/919726202</t>
  </si>
  <si>
    <t>Poznámka k položce:_x000D_
úprava podloží u opravy komunikace a cykl. pruhu pro cyklisty, PP 40kN/m, viz. příloha D.1.1.1., D.1.1.6.</t>
  </si>
  <si>
    <t>((212+397)+(403*0,3))</t>
  </si>
  <si>
    <t>47</t>
  </si>
  <si>
    <t>938908411</t>
  </si>
  <si>
    <t>Čištění vozovek splachováním vodou</t>
  </si>
  <si>
    <t>-342749908</t>
  </si>
  <si>
    <t>https://podminky.urs.cz/item/CS_URS_2021_01/938908411</t>
  </si>
  <si>
    <t>Poznámka k položce:_x000D_
VDZ návrh, viz. příloha D.1.1.1., D.1.1.3., D.1.1.4.</t>
  </si>
  <si>
    <t>48</t>
  </si>
  <si>
    <t>966006132</t>
  </si>
  <si>
    <t>Odstranění značek dopravních nebo orientačních se sloupky s betonovými patkami</t>
  </si>
  <si>
    <t>1582229645</t>
  </si>
  <si>
    <t>https://podminky.urs.cz/item/CS_URS_2021_01/966006132</t>
  </si>
  <si>
    <t>49</t>
  </si>
  <si>
    <t>966006211</t>
  </si>
  <si>
    <t>Odstranění svislých dopravních značek ze sloupů, sloupků nebo konzol</t>
  </si>
  <si>
    <t>161909023</t>
  </si>
  <si>
    <t>https://podminky.urs.cz/item/CS_URS_2021_01/966006211</t>
  </si>
  <si>
    <t>50</t>
  </si>
  <si>
    <t>988321734</t>
  </si>
  <si>
    <t>51</t>
  </si>
  <si>
    <t>1627625088</t>
  </si>
  <si>
    <t>2021_27_02_c - B - Vedlejší a ostatní náklady</t>
  </si>
  <si>
    <t>1722716370</t>
  </si>
  <si>
    <t>Poznámka k položce:_x000D_
stavební buňky, toiky, napojení na inženýrské sítě, atd.</t>
  </si>
  <si>
    <t>1599551220</t>
  </si>
  <si>
    <t>-1968287839</t>
  </si>
  <si>
    <t>563942484</t>
  </si>
  <si>
    <t>Poznámka k položce:_x000D_
dočasné dopravní značení</t>
  </si>
  <si>
    <t>2021_27_03 - SO 101 Zpevněné plochy - Neuznatelné náklady</t>
  </si>
  <si>
    <t>2021_27_03_a - a - příprava území</t>
  </si>
  <si>
    <t>111251101</t>
  </si>
  <si>
    <t>Odstranění křovin a stromů průměru kmene do 100 mm i s kořeny sklonu terénu do 1:5 z celkové plochy do 100 m2 strojně</t>
  </si>
  <si>
    <t>-1921441962</t>
  </si>
  <si>
    <t>https://podminky.urs.cz/item/CS_URS_2021_01/111251101</t>
  </si>
  <si>
    <t>Poznámka k položce:_x000D_
mýcení křovin v rovině, viz. příloha D.1.1.1., D.1.1.2.</t>
  </si>
  <si>
    <t>111251201</t>
  </si>
  <si>
    <t>Odstranění křovin a stromů průměru kmene do 100 mm i s kořeny sklonu terénu přes 1:5 z celkové plochy do 100 m2 strojně</t>
  </si>
  <si>
    <t>1513267224</t>
  </si>
  <si>
    <t>https://podminky.urs.cz/item/CS_URS_2021_01/111251201</t>
  </si>
  <si>
    <t>Poznámka k položce:_x000D_
mýcení křovin ve svahu, viz. příloha D.1.1.1., D.1.1.2.</t>
  </si>
  <si>
    <t>(32*2)+6-20</t>
  </si>
  <si>
    <t>111252</t>
  </si>
  <si>
    <t>Prořezání stávajících křovin-průchozí profil</t>
  </si>
  <si>
    <t>1831034844</t>
  </si>
  <si>
    <t>Poznámka k položce:_x000D_
prořezání+doprava+poplatek, viz. příloha D.1.1.1., D.1.1.2.</t>
  </si>
  <si>
    <t>113106192</t>
  </si>
  <si>
    <t>Rozebrání vozovek ze silničních dílců se spárami zalitými cementovou maltou strojně pl do 50 m2</t>
  </si>
  <si>
    <t>-1082354297</t>
  </si>
  <si>
    <t>https://podminky.urs.cz/item/CS_URS_2021_01/113106192</t>
  </si>
  <si>
    <t>Poznámka k položce:_x000D_
doprava stávajícího vjezdu, viz. příloha D.1.1.1., D.1.1.2.</t>
  </si>
  <si>
    <t>1943916534</t>
  </si>
  <si>
    <t>Poznámka k položce:_x000D_
demolice vjezdu-kryt betonové panely (oprava stávajícího vjezdu), viz. příloha D.1.1.1., D.1.1.2.</t>
  </si>
  <si>
    <t>-1621325606</t>
  </si>
  <si>
    <t>Poznámka k položce:_x000D_
demolice plochy pod přístřeškem-kryt beton, viz. příloha D.1.1.1., D.1.1.2.</t>
  </si>
  <si>
    <t>102448960</t>
  </si>
  <si>
    <t>Poznámka k položce:_x000D_
demolice zpevněné plochy-kryt beton, viz. příloha D.1.1.1., D.1.1.2.</t>
  </si>
  <si>
    <t>292334271</t>
  </si>
  <si>
    <t>Poznámka k položce:_x000D_
demolice komunikace.kryt kamenivo, viz. příloha D.1.1.1., D.1.1.2.</t>
  </si>
  <si>
    <t>-918808935</t>
  </si>
  <si>
    <t>Poznámka k položce:_x000D_
demolice komunikace.kryt živice, viz, příloha D.1.1.1., D.1.1.2.</t>
  </si>
  <si>
    <t>6,5+21,5+6,7+1,3</t>
  </si>
  <si>
    <t>663789440</t>
  </si>
  <si>
    <t>-1531884525</t>
  </si>
  <si>
    <t>-857362102</t>
  </si>
  <si>
    <t>Poznámka k položce:_x000D_
demolice komunikace+kryt živice, viz. příloha D.1.1.1., D.1.1.2.</t>
  </si>
  <si>
    <t>113154112</t>
  </si>
  <si>
    <t>Frézování živičného krytu tl 40 mm pruh š 0,5 m pl do 500 m2 bez překážek v trase</t>
  </si>
  <si>
    <t>-670255237</t>
  </si>
  <si>
    <t>https://podminky.urs.cz/item/CS_URS_2021_01/113154112</t>
  </si>
  <si>
    <t>9,5+3,5+(434*0,5)+7</t>
  </si>
  <si>
    <t>-1309700686</t>
  </si>
  <si>
    <t>3,5+90,5+3+6</t>
  </si>
  <si>
    <t>132251252</t>
  </si>
  <si>
    <t>Hloubení rýh nezapažených š do 2000 mm v hornině třídy těžitelnosti I, skupiny 3 objem do 50 m3 strojně</t>
  </si>
  <si>
    <t>-1615964389</t>
  </si>
  <si>
    <t>https://podminky.urs.cz/item/CS_URS_2021_01/132251252</t>
  </si>
  <si>
    <t>Poznámka k položce:_x000D_
kabelové žlaby, viz. příloha D.1.1.1.</t>
  </si>
  <si>
    <t>1*1*(5+8+10)</t>
  </si>
  <si>
    <t>1981832174</t>
  </si>
  <si>
    <t>1023260738</t>
  </si>
  <si>
    <t>Poznámka k položce:_x000D_
sejmutá ornice v tl. 15 cm, odvoz na meziskládku, zpětně se použije, viz. příloha D.1.1.1., D.1.1.2.</t>
  </si>
  <si>
    <t>((5,5+3+4,6+18,9)+71)*0,15</t>
  </si>
  <si>
    <t>1940876658</t>
  </si>
  <si>
    <t>0,46*0,46*(5+8+10)</t>
  </si>
  <si>
    <t>304763609</t>
  </si>
  <si>
    <t>(0,46*0,46*(5+8+10))*1,8</t>
  </si>
  <si>
    <t>1794161223</t>
  </si>
  <si>
    <t>174152101</t>
  </si>
  <si>
    <t>Zásyp jam, šachet a rýh do 30 m3 sypaninou se zhutněním při překopech inženýrských sítí</t>
  </si>
  <si>
    <t>-288361884</t>
  </si>
  <si>
    <t>https://podminky.urs.cz/item/CS_URS_2021_01/174152101</t>
  </si>
  <si>
    <t>Poznámka k položce:_x000D_
kabelové žlaby, viz. příloha D.1.1.1</t>
  </si>
  <si>
    <t>(1*1*23)-(0,46*0,46*23)</t>
  </si>
  <si>
    <t>175151101</t>
  </si>
  <si>
    <t>Obsypání potrubí strojně sypaninou bez prohození, uloženou do 3 m</t>
  </si>
  <si>
    <t>-1647995146</t>
  </si>
  <si>
    <t>https://podminky.urs.cz/item/CS_URS_2021_01/175151101</t>
  </si>
  <si>
    <t>(0,46*0,46*23)-(0,2*0,2*23)</t>
  </si>
  <si>
    <t>58331200</t>
  </si>
  <si>
    <t>štěrkopísek netříděný zásypový</t>
  </si>
  <si>
    <t>2083808490</t>
  </si>
  <si>
    <t>3,947*2</t>
  </si>
  <si>
    <t>919731112</t>
  </si>
  <si>
    <t>Zarovnání styčné plochy podkladu nebo krytu z betonu tl do 150 mm</t>
  </si>
  <si>
    <t>1699062061</t>
  </si>
  <si>
    <t>https://podminky.urs.cz/item/CS_URS_2021_01/919731112</t>
  </si>
  <si>
    <t>Poznámka k položce:_x000D_
v betonu, viz. příloha D.1.1.1., D.1.1.2.</t>
  </si>
  <si>
    <t>919731122</t>
  </si>
  <si>
    <t>Zarovnání styčné plochy podkladu nebo krytu živičného tl do 100 mm</t>
  </si>
  <si>
    <t>1857399010</t>
  </si>
  <si>
    <t>https://podminky.urs.cz/item/CS_URS_2021_01/919731122</t>
  </si>
  <si>
    <t>Poznámka k položce:_x000D_
v živici, viz. příloha D.1.1.1., D.1.1.2.</t>
  </si>
  <si>
    <t>163+263+8+4</t>
  </si>
  <si>
    <t>919735112</t>
  </si>
  <si>
    <t>Řezání stávajícího živičného krytu hl do 100 mm</t>
  </si>
  <si>
    <t>-347554190</t>
  </si>
  <si>
    <t>https://podminky.urs.cz/item/CS_URS_2021_01/919735112</t>
  </si>
  <si>
    <t>919735123</t>
  </si>
  <si>
    <t>Řezání stávajícího betonového krytu hl do 150 mm</t>
  </si>
  <si>
    <t>-1008987568</t>
  </si>
  <si>
    <t>https://podminky.urs.cz/item/CS_URS_2021_01/919735123</t>
  </si>
  <si>
    <t>920</t>
  </si>
  <si>
    <t>Odstranění stávajícího přístřešku</t>
  </si>
  <si>
    <t>-1096383817</t>
  </si>
  <si>
    <t>Poznámka k položce:_x000D_
odstranění přístřešku, včetně základu+doprava+poplatek za uložení na skládku, viz. příloha D.1.1.1.</t>
  </si>
  <si>
    <t>9201</t>
  </si>
  <si>
    <t>Betonové kabelové žlaby se zákrytem</t>
  </si>
  <si>
    <t>-1274740178</t>
  </si>
  <si>
    <t>Poznámka k položce:_x000D_
montáž+dodávka+spojovací materiál, viz. příloha D.1.1.1.</t>
  </si>
  <si>
    <t>5+8+10</t>
  </si>
  <si>
    <t>9202</t>
  </si>
  <si>
    <t>Odstranění silničních plastových sloupků</t>
  </si>
  <si>
    <t>-747387663</t>
  </si>
  <si>
    <t>Poznámka k položce:_x000D_
demontáž+doprava+poplatek, viz. příloha D.1.1.1., D.1.1.2.</t>
  </si>
  <si>
    <t>9203</t>
  </si>
  <si>
    <t>Ochrana stávajícího stromu</t>
  </si>
  <si>
    <t>-501212023</t>
  </si>
  <si>
    <t>Poznámka k položce:_x000D_
montáž+demontáž+doprava+materiál, viz. příloha D.1.1.1., D.1.1.2.</t>
  </si>
  <si>
    <t>1452675081</t>
  </si>
  <si>
    <t>(36*0,316)+(237*0,092)</t>
  </si>
  <si>
    <t>-1928021502</t>
  </si>
  <si>
    <t>(36*0,58)+(21*0,44)+(22*0,29)+(6*0,325)+(6*0,29)+(2*0,325)+(2*0,29)</t>
  </si>
  <si>
    <t>910334859</t>
  </si>
  <si>
    <t>33,18*9</t>
  </si>
  <si>
    <t>387786054</t>
  </si>
  <si>
    <t>41,42*9</t>
  </si>
  <si>
    <t>-2135492574</t>
  </si>
  <si>
    <t>22*0,425</t>
  </si>
  <si>
    <t>860551236</t>
  </si>
  <si>
    <t>(22*0,425)*9</t>
  </si>
  <si>
    <t>-1828126248</t>
  </si>
  <si>
    <t>-603602109</t>
  </si>
  <si>
    <t>915560857</t>
  </si>
  <si>
    <t>-344504854</t>
  </si>
  <si>
    <t>(6*0,325)+(2*0,325)</t>
  </si>
  <si>
    <t>-1302416163</t>
  </si>
  <si>
    <t>-1093006558</t>
  </si>
  <si>
    <t>-534598933</t>
  </si>
  <si>
    <t>(36*0,58)+(21*0,44)+(22*0,29)+(6*0,29)+(2*0,29)</t>
  </si>
  <si>
    <t>-57639910</t>
  </si>
  <si>
    <t>1469691618</t>
  </si>
  <si>
    <t>2021_27_03_b - b - návrh</t>
  </si>
  <si>
    <t>122251501</t>
  </si>
  <si>
    <t>Odkopávky a prokopávky zapažené v hornině třídy těžitelnosti I, skupiny 3 objem do 20 m3 strojně</t>
  </si>
  <si>
    <t>-680675488</t>
  </si>
  <si>
    <t>https://podminky.urs.cz/item/CS_URS_2021_01/122251501</t>
  </si>
  <si>
    <t>Poznámka k položce:_x000D_
výkop, viz. příloha D.1.1.1.</t>
  </si>
  <si>
    <t>(52*0,44)-(36*0,5)+(27*0,25)</t>
  </si>
  <si>
    <t>122252203</t>
  </si>
  <si>
    <t>Odkopávky a prokopávky nezapažené pro silnice a dálnice v hornině třídy těžitelnosti I objem do 100 m3 strojně</t>
  </si>
  <si>
    <t>-2047267808</t>
  </si>
  <si>
    <t>https://podminky.urs.cz/item/CS_URS_2021_01/122252203</t>
  </si>
  <si>
    <t>Poznámka k položce:_x000D_
výkop pro úpravy podloží, viz. příloha D.1.1.1.</t>
  </si>
  <si>
    <t>57*0,4</t>
  </si>
  <si>
    <t>1951379084</t>
  </si>
  <si>
    <t>Poznámka k položce:_x000D_
sondy</t>
  </si>
  <si>
    <t>1237804832</t>
  </si>
  <si>
    <t>-1852881118</t>
  </si>
  <si>
    <t>Poznámka k položce:_x000D_
výkop, 10% z celkové kubatury, viz. příloha D.1.1.1.</t>
  </si>
  <si>
    <t>((52*0,44)-(36*0,5)+(0,25*27))*0,1</t>
  </si>
  <si>
    <t>-1795003315</t>
  </si>
  <si>
    <t>Poznámka k položce:_x000D_
výkop pro úpravu podloží, 10% z celkové kubatury, viz. příloha D.1.1.1.</t>
  </si>
  <si>
    <t>(57*0,4)*0,1</t>
  </si>
  <si>
    <t>586230523</t>
  </si>
  <si>
    <t>Poznámka k položce:_x000D_
ornice pro ohumusování, viz. příloha D.1.1.1., D.1.1.3., D.1.1.4., D.1.1.6</t>
  </si>
  <si>
    <t>(32+71)*0,15</t>
  </si>
  <si>
    <t>-1063063336</t>
  </si>
  <si>
    <t>Poznámka k položce:_x000D_
výkop pro úpravu podloží, viz. příloha D.1.1.1.</t>
  </si>
  <si>
    <t>-1035300036</t>
  </si>
  <si>
    <t>855852274</t>
  </si>
  <si>
    <t>Poznámka k položce:_x000D_
ornice pro ohumusování, viz. příloha D.1.1.1., D.1.1.3., D.1.1.4., D.1.1.6.</t>
  </si>
  <si>
    <t>1304846035</t>
  </si>
  <si>
    <t>57*0,4*1,8</t>
  </si>
  <si>
    <t>-1615682107</t>
  </si>
  <si>
    <t>((52*0,44)-(36*0,5)+(0,25*27))*1,8</t>
  </si>
  <si>
    <t>-2109725956</t>
  </si>
  <si>
    <t>127346560</t>
  </si>
  <si>
    <t>(52*0,44)-(36*0,5)+(0,25*27)</t>
  </si>
  <si>
    <t>181351003</t>
  </si>
  <si>
    <t>Rozprostření ornice tl vrstvy do 200 mm pl do 100 m2 v rovině nebo ve svahu do 1:5 strojně</t>
  </si>
  <si>
    <t>-524052909</t>
  </si>
  <si>
    <t>https://podminky.urs.cz/item/CS_URS_2021_01/181351003</t>
  </si>
  <si>
    <t>Poznámka k položce:_x000D_
zeleň, viz. příloha D.1.1.1., D.1.1.3., D.1.1.4., D.1.1.6.</t>
  </si>
  <si>
    <t>5,5+3+4,6+18,9</t>
  </si>
  <si>
    <t>181411131</t>
  </si>
  <si>
    <t>Založení parkového trávníku výsevem plochy do 1000 m2 v rovině a ve svahu do 1:5</t>
  </si>
  <si>
    <t>1168571338</t>
  </si>
  <si>
    <t>https://podminky.urs.cz/item/CS_URS_2021_01/181411131</t>
  </si>
  <si>
    <t>Poznámka k položce:_x000D_
viz. příloha D.1.1.1., D.1.1.3., D.1.1.4., D.1.1.6.</t>
  </si>
  <si>
    <t>00572410</t>
  </si>
  <si>
    <t>osivo směs travní parková</t>
  </si>
  <si>
    <t>kg</t>
  </si>
  <si>
    <t>-617746172</t>
  </si>
  <si>
    <t>Poznámka k položce:_x000D_
+ztratné, viz. příloha D.1.1.1., D.1.1.3., D.1.1.4., D.1.1.6.</t>
  </si>
  <si>
    <t>(32*0,03*1,15)</t>
  </si>
  <si>
    <t>181411132</t>
  </si>
  <si>
    <t>Založení parkového trávníku výsevem plochy do 1000 m2 ve svahu do 1:2</t>
  </si>
  <si>
    <t>-1465484971</t>
  </si>
  <si>
    <t>https://podminky.urs.cz/item/CS_URS_2021_01/181411132</t>
  </si>
  <si>
    <t>71</t>
  </si>
  <si>
    <t>-931155676</t>
  </si>
  <si>
    <t>71*0,03*1,15</t>
  </si>
  <si>
    <t>181951111</t>
  </si>
  <si>
    <t>Úprava pláně v hornině třídy těžitelnosti I, skupiny 1 až 3 bez zhutnění strojně</t>
  </si>
  <si>
    <t>455544572</t>
  </si>
  <si>
    <t>https://podminky.urs.cz/item/CS_URS_2021_01/181951111</t>
  </si>
  <si>
    <t>Poznámka k položce:_x000D_
zeleň, viz. příloha D.1.1.1., D.1.1.3., D.1.1.4, D.1.1.6.</t>
  </si>
  <si>
    <t>1293351318</t>
  </si>
  <si>
    <t>Poznámka k položce:_x000D_
zpevněné plochy, viz. příloha D.1.1.1., D.1.1.3., D.1.1.4.</t>
  </si>
  <si>
    <t>52+7+5+22+(40*0,5)</t>
  </si>
  <si>
    <t>182151111</t>
  </si>
  <si>
    <t>Svahování v zářezech v hornině třídy těžitelnosti I, skupiny 1 až 3 strojně</t>
  </si>
  <si>
    <t>954479772</t>
  </si>
  <si>
    <t>https://podminky.urs.cz/item/CS_URS_2021_01/182151111</t>
  </si>
  <si>
    <t>182351023</t>
  </si>
  <si>
    <t>Rozprostření ornice pl do 100 m2 ve svahu přes 1:5 tl vrstvy do 200 mm strojně</t>
  </si>
  <si>
    <t>-2021860148</t>
  </si>
  <si>
    <t>https://podminky.urs.cz/item/CS_URS_2021_01/182351023</t>
  </si>
  <si>
    <t>-816250553</t>
  </si>
  <si>
    <t>Poznámka k položce:_x000D_
osazené do betonového lože C20/25nXF3 s opěrou, viz. příloha D.1.1.1., D.1.1.3., D.1.1.4., D.1.1.6.</t>
  </si>
  <si>
    <t>786803936</t>
  </si>
  <si>
    <t>7/0,11*1,01</t>
  </si>
  <si>
    <t>-359393646</t>
  </si>
  <si>
    <t>Poznámka k položce:_x000D_
úprava podloží ŠD fr. O/63 v tl. 250-400 mm, v rozpočtu se počítá tl. 400 mm, viz. příloha D.1.1.1., D.1.1.6.</t>
  </si>
  <si>
    <t>(52+(10*0,5))*2</t>
  </si>
  <si>
    <t>1129147761</t>
  </si>
  <si>
    <t>Poznámka k položce:_x000D_
komunikace vozidlová-kryt živice, viz. příloha D.1.1.1., D.1.1.3., D.1.1.4., D.1.1.6.</t>
  </si>
  <si>
    <t>(7+25+20)+(10*0,5)</t>
  </si>
  <si>
    <t>1438470236</t>
  </si>
  <si>
    <t>Poznámka k položce:_x000D_
oprava vjezdu, ŠD fr. 0/32, viz. příloha D.1.1.1., D.1.1.4.</t>
  </si>
  <si>
    <t>-925169995</t>
  </si>
  <si>
    <t>Poznámka k položce:_x000D_
zpevněná plocha u přístřešku, viz. příloha D.1.1.1., D.1.1.3., D.1.1.6.</t>
  </si>
  <si>
    <t>950263890</t>
  </si>
  <si>
    <t>Poznámka k položce:_x000D_
úprava podloží u opravy vjezdu a zpevněné plochy u přístřešku, ŠD fr. 0/63 v tl. 250 mm, viz. příloha D.1.1.1., D.1.1.6.</t>
  </si>
  <si>
    <t>5+22</t>
  </si>
  <si>
    <t>564871116</t>
  </si>
  <si>
    <t>Podklad ze štěrkodrtě ŠD tl. 300 mm</t>
  </si>
  <si>
    <t>757215312</t>
  </si>
  <si>
    <t>https://podminky.urs.cz/item/CS_URS_2021_01/564871116</t>
  </si>
  <si>
    <t>Poznámka k položce:_x000D_
napojení na stávající plochy, viz. příloha D.1.1.1., D.1.1.3., D.1.1.4.</t>
  </si>
  <si>
    <t>-1243867566</t>
  </si>
  <si>
    <t>Poznámka k položce:_x000D_
komunikace vozidlová, viz. příloha D.1.1.1., D.1.1.3., D.1.1.4., D.1.1.6.</t>
  </si>
  <si>
    <t>7+25+20</t>
  </si>
  <si>
    <t>-1963219504</t>
  </si>
  <si>
    <t>-209015506</t>
  </si>
  <si>
    <t>-1006915631</t>
  </si>
  <si>
    <t>Poznámka k položce:_x000D_
živičný koberec, viz. příloha D.1.1.1., D.1.1.3., D.1.1.4., D.1.1.6.</t>
  </si>
  <si>
    <t>-1369194507</t>
  </si>
  <si>
    <t>Poznámka k položce:_x000D_
komunikace vozidková, viz. příloha D.1.1.1., D.1.1.3., D.1.1.4., D.1.1.6.</t>
  </si>
  <si>
    <t>1260278071</t>
  </si>
  <si>
    <t>-22610858</t>
  </si>
  <si>
    <t>581121215</t>
  </si>
  <si>
    <t>Kryt cementobetonový vozovek skupiny CB II tl 150 mm</t>
  </si>
  <si>
    <t>1445947502</t>
  </si>
  <si>
    <t>https://podminky.urs.cz/item/CS_URS_2021_01/581121215</t>
  </si>
  <si>
    <t>Poznámka k položce:_x000D_
oprava vjezdu, viz. příloha D.1.1.1., D.1.1.4.</t>
  </si>
  <si>
    <t>596211210</t>
  </si>
  <si>
    <t>Kladení zámkové dlažby komunikací pro pěší tl 80 mm skupiny A pl do 50 m2</t>
  </si>
  <si>
    <t>-575395189</t>
  </si>
  <si>
    <t>https://podminky.urs.cz/item/CS_URS_2021_01/596211210</t>
  </si>
  <si>
    <t>-1295203710</t>
  </si>
  <si>
    <t>Poznámka k položce:_x000D_
zpevněná plocha u přístřešku+ztratné, viz. příloha D.1.1.1., D.1.1.3., D.1.1.6.</t>
  </si>
  <si>
    <t>5*1,03</t>
  </si>
  <si>
    <t>-331216395</t>
  </si>
  <si>
    <t>-2103113985</t>
  </si>
  <si>
    <t>1047413266</t>
  </si>
  <si>
    <t>Poznámka k položce:_x000D_
osazený do betonového lože C/20/25nXF3 s opěrou, viz. příloha D.1.1.1., D.1.1.3., D.1.1.4., D.1.1.6.</t>
  </si>
  <si>
    <t>6+5+5+5</t>
  </si>
  <si>
    <t>2007562347</t>
  </si>
  <si>
    <t>(6+5+5+5)*1,01</t>
  </si>
  <si>
    <t>-1312429363</t>
  </si>
  <si>
    <t>Poznámka k položce:_x000D_
osazený do betonového lože C20/25nXF3 s opěrou, viz. příloha D.1.1.1., D.1.1.3., D.1.1.4., D.1.1.6.</t>
  </si>
  <si>
    <t>4+3+3</t>
  </si>
  <si>
    <t>-436634939</t>
  </si>
  <si>
    <t>Poznámka k položce:_x000D_
barva přírodní+ztratné, viz. příloha D.1.1.1., D.1.1.3., D.1.1.4., D.1.1.6.</t>
  </si>
  <si>
    <t>(4+3+3)*1,01</t>
  </si>
  <si>
    <t>-1064422968</t>
  </si>
  <si>
    <t>Poznámka k položce:_x000D_
pod palisády a obrubníky, (odhad), viz. příloha D.1.1.1.</t>
  </si>
  <si>
    <t>919121132</t>
  </si>
  <si>
    <t>Těsnění spár zálivkou za studena pro komůrky š 20 mm hl 40 mm s těsnicím profilem</t>
  </si>
  <si>
    <t>2084407500</t>
  </si>
  <si>
    <t>https://podminky.urs.cz/item/CS_URS_2021_01/919121132</t>
  </si>
  <si>
    <t>Poznámka k položce:_x000D_
v krytu ze živice a betonu, viz. příloha D.1.1.1.</t>
  </si>
  <si>
    <t>163+263+8+4+6</t>
  </si>
  <si>
    <t>-220335672</t>
  </si>
  <si>
    <t>Poznámka k položce:_x000D_
úprava podloží u komunikace ŠD fr. O/63 v tl. 250-400 mm, v rozpočtu se počítá tl. 400, PP40kN/m, viz. příloha D.1.1.1.</t>
  </si>
  <si>
    <t>52+(10*0,5)</t>
  </si>
  <si>
    <t>919735122</t>
  </si>
  <si>
    <t>Řezání stávajícího betonového krytu hl do 100 mm</t>
  </si>
  <si>
    <t>-19690872</t>
  </si>
  <si>
    <t>https://podminky.urs.cz/item/CS_URS_2021_01/919735122</t>
  </si>
  <si>
    <t>Poznámka k položce:_x000D_
oprava stávajícího vjezdu-kryt beton, viz. příloha D.1.1.1., D.1.1.4.</t>
  </si>
  <si>
    <t>52</t>
  </si>
  <si>
    <t>-66057913</t>
  </si>
  <si>
    <t>53</t>
  </si>
  <si>
    <t>1652755866</t>
  </si>
  <si>
    <t>54</t>
  </si>
  <si>
    <t>-1852944124</t>
  </si>
  <si>
    <t>2021_27_03_c - B - Vedlejší a ostatní náklady</t>
  </si>
  <si>
    <t xml:space="preserve">    VRN1 - Průzkumné, geodetické a projektové práce</t>
  </si>
  <si>
    <t xml:space="preserve">    VRN9 - Ostatní náklady</t>
  </si>
  <si>
    <t>VRN1</t>
  </si>
  <si>
    <t>Průzkumné, geodetické a projektové práce</t>
  </si>
  <si>
    <t>011314000</t>
  </si>
  <si>
    <t>Archeologický dohled</t>
  </si>
  <si>
    <t>-508710233</t>
  </si>
  <si>
    <t>https://podminky.urs.cz/item/CS_URS_2021_01/011314000</t>
  </si>
  <si>
    <t>012203000</t>
  </si>
  <si>
    <t>Geodetické práce při provádění stavby</t>
  </si>
  <si>
    <t>-1379381782</t>
  </si>
  <si>
    <t>https://podminky.urs.cz/item/CS_URS_2021_01/012203000</t>
  </si>
  <si>
    <t>012303000</t>
  </si>
  <si>
    <t>Geodetické práce po výstavbě</t>
  </si>
  <si>
    <t>323437490</t>
  </si>
  <si>
    <t>https://podminky.urs.cz/item/CS_URS_2021_01/012303000</t>
  </si>
  <si>
    <t>013254000</t>
  </si>
  <si>
    <t>Dokumentace skutečného provedení stavby</t>
  </si>
  <si>
    <t>-251188293</t>
  </si>
  <si>
    <t>https://podminky.urs.cz/item/CS_URS_2021_01/013254000</t>
  </si>
  <si>
    <t>034002000</t>
  </si>
  <si>
    <t>Zabezpečení staveniště</t>
  </si>
  <si>
    <t>1065215213</t>
  </si>
  <si>
    <t>https://podminky.urs.cz/item/CS_URS_2021_01/034002000</t>
  </si>
  <si>
    <t>Poznámka k položce:_x000D_
zabezpečení staveniště v souladu s nařízením vlády 591/2006 Sb.</t>
  </si>
  <si>
    <t>041203000</t>
  </si>
  <si>
    <t>Technický dozor investora</t>
  </si>
  <si>
    <t>1002640705</t>
  </si>
  <si>
    <t>https://podminky.urs.cz/item/CS_URS_2021_01/041203000</t>
  </si>
  <si>
    <t>VRN9</t>
  </si>
  <si>
    <t>Ostatní náklady</t>
  </si>
  <si>
    <t>091003000</t>
  </si>
  <si>
    <t>Ostatní náklady bez rozlišení</t>
  </si>
  <si>
    <t>-219661933</t>
  </si>
  <si>
    <t>https://podminky.urs.cz/item/CS_URS_2021_01/091003000</t>
  </si>
  <si>
    <t>091504000</t>
  </si>
  <si>
    <t>Náklady související s publikační činností</t>
  </si>
  <si>
    <t>-582389341</t>
  </si>
  <si>
    <t>https://podminky.urs.cz/item/CS_URS_2021_01/091504000</t>
  </si>
  <si>
    <t>2021_27_04 - SO 101 Zpěvněné plochy - odvodnění - Uznatelné náklady</t>
  </si>
  <si>
    <t xml:space="preserve">    4 - Vodorovné konstrukce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</si>
  <si>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</si>
  <si>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</si>
  <si>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-853680181</t>
  </si>
  <si>
    <t>https://podminky.urs.cz/item/CS_URS_2021_02/119001405</t>
  </si>
  <si>
    <t>1,1+1,1+1,1+1,1+1,1</t>
  </si>
  <si>
    <t>119001412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</si>
  <si>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</si>
  <si>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-240971303</t>
  </si>
  <si>
    <t>https://podminky.urs.cz/item/CS_URS_2021_02/119001412</t>
  </si>
  <si>
    <t>1,1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</si>
  <si>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</si>
  <si>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</si>
  <si>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1953163576</t>
  </si>
  <si>
    <t>https://podminky.urs.cz/item/CS_URS_2021_02/119001421</t>
  </si>
  <si>
    <t>1,1+1,1+1,1+1,1+1,1+1,1+4+1,1+1,1+1,1+1,1+1,1</t>
  </si>
  <si>
    <t>132254202</t>
  </si>
  <si>
    <t>Hloubení zapažených rýh šířky přes 800 do 2 000 mm strojně s urovnáním dna do předepsaného profilu a spádu v hornině třídy těžitelnosti I skupiny 3 přes 20 do 50 m3</t>
  </si>
  <si>
    <t>-500060554</t>
  </si>
  <si>
    <t>https://podminky.urs.cz/item/CS_URS_2021_02/132254202</t>
  </si>
  <si>
    <t>"Hp1" 2*1,1*1,5</t>
  </si>
  <si>
    <t>"Hp2" 2*1,1*1,5</t>
  </si>
  <si>
    <t>"Hp3" 3*1,1*1,5</t>
  </si>
  <si>
    <t>"Hp4" 2*1,1*1,5</t>
  </si>
  <si>
    <t>"UV1" 1*1*1,4</t>
  </si>
  <si>
    <t>"UV2" 1*1*1,4</t>
  </si>
  <si>
    <t>"UV3" 1*1*1,4</t>
  </si>
  <si>
    <t>"UV4" 1*1*1,5</t>
  </si>
  <si>
    <t>"OV1" 12*1,1*1,9</t>
  </si>
  <si>
    <t>"OV2" 1,5*1,1*1,5</t>
  </si>
  <si>
    <t>Příplatek k cenám hloubených vykopávek za ztížení vykopávky v blízkosti podzemního vedení nebo výbušnin pro jakoukoliv třídu horniny</t>
  </si>
  <si>
    <t>98373325</t>
  </si>
  <si>
    <t>https://podminky.urs.cz/item/CS_URS_2021_02/139001101</t>
  </si>
  <si>
    <t>(5,5+1,1+16,1)*1,1*0,9</t>
  </si>
  <si>
    <t>139911123</t>
  </si>
  <si>
    <t>Bourání konstrukcí v hloubených vykopávkách ručně s přemístěním suti na hromady na vzdálenost do 20 m nebo s naložením na dopravní prostředek z betonu železového nebo předpjatého</t>
  </si>
  <si>
    <t>2059901042</t>
  </si>
  <si>
    <t>https://podminky.urs.cz/item/CS_URS_2021_02/139911123</t>
  </si>
  <si>
    <t>0,2*0,2*0,25</t>
  </si>
  <si>
    <t>151101101</t>
  </si>
  <si>
    <t>Zřízení pažení a rozepření stěn rýh pro podzemní vedení příložné pro jakoukoliv mezerovitost, hloubky do 2 m</t>
  </si>
  <si>
    <t>1685541512</t>
  </si>
  <si>
    <t>https://podminky.urs.cz/item/CS_URS_2021_02/151101101</t>
  </si>
  <si>
    <t>"Hp1" 2*2*1,5</t>
  </si>
  <si>
    <t>"Hp2" 2*2*1,5</t>
  </si>
  <si>
    <t>"Hp3" 3*2*1,5</t>
  </si>
  <si>
    <t>"Hp4" 2*2*1,5</t>
  </si>
  <si>
    <t>"UV1" 1*4*1,4</t>
  </si>
  <si>
    <t>"UV2" 1*4*1,4</t>
  </si>
  <si>
    <t>"UV3" 1*4*1,4</t>
  </si>
  <si>
    <t>"UV4" 1*4*1,5</t>
  </si>
  <si>
    <t>"OV1" 12*2*1,9</t>
  </si>
  <si>
    <t>"OV2" 1,5*2*1,5</t>
  </si>
  <si>
    <t>151101102</t>
  </si>
  <si>
    <t>Zřízení pažení a rozepření stěn rýh pro podzemní vedení příložné pro jakoukoliv mezerovitost, hloubky přes 2 do 4 m</t>
  </si>
  <si>
    <t>-1020251887</t>
  </si>
  <si>
    <t>https://podminky.urs.cz/item/CS_URS_2021_02/151101102</t>
  </si>
  <si>
    <t>3*0,8*2</t>
  </si>
  <si>
    <t>151101111</t>
  </si>
  <si>
    <t>Odstranění pažení a rozepření stěn rýh pro podzemní vedení s uložením materiálu na vzdálenost do 3 m od kraje výkopu příložné, hloubky do 2 m</t>
  </si>
  <si>
    <t>193784389</t>
  </si>
  <si>
    <t>https://podminky.urs.cz/item/CS_URS_2021_02/151101111</t>
  </si>
  <si>
    <t>151101112</t>
  </si>
  <si>
    <t>Odstranění pažení a rozepření stěn rýh pro podzemní vedení s uložením materiálu na vzdálenost do 3 m od kraje výkopu příložné, hloubky přes 2 do 4 m</t>
  </si>
  <si>
    <t>227450057</t>
  </si>
  <si>
    <t>https://podminky.urs.cz/item/CS_URS_2021_02/151101112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</si>
  <si>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</si>
  <si>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</si>
  <si>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-945365036</t>
  </si>
  <si>
    <t>https://podminky.urs.cz/item/CS_URS_2021_02/162251101</t>
  </si>
  <si>
    <t>"Hp1" 2*1,1*1,0</t>
  </si>
  <si>
    <t>"Hp2" 2*1,1*1,0</t>
  </si>
  <si>
    <t>"Hp3" 3*1,1*1,0</t>
  </si>
  <si>
    <t>"Hp4" 2*1,1*1,0</t>
  </si>
  <si>
    <t>"UV1" 1*1*0,9</t>
  </si>
  <si>
    <t>"UV2" 1*1*0,9</t>
  </si>
  <si>
    <t>"UV3" 1*1*0,9</t>
  </si>
  <si>
    <t>"UV4" 1*1*0,9</t>
  </si>
  <si>
    <t>"OV1" 12*1,1*1,4</t>
  </si>
  <si>
    <t>"OV2" 1,5*1,1*1,0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</si>
  <si>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</si>
  <si>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-1903232757</t>
  </si>
  <si>
    <t>https://podminky.urs.cz/item/CS_URS_2021_02/162751117</t>
  </si>
  <si>
    <t>"Hp1" 2*1,1*0,5</t>
  </si>
  <si>
    <t>"Hp2" 2*1,1*0,5</t>
  </si>
  <si>
    <t>"Hp3" 3*1,1*0,5</t>
  </si>
  <si>
    <t>"Hp4" 2*1,1*0,5</t>
  </si>
  <si>
    <t>"UV1" 1*1*0,5</t>
  </si>
  <si>
    <t>"UV2" 1*1*0,5</t>
  </si>
  <si>
    <t>"UV3" 1*1*0,5</t>
  </si>
  <si>
    <t>"UV4" 1*1*0,5</t>
  </si>
  <si>
    <t>"OV1" 12*1,1*0,5</t>
  </si>
  <si>
    <t>"OV2" 1,5*1,1*0,5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</si>
  <si>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</si>
  <si>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</si>
  <si>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1804467306</t>
  </si>
  <si>
    <t>https://podminky.urs.cz/item/CS_URS_2021_02/162751119</t>
  </si>
  <si>
    <t>"Hp1" 2*1,1*0,5*6</t>
  </si>
  <si>
    <t>"Hp2" 2*1,1*0,5*6</t>
  </si>
  <si>
    <t>"Hp3" 3*1,1*0,5*6</t>
  </si>
  <si>
    <t>"Hp4" 2*1,1*0,5*6</t>
  </si>
  <si>
    <t>"UV1" 1*1*0,5*6</t>
  </si>
  <si>
    <t>"UV2" 1*1*0,5*6</t>
  </si>
  <si>
    <t>"UV3" 1*1*0,5*6</t>
  </si>
  <si>
    <t>"UV4" 1*1*0,5*6</t>
  </si>
  <si>
    <t>"OV1" 12*1,1*0,5*6</t>
  </si>
  <si>
    <t>"OV2" 1,5*1,1*0,5*6</t>
  </si>
  <si>
    <t>Nakládání, skládání a překládání neulehlého výkopku nebo sypaniny strojně nakládání, množství do 100 m3, z horniny třídy těžitelnosti I, skupiny 1 až 3</t>
  </si>
  <si>
    <t>734018106</t>
  </si>
  <si>
    <t>https://podminky.urs.cz/item/CS_URS_2021_02/167151101</t>
  </si>
  <si>
    <t>171201231</t>
  </si>
  <si>
    <t>Poplatek za uložení stavebního odpadu na recyklační skládce (skládkovné) zeminy a kamení zatříděného do Katalogu odpadů pod kódem 17 05 04</t>
  </si>
  <si>
    <t>-1444775882</t>
  </si>
  <si>
    <t>https://podminky.urs.cz/item/CS_URS_2021_02/171201231</t>
  </si>
  <si>
    <t>"Hp1" 2*1,1*0,5*1,665</t>
  </si>
  <si>
    <t>"Hp2" 2*1,1*0,5*1,665</t>
  </si>
  <si>
    <t>"Hp3" 3*1,1*0,5*1,665</t>
  </si>
  <si>
    <t>"Hp4" 2*1,1*0,5*1,665</t>
  </si>
  <si>
    <t>"UV1" 1*1*0,5*1,665</t>
  </si>
  <si>
    <t>"UV2" 1*1*0,5*1,665</t>
  </si>
  <si>
    <t>"UV3" 1*1*0,5*1,665</t>
  </si>
  <si>
    <t>"UV4" 1*1*0,5*1,665</t>
  </si>
  <si>
    <t>"OV1" 12*1,1*0,5*1,665</t>
  </si>
  <si>
    <t>"OV2" 1,5*1,1*0,5*1,665</t>
  </si>
  <si>
    <t>Uložení sypaniny na skládky nebo meziskládky bez hutnění s upravením uložené sypaniny do předepsaného tvaru</t>
  </si>
  <si>
    <t>1987357811</t>
  </si>
  <si>
    <t>https://podminky.urs.cz/item/CS_URS_2021_02/171251201</t>
  </si>
  <si>
    <t>174151101</t>
  </si>
  <si>
    <t>Zásyp sypaninou z jakékoliv horniny strojně s uložením výkopku ve vrstvách se zhutněním jam, šachet, rýh nebo kolem objektů v těchto vykopávkách</t>
  </si>
  <si>
    <t>1265510761</t>
  </si>
  <si>
    <t>https://podminky.urs.cz/item/CS_URS_2021_02/174151101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</si>
  <si>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</si>
  <si>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-704015894</t>
  </si>
  <si>
    <t>https://podminky.urs.cz/item/CS_URS_2021_02/175151101</t>
  </si>
  <si>
    <t>"Hp1" 2*1,1*0,4</t>
  </si>
  <si>
    <t>"Hp2" 2*1,1*0,4</t>
  </si>
  <si>
    <t>"Hp3" 3*1,1*0,4</t>
  </si>
  <si>
    <t>"Hp4" 2*1,1*0,4</t>
  </si>
  <si>
    <t>"UV1" 1*1*0,4</t>
  </si>
  <si>
    <t>"UV2" 1*1*0,4</t>
  </si>
  <si>
    <t>"UV3" 1*1*0,4</t>
  </si>
  <si>
    <t>"UV4" 1*1*0,4</t>
  </si>
  <si>
    <t>"OV1" 12*1,1*0,4</t>
  </si>
  <si>
    <t>"OV2" 1,5*1,1*0,4</t>
  </si>
  <si>
    <t>58331351</t>
  </si>
  <si>
    <t>kamenivo těžené drobné frakce 0/4</t>
  </si>
  <si>
    <t>752591303</t>
  </si>
  <si>
    <t>"Hp1" 2*1,1*0,4*1,885</t>
  </si>
  <si>
    <t>"Hp2" 2*1,1*0,4*1,885</t>
  </si>
  <si>
    <t>"Hp3" 3*1,1*0,4*1,885</t>
  </si>
  <si>
    <t>"Hp4" 2*1,1*0,4*1,885</t>
  </si>
  <si>
    <t>"UV1" 1*1*0,4*1,885</t>
  </si>
  <si>
    <t>"UV2" 1*1*0,4*1,885</t>
  </si>
  <si>
    <t>"UV3" 1*1*0,4*1,885</t>
  </si>
  <si>
    <t>"UV4" 1*1*0,4*1,885</t>
  </si>
  <si>
    <t>"OV1" 12*1,1*0,4*1,885</t>
  </si>
  <si>
    <t>"OV2" 1,5*1,1*0,4*1,885</t>
  </si>
  <si>
    <t>359901111</t>
  </si>
  <si>
    <t>Vyčištění stok jakékoliv výšky</t>
  </si>
  <si>
    <t>-1540815421</t>
  </si>
  <si>
    <t>https://podminky.urs.cz/item/CS_URS_2021_02/359901111</t>
  </si>
  <si>
    <t>"UV1" 6</t>
  </si>
  <si>
    <t>"UV2" 6</t>
  </si>
  <si>
    <t>"UV3" 102,5</t>
  </si>
  <si>
    <t>"UV4" 61,5</t>
  </si>
  <si>
    <t>359901211</t>
  </si>
  <si>
    <t>Monitoring stok (kamerový systém) jakékoli výšky nová kanalizace</t>
  </si>
  <si>
    <t>580369814</t>
  </si>
  <si>
    <t>https://podminky.urs.cz/item/CS_URS_2021_02/359901211</t>
  </si>
  <si>
    <t>"OV1" 12</t>
  </si>
  <si>
    <t>"OV2" 1</t>
  </si>
  <si>
    <t>359901212</t>
  </si>
  <si>
    <t>Monitoring stok (kamerový systém) jakékoli výšky stávající kanalizace</t>
  </si>
  <si>
    <t>-1048356134</t>
  </si>
  <si>
    <t>https://podminky.urs.cz/item/CS_URS_2021_02/359901212</t>
  </si>
  <si>
    <t>Vodorovné konstrukce</t>
  </si>
  <si>
    <t>451572111</t>
  </si>
  <si>
    <t>Lože pod potrubí, stoky a drobné objekty v otevřeném výkopu z kameniva drobného těženého 0 až 4 mm</t>
  </si>
  <si>
    <t>197597342</t>
  </si>
  <si>
    <t>https://podminky.urs.cz/item/CS_URS_2021_02/451572111</t>
  </si>
  <si>
    <t>"Hp1" 2*1,1*0,1</t>
  </si>
  <si>
    <t>"Hp2" 2*1,1*0,1</t>
  </si>
  <si>
    <t>"Hp3" 3*1,1*0,1</t>
  </si>
  <si>
    <t>"Hp4" 2*1,1*0,1</t>
  </si>
  <si>
    <t>"UV1" 1*1*0,1</t>
  </si>
  <si>
    <t>"UV2" 1*1*0,1</t>
  </si>
  <si>
    <t>"UV3" 1*1*0,1</t>
  </si>
  <si>
    <t>"UV4" 1*1*0,1</t>
  </si>
  <si>
    <t>"OV1" 12*1,1*0,1</t>
  </si>
  <si>
    <t>"OV2" 1,5*1,1*0,1</t>
  </si>
  <si>
    <t>452311151</t>
  </si>
  <si>
    <t>Podkladní a zajišťovací konstrukce z betonu prostého v otevřeném výkopu desky pod potrubí, stoky a drobné objekty z betonu tř. C 20/25</t>
  </si>
  <si>
    <t>131014651</t>
  </si>
  <si>
    <t>https://podminky.urs.cz/item/CS_URS_2021_02/452311151</t>
  </si>
  <si>
    <t>"UV+OV" 6*0,6*0,6*0,1</t>
  </si>
  <si>
    <t>452313151</t>
  </si>
  <si>
    <t>Podkladní a zajišťovací konstrukce z betonu prostého v otevřeném výkopu bloky pro potrubí z betonu tř. C 20/25</t>
  </si>
  <si>
    <t>1103954805</t>
  </si>
  <si>
    <t>https://podminky.urs.cz/item/CS_URS_2021_02/452313151</t>
  </si>
  <si>
    <t>"patní kolena" 4*0,5*0,5*0,4</t>
  </si>
  <si>
    <t>452351101</t>
  </si>
  <si>
    <t>Bednění podkladních a zajišťovacích konstrukcí v otevřeném výkopu desek nebo sedlových loží pod potrubí, stoky a drobné objekty</t>
  </si>
  <si>
    <t>-78775245</t>
  </si>
  <si>
    <t>https://podminky.urs.cz/item/CS_URS_2021_02/452351101</t>
  </si>
  <si>
    <t>"UV+OV" 6*(0,6*0,1*4)</t>
  </si>
  <si>
    <t>452353101</t>
  </si>
  <si>
    <t>Bednění podkladních a zajišťovacích konstrukcí v otevřeném výkopu bloků pro potrubí</t>
  </si>
  <si>
    <t>-359934117</t>
  </si>
  <si>
    <t>https://podminky.urs.cz/item/CS_URS_2021_02/452353101</t>
  </si>
  <si>
    <t>"patní kolena" 4*(0,5*0,4*4)</t>
  </si>
  <si>
    <t>8313831KP</t>
  </si>
  <si>
    <t>Příplatek za zřízení kanalizační přípojky DN 150 na potrubí betonovém DN 600</t>
  </si>
  <si>
    <t>-1454100272</t>
  </si>
  <si>
    <t>"OV1" 1</t>
  </si>
  <si>
    <t>857242122</t>
  </si>
  <si>
    <t>Montáž litinových tvarovek na potrubí litinovém tlakovém jednoosých na potrubí z trub přírubových v otevřeném výkopu, kanálu nebo v šachtě DN 80</t>
  </si>
  <si>
    <t>2055726482</t>
  </si>
  <si>
    <t>https://podminky.urs.cz/item/CS_URS_2021_02/857242122</t>
  </si>
  <si>
    <t>Poznámka k položce:_x000D_
Veškeré přírubové spoje budou spojovány nerezovými šrouby.</t>
  </si>
  <si>
    <t>"nové tvarovky" 1+1+2+1</t>
  </si>
  <si>
    <t>"zpětná montáž demontovaných tvarovek" 2+2+2+2</t>
  </si>
  <si>
    <t>55253245</t>
  </si>
  <si>
    <t>trouba přírubová litinová vodovodní  PN10/16 DN 80 dl 800mm</t>
  </si>
  <si>
    <t>1408834067</t>
  </si>
  <si>
    <t>"Hp1" 1</t>
  </si>
  <si>
    <t>"Hp2" 1</t>
  </si>
  <si>
    <t>"Hp4" 1</t>
  </si>
  <si>
    <t>55253241</t>
  </si>
  <si>
    <t>trouba přírubová litinová vodovodní  PN10/16 DN 80 dl 500mm</t>
  </si>
  <si>
    <t>-2054896136</t>
  </si>
  <si>
    <t>"Hp3" 1</t>
  </si>
  <si>
    <t>55253247</t>
  </si>
  <si>
    <t>trouba přírubová litinová vodovodní  PN10/16 DN 80 dl 1000mm</t>
  </si>
  <si>
    <t>-90573497</t>
  </si>
  <si>
    <t>871315241</t>
  </si>
  <si>
    <t>Kanalizační potrubí z tvrdého PVC v otevřeném výkopu ve sklonu do 20 %, hladkého plnostěnného vícevrstvého, tuhost třídy SN 12 DN 150</t>
  </si>
  <si>
    <t>-1732363245</t>
  </si>
  <si>
    <t>https://podminky.urs.cz/item/CS_URS_2021_02/871315241</t>
  </si>
  <si>
    <t>877310310</t>
  </si>
  <si>
    <t>Montáž tvarovek na kanalizačním plastovém potrubí z polypropylenu PP hladkého plnostěnného kolen DN 150</t>
  </si>
  <si>
    <t>1076647041</t>
  </si>
  <si>
    <t>https://podminky.urs.cz/item/CS_URS_2021_02/877310310</t>
  </si>
  <si>
    <t>"OV1" 1+2</t>
  </si>
  <si>
    <t>28611892</t>
  </si>
  <si>
    <t>koleno kanalizační s hrdlem PP 160x30° SN10</t>
  </si>
  <si>
    <t>-964553413</t>
  </si>
  <si>
    <t>28611894</t>
  </si>
  <si>
    <t>koleno kanalizační s hrdlem PP 160x45° SN10</t>
  </si>
  <si>
    <t>-1320126056</t>
  </si>
  <si>
    <t>1+2</t>
  </si>
  <si>
    <t>877310330</t>
  </si>
  <si>
    <t>Montáž tvarovek na kanalizačním plastovém potrubí z polypropylenu PP hladkého plnostěnného spojek nebo redukcí DN 150</t>
  </si>
  <si>
    <t>1342678400</t>
  </si>
  <si>
    <t>https://podminky.urs.cz/item/CS_URS_2021_02/877310330</t>
  </si>
  <si>
    <t>28617235</t>
  </si>
  <si>
    <t>spojka přesuvná kanalizační PP DN 150</t>
  </si>
  <si>
    <t>832321630</t>
  </si>
  <si>
    <t>890411811</t>
  </si>
  <si>
    <t>Bourání šachet a jímek ručně velikosti obestavěného prostoru do 1,5 m3 z prefabrikovaných skruží</t>
  </si>
  <si>
    <t>-815044396</t>
  </si>
  <si>
    <t>https://podminky.urs.cz/item/CS_URS_2021_02/890411811</t>
  </si>
  <si>
    <t>"UV1" 1,25*1,57*0,05</t>
  </si>
  <si>
    <t>"UV2" 1,25*1,57*0,05</t>
  </si>
  <si>
    <t>"UV3" 1,25*1,57*0,05</t>
  </si>
  <si>
    <t>"UV4" 1,25*1,57*0,05</t>
  </si>
  <si>
    <t>891241112</t>
  </si>
  <si>
    <t>Montáž vodovodních armatur na potrubí šoupátek nebo klapek uzavíracích v otevřeném výkopu nebo v šachtách s osazením zemní soupravy (bez poklopů) DN 80</t>
  </si>
  <si>
    <t>-576722823</t>
  </si>
  <si>
    <t>https://podminky.urs.cz/item/CS_URS_2021_02/891241112</t>
  </si>
  <si>
    <t>42221303</t>
  </si>
  <si>
    <t>šoupátko pitná voda litina GGG 50 krátká stavební dl PN10/16 DN 80x180mm</t>
  </si>
  <si>
    <t>-1063908847</t>
  </si>
  <si>
    <t>42291073</t>
  </si>
  <si>
    <t>souprava zemní pro šoupátka DN 65-80mm Rd 1,5m</t>
  </si>
  <si>
    <t>-61850045</t>
  </si>
  <si>
    <t>891241811Hp</t>
  </si>
  <si>
    <t>Demontáž vodovodních hydrantů podzemních v otevřeném výkopu nebo v šachtách DN 80</t>
  </si>
  <si>
    <t>-406322634</t>
  </si>
  <si>
    <t>891241ARM</t>
  </si>
  <si>
    <t>Demontáž vodovodních tvarovek přírubových na potrubí v otevřeném výkopu nebo v šachtách DN 80</t>
  </si>
  <si>
    <t>-993652516</t>
  </si>
  <si>
    <t>"Hp1" 2</t>
  </si>
  <si>
    <t>"Hp2" 2</t>
  </si>
  <si>
    <t>"Hp3" 2</t>
  </si>
  <si>
    <t>"Hp4" 2</t>
  </si>
  <si>
    <t>891247112</t>
  </si>
  <si>
    <t>Montáž vodovodních armatur na potrubí hydrantů podzemních (bez osazení poklopů) DN 80</t>
  </si>
  <si>
    <t>-45026987</t>
  </si>
  <si>
    <t>https://podminky.urs.cz/item/CS_URS_2021_02/891247112</t>
  </si>
  <si>
    <t>892241111</t>
  </si>
  <si>
    <t>Tlakové zkoušky vodou na potrubí DN do 80</t>
  </si>
  <si>
    <t>1430464350</t>
  </si>
  <si>
    <t>https://podminky.urs.cz/item/CS_URS_2021_02/892241111</t>
  </si>
  <si>
    <t>"Hp1" 3</t>
  </si>
  <si>
    <t>"Hp2" 3</t>
  </si>
  <si>
    <t>"Hp3" 4</t>
  </si>
  <si>
    <t>"Hp4" 3</t>
  </si>
  <si>
    <t>892273122</t>
  </si>
  <si>
    <t>Proplach a dezinfekce vodovodního potrubí DN od 80 do 125</t>
  </si>
  <si>
    <t>-2075980323</t>
  </si>
  <si>
    <t>https://podminky.urs.cz/item/CS_URS_2021_02/892273122</t>
  </si>
  <si>
    <t>892351111</t>
  </si>
  <si>
    <t>Tlakové zkoušky vodou na potrubí DN 150 nebo 200</t>
  </si>
  <si>
    <t>1849165058</t>
  </si>
  <si>
    <t>https://podminky.urs.cz/item/CS_URS_2021_02/892351111</t>
  </si>
  <si>
    <t>892372111</t>
  </si>
  <si>
    <t>Tlakové zkoušky vodou zabezpečení konců potrubí při tlakových zkouškách DN do 300</t>
  </si>
  <si>
    <t>1655285838</t>
  </si>
  <si>
    <t>https://podminky.urs.cz/item/CS_URS_2021_02/892372111</t>
  </si>
  <si>
    <t>894411311</t>
  </si>
  <si>
    <t>Osazení betonových nebo železobetonových dílců pro šachty skruží rovných</t>
  </si>
  <si>
    <t>-162365252</t>
  </si>
  <si>
    <t>https://podminky.urs.cz/item/CS_URS_2021_02/894411311</t>
  </si>
  <si>
    <t>"RŠ1" 1+1</t>
  </si>
  <si>
    <t>"RŠ2" 1+1</t>
  </si>
  <si>
    <t>59224051</t>
  </si>
  <si>
    <t>skruž pro kanalizační šachty se zabudovanými stupadly 100x50x12cm</t>
  </si>
  <si>
    <t>560534246</t>
  </si>
  <si>
    <t>"RŠ1" 1</t>
  </si>
  <si>
    <t>"RŠ2" 1</t>
  </si>
  <si>
    <t>59224011</t>
  </si>
  <si>
    <t>prstenec šachtový vyrovnávací betonový 625x100x60mm</t>
  </si>
  <si>
    <t>698934780</t>
  </si>
  <si>
    <t>894412411</t>
  </si>
  <si>
    <t>Osazení betonových nebo železobetonových dílců pro šachty skruží přechodových</t>
  </si>
  <si>
    <t>52439006</t>
  </si>
  <si>
    <t>https://podminky.urs.cz/item/CS_URS_2021_02/894412411</t>
  </si>
  <si>
    <t>59224168</t>
  </si>
  <si>
    <t>skruž betonová přechodová 62,5/100x60x12cm, stupadla poplastovaná kapsová</t>
  </si>
  <si>
    <t>1046154663</t>
  </si>
  <si>
    <t>55</t>
  </si>
  <si>
    <t>895941111</t>
  </si>
  <si>
    <t>Zřízení vpusti kanalizační uliční z betonových dílců typ UV-50 normální</t>
  </si>
  <si>
    <t>1526824823</t>
  </si>
  <si>
    <t>https://podminky.urs.cz/item/CS_URS_2021_02/895941111</t>
  </si>
  <si>
    <t>"UV1" 1</t>
  </si>
  <si>
    <t>"UV2" 1</t>
  </si>
  <si>
    <t>"UV3" 1</t>
  </si>
  <si>
    <t>"UV4" 1</t>
  </si>
  <si>
    <t>56</t>
  </si>
  <si>
    <t>59223821</t>
  </si>
  <si>
    <t>vpusť uliční prstenec betonový 180x660x100mm</t>
  </si>
  <si>
    <t>1627966851</t>
  </si>
  <si>
    <t xml:space="preserve">"OV1" 1 </t>
  </si>
  <si>
    <t>57</t>
  </si>
  <si>
    <t>59223825</t>
  </si>
  <si>
    <t>vpusť uliční skruž betonová 290x500x50mm</t>
  </si>
  <si>
    <t>359405914</t>
  </si>
  <si>
    <t>58</t>
  </si>
  <si>
    <t>59223820</t>
  </si>
  <si>
    <t>vpusť uliční skruž betonová 290x500x50mm s osazením na kalový koš pro těžké naplaveniny</t>
  </si>
  <si>
    <t>-329912513</t>
  </si>
  <si>
    <t>59</t>
  </si>
  <si>
    <t>59223824</t>
  </si>
  <si>
    <t>vpusť uliční skruž betonová 590x500x50mm s výtokem (bez vložky)</t>
  </si>
  <si>
    <t>-1819456624</t>
  </si>
  <si>
    <t>60</t>
  </si>
  <si>
    <t>899101211</t>
  </si>
  <si>
    <t>Demontáž poklopů litinových a ocelových včetně rámů, hmotnosti jednotlivě do 50 kg</t>
  </si>
  <si>
    <t>713431862</t>
  </si>
  <si>
    <t>https://podminky.urs.cz/item/CS_URS_2021_02/899101211</t>
  </si>
  <si>
    <t>61</t>
  </si>
  <si>
    <t>899104112</t>
  </si>
  <si>
    <t>Osazení poklopů litinových a ocelových včetně rámů pro třídu zatížení D400, E600</t>
  </si>
  <si>
    <t>1625525735</t>
  </si>
  <si>
    <t>https://podminky.urs.cz/item/CS_URS_2021_02/899104112</t>
  </si>
  <si>
    <t>62</t>
  </si>
  <si>
    <t>55241015</t>
  </si>
  <si>
    <t>poklop šachtový třída D400, kruhový rám 785, vstup 600mm, s ventilací</t>
  </si>
  <si>
    <t>1028714621</t>
  </si>
  <si>
    <t>63</t>
  </si>
  <si>
    <t>899203211</t>
  </si>
  <si>
    <t>Demontáž mříží litinových včetně rámů, hmotnosti jednotlivě přes 100 do 150 Kg</t>
  </si>
  <si>
    <t>1091705886</t>
  </si>
  <si>
    <t>https://podminky.urs.cz/item/CS_URS_2021_02/899203211</t>
  </si>
  <si>
    <t>64</t>
  </si>
  <si>
    <t>899204112</t>
  </si>
  <si>
    <t>Osazení mříží litinových včetně rámů a košů na bahno pro třídu zatížení D400, E600</t>
  </si>
  <si>
    <t>540327868</t>
  </si>
  <si>
    <t>https://podminky.urs.cz/item/CS_URS_2021_02/899204112</t>
  </si>
  <si>
    <t>65</t>
  </si>
  <si>
    <t>55242320</t>
  </si>
  <si>
    <t>mříž vtoková litinová plochá 500x500mm</t>
  </si>
  <si>
    <t>1944906251</t>
  </si>
  <si>
    <t>66</t>
  </si>
  <si>
    <t>55241001</t>
  </si>
  <si>
    <t>koš kalový pod kruhovou mříž - těžký</t>
  </si>
  <si>
    <t>-946416960</t>
  </si>
  <si>
    <t>67</t>
  </si>
  <si>
    <t>55241000</t>
  </si>
  <si>
    <t>koš kalový pod kruhovou mříž - lehký</t>
  </si>
  <si>
    <t>1126797249</t>
  </si>
  <si>
    <t>286617OV</t>
  </si>
  <si>
    <t>vpusť obrubníková litinová dešťová 580x675x175 mm pro třídu zatížení B 125</t>
  </si>
  <si>
    <t>-1689625890</t>
  </si>
  <si>
    <t>69</t>
  </si>
  <si>
    <t>946617821</t>
  </si>
  <si>
    <t>https://podminky.urs.cz/item/CS_URS_2021_02/899231111</t>
  </si>
  <si>
    <t>70</t>
  </si>
  <si>
    <t>115250269</t>
  </si>
  <si>
    <t>https://podminky.urs.cz/item/CS_URS_2021_02/899331111</t>
  </si>
  <si>
    <t>899401112</t>
  </si>
  <si>
    <t>Osazení poklopů litinových šoupátkových</t>
  </si>
  <si>
    <t>-150518659</t>
  </si>
  <si>
    <t>https://podminky.urs.cz/item/CS_URS_2021_02/899401112</t>
  </si>
  <si>
    <t>72</t>
  </si>
  <si>
    <t>42291352</t>
  </si>
  <si>
    <t>poklop litinový šoupátkový pro zemní soupravy osazení do terénu a do vozovky</t>
  </si>
  <si>
    <t>1009994225</t>
  </si>
  <si>
    <t>73</t>
  </si>
  <si>
    <t>899401113</t>
  </si>
  <si>
    <t>Osazení poklopů litinových hydrantových</t>
  </si>
  <si>
    <t>1983336935</t>
  </si>
  <si>
    <t>https://podminky.urs.cz/item/CS_URS_2021_02/899401113</t>
  </si>
  <si>
    <t>74</t>
  </si>
  <si>
    <t>Výšková úprava uličního vstupu nebo vpusti do 200 mm zvýšením krycího hrnce, šoupěte nebo hydrantu bez úpravy armatur</t>
  </si>
  <si>
    <t>1435312891</t>
  </si>
  <si>
    <t>https://podminky.urs.cz/item/CS_URS_2021_02/899431111</t>
  </si>
  <si>
    <t>"Hp1" 1+1</t>
  </si>
  <si>
    <t>"Hp2" 1+1</t>
  </si>
  <si>
    <t>"Hp3" 1+1</t>
  </si>
  <si>
    <t>"Hp stáv." 1</t>
  </si>
  <si>
    <t>75</t>
  </si>
  <si>
    <t>Vodorovná doprava vybouraných hmot bez naložení, ale se složením a s hrubým urovnáním na vzdálenost do 1 km</t>
  </si>
  <si>
    <t>1114133496</t>
  </si>
  <si>
    <t>https://podminky.urs.cz/item/CS_URS_2021_02/997221571</t>
  </si>
  <si>
    <t>"Automaticky vygenerovaná hmotnost rozpočtovým programem" 1,76</t>
  </si>
  <si>
    <t>76</t>
  </si>
  <si>
    <t>Vodorovná doprava vybouraných hmot bez naložení, ale se složením a s hrubým urovnáním na vzdálenost Příplatek k ceně za každý další i započatý 1 km přes 1 km</t>
  </si>
  <si>
    <t>1357323868</t>
  </si>
  <si>
    <t>https://podminky.urs.cz/item/CS_URS_2021_02/997221579</t>
  </si>
  <si>
    <t>"Automaticky vygenerovaná hmotnost rozpočtovým programem násobena vzdáleností" 1,76*15</t>
  </si>
  <si>
    <t>77</t>
  </si>
  <si>
    <t>Nakládání na dopravní prostředky pro vodorovnou dopravu vybouraných hmot</t>
  </si>
  <si>
    <t>-718961458</t>
  </si>
  <si>
    <t>https://podminky.urs.cz/item/CS_URS_2021_02/997221612</t>
  </si>
  <si>
    <t>78</t>
  </si>
  <si>
    <t>997221861</t>
  </si>
  <si>
    <t>Poplatek za uložení stavebního odpadu na recyklační skládce (skládkovné) z prostého betonu zatříděného do Katalogu odpadů pod kódem 17 01 01</t>
  </si>
  <si>
    <t>518127567</t>
  </si>
  <si>
    <t>https://podminky.urs.cz/item/CS_URS_2021_02/997221861</t>
  </si>
  <si>
    <t>79</t>
  </si>
  <si>
    <t>998276101</t>
  </si>
  <si>
    <t>Přesun hmot pro trubní vedení hloubené z trub z plastických hmot nebo sklolaminátových pro vodovody nebo kanalizace v otevřeném výkopu dopravní vzdálenost do 15 m</t>
  </si>
  <si>
    <t>-1004188499</t>
  </si>
  <si>
    <t>https://podminky.urs.cz/item/CS_URS_2021_02/998276101</t>
  </si>
  <si>
    <t>"Automaticky vagenerovaná hmotnost rozpočtovým programem" 17,525</t>
  </si>
  <si>
    <t>2021_27_05 - SO 401 Přeložka vedení CETIN a.s.</t>
  </si>
  <si>
    <t>M - Práce a dodávky M</t>
  </si>
  <si>
    <t xml:space="preserve">    21-M - Elektromontáže</t>
  </si>
  <si>
    <t xml:space="preserve">    MAT - Limitka materiálu</t>
  </si>
  <si>
    <t xml:space="preserve">    MAT 01 - Materiál zhotovitele - nevykazovaný</t>
  </si>
  <si>
    <t xml:space="preserve">    VRN 01 - Geodetické práce příprava</t>
  </si>
  <si>
    <t xml:space="preserve">    VRN 02 - Geodetické práce realizace</t>
  </si>
  <si>
    <t xml:space="preserve">    VRN 03 - Věcná břemena příprava</t>
  </si>
  <si>
    <t xml:space="preserve">    VRN 04 - Věcná břemena realizace</t>
  </si>
  <si>
    <t xml:space="preserve">    VRN 05 - Poplatky</t>
  </si>
  <si>
    <t>954970</t>
  </si>
  <si>
    <t>Pokládka PE nebo vrapované chráničky</t>
  </si>
  <si>
    <t>-2093046634</t>
  </si>
  <si>
    <t>952369</t>
  </si>
  <si>
    <t>Pokládka žlabů ostatních</t>
  </si>
  <si>
    <t>-64760389</t>
  </si>
  <si>
    <t>952367</t>
  </si>
  <si>
    <t>Pokládka žlabů TK1</t>
  </si>
  <si>
    <t>-236347908</t>
  </si>
  <si>
    <t>955265</t>
  </si>
  <si>
    <t>Práce zemní pro podzemní tratě síťové</t>
  </si>
  <si>
    <t>kpl</t>
  </si>
  <si>
    <t>159785769</t>
  </si>
  <si>
    <t>955551</t>
  </si>
  <si>
    <t>Prohloubení rýhy š. 35 cm o hl. 10 cm</t>
  </si>
  <si>
    <t>161202650</t>
  </si>
  <si>
    <t>951549</t>
  </si>
  <si>
    <t>Přesun lávky přechodové z ocelové desky</t>
  </si>
  <si>
    <t>-1196638676</t>
  </si>
  <si>
    <t>955552</t>
  </si>
  <si>
    <t>Rozšíření prohloubení výkopu hl. 10 cm, š. 10 cm</t>
  </si>
  <si>
    <t>-1143671948</t>
  </si>
  <si>
    <t>954960</t>
  </si>
  <si>
    <t>Rýha v chodn. bet. desky 35/50-70 rozšířené o 10 cm</t>
  </si>
  <si>
    <t>1443975898</t>
  </si>
  <si>
    <t>952359</t>
  </si>
  <si>
    <t>Rýha v chodníku betonové desky 35/50-70</t>
  </si>
  <si>
    <t>-418619440</t>
  </si>
  <si>
    <t>952345</t>
  </si>
  <si>
    <t>Rýha v trávě 35/70-100</t>
  </si>
  <si>
    <t>-168113596</t>
  </si>
  <si>
    <t>954958</t>
  </si>
  <si>
    <t>Rýha v trávě 35/70-100 rozšíření o 10 cm</t>
  </si>
  <si>
    <t>-1593951952</t>
  </si>
  <si>
    <t>954956</t>
  </si>
  <si>
    <t>Rýha vjezd kostky 35/70-90</t>
  </si>
  <si>
    <t>-1988460784</t>
  </si>
  <si>
    <t>954966</t>
  </si>
  <si>
    <t>Rýha vjezd kostky 35/70-90 rozšířené o 10 cm</t>
  </si>
  <si>
    <t>-1029067715</t>
  </si>
  <si>
    <t>954965</t>
  </si>
  <si>
    <t>Rýha vjezd litý asfalt 35/70-90 rozšířená o 10 cm</t>
  </si>
  <si>
    <t>914506463</t>
  </si>
  <si>
    <t>954955</t>
  </si>
  <si>
    <t>Rýha vjezd litý asfalt 35/70-90</t>
  </si>
  <si>
    <t>247576618</t>
  </si>
  <si>
    <t>954957</t>
  </si>
  <si>
    <t>Rýha vjezd litý beton 35/70-90</t>
  </si>
  <si>
    <t>-1421317673</t>
  </si>
  <si>
    <t>955053</t>
  </si>
  <si>
    <t>Vytyčení trasy v zastavěném terénu</t>
  </si>
  <si>
    <t>1399880525</t>
  </si>
  <si>
    <t>951349</t>
  </si>
  <si>
    <t>Zřízení a odstranění přechodové lávky z ocelové desky</t>
  </si>
  <si>
    <t>-975803424</t>
  </si>
  <si>
    <t>Práce a dodávky M</t>
  </si>
  <si>
    <t>21-M</t>
  </si>
  <si>
    <t>Elektromontáže</t>
  </si>
  <si>
    <t>955018</t>
  </si>
  <si>
    <t>Demontáž jednoduchého patkového stožáru se vzpěrou</t>
  </si>
  <si>
    <t>2057476591</t>
  </si>
  <si>
    <t>955091</t>
  </si>
  <si>
    <t>Demontáž rozvaděče sloupového</t>
  </si>
  <si>
    <t>556535709</t>
  </si>
  <si>
    <t>955015</t>
  </si>
  <si>
    <t>Demontáž samonosných kabelů do 5 XN</t>
  </si>
  <si>
    <t>405777849</t>
  </si>
  <si>
    <t>955030</t>
  </si>
  <si>
    <t>Demontáž úložných kabelů do 50 XN</t>
  </si>
  <si>
    <t>304995988</t>
  </si>
  <si>
    <t>955029</t>
  </si>
  <si>
    <t>Demontáž úložných kabelů do 15 XN</t>
  </si>
  <si>
    <t>2130717292</t>
  </si>
  <si>
    <t>952649</t>
  </si>
  <si>
    <t>Měření stejnosměrné během stavby - první čtyřka</t>
  </si>
  <si>
    <t>693032686</t>
  </si>
  <si>
    <t>952650</t>
  </si>
  <si>
    <t>Měření stejnosměrné během stavby - další čtyřka</t>
  </si>
  <si>
    <t>-1100193805</t>
  </si>
  <si>
    <t>952644</t>
  </si>
  <si>
    <t>Měření střídavé během stavby - další čtyřka</t>
  </si>
  <si>
    <t>-1534248158</t>
  </si>
  <si>
    <t>952643</t>
  </si>
  <si>
    <t>Měření střídavé během stavby - první čtyřka</t>
  </si>
  <si>
    <t>1048591280</t>
  </si>
  <si>
    <t>955000</t>
  </si>
  <si>
    <t>Montáž jedné čtyřky s oboustranným číslováním</t>
  </si>
  <si>
    <t>1672892911</t>
  </si>
  <si>
    <t>955296</t>
  </si>
  <si>
    <t>Montáž rozvaděče sloupového</t>
  </si>
  <si>
    <t>-2113036331</t>
  </si>
  <si>
    <t>954981</t>
  </si>
  <si>
    <t>Montáž samonosných kabelů do 5 XN</t>
  </si>
  <si>
    <t>-229774722</t>
  </si>
  <si>
    <t>955285</t>
  </si>
  <si>
    <t>Montáž spojky hrncové</t>
  </si>
  <si>
    <t>-1110640281</t>
  </si>
  <si>
    <t>955282</t>
  </si>
  <si>
    <t>Montáž spojky smrštitelné nad 50 čtyřek</t>
  </si>
  <si>
    <t>1151642827</t>
  </si>
  <si>
    <t>955281</t>
  </si>
  <si>
    <t>Montáž spojky smrštitelné do 50 čtyřek</t>
  </si>
  <si>
    <t>-854155278</t>
  </si>
  <si>
    <t>954990</t>
  </si>
  <si>
    <t>Montáž úložných kabelů do 15 XN</t>
  </si>
  <si>
    <t>-1564891146</t>
  </si>
  <si>
    <t>954991</t>
  </si>
  <si>
    <t>Montáž úložných kabelů do 50 XN</t>
  </si>
  <si>
    <t>626118106</t>
  </si>
  <si>
    <t>955303</t>
  </si>
  <si>
    <t>Montáž uzemnění venkovního rozvaděče</t>
  </si>
  <si>
    <t>1892886802</t>
  </si>
  <si>
    <t>955298</t>
  </si>
  <si>
    <t>Ukončení jedné čtyřky v rozvaděči</t>
  </si>
  <si>
    <t>-211746829</t>
  </si>
  <si>
    <t>955259</t>
  </si>
  <si>
    <t>Ukončení kabelu v rozvaděči</t>
  </si>
  <si>
    <t>1404584776</t>
  </si>
  <si>
    <t>958469</t>
  </si>
  <si>
    <t>Uvedení stavby do provozu</t>
  </si>
  <si>
    <t>JV</t>
  </si>
  <si>
    <t>694068528</t>
  </si>
  <si>
    <t>954988</t>
  </si>
  <si>
    <t>Vystrojení dvojitého patkovaného stožáru</t>
  </si>
  <si>
    <t>1444291558</t>
  </si>
  <si>
    <t>958556</t>
  </si>
  <si>
    <t>Zpracování dokumentace skutečného provedení nad 50 m</t>
  </si>
  <si>
    <t>1071802386</t>
  </si>
  <si>
    <t>955081</t>
  </si>
  <si>
    <t>Zrušení ukončení jedné čtyřky v rozvaděči</t>
  </si>
  <si>
    <t>1962714573</t>
  </si>
  <si>
    <t>955083</t>
  </si>
  <si>
    <t>Zrušení ukončení kabelu v rozvaděči</t>
  </si>
  <si>
    <t>1652905004</t>
  </si>
  <si>
    <t>955097</t>
  </si>
  <si>
    <t>Zrušení uzemnění venkovního rozvaděče</t>
  </si>
  <si>
    <t>1651469899</t>
  </si>
  <si>
    <t>MAT</t>
  </si>
  <si>
    <t>Limitka materiálu</t>
  </si>
  <si>
    <t>407582</t>
  </si>
  <si>
    <t>Souprava čistící 4413S</t>
  </si>
  <si>
    <t>256</t>
  </si>
  <si>
    <t>-1014056928</t>
  </si>
  <si>
    <t>306577</t>
  </si>
  <si>
    <t>Bleskojistka přípólová 230V 10A/10kA</t>
  </si>
  <si>
    <t>-1138097579</t>
  </si>
  <si>
    <t>303838</t>
  </si>
  <si>
    <t>Deska krycí plastová 150x1000 mm</t>
  </si>
  <si>
    <t>1447660855</t>
  </si>
  <si>
    <t>305789</t>
  </si>
  <si>
    <t>Drát ocelový pozinkovaný D 4,0 mm</t>
  </si>
  <si>
    <t>1047148432</t>
  </si>
  <si>
    <t>303795</t>
  </si>
  <si>
    <t>FÓlie výstražná 220 mm PE oranžová</t>
  </si>
  <si>
    <t>45906565</t>
  </si>
  <si>
    <t>303813</t>
  </si>
  <si>
    <t>Fólie výstražná 330 mm PE oranžová</t>
  </si>
  <si>
    <t>-1329120098</t>
  </si>
  <si>
    <t>303777</t>
  </si>
  <si>
    <t>Fólie výstražná 80 mm PE červenobílá</t>
  </si>
  <si>
    <t>2082651748</t>
  </si>
  <si>
    <t>315633</t>
  </si>
  <si>
    <t>Hmoždinka sloupová 16x16x30 cm</t>
  </si>
  <si>
    <t>-862653008</t>
  </si>
  <si>
    <t>300118</t>
  </si>
  <si>
    <t>Kabel plastový TCEPKPFLE 10x4x0,6</t>
  </si>
  <si>
    <t>2013157805</t>
  </si>
  <si>
    <t>300116</t>
  </si>
  <si>
    <t>Kabel plastový TCEPKPFLE 3x4x0,6</t>
  </si>
  <si>
    <t>1472885850</t>
  </si>
  <si>
    <t>300121</t>
  </si>
  <si>
    <t>Kabel plastový TCEPKPFLE 50x4x0,6</t>
  </si>
  <si>
    <t>-1421516120</t>
  </si>
  <si>
    <t>300117</t>
  </si>
  <si>
    <t>Kabel plastový TCEPKPFLE 5x4x0,6</t>
  </si>
  <si>
    <t>-1039112116</t>
  </si>
  <si>
    <t>300174</t>
  </si>
  <si>
    <t>Kabel samonosný TCEKFLES 1x4x0,6</t>
  </si>
  <si>
    <t>1964776897</t>
  </si>
  <si>
    <t>300175</t>
  </si>
  <si>
    <t>Kabel samonosný TCEKFLES 3x4x0,6</t>
  </si>
  <si>
    <t>947459256</t>
  </si>
  <si>
    <t>312240</t>
  </si>
  <si>
    <t>Konektor UY2 přímý - plněný</t>
  </si>
  <si>
    <t>2073692496</t>
  </si>
  <si>
    <t>306438</t>
  </si>
  <si>
    <t>Lano uzemňovací 7 x 3 mm FeZn 1kg=2,44 m</t>
  </si>
  <si>
    <t>169148980</t>
  </si>
  <si>
    <t>301277</t>
  </si>
  <si>
    <t>Lišta dřevěná 200x4,8x2,8 cm ochranná</t>
  </si>
  <si>
    <t>1962315213</t>
  </si>
  <si>
    <t>320879</t>
  </si>
  <si>
    <t>Materiál pro tratě síťové</t>
  </si>
  <si>
    <t>-407749001</t>
  </si>
  <si>
    <t>302550</t>
  </si>
  <si>
    <t>Mini Marker 1401 3M Ball</t>
  </si>
  <si>
    <t>1021572506</t>
  </si>
  <si>
    <t>312425</t>
  </si>
  <si>
    <t>Modul konektor. 9700-10P</t>
  </si>
  <si>
    <t>-1459129995</t>
  </si>
  <si>
    <t>309931</t>
  </si>
  <si>
    <t>Pásek uzemňovací 30x4 mm FeZn 1kg=1,05 m</t>
  </si>
  <si>
    <t>366112815</t>
  </si>
  <si>
    <t>305506</t>
  </si>
  <si>
    <t>Patka stožárová EZP 16x20x290 cm</t>
  </si>
  <si>
    <t>4799928</t>
  </si>
  <si>
    <t>305338</t>
  </si>
  <si>
    <t>Poklop žlabu beton 50x17x4 cm k TK 1</t>
  </si>
  <si>
    <t>1304057592</t>
  </si>
  <si>
    <t>301339</t>
  </si>
  <si>
    <t>Sloup dřevěný 7m-impregnace Korasit CK</t>
  </si>
  <si>
    <t>-985922710</t>
  </si>
  <si>
    <t>320312</t>
  </si>
  <si>
    <t>Souprava odbočovací BOKT-5S-43/8-75/15</t>
  </si>
  <si>
    <t>2117201245</t>
  </si>
  <si>
    <t>314750</t>
  </si>
  <si>
    <t>Spojka kabelová HSU univerzální hrncová</t>
  </si>
  <si>
    <t>-449260922</t>
  </si>
  <si>
    <t>312863</t>
  </si>
  <si>
    <t>Spojka kabelová XAGA 500 43/8-300/FLECZ</t>
  </si>
  <si>
    <t>-776048988</t>
  </si>
  <si>
    <t>312889</t>
  </si>
  <si>
    <t>Spojka kabelová XAGA 500 75/15-400/FLE</t>
  </si>
  <si>
    <t>1430527521</t>
  </si>
  <si>
    <t>319184</t>
  </si>
  <si>
    <t>Spona trubky SYSPRO</t>
  </si>
  <si>
    <t>-1562298520</t>
  </si>
  <si>
    <t>313998</t>
  </si>
  <si>
    <t>Svorka kabelová SH2 pro upnutí samonosných kabelů</t>
  </si>
  <si>
    <t>1737696710</t>
  </si>
  <si>
    <t>309992</t>
  </si>
  <si>
    <t>Svorka zemnící SR 03 pro drát D 6-12 mm</t>
  </si>
  <si>
    <t>-762731378</t>
  </si>
  <si>
    <t>306824</t>
  </si>
  <si>
    <t>Svorník M 20x370x90x25</t>
  </si>
  <si>
    <t>-1494939951</t>
  </si>
  <si>
    <t>306843</t>
  </si>
  <si>
    <t>Svorník M 20x410x90x25</t>
  </si>
  <si>
    <t>328622786</t>
  </si>
  <si>
    <t>301537</t>
  </si>
  <si>
    <t>Trubička smršťovací SD 190F 19,0/9,5 mm černá</t>
  </si>
  <si>
    <t>-1391103273</t>
  </si>
  <si>
    <t>319209</t>
  </si>
  <si>
    <t>Trubka dělená SYSPRO 160/110</t>
  </si>
  <si>
    <t>271762140</t>
  </si>
  <si>
    <t>80</t>
  </si>
  <si>
    <t>302423</t>
  </si>
  <si>
    <t>Trubka vrapovaná 110/94 s lankem</t>
  </si>
  <si>
    <t>-1138375192</t>
  </si>
  <si>
    <t>81</t>
  </si>
  <si>
    <t>303222</t>
  </si>
  <si>
    <t>Vodič prop. SMclip-autok. C1 10114-C1L35</t>
  </si>
  <si>
    <t>774351329</t>
  </si>
  <si>
    <t>82</t>
  </si>
  <si>
    <t>302289</t>
  </si>
  <si>
    <t>Zásobník blesk. SID-C 3 pól. 79126-51000</t>
  </si>
  <si>
    <t>-1470689776</t>
  </si>
  <si>
    <t>83</t>
  </si>
  <si>
    <t>305195</t>
  </si>
  <si>
    <t>Žlab kabelový beton 100x17x14 cm TK 1</t>
  </si>
  <si>
    <t>-1394108629</t>
  </si>
  <si>
    <t>MAT 01</t>
  </si>
  <si>
    <t>Materiál zhotovitele - nevykazovaný</t>
  </si>
  <si>
    <t>84</t>
  </si>
  <si>
    <t>401646</t>
  </si>
  <si>
    <t>Matice šestihranná M 16,0 ČSN 021601</t>
  </si>
  <si>
    <t>-636667245</t>
  </si>
  <si>
    <t>85</t>
  </si>
  <si>
    <t>401706</t>
  </si>
  <si>
    <t>Matice šestihranná M 20,0 ČSN 021601</t>
  </si>
  <si>
    <t>-34201900</t>
  </si>
  <si>
    <t>86</t>
  </si>
  <si>
    <t>304267</t>
  </si>
  <si>
    <t>Páska lepící izolační 19 mmx20 mx0,15 mm černá</t>
  </si>
  <si>
    <t>-913356655</t>
  </si>
  <si>
    <t>87</t>
  </si>
  <si>
    <t>301685</t>
  </si>
  <si>
    <t>Páska pryžová izolační 19 mmx10 m Rotunda</t>
  </si>
  <si>
    <t>-178034261</t>
  </si>
  <si>
    <t>88</t>
  </si>
  <si>
    <t>403175</t>
  </si>
  <si>
    <t>Pěna montážní Soudal 300 ml</t>
  </si>
  <si>
    <t>959004109</t>
  </si>
  <si>
    <t>89</t>
  </si>
  <si>
    <t>404063</t>
  </si>
  <si>
    <t>Podložka D 17 mm ČSN 021702</t>
  </si>
  <si>
    <t>431141901</t>
  </si>
  <si>
    <t>90</t>
  </si>
  <si>
    <t>404280</t>
  </si>
  <si>
    <t>Podložka pérová D 16,3 mm ČSN 021740</t>
  </si>
  <si>
    <t>961153185</t>
  </si>
  <si>
    <t>91</t>
  </si>
  <si>
    <t>404231</t>
  </si>
  <si>
    <t>Podložka pro dřevěné konstrukce D 22 mm FeZn pro M20</t>
  </si>
  <si>
    <t>-2003376442</t>
  </si>
  <si>
    <t>92</t>
  </si>
  <si>
    <t>408324</t>
  </si>
  <si>
    <t>Šroub s šestihrannou hlavicí M16x180 ČSN 021301</t>
  </si>
  <si>
    <t>1371823767</t>
  </si>
  <si>
    <t>93</t>
  </si>
  <si>
    <t>314926</t>
  </si>
  <si>
    <t>Vodič silový H07V-K 4,00 ZZ (CYA)</t>
  </si>
  <si>
    <t>-1798007092</t>
  </si>
  <si>
    <t>94</t>
  </si>
  <si>
    <t>402871</t>
  </si>
  <si>
    <t>Vrut se šestihrannou hlavicí 10x80 mm ČSN 021810</t>
  </si>
  <si>
    <t>1801944731</t>
  </si>
  <si>
    <t>VRN 01</t>
  </si>
  <si>
    <t>Geodetické práce příprava</t>
  </si>
  <si>
    <t>95</t>
  </si>
  <si>
    <t>956280</t>
  </si>
  <si>
    <t>Předměření trasy nad 100 m do 1 km</t>
  </si>
  <si>
    <t>-764879779</t>
  </si>
  <si>
    <t>96</t>
  </si>
  <si>
    <t>956279</t>
  </si>
  <si>
    <t>Předměření trasy nad 100 m do 1 km pevná částka</t>
  </si>
  <si>
    <t>1633075154</t>
  </si>
  <si>
    <t>VRN 02</t>
  </si>
  <si>
    <t>Geodetické práce realizace</t>
  </si>
  <si>
    <t>97</t>
  </si>
  <si>
    <t>956286</t>
  </si>
  <si>
    <t>Zaměření trasy pro stavbu nad 100 m do 1 km</t>
  </si>
  <si>
    <t>-523480556</t>
  </si>
  <si>
    <t>98</t>
  </si>
  <si>
    <t>956285</t>
  </si>
  <si>
    <t>Zaměření trasy pro stavbu nad 100 m do 1 km pevná částka</t>
  </si>
  <si>
    <t>745462017</t>
  </si>
  <si>
    <t>VRN 03</t>
  </si>
  <si>
    <t>Věcná břemena příprava</t>
  </si>
  <si>
    <t>99</t>
  </si>
  <si>
    <t>955313</t>
  </si>
  <si>
    <t>Uzavření smlouvy o smlouvě budoucí na věcné břemeno</t>
  </si>
  <si>
    <t>1554862452</t>
  </si>
  <si>
    <t>VRN 04</t>
  </si>
  <si>
    <t>Věcná břemena realizace</t>
  </si>
  <si>
    <t>100</t>
  </si>
  <si>
    <t>958747</t>
  </si>
  <si>
    <t>Plán geometrický pro věcné břemeno do 200 m vč. (kus=100 m)</t>
  </si>
  <si>
    <t>-2139561934</t>
  </si>
  <si>
    <t>101</t>
  </si>
  <si>
    <t>954830</t>
  </si>
  <si>
    <t>Projednání Smlouvy o zřízení věcného břemene</t>
  </si>
  <si>
    <t>-1659972753</t>
  </si>
  <si>
    <t>102</t>
  </si>
  <si>
    <t>955315</t>
  </si>
  <si>
    <t>Uzavření sml. na základě SSB a přípr. vkl. VBR</t>
  </si>
  <si>
    <t>1116980056</t>
  </si>
  <si>
    <t>103</t>
  </si>
  <si>
    <t>958085</t>
  </si>
  <si>
    <t>Zajištění vkladu/výmazu věcného břemene do/z KN</t>
  </si>
  <si>
    <t>68381124</t>
  </si>
  <si>
    <t>VRN 05</t>
  </si>
  <si>
    <t>Poplatky</t>
  </si>
  <si>
    <t>104</t>
  </si>
  <si>
    <t>955367</t>
  </si>
  <si>
    <t>Poplatky k podzemním tratím síť. metalic.</t>
  </si>
  <si>
    <t>1806195069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</si>
</sst>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8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1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horizontal="right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1" applyFont="1" applyAlignment="1" applyProtection="1">
      <alignment vertical="center" wrapText="1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0" fillId="0" borderId="10" xfId="0" applyFont="1" applyBorder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4" fontId="22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5" borderId="0" xfId="0" applyFont="1" applyFill="1" applyAlignment="1" applyProtection="1">
      <alignment vertical="center"/>
    </xf>
    <xf numFmtId="0" fontId="4" fillId="5" borderId="6" xfId="0" applyFont="1" applyFill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vertical="center"/>
    </xf>
    <xf numFmtId="0" fontId="4" fillId="5" borderId="7" xfId="0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horizontal="center" vertical="center"/>
    </xf>
    <xf numFmtId="4" fontId="4" fillId="5" borderId="7" xfId="0" applyNumberFormat="1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0" fillId="5" borderId="0" xfId="0" applyFont="1" applyFill="1" applyAlignment="1" applyProtection="1">
      <alignment horizontal="left" vertical="center"/>
    </xf>
    <xf numFmtId="0" fontId="20" fillId="5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5" borderId="16" xfId="0" applyFont="1" applyFill="1" applyBorder="1" applyAlignment="1" applyProtection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</xf>
    <xf numFmtId="0" fontId="20" fillId="5" borderId="18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/>
    </xf>
    <xf numFmtId="4" fontId="22" fillId="0" borderId="0" xfId="0" applyNumberFormat="1" applyFont="1" applyAlignment="1" applyProtection="1"/>
    <xf numFmtId="0" fontId="8" fillId="0" borderId="3" xfId="0" applyFont="1" applyBorder="1" applyAlignment="1" applyProtection="1"/>
    <xf numFmtId="4" fontId="6" fillId="0" borderId="0" xfId="0" applyNumberFormat="1" applyFont="1" applyAlignment="1" applyProtection="1"/>
    <xf numFmtId="4" fontId="7" fillId="0" borderId="0" xfId="0" applyNumberFormat="1" applyFont="1" applyAlignment="1" applyProtection="1"/>
    <xf numFmtId="4" fontId="20" fillId="3" borderId="22" xfId="0" applyNumberFormat="1" applyFont="1" applyFill="1" applyBorder="1" applyAlignment="1" applyProtection="1">
      <alignment vertical="center"/>
    </xf>
    <xf numFmtId="4" fontId="20" fillId="0" borderId="22" xfId="0" applyNumberFormat="1" applyFont="1" applyBorder="1" applyAlignment="1" applyProtection="1">
      <alignment vertical="center"/>
    </xf>
    <xf numFmtId="4" fontId="36" fillId="3" borderId="22" xfId="0" applyNumberFormat="1" applyFont="1" applyFill="1" applyBorder="1" applyAlignment="1" applyProtection="1">
      <alignment vertical="center"/>
    </xf>
    <xf numFmtId="4" fontId="36" fillId="0" borderId="22" xfId="0" applyNumberFormat="1" applyFont="1" applyBorder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1_01/091504000" TargetMode="External"/><Relationship Id="rId3" Type="http://schemas.openxmlformats.org/officeDocument/2006/relationships/hyperlink" Target="https://podminky.urs.cz/item/CS_URS_2021_01/012303000" TargetMode="External"/><Relationship Id="rId7" Type="http://schemas.openxmlformats.org/officeDocument/2006/relationships/hyperlink" Target="https://podminky.urs.cz/item/CS_URS_2021_01/091003000" TargetMode="External"/><Relationship Id="rId2" Type="http://schemas.openxmlformats.org/officeDocument/2006/relationships/hyperlink" Target="https://podminky.urs.cz/item/CS_URS_2021_01/012203000" TargetMode="External"/><Relationship Id="rId1" Type="http://schemas.openxmlformats.org/officeDocument/2006/relationships/hyperlink" Target="https://podminky.urs.cz/item/CS_URS_2021_01/011314000" TargetMode="External"/><Relationship Id="rId6" Type="http://schemas.openxmlformats.org/officeDocument/2006/relationships/hyperlink" Target="https://podminky.urs.cz/item/CS_URS_2021_01/041203000" TargetMode="External"/><Relationship Id="rId5" Type="http://schemas.openxmlformats.org/officeDocument/2006/relationships/hyperlink" Target="https://podminky.urs.cz/item/CS_URS_2021_01/034002000" TargetMode="External"/><Relationship Id="rId4" Type="http://schemas.openxmlformats.org/officeDocument/2006/relationships/hyperlink" Target="https://podminky.urs.cz/item/CS_URS_2021_01/013254000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2/162751119" TargetMode="External"/><Relationship Id="rId18" Type="http://schemas.openxmlformats.org/officeDocument/2006/relationships/hyperlink" Target="https://podminky.urs.cz/item/CS_URS_2021_02/175151101" TargetMode="External"/><Relationship Id="rId26" Type="http://schemas.openxmlformats.org/officeDocument/2006/relationships/hyperlink" Target="https://podminky.urs.cz/item/CS_URS_2021_02/452353101" TargetMode="External"/><Relationship Id="rId39" Type="http://schemas.openxmlformats.org/officeDocument/2006/relationships/hyperlink" Target="https://podminky.urs.cz/item/CS_URS_2021_02/894412411" TargetMode="External"/><Relationship Id="rId21" Type="http://schemas.openxmlformats.org/officeDocument/2006/relationships/hyperlink" Target="https://podminky.urs.cz/item/CS_URS_2021_02/359901212" TargetMode="External"/><Relationship Id="rId34" Type="http://schemas.openxmlformats.org/officeDocument/2006/relationships/hyperlink" Target="https://podminky.urs.cz/item/CS_URS_2021_02/892241111" TargetMode="External"/><Relationship Id="rId42" Type="http://schemas.openxmlformats.org/officeDocument/2006/relationships/hyperlink" Target="https://podminky.urs.cz/item/CS_URS_2021_02/899104112" TargetMode="External"/><Relationship Id="rId47" Type="http://schemas.openxmlformats.org/officeDocument/2006/relationships/hyperlink" Target="https://podminky.urs.cz/item/CS_URS_2021_02/899401112" TargetMode="External"/><Relationship Id="rId50" Type="http://schemas.openxmlformats.org/officeDocument/2006/relationships/hyperlink" Target="https://podminky.urs.cz/item/CS_URS_2021_02/997221571" TargetMode="External"/><Relationship Id="rId7" Type="http://schemas.openxmlformats.org/officeDocument/2006/relationships/hyperlink" Target="https://podminky.urs.cz/item/CS_URS_2021_02/151101101" TargetMode="External"/><Relationship Id="rId2" Type="http://schemas.openxmlformats.org/officeDocument/2006/relationships/hyperlink" Target="https://podminky.urs.cz/item/CS_URS_2021_02/119001412" TargetMode="External"/><Relationship Id="rId16" Type="http://schemas.openxmlformats.org/officeDocument/2006/relationships/hyperlink" Target="https://podminky.urs.cz/item/CS_URS_2021_02/171251201" TargetMode="External"/><Relationship Id="rId29" Type="http://schemas.openxmlformats.org/officeDocument/2006/relationships/hyperlink" Target="https://podminky.urs.cz/item/CS_URS_2021_02/877310310" TargetMode="External"/><Relationship Id="rId11" Type="http://schemas.openxmlformats.org/officeDocument/2006/relationships/hyperlink" Target="https://podminky.urs.cz/item/CS_URS_2021_02/162251101" TargetMode="External"/><Relationship Id="rId24" Type="http://schemas.openxmlformats.org/officeDocument/2006/relationships/hyperlink" Target="https://podminky.urs.cz/item/CS_URS_2021_02/452313151" TargetMode="External"/><Relationship Id="rId32" Type="http://schemas.openxmlformats.org/officeDocument/2006/relationships/hyperlink" Target="https://podminky.urs.cz/item/CS_URS_2021_02/891241112" TargetMode="External"/><Relationship Id="rId37" Type="http://schemas.openxmlformats.org/officeDocument/2006/relationships/hyperlink" Target="https://podminky.urs.cz/item/CS_URS_2021_02/892372111" TargetMode="External"/><Relationship Id="rId40" Type="http://schemas.openxmlformats.org/officeDocument/2006/relationships/hyperlink" Target="https://podminky.urs.cz/item/CS_URS_2021_02/895941111" TargetMode="External"/><Relationship Id="rId45" Type="http://schemas.openxmlformats.org/officeDocument/2006/relationships/hyperlink" Target="https://podminky.urs.cz/item/CS_URS_2021_02/899231111" TargetMode="External"/><Relationship Id="rId53" Type="http://schemas.openxmlformats.org/officeDocument/2006/relationships/hyperlink" Target="https://podminky.urs.cz/item/CS_URS_2021_02/997221861" TargetMode="External"/><Relationship Id="rId5" Type="http://schemas.openxmlformats.org/officeDocument/2006/relationships/hyperlink" Target="https://podminky.urs.cz/item/CS_URS_2021_02/139001101" TargetMode="External"/><Relationship Id="rId10" Type="http://schemas.openxmlformats.org/officeDocument/2006/relationships/hyperlink" Target="https://podminky.urs.cz/item/CS_URS_2021_02/151101112" TargetMode="External"/><Relationship Id="rId19" Type="http://schemas.openxmlformats.org/officeDocument/2006/relationships/hyperlink" Target="https://podminky.urs.cz/item/CS_URS_2021_02/359901111" TargetMode="External"/><Relationship Id="rId31" Type="http://schemas.openxmlformats.org/officeDocument/2006/relationships/hyperlink" Target="https://podminky.urs.cz/item/CS_URS_2021_02/890411811" TargetMode="External"/><Relationship Id="rId44" Type="http://schemas.openxmlformats.org/officeDocument/2006/relationships/hyperlink" Target="https://podminky.urs.cz/item/CS_URS_2021_02/899204112" TargetMode="External"/><Relationship Id="rId52" Type="http://schemas.openxmlformats.org/officeDocument/2006/relationships/hyperlink" Target="https://podminky.urs.cz/item/CS_URS_2021_02/997221612" TargetMode="External"/><Relationship Id="rId4" Type="http://schemas.openxmlformats.org/officeDocument/2006/relationships/hyperlink" Target="https://podminky.urs.cz/item/CS_URS_2021_02/132254202" TargetMode="External"/><Relationship Id="rId9" Type="http://schemas.openxmlformats.org/officeDocument/2006/relationships/hyperlink" Target="https://podminky.urs.cz/item/CS_URS_2021_02/151101111" TargetMode="External"/><Relationship Id="rId14" Type="http://schemas.openxmlformats.org/officeDocument/2006/relationships/hyperlink" Target="https://podminky.urs.cz/item/CS_URS_2021_02/167151101" TargetMode="External"/><Relationship Id="rId22" Type="http://schemas.openxmlformats.org/officeDocument/2006/relationships/hyperlink" Target="https://podminky.urs.cz/item/CS_URS_2021_02/451572111" TargetMode="External"/><Relationship Id="rId27" Type="http://schemas.openxmlformats.org/officeDocument/2006/relationships/hyperlink" Target="https://podminky.urs.cz/item/CS_URS_2021_02/857242122" TargetMode="External"/><Relationship Id="rId30" Type="http://schemas.openxmlformats.org/officeDocument/2006/relationships/hyperlink" Target="https://podminky.urs.cz/item/CS_URS_2021_02/877310330" TargetMode="External"/><Relationship Id="rId35" Type="http://schemas.openxmlformats.org/officeDocument/2006/relationships/hyperlink" Target="https://podminky.urs.cz/item/CS_URS_2021_02/892273122" TargetMode="External"/><Relationship Id="rId43" Type="http://schemas.openxmlformats.org/officeDocument/2006/relationships/hyperlink" Target="https://podminky.urs.cz/item/CS_URS_2021_02/899203211" TargetMode="External"/><Relationship Id="rId48" Type="http://schemas.openxmlformats.org/officeDocument/2006/relationships/hyperlink" Target="https://podminky.urs.cz/item/CS_URS_2021_02/899401113" TargetMode="External"/><Relationship Id="rId8" Type="http://schemas.openxmlformats.org/officeDocument/2006/relationships/hyperlink" Target="https://podminky.urs.cz/item/CS_URS_2021_02/151101102" TargetMode="External"/><Relationship Id="rId51" Type="http://schemas.openxmlformats.org/officeDocument/2006/relationships/hyperlink" Target="https://podminky.urs.cz/item/CS_URS_2021_02/997221579" TargetMode="External"/><Relationship Id="rId3" Type="http://schemas.openxmlformats.org/officeDocument/2006/relationships/hyperlink" Target="https://podminky.urs.cz/item/CS_URS_2021_02/119001421" TargetMode="External"/><Relationship Id="rId12" Type="http://schemas.openxmlformats.org/officeDocument/2006/relationships/hyperlink" Target="https://podminky.urs.cz/item/CS_URS_2021_02/162751117" TargetMode="External"/><Relationship Id="rId17" Type="http://schemas.openxmlformats.org/officeDocument/2006/relationships/hyperlink" Target="https://podminky.urs.cz/item/CS_URS_2021_02/174151101" TargetMode="External"/><Relationship Id="rId25" Type="http://schemas.openxmlformats.org/officeDocument/2006/relationships/hyperlink" Target="https://podminky.urs.cz/item/CS_URS_2021_02/452351101" TargetMode="External"/><Relationship Id="rId33" Type="http://schemas.openxmlformats.org/officeDocument/2006/relationships/hyperlink" Target="https://podminky.urs.cz/item/CS_URS_2021_02/891247112" TargetMode="External"/><Relationship Id="rId38" Type="http://schemas.openxmlformats.org/officeDocument/2006/relationships/hyperlink" Target="https://podminky.urs.cz/item/CS_URS_2021_02/894411311" TargetMode="External"/><Relationship Id="rId46" Type="http://schemas.openxmlformats.org/officeDocument/2006/relationships/hyperlink" Target="https://podminky.urs.cz/item/CS_URS_2021_02/899331111" TargetMode="External"/><Relationship Id="rId20" Type="http://schemas.openxmlformats.org/officeDocument/2006/relationships/hyperlink" Target="https://podminky.urs.cz/item/CS_URS_2021_02/359901211" TargetMode="External"/><Relationship Id="rId41" Type="http://schemas.openxmlformats.org/officeDocument/2006/relationships/hyperlink" Target="https://podminky.urs.cz/item/CS_URS_2021_02/899101211" TargetMode="External"/><Relationship Id="rId54" Type="http://schemas.openxmlformats.org/officeDocument/2006/relationships/hyperlink" Target="https://podminky.urs.cz/item/CS_URS_2021_02/998276101" TargetMode="External"/><Relationship Id="rId1" Type="http://schemas.openxmlformats.org/officeDocument/2006/relationships/hyperlink" Target="https://podminky.urs.cz/item/CS_URS_2021_02/119001405" TargetMode="External"/><Relationship Id="rId6" Type="http://schemas.openxmlformats.org/officeDocument/2006/relationships/hyperlink" Target="https://podminky.urs.cz/item/CS_URS_2021_02/139911123" TargetMode="External"/><Relationship Id="rId15" Type="http://schemas.openxmlformats.org/officeDocument/2006/relationships/hyperlink" Target="https://podminky.urs.cz/item/CS_URS_2021_02/171201231" TargetMode="External"/><Relationship Id="rId23" Type="http://schemas.openxmlformats.org/officeDocument/2006/relationships/hyperlink" Target="https://podminky.urs.cz/item/CS_URS_2021_02/452311151" TargetMode="External"/><Relationship Id="rId28" Type="http://schemas.openxmlformats.org/officeDocument/2006/relationships/hyperlink" Target="https://podminky.urs.cz/item/CS_URS_2021_02/871315241" TargetMode="External"/><Relationship Id="rId36" Type="http://schemas.openxmlformats.org/officeDocument/2006/relationships/hyperlink" Target="https://podminky.urs.cz/item/CS_URS_2021_02/892351111" TargetMode="External"/><Relationship Id="rId49" Type="http://schemas.openxmlformats.org/officeDocument/2006/relationships/hyperlink" Target="https://podminky.urs.cz/item/CS_URS_2021_02/899431111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1/113107331" TargetMode="External"/><Relationship Id="rId18" Type="http://schemas.openxmlformats.org/officeDocument/2006/relationships/hyperlink" Target="https://podminky.urs.cz/item/CS_URS_2021_01/162351103" TargetMode="External"/><Relationship Id="rId26" Type="http://schemas.openxmlformats.org/officeDocument/2006/relationships/hyperlink" Target="https://podminky.urs.cz/item/CS_URS_2021_01/997221611" TargetMode="External"/><Relationship Id="rId3" Type="http://schemas.openxmlformats.org/officeDocument/2006/relationships/hyperlink" Target="https://podminky.urs.cz/item/CS_URS_2021_01/113106185" TargetMode="External"/><Relationship Id="rId21" Type="http://schemas.openxmlformats.org/officeDocument/2006/relationships/hyperlink" Target="https://podminky.urs.cz/item/CS_URS_2021_01/997221559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podminky.urs.cz/item/CS_URS_2021_01/113107162" TargetMode="External"/><Relationship Id="rId12" Type="http://schemas.openxmlformats.org/officeDocument/2006/relationships/hyperlink" Target="https://podminky.urs.cz/item/CS_URS_2021_01/113107324" TargetMode="External"/><Relationship Id="rId17" Type="http://schemas.openxmlformats.org/officeDocument/2006/relationships/hyperlink" Target="https://podminky.urs.cz/item/CS_URS_2021_01/121151103" TargetMode="External"/><Relationship Id="rId25" Type="http://schemas.openxmlformats.org/officeDocument/2006/relationships/hyperlink" Target="https://podminky.urs.cz/item/CS_URS_2021_01/997221611" TargetMode="External"/><Relationship Id="rId33" Type="http://schemas.openxmlformats.org/officeDocument/2006/relationships/hyperlink" Target="https://podminky.urs.cz/item/CS_URS_2021_01/997221655" TargetMode="External"/><Relationship Id="rId2" Type="http://schemas.openxmlformats.org/officeDocument/2006/relationships/hyperlink" Target="https://podminky.urs.cz/item/CS_URS_2021_01/113106142" TargetMode="External"/><Relationship Id="rId16" Type="http://schemas.openxmlformats.org/officeDocument/2006/relationships/hyperlink" Target="https://podminky.urs.cz/item/CS_URS_2021_01/113204111" TargetMode="External"/><Relationship Id="rId20" Type="http://schemas.openxmlformats.org/officeDocument/2006/relationships/hyperlink" Target="https://podminky.urs.cz/item/CS_URS_2021_01/997221551" TargetMode="External"/><Relationship Id="rId29" Type="http://schemas.openxmlformats.org/officeDocument/2006/relationships/hyperlink" Target="https://podminky.urs.cz/item/CS_URS_2021_01/997221615" TargetMode="External"/><Relationship Id="rId1" Type="http://schemas.openxmlformats.org/officeDocument/2006/relationships/hyperlink" Target="https://podminky.urs.cz/item/CS_URS_2021_01/113106142" TargetMode="External"/><Relationship Id="rId6" Type="http://schemas.openxmlformats.org/officeDocument/2006/relationships/hyperlink" Target="https://podminky.urs.cz/item/CS_URS_2021_01/113107162" TargetMode="External"/><Relationship Id="rId11" Type="http://schemas.openxmlformats.org/officeDocument/2006/relationships/hyperlink" Target="https://podminky.urs.cz/item/CS_URS_2021_01/113107323" TargetMode="External"/><Relationship Id="rId24" Type="http://schemas.openxmlformats.org/officeDocument/2006/relationships/hyperlink" Target="https://podminky.urs.cz/item/CS_URS_2021_01/997221579" TargetMode="External"/><Relationship Id="rId32" Type="http://schemas.openxmlformats.org/officeDocument/2006/relationships/hyperlink" Target="https://podminky.urs.cz/item/CS_URS_2021_01/997221655" TargetMode="External"/><Relationship Id="rId5" Type="http://schemas.openxmlformats.org/officeDocument/2006/relationships/hyperlink" Target="https://podminky.urs.cz/item/CS_URS_2021_01/113107162" TargetMode="External"/><Relationship Id="rId15" Type="http://schemas.openxmlformats.org/officeDocument/2006/relationships/hyperlink" Target="https://podminky.urs.cz/item/CS_URS_2021_01/113202111" TargetMode="External"/><Relationship Id="rId23" Type="http://schemas.openxmlformats.org/officeDocument/2006/relationships/hyperlink" Target="https://podminky.urs.cz/item/CS_URS_2021_01/997221571" TargetMode="External"/><Relationship Id="rId28" Type="http://schemas.openxmlformats.org/officeDocument/2006/relationships/hyperlink" Target="https://podminky.urs.cz/item/CS_URS_2021_01/997221615" TargetMode="External"/><Relationship Id="rId10" Type="http://schemas.openxmlformats.org/officeDocument/2006/relationships/hyperlink" Target="https://podminky.urs.cz/item/CS_URS_2021_01/113107323" TargetMode="External"/><Relationship Id="rId19" Type="http://schemas.openxmlformats.org/officeDocument/2006/relationships/hyperlink" Target="https://podminky.urs.cz/item/CS_URS_2021_01/997221551" TargetMode="External"/><Relationship Id="rId31" Type="http://schemas.openxmlformats.org/officeDocument/2006/relationships/hyperlink" Target="https://podminky.urs.cz/item/CS_URS_2021_01/997221645" TargetMode="External"/><Relationship Id="rId4" Type="http://schemas.openxmlformats.org/officeDocument/2006/relationships/hyperlink" Target="https://podminky.urs.cz/item/CS_URS_2021_01/113106191" TargetMode="External"/><Relationship Id="rId9" Type="http://schemas.openxmlformats.org/officeDocument/2006/relationships/hyperlink" Target="https://podminky.urs.cz/item/CS_URS_2021_01/113107322" TargetMode="External"/><Relationship Id="rId14" Type="http://schemas.openxmlformats.org/officeDocument/2006/relationships/hyperlink" Target="https://podminky.urs.cz/item/CS_URS_2021_01/113107343" TargetMode="External"/><Relationship Id="rId22" Type="http://schemas.openxmlformats.org/officeDocument/2006/relationships/hyperlink" Target="https://podminky.urs.cz/item/CS_URS_2021_01/997221559" TargetMode="External"/><Relationship Id="rId27" Type="http://schemas.openxmlformats.org/officeDocument/2006/relationships/hyperlink" Target="https://podminky.urs.cz/item/CS_URS_2021_01/997221612" TargetMode="External"/><Relationship Id="rId30" Type="http://schemas.openxmlformats.org/officeDocument/2006/relationships/hyperlink" Target="https://podminky.urs.cz/item/CS_URS_2021_01/997221625" TargetMode="External"/><Relationship Id="rId8" Type="http://schemas.openxmlformats.org/officeDocument/2006/relationships/hyperlink" Target="https://podminky.urs.cz/item/CS_URS_2021_01/113107322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1_01/181951112" TargetMode="External"/><Relationship Id="rId13" Type="http://schemas.openxmlformats.org/officeDocument/2006/relationships/hyperlink" Target="https://podminky.urs.cz/item/CS_URS_2021_01/567122114" TargetMode="External"/><Relationship Id="rId18" Type="http://schemas.openxmlformats.org/officeDocument/2006/relationships/hyperlink" Target="https://podminky.urs.cz/item/CS_URS_2021_01/596211224" TargetMode="External"/><Relationship Id="rId26" Type="http://schemas.openxmlformats.org/officeDocument/2006/relationships/hyperlink" Target="https://podminky.urs.cz/item/CS_URS_2021_01/919726201" TargetMode="External"/><Relationship Id="rId3" Type="http://schemas.openxmlformats.org/officeDocument/2006/relationships/hyperlink" Target="https://podminky.urs.cz/item/CS_URS_2021_01/139001101" TargetMode="External"/><Relationship Id="rId21" Type="http://schemas.openxmlformats.org/officeDocument/2006/relationships/hyperlink" Target="https://podminky.urs.cz/item/CS_URS_2021_01/916231213" TargetMode="External"/><Relationship Id="rId7" Type="http://schemas.openxmlformats.org/officeDocument/2006/relationships/hyperlink" Target="https://podminky.urs.cz/item/CS_URS_2021_01/171251201" TargetMode="External"/><Relationship Id="rId12" Type="http://schemas.openxmlformats.org/officeDocument/2006/relationships/hyperlink" Target="https://podminky.urs.cz/item/CS_URS_2021_01/564871111" TargetMode="External"/><Relationship Id="rId17" Type="http://schemas.openxmlformats.org/officeDocument/2006/relationships/hyperlink" Target="https://podminky.urs.cz/item/CS_URS_2021_01/596211224" TargetMode="External"/><Relationship Id="rId25" Type="http://schemas.openxmlformats.org/officeDocument/2006/relationships/hyperlink" Target="https://podminky.urs.cz/item/CS_URS_2021_01/919726121" TargetMode="External"/><Relationship Id="rId2" Type="http://schemas.openxmlformats.org/officeDocument/2006/relationships/hyperlink" Target="https://podminky.urs.cz/item/CS_URS_2021_01/132251101" TargetMode="External"/><Relationship Id="rId16" Type="http://schemas.openxmlformats.org/officeDocument/2006/relationships/hyperlink" Target="https://podminky.urs.cz/item/CS_URS_2021_01/596211223" TargetMode="External"/><Relationship Id="rId20" Type="http://schemas.openxmlformats.org/officeDocument/2006/relationships/hyperlink" Target="https://podminky.urs.cz/item/CS_URS_2021_01/899431111" TargetMode="External"/><Relationship Id="rId29" Type="http://schemas.openxmlformats.org/officeDocument/2006/relationships/hyperlink" Target="https://podminky.urs.cz/item/CS_URS_2021_01/711161212" TargetMode="External"/><Relationship Id="rId1" Type="http://schemas.openxmlformats.org/officeDocument/2006/relationships/hyperlink" Target="https://podminky.urs.cz/item/CS_URS_2021_01/122251104" TargetMode="External"/><Relationship Id="rId6" Type="http://schemas.openxmlformats.org/officeDocument/2006/relationships/hyperlink" Target="https://podminky.urs.cz/item/CS_URS_2021_01/171201221" TargetMode="External"/><Relationship Id="rId11" Type="http://schemas.openxmlformats.org/officeDocument/2006/relationships/hyperlink" Target="https://podminky.urs.cz/item/CS_URS_2021_01/564871111" TargetMode="External"/><Relationship Id="rId24" Type="http://schemas.openxmlformats.org/officeDocument/2006/relationships/hyperlink" Target="https://podminky.urs.cz/item/CS_URS_2021_01/916991121" TargetMode="External"/><Relationship Id="rId5" Type="http://schemas.openxmlformats.org/officeDocument/2006/relationships/hyperlink" Target="https://podminky.urs.cz/item/CS_URS_2021_01/162751117" TargetMode="External"/><Relationship Id="rId15" Type="http://schemas.openxmlformats.org/officeDocument/2006/relationships/hyperlink" Target="https://podminky.urs.cz/item/CS_URS_2021_01/596211222" TargetMode="External"/><Relationship Id="rId23" Type="http://schemas.openxmlformats.org/officeDocument/2006/relationships/hyperlink" Target="https://podminky.urs.cz/item/CS_URS_2021_01/916331112" TargetMode="External"/><Relationship Id="rId28" Type="http://schemas.openxmlformats.org/officeDocument/2006/relationships/hyperlink" Target="https://podminky.urs.cz/item/CS_URS_2021_01/998223091" TargetMode="External"/><Relationship Id="rId10" Type="http://schemas.openxmlformats.org/officeDocument/2006/relationships/hyperlink" Target="https://podminky.urs.cz/item/CS_URS_2021_01/564851111" TargetMode="External"/><Relationship Id="rId19" Type="http://schemas.openxmlformats.org/officeDocument/2006/relationships/hyperlink" Target="https://podminky.urs.cz/item/CS_URS_2021_01/899331111" TargetMode="External"/><Relationship Id="rId4" Type="http://schemas.openxmlformats.org/officeDocument/2006/relationships/hyperlink" Target="https://podminky.urs.cz/item/CS_URS_2021_01/139001101" TargetMode="External"/><Relationship Id="rId9" Type="http://schemas.openxmlformats.org/officeDocument/2006/relationships/hyperlink" Target="https://podminky.urs.cz/item/CS_URS_2021_01/339921132" TargetMode="External"/><Relationship Id="rId14" Type="http://schemas.openxmlformats.org/officeDocument/2006/relationships/hyperlink" Target="https://podminky.urs.cz/item/CS_URS_2021_01/571908111" TargetMode="External"/><Relationship Id="rId22" Type="http://schemas.openxmlformats.org/officeDocument/2006/relationships/hyperlink" Target="https://podminky.urs.cz/item/CS_URS_2021_01/916331112" TargetMode="External"/><Relationship Id="rId27" Type="http://schemas.openxmlformats.org/officeDocument/2006/relationships/hyperlink" Target="https://podminky.urs.cz/item/CS_URS_2021_01/99822301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1_01/045203000" TargetMode="External"/><Relationship Id="rId2" Type="http://schemas.openxmlformats.org/officeDocument/2006/relationships/hyperlink" Target="https://podminky.urs.cz/item/CS_URS_2021_01/043134000" TargetMode="External"/><Relationship Id="rId1" Type="http://schemas.openxmlformats.org/officeDocument/2006/relationships/hyperlink" Target="https://podminky.urs.cz/item/CS_URS_2021_01/030001000" TargetMode="External"/><Relationship Id="rId4" Type="http://schemas.openxmlformats.org/officeDocument/2006/relationships/hyperlink" Target="https://podminky.urs.cz/item/CS_URS_2021_01/072002000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1/113107322" TargetMode="External"/><Relationship Id="rId18" Type="http://schemas.openxmlformats.org/officeDocument/2006/relationships/hyperlink" Target="https://podminky.urs.cz/item/CS_URS_2021_01/121151103" TargetMode="External"/><Relationship Id="rId26" Type="http://schemas.openxmlformats.org/officeDocument/2006/relationships/hyperlink" Target="https://podminky.urs.cz/item/CS_URS_2021_01/997221611" TargetMode="External"/><Relationship Id="rId3" Type="http://schemas.openxmlformats.org/officeDocument/2006/relationships/hyperlink" Target="https://podminky.urs.cz/item/CS_URS_2021_01/113106185" TargetMode="External"/><Relationship Id="rId21" Type="http://schemas.openxmlformats.org/officeDocument/2006/relationships/hyperlink" Target="https://podminky.urs.cz/item/CS_URS_2021_01/997221551" TargetMode="External"/><Relationship Id="rId34" Type="http://schemas.openxmlformats.org/officeDocument/2006/relationships/hyperlink" Target="https://podminky.urs.cz/item/CS_URS_2021_01/997221875" TargetMode="External"/><Relationship Id="rId7" Type="http://schemas.openxmlformats.org/officeDocument/2006/relationships/hyperlink" Target="https://podminky.urs.cz/item/CS_URS_2021_01/113107243" TargetMode="External"/><Relationship Id="rId12" Type="http://schemas.openxmlformats.org/officeDocument/2006/relationships/hyperlink" Target="https://podminky.urs.cz/item/CS_URS_2021_01/113107322" TargetMode="External"/><Relationship Id="rId17" Type="http://schemas.openxmlformats.org/officeDocument/2006/relationships/hyperlink" Target="https://podminky.urs.cz/item/CS_URS_2021_01/113203111" TargetMode="External"/><Relationship Id="rId25" Type="http://schemas.openxmlformats.org/officeDocument/2006/relationships/hyperlink" Target="https://podminky.urs.cz/item/CS_URS_2021_01/997221579" TargetMode="External"/><Relationship Id="rId33" Type="http://schemas.openxmlformats.org/officeDocument/2006/relationships/hyperlink" Target="https://podminky.urs.cz/item/CS_URS_2021_01/997221655" TargetMode="External"/><Relationship Id="rId2" Type="http://schemas.openxmlformats.org/officeDocument/2006/relationships/hyperlink" Target="https://podminky.urs.cz/item/CS_URS_2021_01/113106132" TargetMode="External"/><Relationship Id="rId16" Type="http://schemas.openxmlformats.org/officeDocument/2006/relationships/hyperlink" Target="https://podminky.urs.cz/item/CS_URS_2021_01/113202111" TargetMode="External"/><Relationship Id="rId20" Type="http://schemas.openxmlformats.org/officeDocument/2006/relationships/hyperlink" Target="https://podminky.urs.cz/item/CS_URS_2021_01/997221551" TargetMode="External"/><Relationship Id="rId29" Type="http://schemas.openxmlformats.org/officeDocument/2006/relationships/hyperlink" Target="https://podminky.urs.cz/item/CS_URS_2021_01/997221615" TargetMode="External"/><Relationship Id="rId1" Type="http://schemas.openxmlformats.org/officeDocument/2006/relationships/hyperlink" Target="https://podminky.urs.cz/item/CS_URS_2021_01/113106132" TargetMode="External"/><Relationship Id="rId6" Type="http://schemas.openxmlformats.org/officeDocument/2006/relationships/hyperlink" Target="https://podminky.urs.cz/item/CS_URS_2021_01/113107224" TargetMode="External"/><Relationship Id="rId11" Type="http://schemas.openxmlformats.org/officeDocument/2006/relationships/hyperlink" Target="https://podminky.urs.cz/item/CS_URS_2021_01/113107322" TargetMode="External"/><Relationship Id="rId24" Type="http://schemas.openxmlformats.org/officeDocument/2006/relationships/hyperlink" Target="https://podminky.urs.cz/item/CS_URS_2021_01/997221571" TargetMode="External"/><Relationship Id="rId32" Type="http://schemas.openxmlformats.org/officeDocument/2006/relationships/hyperlink" Target="https://podminky.urs.cz/item/CS_URS_2021_01/997221655" TargetMode="External"/><Relationship Id="rId5" Type="http://schemas.openxmlformats.org/officeDocument/2006/relationships/hyperlink" Target="https://podminky.urs.cz/item/CS_URS_2021_01/113107224" TargetMode="External"/><Relationship Id="rId15" Type="http://schemas.openxmlformats.org/officeDocument/2006/relationships/hyperlink" Target="https://podminky.urs.cz/item/CS_URS_2021_01/113107331" TargetMode="External"/><Relationship Id="rId23" Type="http://schemas.openxmlformats.org/officeDocument/2006/relationships/hyperlink" Target="https://podminky.urs.cz/item/CS_URS_2021_01/997221559" TargetMode="External"/><Relationship Id="rId28" Type="http://schemas.openxmlformats.org/officeDocument/2006/relationships/hyperlink" Target="https://podminky.urs.cz/item/CS_URS_2021_01/997221612" TargetMode="External"/><Relationship Id="rId10" Type="http://schemas.openxmlformats.org/officeDocument/2006/relationships/hyperlink" Target="https://podminky.urs.cz/item/CS_URS_2021_01/113107322" TargetMode="External"/><Relationship Id="rId19" Type="http://schemas.openxmlformats.org/officeDocument/2006/relationships/hyperlink" Target="https://podminky.urs.cz/item/CS_URS_2021_01/162351103" TargetMode="External"/><Relationship Id="rId31" Type="http://schemas.openxmlformats.org/officeDocument/2006/relationships/hyperlink" Target="https://podminky.urs.cz/item/CS_URS_2021_01/997221625" TargetMode="External"/><Relationship Id="rId4" Type="http://schemas.openxmlformats.org/officeDocument/2006/relationships/hyperlink" Target="https://podminky.urs.cz/item/CS_URS_2021_01/113106191" TargetMode="External"/><Relationship Id="rId9" Type="http://schemas.openxmlformats.org/officeDocument/2006/relationships/hyperlink" Target="https://podminky.urs.cz/item/CS_URS_2021_01/113107322" TargetMode="External"/><Relationship Id="rId14" Type="http://schemas.openxmlformats.org/officeDocument/2006/relationships/hyperlink" Target="https://podminky.urs.cz/item/CS_URS_2021_01/113107323" TargetMode="External"/><Relationship Id="rId22" Type="http://schemas.openxmlformats.org/officeDocument/2006/relationships/hyperlink" Target="https://podminky.urs.cz/item/CS_URS_2021_01/997221559" TargetMode="External"/><Relationship Id="rId27" Type="http://schemas.openxmlformats.org/officeDocument/2006/relationships/hyperlink" Target="https://podminky.urs.cz/item/CS_URS_2021_01/997221611" TargetMode="External"/><Relationship Id="rId30" Type="http://schemas.openxmlformats.org/officeDocument/2006/relationships/hyperlink" Target="https://podminky.urs.cz/item/CS_URS_2021_01/997221615" TargetMode="External"/><Relationship Id="rId8" Type="http://schemas.openxmlformats.org/officeDocument/2006/relationships/hyperlink" Target="https://podminky.urs.cz/item/CS_URS_2021_01/113107243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1/171251201" TargetMode="External"/><Relationship Id="rId18" Type="http://schemas.openxmlformats.org/officeDocument/2006/relationships/hyperlink" Target="https://podminky.urs.cz/item/CS_URS_2021_01/564861111" TargetMode="External"/><Relationship Id="rId26" Type="http://schemas.openxmlformats.org/officeDocument/2006/relationships/hyperlink" Target="https://podminky.urs.cz/item/CS_URS_2021_01/899231111" TargetMode="External"/><Relationship Id="rId39" Type="http://schemas.openxmlformats.org/officeDocument/2006/relationships/hyperlink" Target="https://podminky.urs.cz/item/CS_URS_2021_01/938908411" TargetMode="External"/><Relationship Id="rId21" Type="http://schemas.openxmlformats.org/officeDocument/2006/relationships/hyperlink" Target="https://podminky.urs.cz/item/CS_URS_2021_01/567142111" TargetMode="External"/><Relationship Id="rId34" Type="http://schemas.openxmlformats.org/officeDocument/2006/relationships/hyperlink" Target="https://podminky.urs.cz/item/CS_URS_2021_01/915131111" TargetMode="External"/><Relationship Id="rId42" Type="http://schemas.openxmlformats.org/officeDocument/2006/relationships/hyperlink" Target="https://podminky.urs.cz/item/CS_URS_2021_01/998223011" TargetMode="External"/><Relationship Id="rId7" Type="http://schemas.openxmlformats.org/officeDocument/2006/relationships/hyperlink" Target="https://podminky.urs.cz/item/CS_URS_2021_01/162751117" TargetMode="External"/><Relationship Id="rId2" Type="http://schemas.openxmlformats.org/officeDocument/2006/relationships/hyperlink" Target="https://podminky.urs.cz/item/CS_URS_2021_01/132251101" TargetMode="External"/><Relationship Id="rId16" Type="http://schemas.openxmlformats.org/officeDocument/2006/relationships/hyperlink" Target="https://podminky.urs.cz/item/CS_URS_2021_01/564861111" TargetMode="External"/><Relationship Id="rId20" Type="http://schemas.openxmlformats.org/officeDocument/2006/relationships/hyperlink" Target="https://podminky.urs.cz/item/CS_URS_2021_01/567122112" TargetMode="External"/><Relationship Id="rId29" Type="http://schemas.openxmlformats.org/officeDocument/2006/relationships/hyperlink" Target="https://podminky.urs.cz/item/CS_URS_2021_01/899431111" TargetMode="External"/><Relationship Id="rId41" Type="http://schemas.openxmlformats.org/officeDocument/2006/relationships/hyperlink" Target="https://podminky.urs.cz/item/CS_URS_2021_01/966006211" TargetMode="External"/><Relationship Id="rId1" Type="http://schemas.openxmlformats.org/officeDocument/2006/relationships/hyperlink" Target="https://podminky.urs.cz/item/CS_URS_2021_01/122251104" TargetMode="External"/><Relationship Id="rId6" Type="http://schemas.openxmlformats.org/officeDocument/2006/relationships/hyperlink" Target="https://podminky.urs.cz/item/CS_URS_2021_01/162751117" TargetMode="External"/><Relationship Id="rId11" Type="http://schemas.openxmlformats.org/officeDocument/2006/relationships/hyperlink" Target="https://podminky.urs.cz/item/CS_URS_2021_01/171201221" TargetMode="External"/><Relationship Id="rId24" Type="http://schemas.openxmlformats.org/officeDocument/2006/relationships/hyperlink" Target="https://podminky.urs.cz/item/CS_URS_2021_01/577134111" TargetMode="External"/><Relationship Id="rId32" Type="http://schemas.openxmlformats.org/officeDocument/2006/relationships/hyperlink" Target="https://podminky.urs.cz/item/CS_URS_2021_01/914511111" TargetMode="External"/><Relationship Id="rId37" Type="http://schemas.openxmlformats.org/officeDocument/2006/relationships/hyperlink" Target="https://podminky.urs.cz/item/CS_URS_2021_01/919726121" TargetMode="External"/><Relationship Id="rId40" Type="http://schemas.openxmlformats.org/officeDocument/2006/relationships/hyperlink" Target="https://podminky.urs.cz/item/CS_URS_2021_01/966006132" TargetMode="External"/><Relationship Id="rId5" Type="http://schemas.openxmlformats.org/officeDocument/2006/relationships/hyperlink" Target="https://podminky.urs.cz/item/CS_URS_2021_01/162751117" TargetMode="External"/><Relationship Id="rId15" Type="http://schemas.openxmlformats.org/officeDocument/2006/relationships/hyperlink" Target="https://podminky.urs.cz/item/CS_URS_2021_01/171251201" TargetMode="External"/><Relationship Id="rId23" Type="http://schemas.openxmlformats.org/officeDocument/2006/relationships/hyperlink" Target="https://podminky.urs.cz/item/CS_URS_2021_01/573211109" TargetMode="External"/><Relationship Id="rId28" Type="http://schemas.openxmlformats.org/officeDocument/2006/relationships/hyperlink" Target="https://podminky.urs.cz/item/CS_URS_2021_01/899431111" TargetMode="External"/><Relationship Id="rId36" Type="http://schemas.openxmlformats.org/officeDocument/2006/relationships/hyperlink" Target="https://podminky.urs.cz/item/CS_URS_2021_01/915621111" TargetMode="External"/><Relationship Id="rId10" Type="http://schemas.openxmlformats.org/officeDocument/2006/relationships/hyperlink" Target="https://podminky.urs.cz/item/CS_URS_2021_01/171201221" TargetMode="External"/><Relationship Id="rId19" Type="http://schemas.openxmlformats.org/officeDocument/2006/relationships/hyperlink" Target="https://podminky.urs.cz/item/CS_URS_2021_01/565155101" TargetMode="External"/><Relationship Id="rId31" Type="http://schemas.openxmlformats.org/officeDocument/2006/relationships/hyperlink" Target="https://podminky.urs.cz/item/CS_URS_2021_01/914111111" TargetMode="External"/><Relationship Id="rId4" Type="http://schemas.openxmlformats.org/officeDocument/2006/relationships/hyperlink" Target="https://podminky.urs.cz/item/CS_URS_2021_01/139001101" TargetMode="External"/><Relationship Id="rId9" Type="http://schemas.openxmlformats.org/officeDocument/2006/relationships/hyperlink" Target="https://podminky.urs.cz/item/CS_URS_2021_01/167151101" TargetMode="External"/><Relationship Id="rId14" Type="http://schemas.openxmlformats.org/officeDocument/2006/relationships/hyperlink" Target="https://podminky.urs.cz/item/CS_URS_2021_01/171251201" TargetMode="External"/><Relationship Id="rId22" Type="http://schemas.openxmlformats.org/officeDocument/2006/relationships/hyperlink" Target="https://podminky.urs.cz/item/CS_URS_2021_01/573111112" TargetMode="External"/><Relationship Id="rId27" Type="http://schemas.openxmlformats.org/officeDocument/2006/relationships/hyperlink" Target="https://podminky.urs.cz/item/CS_URS_2021_01/899331111" TargetMode="External"/><Relationship Id="rId30" Type="http://schemas.openxmlformats.org/officeDocument/2006/relationships/hyperlink" Target="https://podminky.urs.cz/item/CS_URS_2021_01/914111111" TargetMode="External"/><Relationship Id="rId35" Type="http://schemas.openxmlformats.org/officeDocument/2006/relationships/hyperlink" Target="https://podminky.urs.cz/item/CS_URS_2021_01/915491211" TargetMode="External"/><Relationship Id="rId43" Type="http://schemas.openxmlformats.org/officeDocument/2006/relationships/hyperlink" Target="https://podminky.urs.cz/item/CS_URS_2021_01/998223091" TargetMode="External"/><Relationship Id="rId8" Type="http://schemas.openxmlformats.org/officeDocument/2006/relationships/hyperlink" Target="https://podminky.urs.cz/item/CS_URS_2021_01/167151101" TargetMode="External"/><Relationship Id="rId3" Type="http://schemas.openxmlformats.org/officeDocument/2006/relationships/hyperlink" Target="https://podminky.urs.cz/item/CS_URS_2021_01/139001101" TargetMode="External"/><Relationship Id="rId12" Type="http://schemas.openxmlformats.org/officeDocument/2006/relationships/hyperlink" Target="https://podminky.urs.cz/item/CS_URS_2021_01/171201221" TargetMode="External"/><Relationship Id="rId17" Type="http://schemas.openxmlformats.org/officeDocument/2006/relationships/hyperlink" Target="https://podminky.urs.cz/item/CS_URS_2021_01/564861111" TargetMode="External"/><Relationship Id="rId25" Type="http://schemas.openxmlformats.org/officeDocument/2006/relationships/hyperlink" Target="https://podminky.urs.cz/item/CS_URS_2021_01/596211213" TargetMode="External"/><Relationship Id="rId33" Type="http://schemas.openxmlformats.org/officeDocument/2006/relationships/hyperlink" Target="https://podminky.urs.cz/item/CS_URS_2021_01/914511111" TargetMode="External"/><Relationship Id="rId38" Type="http://schemas.openxmlformats.org/officeDocument/2006/relationships/hyperlink" Target="https://podminky.urs.cz/item/CS_URS_2021_01/919726202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1_01/045203000" TargetMode="External"/><Relationship Id="rId2" Type="http://schemas.openxmlformats.org/officeDocument/2006/relationships/hyperlink" Target="https://podminky.urs.cz/item/CS_URS_2021_01/043134000" TargetMode="External"/><Relationship Id="rId1" Type="http://schemas.openxmlformats.org/officeDocument/2006/relationships/hyperlink" Target="https://podminky.urs.cz/item/CS_URS_2021_01/030001000" TargetMode="External"/><Relationship Id="rId4" Type="http://schemas.openxmlformats.org/officeDocument/2006/relationships/hyperlink" Target="https://podminky.urs.cz/item/CS_URS_2021_01/072002000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1/121151103" TargetMode="External"/><Relationship Id="rId18" Type="http://schemas.openxmlformats.org/officeDocument/2006/relationships/hyperlink" Target="https://podminky.urs.cz/item/CS_URS_2021_01/171201221" TargetMode="External"/><Relationship Id="rId26" Type="http://schemas.openxmlformats.org/officeDocument/2006/relationships/hyperlink" Target="https://podminky.urs.cz/item/CS_URS_2021_01/997221551" TargetMode="External"/><Relationship Id="rId39" Type="http://schemas.openxmlformats.org/officeDocument/2006/relationships/hyperlink" Target="https://podminky.urs.cz/item/CS_URS_2021_01/998223011" TargetMode="External"/><Relationship Id="rId21" Type="http://schemas.openxmlformats.org/officeDocument/2006/relationships/hyperlink" Target="https://podminky.urs.cz/item/CS_URS_2021_01/175151101" TargetMode="External"/><Relationship Id="rId34" Type="http://schemas.openxmlformats.org/officeDocument/2006/relationships/hyperlink" Target="https://podminky.urs.cz/item/CS_URS_2021_01/997221612" TargetMode="External"/><Relationship Id="rId7" Type="http://schemas.openxmlformats.org/officeDocument/2006/relationships/hyperlink" Target="https://podminky.urs.cz/item/CS_URS_2021_01/113107323" TargetMode="External"/><Relationship Id="rId12" Type="http://schemas.openxmlformats.org/officeDocument/2006/relationships/hyperlink" Target="https://podminky.urs.cz/item/CS_URS_2021_01/113154112" TargetMode="External"/><Relationship Id="rId17" Type="http://schemas.openxmlformats.org/officeDocument/2006/relationships/hyperlink" Target="https://podminky.urs.cz/item/CS_URS_2021_01/162751117" TargetMode="External"/><Relationship Id="rId25" Type="http://schemas.openxmlformats.org/officeDocument/2006/relationships/hyperlink" Target="https://podminky.urs.cz/item/CS_URS_2021_01/919735123" TargetMode="External"/><Relationship Id="rId33" Type="http://schemas.openxmlformats.org/officeDocument/2006/relationships/hyperlink" Target="https://podminky.urs.cz/item/CS_URS_2021_01/997221611" TargetMode="External"/><Relationship Id="rId38" Type="http://schemas.openxmlformats.org/officeDocument/2006/relationships/hyperlink" Target="https://podminky.urs.cz/item/CS_URS_2021_01/997221655" TargetMode="External"/><Relationship Id="rId2" Type="http://schemas.openxmlformats.org/officeDocument/2006/relationships/hyperlink" Target="https://podminky.urs.cz/item/CS_URS_2021_01/111251201" TargetMode="External"/><Relationship Id="rId16" Type="http://schemas.openxmlformats.org/officeDocument/2006/relationships/hyperlink" Target="https://podminky.urs.cz/item/CS_URS_2021_01/162351103" TargetMode="External"/><Relationship Id="rId20" Type="http://schemas.openxmlformats.org/officeDocument/2006/relationships/hyperlink" Target="https://podminky.urs.cz/item/CS_URS_2021_01/174152101" TargetMode="External"/><Relationship Id="rId29" Type="http://schemas.openxmlformats.org/officeDocument/2006/relationships/hyperlink" Target="https://podminky.urs.cz/item/CS_URS_2021_01/997221559" TargetMode="External"/><Relationship Id="rId1" Type="http://schemas.openxmlformats.org/officeDocument/2006/relationships/hyperlink" Target="https://podminky.urs.cz/item/CS_URS_2021_01/111251101" TargetMode="External"/><Relationship Id="rId6" Type="http://schemas.openxmlformats.org/officeDocument/2006/relationships/hyperlink" Target="https://podminky.urs.cz/item/CS_URS_2021_01/113107322" TargetMode="External"/><Relationship Id="rId11" Type="http://schemas.openxmlformats.org/officeDocument/2006/relationships/hyperlink" Target="https://podminky.urs.cz/item/CS_URS_2021_01/113107343" TargetMode="External"/><Relationship Id="rId24" Type="http://schemas.openxmlformats.org/officeDocument/2006/relationships/hyperlink" Target="https://podminky.urs.cz/item/CS_URS_2021_01/919735112" TargetMode="External"/><Relationship Id="rId32" Type="http://schemas.openxmlformats.org/officeDocument/2006/relationships/hyperlink" Target="https://podminky.urs.cz/item/CS_URS_2021_01/997221611" TargetMode="External"/><Relationship Id="rId37" Type="http://schemas.openxmlformats.org/officeDocument/2006/relationships/hyperlink" Target="https://podminky.urs.cz/item/CS_URS_2021_01/997221645" TargetMode="External"/><Relationship Id="rId40" Type="http://schemas.openxmlformats.org/officeDocument/2006/relationships/hyperlink" Target="https://podminky.urs.cz/item/CS_URS_2021_01/998223091" TargetMode="External"/><Relationship Id="rId5" Type="http://schemas.openxmlformats.org/officeDocument/2006/relationships/hyperlink" Target="https://podminky.urs.cz/item/CS_URS_2021_01/113107322" TargetMode="External"/><Relationship Id="rId15" Type="http://schemas.openxmlformats.org/officeDocument/2006/relationships/hyperlink" Target="https://podminky.urs.cz/item/CS_URS_2021_01/139001101" TargetMode="External"/><Relationship Id="rId23" Type="http://schemas.openxmlformats.org/officeDocument/2006/relationships/hyperlink" Target="https://podminky.urs.cz/item/CS_URS_2021_01/919731122" TargetMode="External"/><Relationship Id="rId28" Type="http://schemas.openxmlformats.org/officeDocument/2006/relationships/hyperlink" Target="https://podminky.urs.cz/item/CS_URS_2021_01/997221559" TargetMode="External"/><Relationship Id="rId36" Type="http://schemas.openxmlformats.org/officeDocument/2006/relationships/hyperlink" Target="https://podminky.urs.cz/item/CS_URS_2021_01/997221625" TargetMode="External"/><Relationship Id="rId10" Type="http://schemas.openxmlformats.org/officeDocument/2006/relationships/hyperlink" Target="https://podminky.urs.cz/item/CS_URS_2021_01/113107331" TargetMode="External"/><Relationship Id="rId19" Type="http://schemas.openxmlformats.org/officeDocument/2006/relationships/hyperlink" Target="https://podminky.urs.cz/item/CS_URS_2021_01/171251201" TargetMode="External"/><Relationship Id="rId31" Type="http://schemas.openxmlformats.org/officeDocument/2006/relationships/hyperlink" Target="https://podminky.urs.cz/item/CS_URS_2021_01/997221579" TargetMode="External"/><Relationship Id="rId4" Type="http://schemas.openxmlformats.org/officeDocument/2006/relationships/hyperlink" Target="https://podminky.urs.cz/item/CS_URS_2021_01/113107322" TargetMode="External"/><Relationship Id="rId9" Type="http://schemas.openxmlformats.org/officeDocument/2006/relationships/hyperlink" Target="https://podminky.urs.cz/item/CS_URS_2021_01/113107331" TargetMode="External"/><Relationship Id="rId14" Type="http://schemas.openxmlformats.org/officeDocument/2006/relationships/hyperlink" Target="https://podminky.urs.cz/item/CS_URS_2021_01/132251252" TargetMode="External"/><Relationship Id="rId22" Type="http://schemas.openxmlformats.org/officeDocument/2006/relationships/hyperlink" Target="https://podminky.urs.cz/item/CS_URS_2021_01/919731112" TargetMode="External"/><Relationship Id="rId27" Type="http://schemas.openxmlformats.org/officeDocument/2006/relationships/hyperlink" Target="https://podminky.urs.cz/item/CS_URS_2021_01/997221551" TargetMode="External"/><Relationship Id="rId30" Type="http://schemas.openxmlformats.org/officeDocument/2006/relationships/hyperlink" Target="https://podminky.urs.cz/item/CS_URS_2021_01/997221571" TargetMode="External"/><Relationship Id="rId35" Type="http://schemas.openxmlformats.org/officeDocument/2006/relationships/hyperlink" Target="https://podminky.urs.cz/item/CS_URS_2021_01/997221615" TargetMode="External"/><Relationship Id="rId8" Type="http://schemas.openxmlformats.org/officeDocument/2006/relationships/hyperlink" Target="https://podminky.urs.cz/item/CS_URS_2021_01/113107324" TargetMode="External"/><Relationship Id="rId3" Type="http://schemas.openxmlformats.org/officeDocument/2006/relationships/hyperlink" Target="https://podminky.urs.cz/item/CS_URS_2021_01/113106192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1/171251201" TargetMode="External"/><Relationship Id="rId18" Type="http://schemas.openxmlformats.org/officeDocument/2006/relationships/hyperlink" Target="https://podminky.urs.cz/item/CS_URS_2021_01/181951111" TargetMode="External"/><Relationship Id="rId26" Type="http://schemas.openxmlformats.org/officeDocument/2006/relationships/hyperlink" Target="https://podminky.urs.cz/item/CS_URS_2021_01/564871111" TargetMode="External"/><Relationship Id="rId39" Type="http://schemas.openxmlformats.org/officeDocument/2006/relationships/hyperlink" Target="https://podminky.urs.cz/item/CS_URS_2021_01/899431111" TargetMode="External"/><Relationship Id="rId21" Type="http://schemas.openxmlformats.org/officeDocument/2006/relationships/hyperlink" Target="https://podminky.urs.cz/item/CS_URS_2021_01/182351023" TargetMode="External"/><Relationship Id="rId34" Type="http://schemas.openxmlformats.org/officeDocument/2006/relationships/hyperlink" Target="https://podminky.urs.cz/item/CS_URS_2021_01/577134111" TargetMode="External"/><Relationship Id="rId42" Type="http://schemas.openxmlformats.org/officeDocument/2006/relationships/hyperlink" Target="https://podminky.urs.cz/item/CS_URS_2021_01/916991121" TargetMode="External"/><Relationship Id="rId47" Type="http://schemas.openxmlformats.org/officeDocument/2006/relationships/hyperlink" Target="https://podminky.urs.cz/item/CS_URS_2021_01/998223011" TargetMode="External"/><Relationship Id="rId7" Type="http://schemas.openxmlformats.org/officeDocument/2006/relationships/hyperlink" Target="https://podminky.urs.cz/item/CS_URS_2021_01/162351103" TargetMode="External"/><Relationship Id="rId2" Type="http://schemas.openxmlformats.org/officeDocument/2006/relationships/hyperlink" Target="https://podminky.urs.cz/item/CS_URS_2021_01/122252203" TargetMode="External"/><Relationship Id="rId16" Type="http://schemas.openxmlformats.org/officeDocument/2006/relationships/hyperlink" Target="https://podminky.urs.cz/item/CS_URS_2021_01/181411131" TargetMode="External"/><Relationship Id="rId29" Type="http://schemas.openxmlformats.org/officeDocument/2006/relationships/hyperlink" Target="https://podminky.urs.cz/item/CS_URS_2021_01/565155101" TargetMode="External"/><Relationship Id="rId1" Type="http://schemas.openxmlformats.org/officeDocument/2006/relationships/hyperlink" Target="https://podminky.urs.cz/item/CS_URS_2021_01/122251501" TargetMode="External"/><Relationship Id="rId6" Type="http://schemas.openxmlformats.org/officeDocument/2006/relationships/hyperlink" Target="https://podminky.urs.cz/item/CS_URS_2021_01/139001101" TargetMode="External"/><Relationship Id="rId11" Type="http://schemas.openxmlformats.org/officeDocument/2006/relationships/hyperlink" Target="https://podminky.urs.cz/item/CS_URS_2021_01/171201221" TargetMode="External"/><Relationship Id="rId24" Type="http://schemas.openxmlformats.org/officeDocument/2006/relationships/hyperlink" Target="https://podminky.urs.cz/item/CS_URS_2021_01/564861111" TargetMode="External"/><Relationship Id="rId32" Type="http://schemas.openxmlformats.org/officeDocument/2006/relationships/hyperlink" Target="https://podminky.urs.cz/item/CS_URS_2021_01/573211109" TargetMode="External"/><Relationship Id="rId37" Type="http://schemas.openxmlformats.org/officeDocument/2006/relationships/hyperlink" Target="https://podminky.urs.cz/item/CS_URS_2021_01/596211210" TargetMode="External"/><Relationship Id="rId40" Type="http://schemas.openxmlformats.org/officeDocument/2006/relationships/hyperlink" Target="https://podminky.urs.cz/item/CS_URS_2021_01/915491211" TargetMode="External"/><Relationship Id="rId45" Type="http://schemas.openxmlformats.org/officeDocument/2006/relationships/hyperlink" Target="https://podminky.urs.cz/item/CS_URS_2021_01/919735122" TargetMode="External"/><Relationship Id="rId5" Type="http://schemas.openxmlformats.org/officeDocument/2006/relationships/hyperlink" Target="https://podminky.urs.cz/item/CS_URS_2021_01/139001101" TargetMode="External"/><Relationship Id="rId15" Type="http://schemas.openxmlformats.org/officeDocument/2006/relationships/hyperlink" Target="https://podminky.urs.cz/item/CS_URS_2021_01/181351003" TargetMode="External"/><Relationship Id="rId23" Type="http://schemas.openxmlformats.org/officeDocument/2006/relationships/hyperlink" Target="https://podminky.urs.cz/item/CS_URS_2021_01/564861111" TargetMode="External"/><Relationship Id="rId28" Type="http://schemas.openxmlformats.org/officeDocument/2006/relationships/hyperlink" Target="https://podminky.urs.cz/item/CS_URS_2021_01/564871116" TargetMode="External"/><Relationship Id="rId36" Type="http://schemas.openxmlformats.org/officeDocument/2006/relationships/hyperlink" Target="https://podminky.urs.cz/item/CS_URS_2021_01/581121215" TargetMode="External"/><Relationship Id="rId10" Type="http://schemas.openxmlformats.org/officeDocument/2006/relationships/hyperlink" Target="https://podminky.urs.cz/item/CS_URS_2021_01/167151101" TargetMode="External"/><Relationship Id="rId19" Type="http://schemas.openxmlformats.org/officeDocument/2006/relationships/hyperlink" Target="https://podminky.urs.cz/item/CS_URS_2021_01/181951112" TargetMode="External"/><Relationship Id="rId31" Type="http://schemas.openxmlformats.org/officeDocument/2006/relationships/hyperlink" Target="https://podminky.urs.cz/item/CS_URS_2021_01/573111112" TargetMode="External"/><Relationship Id="rId44" Type="http://schemas.openxmlformats.org/officeDocument/2006/relationships/hyperlink" Target="https://podminky.urs.cz/item/CS_URS_2021_01/919726202" TargetMode="External"/><Relationship Id="rId4" Type="http://schemas.openxmlformats.org/officeDocument/2006/relationships/hyperlink" Target="https://podminky.urs.cz/item/CS_URS_2021_01/139001101" TargetMode="External"/><Relationship Id="rId9" Type="http://schemas.openxmlformats.org/officeDocument/2006/relationships/hyperlink" Target="https://podminky.urs.cz/item/CS_URS_2021_01/162751117" TargetMode="External"/><Relationship Id="rId14" Type="http://schemas.openxmlformats.org/officeDocument/2006/relationships/hyperlink" Target="https://podminky.urs.cz/item/CS_URS_2021_01/171251201" TargetMode="External"/><Relationship Id="rId22" Type="http://schemas.openxmlformats.org/officeDocument/2006/relationships/hyperlink" Target="https://podminky.urs.cz/item/CS_URS_2021_01/339921132" TargetMode="External"/><Relationship Id="rId27" Type="http://schemas.openxmlformats.org/officeDocument/2006/relationships/hyperlink" Target="https://podminky.urs.cz/item/CS_URS_2021_01/564871111" TargetMode="External"/><Relationship Id="rId30" Type="http://schemas.openxmlformats.org/officeDocument/2006/relationships/hyperlink" Target="https://podminky.urs.cz/item/CS_URS_2021_01/567122112" TargetMode="External"/><Relationship Id="rId35" Type="http://schemas.openxmlformats.org/officeDocument/2006/relationships/hyperlink" Target="https://podminky.urs.cz/item/CS_URS_2021_01/577134111" TargetMode="External"/><Relationship Id="rId43" Type="http://schemas.openxmlformats.org/officeDocument/2006/relationships/hyperlink" Target="https://podminky.urs.cz/item/CS_URS_2021_01/919121132" TargetMode="External"/><Relationship Id="rId48" Type="http://schemas.openxmlformats.org/officeDocument/2006/relationships/hyperlink" Target="https://podminky.urs.cz/item/CS_URS_2021_01/998223091" TargetMode="External"/><Relationship Id="rId8" Type="http://schemas.openxmlformats.org/officeDocument/2006/relationships/hyperlink" Target="https://podminky.urs.cz/item/CS_URS_2021_01/162751117" TargetMode="External"/><Relationship Id="rId3" Type="http://schemas.openxmlformats.org/officeDocument/2006/relationships/hyperlink" Target="https://podminky.urs.cz/item/CS_URS_2021_01/132251101" TargetMode="External"/><Relationship Id="rId12" Type="http://schemas.openxmlformats.org/officeDocument/2006/relationships/hyperlink" Target="https://podminky.urs.cz/item/CS_URS_2021_01/171201221" TargetMode="External"/><Relationship Id="rId17" Type="http://schemas.openxmlformats.org/officeDocument/2006/relationships/hyperlink" Target="https://podminky.urs.cz/item/CS_URS_2021_01/181411132" TargetMode="External"/><Relationship Id="rId25" Type="http://schemas.openxmlformats.org/officeDocument/2006/relationships/hyperlink" Target="https://podminky.urs.cz/item/CS_URS_2021_01/564871111" TargetMode="External"/><Relationship Id="rId33" Type="http://schemas.openxmlformats.org/officeDocument/2006/relationships/hyperlink" Target="https://podminky.urs.cz/item/CS_URS_2021_01/573211109" TargetMode="External"/><Relationship Id="rId38" Type="http://schemas.openxmlformats.org/officeDocument/2006/relationships/hyperlink" Target="https://podminky.urs.cz/item/CS_URS_2021_01/899331111" TargetMode="External"/><Relationship Id="rId46" Type="http://schemas.openxmlformats.org/officeDocument/2006/relationships/hyperlink" Target="https://podminky.urs.cz/item/CS_URS_2021_01/938908411" TargetMode="External"/><Relationship Id="rId20" Type="http://schemas.openxmlformats.org/officeDocument/2006/relationships/hyperlink" Target="https://podminky.urs.cz/item/CS_URS_2021_01/182151111" TargetMode="External"/><Relationship Id="rId41" Type="http://schemas.openxmlformats.org/officeDocument/2006/relationships/hyperlink" Target="https://podminky.urs.cz/item/CS_URS_2021_01/916231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0"/>
  <sheetViews>
    <sheetView showGridLines="0" tabSelected="1" workbookViewId="0">
      <selection activeCell="BE64" sqref="BE64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 x14ac:dyDescent="0.2">
      <c r="AR2" s="195" t="s">
        <v>6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6" t="s">
        <v>7</v>
      </c>
      <c r="BT2" s="16" t="s">
        <v>8</v>
      </c>
    </row>
    <row r="3" spans="1:74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1:74" s="1" customFormat="1" ht="24.95" customHeight="1" x14ac:dyDescent="0.2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1:74" s="1" customFormat="1" ht="12" customHeight="1" x14ac:dyDescent="0.2">
      <c r="B5" s="19"/>
      <c r="D5" s="23" t="s">
        <v>14</v>
      </c>
      <c r="K5" s="213" t="s">
        <v>15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9"/>
      <c r="BE5" s="210" t="s">
        <v>16</v>
      </c>
      <c r="BS5" s="16" t="s">
        <v>7</v>
      </c>
    </row>
    <row r="6" spans="1:74" s="1" customFormat="1" ht="36.950000000000003" customHeight="1" x14ac:dyDescent="0.2">
      <c r="B6" s="19"/>
      <c r="D6" s="25" t="s">
        <v>17</v>
      </c>
      <c r="K6" s="214" t="s">
        <v>18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9"/>
      <c r="BE6" s="211"/>
      <c r="BS6" s="16" t="s">
        <v>7</v>
      </c>
    </row>
    <row r="7" spans="1:74" s="1" customFormat="1" ht="12" customHeight="1" x14ac:dyDescent="0.2">
      <c r="B7" s="19"/>
      <c r="D7" s="26" t="s">
        <v>19</v>
      </c>
      <c r="K7" s="24" t="s">
        <v>20</v>
      </c>
      <c r="AK7" s="26" t="s">
        <v>21</v>
      </c>
      <c r="AN7" s="24" t="s">
        <v>22</v>
      </c>
      <c r="AR7" s="19"/>
      <c r="BE7" s="211"/>
      <c r="BS7" s="16" t="s">
        <v>7</v>
      </c>
    </row>
    <row r="8" spans="1:74" s="1" customFormat="1" ht="12" customHeight="1" x14ac:dyDescent="0.2">
      <c r="B8" s="19"/>
      <c r="D8" s="26" t="s">
        <v>23</v>
      </c>
      <c r="K8" s="24" t="s">
        <v>24</v>
      </c>
      <c r="AK8" s="26" t="s">
        <v>25</v>
      </c>
      <c r="AN8" s="27" t="s">
        <v>26</v>
      </c>
      <c r="AR8" s="19"/>
      <c r="BE8" s="211"/>
      <c r="BS8" s="16" t="s">
        <v>7</v>
      </c>
    </row>
    <row r="9" spans="1:74" s="1" customFormat="1" ht="29.25" customHeight="1" x14ac:dyDescent="0.2">
      <c r="B9" s="19"/>
      <c r="D9" s="23" t="s">
        <v>27</v>
      </c>
      <c r="K9" s="28" t="s">
        <v>28</v>
      </c>
      <c r="AK9" s="23" t="s">
        <v>29</v>
      </c>
      <c r="AN9" s="28" t="s">
        <v>30</v>
      </c>
      <c r="AR9" s="19"/>
      <c r="BE9" s="211"/>
      <c r="BS9" s="16" t="s">
        <v>7</v>
      </c>
    </row>
    <row r="10" spans="1:74" s="1" customFormat="1" ht="12" customHeight="1" x14ac:dyDescent="0.2">
      <c r="B10" s="19"/>
      <c r="D10" s="26" t="s">
        <v>31</v>
      </c>
      <c r="AK10" s="26" t="s">
        <v>32</v>
      </c>
      <c r="AN10" s="24" t="s">
        <v>33</v>
      </c>
      <c r="AR10" s="19"/>
      <c r="BE10" s="211"/>
      <c r="BS10" s="16" t="s">
        <v>7</v>
      </c>
    </row>
    <row r="11" spans="1:74" s="1" customFormat="1" ht="18.399999999999999" customHeight="1" x14ac:dyDescent="0.2">
      <c r="B11" s="19"/>
      <c r="E11" s="24" t="s">
        <v>34</v>
      </c>
      <c r="AK11" s="26" t="s">
        <v>35</v>
      </c>
      <c r="AN11" s="24" t="s">
        <v>36</v>
      </c>
      <c r="AR11" s="19"/>
      <c r="BE11" s="211"/>
      <c r="BS11" s="16" t="s">
        <v>7</v>
      </c>
    </row>
    <row r="12" spans="1:74" s="1" customFormat="1" ht="6.95" customHeight="1" x14ac:dyDescent="0.2">
      <c r="B12" s="19"/>
      <c r="AR12" s="19"/>
      <c r="BE12" s="211"/>
      <c r="BS12" s="16" t="s">
        <v>7</v>
      </c>
    </row>
    <row r="13" spans="1:74" s="1" customFormat="1" ht="12" customHeight="1" x14ac:dyDescent="0.2">
      <c r="B13" s="19"/>
      <c r="D13" s="26" t="s">
        <v>37</v>
      </c>
      <c r="AK13" s="26" t="s">
        <v>32</v>
      </c>
      <c r="AN13" s="29" t="s">
        <v>38</v>
      </c>
      <c r="AR13" s="19"/>
      <c r="BE13" s="211"/>
      <c r="BS13" s="16" t="s">
        <v>7</v>
      </c>
    </row>
    <row r="14" spans="1:74" ht="12.75" x14ac:dyDescent="0.2">
      <c r="B14" s="19"/>
      <c r="E14" s="215" t="s">
        <v>38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6" t="s">
        <v>35</v>
      </c>
      <c r="AN14" s="29" t="s">
        <v>38</v>
      </c>
      <c r="AR14" s="19"/>
      <c r="BE14" s="211"/>
      <c r="BS14" s="16" t="s">
        <v>7</v>
      </c>
    </row>
    <row r="15" spans="1:74" s="1" customFormat="1" ht="6.95" customHeight="1" x14ac:dyDescent="0.2">
      <c r="B15" s="19"/>
      <c r="AR15" s="19"/>
      <c r="BE15" s="211"/>
      <c r="BS15" s="16" t="s">
        <v>4</v>
      </c>
    </row>
    <row r="16" spans="1:74" s="1" customFormat="1" ht="12" customHeight="1" x14ac:dyDescent="0.2">
      <c r="B16" s="19"/>
      <c r="D16" s="26" t="s">
        <v>39</v>
      </c>
      <c r="AK16" s="26" t="s">
        <v>32</v>
      </c>
      <c r="AN16" s="24" t="s">
        <v>40</v>
      </c>
      <c r="AR16" s="19"/>
      <c r="BE16" s="211"/>
      <c r="BS16" s="16" t="s">
        <v>4</v>
      </c>
    </row>
    <row r="17" spans="1:71" s="1" customFormat="1" ht="18.399999999999999" customHeight="1" x14ac:dyDescent="0.2">
      <c r="B17" s="19"/>
      <c r="E17" s="24" t="s">
        <v>41</v>
      </c>
      <c r="AK17" s="26" t="s">
        <v>35</v>
      </c>
      <c r="AN17" s="24" t="s">
        <v>42</v>
      </c>
      <c r="AR17" s="19"/>
      <c r="BE17" s="211"/>
      <c r="BS17" s="16" t="s">
        <v>43</v>
      </c>
    </row>
    <row r="18" spans="1:71" s="1" customFormat="1" ht="6.95" customHeight="1" x14ac:dyDescent="0.2">
      <c r="B18" s="19"/>
      <c r="AR18" s="19"/>
      <c r="BE18" s="211"/>
      <c r="BS18" s="16" t="s">
        <v>7</v>
      </c>
    </row>
    <row r="19" spans="1:71" s="1" customFormat="1" ht="12" customHeight="1" x14ac:dyDescent="0.2">
      <c r="B19" s="19"/>
      <c r="D19" s="26" t="s">
        <v>44</v>
      </c>
      <c r="AK19" s="26" t="s">
        <v>32</v>
      </c>
      <c r="AN19" s="24" t="s">
        <v>3</v>
      </c>
      <c r="AR19" s="19"/>
      <c r="BE19" s="211"/>
      <c r="BS19" s="16" t="s">
        <v>7</v>
      </c>
    </row>
    <row r="20" spans="1:71" s="1" customFormat="1" ht="18.399999999999999" customHeight="1" x14ac:dyDescent="0.2">
      <c r="B20" s="19"/>
      <c r="E20" s="24" t="s">
        <v>45</v>
      </c>
      <c r="AK20" s="26" t="s">
        <v>35</v>
      </c>
      <c r="AN20" s="24" t="s">
        <v>3</v>
      </c>
      <c r="AR20" s="19"/>
      <c r="BE20" s="211"/>
      <c r="BS20" s="16" t="s">
        <v>4</v>
      </c>
    </row>
    <row r="21" spans="1:71" s="1" customFormat="1" ht="6.95" customHeight="1" x14ac:dyDescent="0.2">
      <c r="B21" s="19"/>
      <c r="AR21" s="19"/>
      <c r="BE21" s="211"/>
    </row>
    <row r="22" spans="1:71" s="1" customFormat="1" ht="12" customHeight="1" x14ac:dyDescent="0.2">
      <c r="B22" s="19"/>
      <c r="D22" s="26" t="s">
        <v>46</v>
      </c>
      <c r="AR22" s="19"/>
      <c r="BE22" s="211"/>
    </row>
    <row r="23" spans="1:71" s="1" customFormat="1" ht="47.25" customHeight="1" x14ac:dyDescent="0.2">
      <c r="B23" s="19"/>
      <c r="E23" s="217" t="s">
        <v>47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19"/>
      <c r="BE23" s="211"/>
    </row>
    <row r="24" spans="1:71" s="1" customFormat="1" ht="6.95" customHeight="1" x14ac:dyDescent="0.2">
      <c r="B24" s="19"/>
      <c r="AR24" s="19"/>
      <c r="BE24" s="211"/>
    </row>
    <row r="25" spans="1:71" s="1" customFormat="1" ht="6.95" customHeight="1" x14ac:dyDescent="0.2">
      <c r="B25" s="19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19"/>
      <c r="BE25" s="211"/>
    </row>
    <row r="26" spans="1:71" s="2" customFormat="1" ht="25.9" customHeight="1" x14ac:dyDescent="0.2">
      <c r="A26" s="32"/>
      <c r="B26" s="33"/>
      <c r="C26" s="32"/>
      <c r="D26" s="34" t="s">
        <v>48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8">
        <f>ROUND(AG54,2)</f>
        <v>533407.78</v>
      </c>
      <c r="AL26" s="219"/>
      <c r="AM26" s="219"/>
      <c r="AN26" s="219"/>
      <c r="AO26" s="219"/>
      <c r="AP26" s="32"/>
      <c r="AQ26" s="32"/>
      <c r="AR26" s="33"/>
      <c r="BE26" s="211"/>
    </row>
    <row r="27" spans="1:7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1"/>
    </row>
    <row r="28" spans="1:71" s="2" customFormat="1" ht="12.75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0" t="s">
        <v>49</v>
      </c>
      <c r="M28" s="220"/>
      <c r="N28" s="220"/>
      <c r="O28" s="220"/>
      <c r="P28" s="220"/>
      <c r="Q28" s="32"/>
      <c r="R28" s="32"/>
      <c r="S28" s="32"/>
      <c r="T28" s="32"/>
      <c r="U28" s="32"/>
      <c r="V28" s="32"/>
      <c r="W28" s="220" t="s">
        <v>50</v>
      </c>
      <c r="X28" s="220"/>
      <c r="Y28" s="220"/>
      <c r="Z28" s="220"/>
      <c r="AA28" s="220"/>
      <c r="AB28" s="220"/>
      <c r="AC28" s="220"/>
      <c r="AD28" s="220"/>
      <c r="AE28" s="220"/>
      <c r="AF28" s="32"/>
      <c r="AG28" s="32"/>
      <c r="AH28" s="32"/>
      <c r="AI28" s="32"/>
      <c r="AJ28" s="32"/>
      <c r="AK28" s="220" t="s">
        <v>51</v>
      </c>
      <c r="AL28" s="220"/>
      <c r="AM28" s="220"/>
      <c r="AN28" s="220"/>
      <c r="AO28" s="220"/>
      <c r="AP28" s="32"/>
      <c r="AQ28" s="32"/>
      <c r="AR28" s="33"/>
      <c r="BE28" s="211"/>
    </row>
    <row r="29" spans="1:71" s="3" customFormat="1" ht="14.45" customHeight="1" x14ac:dyDescent="0.2">
      <c r="B29" s="37"/>
      <c r="D29" s="26" t="s">
        <v>52</v>
      </c>
      <c r="F29" s="26" t="s">
        <v>53</v>
      </c>
      <c r="L29" s="203">
        <v>0.21</v>
      </c>
      <c r="M29" s="204"/>
      <c r="N29" s="204"/>
      <c r="O29" s="204"/>
      <c r="P29" s="204"/>
      <c r="W29" s="205">
        <f>ROUND(AZ54, 2)</f>
        <v>533407.78</v>
      </c>
      <c r="X29" s="204"/>
      <c r="Y29" s="204"/>
      <c r="Z29" s="204"/>
      <c r="AA29" s="204"/>
      <c r="AB29" s="204"/>
      <c r="AC29" s="204"/>
      <c r="AD29" s="204"/>
      <c r="AE29" s="204"/>
      <c r="AK29" s="205">
        <f>ROUND(AV54, 2)</f>
        <v>112015.63</v>
      </c>
      <c r="AL29" s="204"/>
      <c r="AM29" s="204"/>
      <c r="AN29" s="204"/>
      <c r="AO29" s="204"/>
      <c r="AR29" s="37"/>
      <c r="BE29" s="212"/>
    </row>
    <row r="30" spans="1:71" s="3" customFormat="1" ht="14.45" customHeight="1" x14ac:dyDescent="0.2">
      <c r="B30" s="37"/>
      <c r="F30" s="26" t="s">
        <v>54</v>
      </c>
      <c r="L30" s="203">
        <v>0.15</v>
      </c>
      <c r="M30" s="204"/>
      <c r="N30" s="204"/>
      <c r="O30" s="204"/>
      <c r="P30" s="204"/>
      <c r="W30" s="205">
        <f>ROUND(BA54, 2)</f>
        <v>0</v>
      </c>
      <c r="X30" s="204"/>
      <c r="Y30" s="204"/>
      <c r="Z30" s="204"/>
      <c r="AA30" s="204"/>
      <c r="AB30" s="204"/>
      <c r="AC30" s="204"/>
      <c r="AD30" s="204"/>
      <c r="AE30" s="204"/>
      <c r="AK30" s="205">
        <f>ROUND(AW54, 2)</f>
        <v>0</v>
      </c>
      <c r="AL30" s="204"/>
      <c r="AM30" s="204"/>
      <c r="AN30" s="204"/>
      <c r="AO30" s="204"/>
      <c r="AR30" s="37"/>
      <c r="BE30" s="212"/>
    </row>
    <row r="31" spans="1:71" s="3" customFormat="1" ht="14.45" hidden="1" customHeight="1" x14ac:dyDescent="0.2">
      <c r="B31" s="37"/>
      <c r="F31" s="26" t="s">
        <v>55</v>
      </c>
      <c r="L31" s="203">
        <v>0.21</v>
      </c>
      <c r="M31" s="204"/>
      <c r="N31" s="204"/>
      <c r="O31" s="204"/>
      <c r="P31" s="204"/>
      <c r="W31" s="205">
        <f>ROUND(BB54, 2)</f>
        <v>0</v>
      </c>
      <c r="X31" s="204"/>
      <c r="Y31" s="204"/>
      <c r="Z31" s="204"/>
      <c r="AA31" s="204"/>
      <c r="AB31" s="204"/>
      <c r="AC31" s="204"/>
      <c r="AD31" s="204"/>
      <c r="AE31" s="204"/>
      <c r="AK31" s="205">
        <v>0</v>
      </c>
      <c r="AL31" s="204"/>
      <c r="AM31" s="204"/>
      <c r="AN31" s="204"/>
      <c r="AO31" s="204"/>
      <c r="AR31" s="37"/>
      <c r="BE31" s="212"/>
    </row>
    <row r="32" spans="1:71" s="3" customFormat="1" ht="14.45" hidden="1" customHeight="1" x14ac:dyDescent="0.2">
      <c r="B32" s="37"/>
      <c r="F32" s="26" t="s">
        <v>56</v>
      </c>
      <c r="L32" s="203">
        <v>0.15</v>
      </c>
      <c r="M32" s="204"/>
      <c r="N32" s="204"/>
      <c r="O32" s="204"/>
      <c r="P32" s="204"/>
      <c r="W32" s="205">
        <f>ROUND(BC54, 2)</f>
        <v>0</v>
      </c>
      <c r="X32" s="204"/>
      <c r="Y32" s="204"/>
      <c r="Z32" s="204"/>
      <c r="AA32" s="204"/>
      <c r="AB32" s="204"/>
      <c r="AC32" s="204"/>
      <c r="AD32" s="204"/>
      <c r="AE32" s="204"/>
      <c r="AK32" s="205">
        <v>0</v>
      </c>
      <c r="AL32" s="204"/>
      <c r="AM32" s="204"/>
      <c r="AN32" s="204"/>
      <c r="AO32" s="204"/>
      <c r="AR32" s="37"/>
      <c r="BE32" s="212"/>
    </row>
    <row r="33" spans="1:57" s="3" customFormat="1" ht="14.45" hidden="1" customHeight="1" x14ac:dyDescent="0.2">
      <c r="B33" s="37"/>
      <c r="F33" s="26" t="s">
        <v>57</v>
      </c>
      <c r="L33" s="203">
        <v>0</v>
      </c>
      <c r="M33" s="204"/>
      <c r="N33" s="204"/>
      <c r="O33" s="204"/>
      <c r="P33" s="204"/>
      <c r="W33" s="205">
        <f>ROUND(BD54, 2)</f>
        <v>0</v>
      </c>
      <c r="X33" s="204"/>
      <c r="Y33" s="204"/>
      <c r="Z33" s="204"/>
      <c r="AA33" s="204"/>
      <c r="AB33" s="204"/>
      <c r="AC33" s="204"/>
      <c r="AD33" s="204"/>
      <c r="AE33" s="204"/>
      <c r="AK33" s="205">
        <v>0</v>
      </c>
      <c r="AL33" s="204"/>
      <c r="AM33" s="204"/>
      <c r="AN33" s="204"/>
      <c r="AO33" s="204"/>
      <c r="AR33" s="37"/>
    </row>
    <row r="34" spans="1:57" s="2" customFormat="1" ht="6.95" customHeight="1" x14ac:dyDescent="0.2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32"/>
    </row>
    <row r="35" spans="1:57" s="2" customFormat="1" ht="25.9" customHeight="1" x14ac:dyDescent="0.2">
      <c r="A35" s="32"/>
      <c r="B35" s="33"/>
      <c r="C35" s="38"/>
      <c r="D35" s="39" t="s">
        <v>58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59</v>
      </c>
      <c r="U35" s="40"/>
      <c r="V35" s="40"/>
      <c r="W35" s="40"/>
      <c r="X35" s="209" t="s">
        <v>60</v>
      </c>
      <c r="Y35" s="207"/>
      <c r="Z35" s="207"/>
      <c r="AA35" s="207"/>
      <c r="AB35" s="207"/>
      <c r="AC35" s="40"/>
      <c r="AD35" s="40"/>
      <c r="AE35" s="40"/>
      <c r="AF35" s="40"/>
      <c r="AG35" s="40"/>
      <c r="AH35" s="40"/>
      <c r="AI35" s="40"/>
      <c r="AJ35" s="40"/>
      <c r="AK35" s="206">
        <f>SUM(AK26:AK33)</f>
        <v>645423.41</v>
      </c>
      <c r="AL35" s="207"/>
      <c r="AM35" s="207"/>
      <c r="AN35" s="207"/>
      <c r="AO35" s="208"/>
      <c r="AP35" s="38"/>
      <c r="AQ35" s="38"/>
      <c r="AR35" s="33"/>
      <c r="BE35" s="32"/>
    </row>
    <row r="36" spans="1:57" s="2" customFormat="1" ht="6.95" customHeight="1" x14ac:dyDescent="0.2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6.95" customHeight="1" x14ac:dyDescent="0.2">
      <c r="A37" s="3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  <c r="BE37" s="32"/>
    </row>
    <row r="41" spans="1:57" s="2" customFormat="1" ht="6.95" customHeight="1" x14ac:dyDescent="0.2">
      <c r="A41" s="32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  <c r="BE41" s="32"/>
    </row>
    <row r="42" spans="1:57" s="2" customFormat="1" ht="24.95" customHeight="1" x14ac:dyDescent="0.2">
      <c r="A42" s="32"/>
      <c r="B42" s="33"/>
      <c r="C42" s="20" t="s">
        <v>61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BE42" s="32"/>
    </row>
    <row r="43" spans="1:57" s="2" customFormat="1" ht="6.95" customHeight="1" x14ac:dyDescent="0.2">
      <c r="A43" s="32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3"/>
      <c r="BE43" s="32"/>
    </row>
    <row r="44" spans="1:57" s="4" customFormat="1" ht="12" customHeight="1" x14ac:dyDescent="0.2">
      <c r="B44" s="46"/>
      <c r="C44" s="26" t="s">
        <v>14</v>
      </c>
      <c r="L44" s="4" t="str">
        <f>K5</f>
        <v>2021_27</v>
      </c>
      <c r="AR44" s="46"/>
    </row>
    <row r="45" spans="1:57" s="5" customFormat="1" ht="36.950000000000003" customHeight="1" x14ac:dyDescent="0.2">
      <c r="B45" s="47"/>
      <c r="C45" s="48" t="s">
        <v>17</v>
      </c>
      <c r="L45" s="223" t="str">
        <f>K6</f>
        <v>Nový Bydžov - rekonstrukce ul. Metličanská II. a III. etapa A (vlevo ve směru staničení)</v>
      </c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R45" s="47"/>
    </row>
    <row r="46" spans="1:57" s="2" customFormat="1" ht="6.95" customHeight="1" x14ac:dyDescent="0.2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BE46" s="32"/>
    </row>
    <row r="47" spans="1:57" s="2" customFormat="1" ht="12" customHeight="1" x14ac:dyDescent="0.2">
      <c r="A47" s="32"/>
      <c r="B47" s="33"/>
      <c r="C47" s="26" t="s">
        <v>23</v>
      </c>
      <c r="D47" s="32"/>
      <c r="E47" s="32"/>
      <c r="F47" s="32"/>
      <c r="G47" s="32"/>
      <c r="H47" s="32"/>
      <c r="I47" s="32"/>
      <c r="J47" s="32"/>
      <c r="K47" s="32"/>
      <c r="L47" s="49" t="str">
        <f>IF(K8="","",K8)</f>
        <v>Nový Bydžov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25</v>
      </c>
      <c r="AJ47" s="32"/>
      <c r="AK47" s="32"/>
      <c r="AL47" s="32"/>
      <c r="AM47" s="200" t="str">
        <f>IF(AN8= "","",AN8)</f>
        <v>4. 10. 2021</v>
      </c>
      <c r="AN47" s="200"/>
      <c r="AO47" s="32"/>
      <c r="AP47" s="32"/>
      <c r="AQ47" s="32"/>
      <c r="AR47" s="33"/>
      <c r="BE47" s="32"/>
    </row>
    <row r="48" spans="1:57" s="2" customFormat="1" ht="6.95" customHeight="1" x14ac:dyDescent="0.2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3"/>
      <c r="BE48" s="32"/>
    </row>
    <row r="49" spans="1:91" s="2" customFormat="1" ht="15.2" customHeight="1" x14ac:dyDescent="0.2">
      <c r="A49" s="32"/>
      <c r="B49" s="33"/>
      <c r="C49" s="26" t="s">
        <v>31</v>
      </c>
      <c r="D49" s="32"/>
      <c r="E49" s="32"/>
      <c r="F49" s="32"/>
      <c r="G49" s="32"/>
      <c r="H49" s="32"/>
      <c r="I49" s="32"/>
      <c r="J49" s="32"/>
      <c r="K49" s="32"/>
      <c r="L49" s="4" t="str">
        <f>IF(E11= "","",E11)</f>
        <v>Město Nový Bydžov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39</v>
      </c>
      <c r="AJ49" s="32"/>
      <c r="AK49" s="32"/>
      <c r="AL49" s="32"/>
      <c r="AM49" s="201" t="str">
        <f>IF(E17="","",E17)</f>
        <v>VIAPROJEKT s.r.o.</v>
      </c>
      <c r="AN49" s="202"/>
      <c r="AO49" s="202"/>
      <c r="AP49" s="202"/>
      <c r="AQ49" s="32"/>
      <c r="AR49" s="33"/>
      <c r="AS49" s="191" t="s">
        <v>62</v>
      </c>
      <c r="AT49" s="192"/>
      <c r="AU49" s="51"/>
      <c r="AV49" s="51"/>
      <c r="AW49" s="51"/>
      <c r="AX49" s="51"/>
      <c r="AY49" s="51"/>
      <c r="AZ49" s="51"/>
      <c r="BA49" s="51"/>
      <c r="BB49" s="51"/>
      <c r="BC49" s="51"/>
      <c r="BD49" s="52"/>
      <c r="BE49" s="32"/>
    </row>
    <row r="50" spans="1:91" s="2" customFormat="1" ht="15.2" customHeight="1" x14ac:dyDescent="0.2">
      <c r="A50" s="32"/>
      <c r="B50" s="33"/>
      <c r="C50" s="26" t="s">
        <v>37</v>
      </c>
      <c r="D50" s="32"/>
      <c r="E50" s="32"/>
      <c r="F50" s="32"/>
      <c r="G50" s="32"/>
      <c r="H50" s="32"/>
      <c r="I50" s="32"/>
      <c r="J50" s="32"/>
      <c r="K50" s="32"/>
      <c r="L50" s="4" t="str">
        <f>IF(E14= 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44</v>
      </c>
      <c r="AJ50" s="32"/>
      <c r="AK50" s="32"/>
      <c r="AL50" s="32"/>
      <c r="AM50" s="201" t="str">
        <f>IF(E20="","",E20)</f>
        <v xml:space="preserve"> </v>
      </c>
      <c r="AN50" s="202"/>
      <c r="AO50" s="202"/>
      <c r="AP50" s="202"/>
      <c r="AQ50" s="32"/>
      <c r="AR50" s="33"/>
      <c r="AS50" s="193"/>
      <c r="AT50" s="194"/>
      <c r="AU50" s="53"/>
      <c r="AV50" s="53"/>
      <c r="AW50" s="53"/>
      <c r="AX50" s="53"/>
      <c r="AY50" s="53"/>
      <c r="AZ50" s="53"/>
      <c r="BA50" s="53"/>
      <c r="BB50" s="53"/>
      <c r="BC50" s="53"/>
      <c r="BD50" s="54"/>
      <c r="BE50" s="32"/>
    </row>
    <row r="51" spans="1:91" s="2" customFormat="1" ht="10.9" customHeight="1" x14ac:dyDescent="0.2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3"/>
      <c r="AS51" s="193"/>
      <c r="AT51" s="194"/>
      <c r="AU51" s="53"/>
      <c r="AV51" s="53"/>
      <c r="AW51" s="53"/>
      <c r="AX51" s="53"/>
      <c r="AY51" s="53"/>
      <c r="AZ51" s="53"/>
      <c r="BA51" s="53"/>
      <c r="BB51" s="53"/>
      <c r="BC51" s="53"/>
      <c r="BD51" s="54"/>
      <c r="BE51" s="32"/>
    </row>
    <row r="52" spans="1:91" s="2" customFormat="1" ht="29.25" customHeight="1" x14ac:dyDescent="0.2">
      <c r="A52" s="32"/>
      <c r="B52" s="33"/>
      <c r="C52" s="227" t="s">
        <v>63</v>
      </c>
      <c r="D52" s="199"/>
      <c r="E52" s="199"/>
      <c r="F52" s="199"/>
      <c r="G52" s="199"/>
      <c r="H52" s="55"/>
      <c r="I52" s="226" t="s">
        <v>64</v>
      </c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8" t="s">
        <v>65</v>
      </c>
      <c r="AH52" s="199"/>
      <c r="AI52" s="199"/>
      <c r="AJ52" s="199"/>
      <c r="AK52" s="199"/>
      <c r="AL52" s="199"/>
      <c r="AM52" s="199"/>
      <c r="AN52" s="226" t="s">
        <v>66</v>
      </c>
      <c r="AO52" s="199"/>
      <c r="AP52" s="199"/>
      <c r="AQ52" s="56" t="s">
        <v>67</v>
      </c>
      <c r="AR52" s="33"/>
      <c r="AS52" s="57" t="s">
        <v>68</v>
      </c>
      <c r="AT52" s="58" t="s">
        <v>69</v>
      </c>
      <c r="AU52" s="58" t="s">
        <v>70</v>
      </c>
      <c r="AV52" s="58" t="s">
        <v>71</v>
      </c>
      <c r="AW52" s="58" t="s">
        <v>72</v>
      </c>
      <c r="AX52" s="58" t="s">
        <v>73</v>
      </c>
      <c r="AY52" s="58" t="s">
        <v>74</v>
      </c>
      <c r="AZ52" s="58" t="s">
        <v>75</v>
      </c>
      <c r="BA52" s="58" t="s">
        <v>76</v>
      </c>
      <c r="BB52" s="58" t="s">
        <v>77</v>
      </c>
      <c r="BC52" s="58" t="s">
        <v>78</v>
      </c>
      <c r="BD52" s="59" t="s">
        <v>79</v>
      </c>
      <c r="BE52" s="32"/>
    </row>
    <row r="53" spans="1:91" s="2" customFormat="1" ht="10.9" customHeight="1" x14ac:dyDescent="0.2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3"/>
      <c r="AS53" s="60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/>
      <c r="BE53" s="32"/>
    </row>
    <row r="54" spans="1:91" s="6" customFormat="1" ht="32.450000000000003" customHeight="1" x14ac:dyDescent="0.2">
      <c r="B54" s="63"/>
      <c r="C54" s="64" t="s">
        <v>80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225">
        <f>ROUND(AG55+AG59+AG63+AG67+AG68,2)</f>
        <v>533407.78</v>
      </c>
      <c r="AH54" s="225"/>
      <c r="AI54" s="225"/>
      <c r="AJ54" s="225"/>
      <c r="AK54" s="225"/>
      <c r="AL54" s="225"/>
      <c r="AM54" s="225"/>
      <c r="AN54" s="188">
        <f t="shared" ref="AN54:AN68" si="0">SUM(AG54,AT54)</f>
        <v>645423.41</v>
      </c>
      <c r="AO54" s="188"/>
      <c r="AP54" s="188"/>
      <c r="AQ54" s="67" t="s">
        <v>3</v>
      </c>
      <c r="AR54" s="63"/>
      <c r="AS54" s="68">
        <f>ROUND(AS55+AS59+AS63+AS67+AS68,2)</f>
        <v>0</v>
      </c>
      <c r="AT54" s="69">
        <f t="shared" ref="AT54:AT68" si="1">ROUND(SUM(AV54:AW54),2)</f>
        <v>112015.63</v>
      </c>
      <c r="AU54" s="70">
        <f>ROUND(AU55+AU59+AU63+AU67+AU68,5)</f>
        <v>0</v>
      </c>
      <c r="AV54" s="69">
        <f>ROUND(AZ54*L29,2)</f>
        <v>112015.63</v>
      </c>
      <c r="AW54" s="69">
        <f>ROUND(BA54*L30,2)</f>
        <v>0</v>
      </c>
      <c r="AX54" s="69">
        <f>ROUND(BB54*L29,2)</f>
        <v>0</v>
      </c>
      <c r="AY54" s="69">
        <f>ROUND(BC54*L30,2)</f>
        <v>0</v>
      </c>
      <c r="AZ54" s="69">
        <f>ROUND(AZ55+AZ59+AZ63+AZ67+AZ68,2)</f>
        <v>533407.78</v>
      </c>
      <c r="BA54" s="69">
        <f>ROUND(BA55+BA59+BA63+BA67+BA68,2)</f>
        <v>0</v>
      </c>
      <c r="BB54" s="69">
        <f>ROUND(BB55+BB59+BB63+BB67+BB68,2)</f>
        <v>0</v>
      </c>
      <c r="BC54" s="69">
        <f>ROUND(BC55+BC59+BC63+BC67+BC68,2)</f>
        <v>0</v>
      </c>
      <c r="BD54" s="71">
        <f>ROUND(BD55+BD59+BD63+BD67+BD68,2)</f>
        <v>0</v>
      </c>
      <c r="BS54" s="72" t="s">
        <v>81</v>
      </c>
      <c r="BT54" s="72" t="s">
        <v>82</v>
      </c>
      <c r="BU54" s="73" t="s">
        <v>83</v>
      </c>
      <c r="BV54" s="72" t="s">
        <v>84</v>
      </c>
      <c r="BW54" s="72" t="s">
        <v>5</v>
      </c>
      <c r="BX54" s="72" t="s">
        <v>85</v>
      </c>
      <c r="CL54" s="72" t="s">
        <v>20</v>
      </c>
    </row>
    <row r="55" spans="1:91" s="7" customFormat="1" ht="24.75" customHeight="1" x14ac:dyDescent="0.2">
      <c r="B55" s="74"/>
      <c r="C55" s="75"/>
      <c r="D55" s="222" t="s">
        <v>86</v>
      </c>
      <c r="E55" s="222"/>
      <c r="F55" s="222"/>
      <c r="G55" s="222"/>
      <c r="H55" s="222"/>
      <c r="I55" s="76"/>
      <c r="J55" s="222" t="s">
        <v>87</v>
      </c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197">
        <f>ROUND(SUM(AG56:AG58),2)</f>
        <v>0</v>
      </c>
      <c r="AH55" s="187"/>
      <c r="AI55" s="187"/>
      <c r="AJ55" s="187"/>
      <c r="AK55" s="187"/>
      <c r="AL55" s="187"/>
      <c r="AM55" s="187"/>
      <c r="AN55" s="186">
        <f t="shared" si="0"/>
        <v>0</v>
      </c>
      <c r="AO55" s="187"/>
      <c r="AP55" s="187"/>
      <c r="AQ55" s="77" t="s">
        <v>88</v>
      </c>
      <c r="AR55" s="74"/>
      <c r="AS55" s="78">
        <f>ROUND(SUM(AS56:AS58),2)</f>
        <v>0</v>
      </c>
      <c r="AT55" s="79">
        <f t="shared" si="1"/>
        <v>0</v>
      </c>
      <c r="AU55" s="80">
        <f>ROUND(SUM(AU56:AU58),5)</f>
        <v>0</v>
      </c>
      <c r="AV55" s="79">
        <f>ROUND(AZ55*L29,2)</f>
        <v>0</v>
      </c>
      <c r="AW55" s="79">
        <f>ROUND(BA55*L30,2)</f>
        <v>0</v>
      </c>
      <c r="AX55" s="79">
        <f>ROUND(BB55*L29,2)</f>
        <v>0</v>
      </c>
      <c r="AY55" s="79">
        <f>ROUND(BC55*L30,2)</f>
        <v>0</v>
      </c>
      <c r="AZ55" s="79">
        <f>ROUND(SUM(AZ56:AZ58),2)</f>
        <v>0</v>
      </c>
      <c r="BA55" s="79">
        <f>ROUND(SUM(BA56:BA58),2)</f>
        <v>0</v>
      </c>
      <c r="BB55" s="79">
        <f>ROUND(SUM(BB56:BB58),2)</f>
        <v>0</v>
      </c>
      <c r="BC55" s="79">
        <f>ROUND(SUM(BC56:BC58),2)</f>
        <v>0</v>
      </c>
      <c r="BD55" s="81">
        <f>ROUND(SUM(BD56:BD58),2)</f>
        <v>0</v>
      </c>
      <c r="BS55" s="82" t="s">
        <v>81</v>
      </c>
      <c r="BT55" s="82" t="s">
        <v>89</v>
      </c>
      <c r="BU55" s="82" t="s">
        <v>83</v>
      </c>
      <c r="BV55" s="82" t="s">
        <v>84</v>
      </c>
      <c r="BW55" s="82" t="s">
        <v>90</v>
      </c>
      <c r="BX55" s="82" t="s">
        <v>5</v>
      </c>
      <c r="CL55" s="82" t="s">
        <v>20</v>
      </c>
      <c r="CM55" s="82" t="s">
        <v>22</v>
      </c>
    </row>
    <row r="56" spans="1:91" s="4" customFormat="1" ht="23.25" customHeight="1" x14ac:dyDescent="0.2">
      <c r="B56" s="46"/>
      <c r="C56" s="10"/>
      <c r="D56" s="10"/>
      <c r="E56" s="221" t="s">
        <v>91</v>
      </c>
      <c r="F56" s="221"/>
      <c r="G56" s="221"/>
      <c r="H56" s="221"/>
      <c r="I56" s="221"/>
      <c r="J56" s="10"/>
      <c r="K56" s="221" t="s">
        <v>92</v>
      </c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189">
        <f>'2021_27_01_a - a - přípra...'!J32</f>
        <v>0</v>
      </c>
      <c r="AH56" s="190"/>
      <c r="AI56" s="190"/>
      <c r="AJ56" s="190"/>
      <c r="AK56" s="190"/>
      <c r="AL56" s="190"/>
      <c r="AM56" s="190"/>
      <c r="AN56" s="189">
        <f t="shared" si="0"/>
        <v>0</v>
      </c>
      <c r="AO56" s="190"/>
      <c r="AP56" s="190"/>
      <c r="AQ56" s="83" t="s">
        <v>93</v>
      </c>
      <c r="AR56" s="46"/>
      <c r="AS56" s="84">
        <v>0</v>
      </c>
      <c r="AT56" s="85">
        <f t="shared" si="1"/>
        <v>0</v>
      </c>
      <c r="AU56" s="86">
        <f>'2021_27_01_a - a - přípra...'!P88</f>
        <v>0</v>
      </c>
      <c r="AV56" s="85">
        <f>'2021_27_01_a - a - přípra...'!J35</f>
        <v>0</v>
      </c>
      <c r="AW56" s="85">
        <f>'2021_27_01_a - a - přípra...'!J36</f>
        <v>0</v>
      </c>
      <c r="AX56" s="85">
        <f>'2021_27_01_a - a - přípra...'!J37</f>
        <v>0</v>
      </c>
      <c r="AY56" s="85">
        <f>'2021_27_01_a - a - přípra...'!J38</f>
        <v>0</v>
      </c>
      <c r="AZ56" s="85">
        <f>'2021_27_01_a - a - přípra...'!F35</f>
        <v>0</v>
      </c>
      <c r="BA56" s="85">
        <f>'2021_27_01_a - a - přípra...'!F36</f>
        <v>0</v>
      </c>
      <c r="BB56" s="85">
        <f>'2021_27_01_a - a - přípra...'!F37</f>
        <v>0</v>
      </c>
      <c r="BC56" s="85">
        <f>'2021_27_01_a - a - přípra...'!F38</f>
        <v>0</v>
      </c>
      <c r="BD56" s="87">
        <f>'2021_27_01_a - a - přípra...'!F39</f>
        <v>0</v>
      </c>
      <c r="BT56" s="24" t="s">
        <v>22</v>
      </c>
      <c r="BV56" s="24" t="s">
        <v>84</v>
      </c>
      <c r="BW56" s="24" t="s">
        <v>94</v>
      </c>
      <c r="BX56" s="24" t="s">
        <v>90</v>
      </c>
      <c r="CL56" s="24" t="s">
        <v>20</v>
      </c>
    </row>
    <row r="57" spans="1:91" s="4" customFormat="1" ht="23.25" customHeight="1" x14ac:dyDescent="0.2">
      <c r="B57" s="46"/>
      <c r="C57" s="10"/>
      <c r="D57" s="10"/>
      <c r="E57" s="221" t="s">
        <v>95</v>
      </c>
      <c r="F57" s="221"/>
      <c r="G57" s="221"/>
      <c r="H57" s="221"/>
      <c r="I57" s="221"/>
      <c r="J57" s="10"/>
      <c r="K57" s="221" t="s">
        <v>96</v>
      </c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189">
        <f>'2021_27_01_b - b - návrh'!J32</f>
        <v>0</v>
      </c>
      <c r="AH57" s="190"/>
      <c r="AI57" s="190"/>
      <c r="AJ57" s="190"/>
      <c r="AK57" s="190"/>
      <c r="AL57" s="190"/>
      <c r="AM57" s="190"/>
      <c r="AN57" s="189">
        <f t="shared" si="0"/>
        <v>0</v>
      </c>
      <c r="AO57" s="190"/>
      <c r="AP57" s="190"/>
      <c r="AQ57" s="83" t="s">
        <v>93</v>
      </c>
      <c r="AR57" s="46"/>
      <c r="AS57" s="84">
        <v>0</v>
      </c>
      <c r="AT57" s="85">
        <f t="shared" si="1"/>
        <v>0</v>
      </c>
      <c r="AU57" s="86">
        <f>'2021_27_01_b - b - návrh'!P94</f>
        <v>0</v>
      </c>
      <c r="AV57" s="85">
        <f>'2021_27_01_b - b - návrh'!J35</f>
        <v>0</v>
      </c>
      <c r="AW57" s="85">
        <f>'2021_27_01_b - b - návrh'!J36</f>
        <v>0</v>
      </c>
      <c r="AX57" s="85">
        <f>'2021_27_01_b - b - návrh'!J37</f>
        <v>0</v>
      </c>
      <c r="AY57" s="85">
        <f>'2021_27_01_b - b - návrh'!J38</f>
        <v>0</v>
      </c>
      <c r="AZ57" s="85">
        <f>'2021_27_01_b - b - návrh'!F35</f>
        <v>0</v>
      </c>
      <c r="BA57" s="85">
        <f>'2021_27_01_b - b - návrh'!F36</f>
        <v>0</v>
      </c>
      <c r="BB57" s="85">
        <f>'2021_27_01_b - b - návrh'!F37</f>
        <v>0</v>
      </c>
      <c r="BC57" s="85">
        <f>'2021_27_01_b - b - návrh'!F38</f>
        <v>0</v>
      </c>
      <c r="BD57" s="87">
        <f>'2021_27_01_b - b - návrh'!F39</f>
        <v>0</v>
      </c>
      <c r="BT57" s="24" t="s">
        <v>22</v>
      </c>
      <c r="BV57" s="24" t="s">
        <v>84</v>
      </c>
      <c r="BW57" s="24" t="s">
        <v>97</v>
      </c>
      <c r="BX57" s="24" t="s">
        <v>90</v>
      </c>
      <c r="CL57" s="24" t="s">
        <v>20</v>
      </c>
    </row>
    <row r="58" spans="1:91" s="4" customFormat="1" ht="23.25" customHeight="1" x14ac:dyDescent="0.2">
      <c r="B58" s="46"/>
      <c r="C58" s="10"/>
      <c r="D58" s="10"/>
      <c r="E58" s="221" t="s">
        <v>98</v>
      </c>
      <c r="F58" s="221"/>
      <c r="G58" s="221"/>
      <c r="H58" s="221"/>
      <c r="I58" s="221"/>
      <c r="J58" s="10"/>
      <c r="K58" s="221" t="s">
        <v>99</v>
      </c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189">
        <f>'2021_27_01_c - B - Vedlej...'!J32</f>
        <v>0</v>
      </c>
      <c r="AH58" s="190"/>
      <c r="AI58" s="190"/>
      <c r="AJ58" s="190"/>
      <c r="AK58" s="190"/>
      <c r="AL58" s="190"/>
      <c r="AM58" s="190"/>
      <c r="AN58" s="189">
        <f t="shared" si="0"/>
        <v>0</v>
      </c>
      <c r="AO58" s="190"/>
      <c r="AP58" s="190"/>
      <c r="AQ58" s="83" t="s">
        <v>93</v>
      </c>
      <c r="AR58" s="46"/>
      <c r="AS58" s="84">
        <v>0</v>
      </c>
      <c r="AT58" s="85">
        <f t="shared" si="1"/>
        <v>0</v>
      </c>
      <c r="AU58" s="86">
        <f>'2021_27_01_c - B - Vedlej...'!P89</f>
        <v>0</v>
      </c>
      <c r="AV58" s="85">
        <f>'2021_27_01_c - B - Vedlej...'!J35</f>
        <v>0</v>
      </c>
      <c r="AW58" s="85">
        <f>'2021_27_01_c - B - Vedlej...'!J36</f>
        <v>0</v>
      </c>
      <c r="AX58" s="85">
        <f>'2021_27_01_c - B - Vedlej...'!J37</f>
        <v>0</v>
      </c>
      <c r="AY58" s="85">
        <f>'2021_27_01_c - B - Vedlej...'!J38</f>
        <v>0</v>
      </c>
      <c r="AZ58" s="85">
        <f>'2021_27_01_c - B - Vedlej...'!F35</f>
        <v>0</v>
      </c>
      <c r="BA58" s="85">
        <f>'2021_27_01_c - B - Vedlej...'!F36</f>
        <v>0</v>
      </c>
      <c r="BB58" s="85">
        <f>'2021_27_01_c - B - Vedlej...'!F37</f>
        <v>0</v>
      </c>
      <c r="BC58" s="85">
        <f>'2021_27_01_c - B - Vedlej...'!F38</f>
        <v>0</v>
      </c>
      <c r="BD58" s="87">
        <f>'2021_27_01_c - B - Vedlej...'!F39</f>
        <v>0</v>
      </c>
      <c r="BT58" s="24" t="s">
        <v>22</v>
      </c>
      <c r="BV58" s="24" t="s">
        <v>84</v>
      </c>
      <c r="BW58" s="24" t="s">
        <v>100</v>
      </c>
      <c r="BX58" s="24" t="s">
        <v>90</v>
      </c>
      <c r="CL58" s="24" t="s">
        <v>20</v>
      </c>
    </row>
    <row r="59" spans="1:91" s="7" customFormat="1" ht="24.75" customHeight="1" x14ac:dyDescent="0.2">
      <c r="B59" s="74"/>
      <c r="C59" s="75"/>
      <c r="D59" s="222" t="s">
        <v>101</v>
      </c>
      <c r="E59" s="222"/>
      <c r="F59" s="222"/>
      <c r="G59" s="222"/>
      <c r="H59" s="222"/>
      <c r="I59" s="76"/>
      <c r="J59" s="222" t="s">
        <v>102</v>
      </c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197">
        <f>ROUND(SUM(AG60:AG62),2)</f>
        <v>0</v>
      </c>
      <c r="AH59" s="187"/>
      <c r="AI59" s="187"/>
      <c r="AJ59" s="187"/>
      <c r="AK59" s="187"/>
      <c r="AL59" s="187"/>
      <c r="AM59" s="187"/>
      <c r="AN59" s="186">
        <f t="shared" si="0"/>
        <v>0</v>
      </c>
      <c r="AO59" s="187"/>
      <c r="AP59" s="187"/>
      <c r="AQ59" s="77" t="s">
        <v>88</v>
      </c>
      <c r="AR59" s="74"/>
      <c r="AS59" s="78">
        <f>ROUND(SUM(AS60:AS62),2)</f>
        <v>0</v>
      </c>
      <c r="AT59" s="79">
        <f t="shared" si="1"/>
        <v>0</v>
      </c>
      <c r="AU59" s="80">
        <f>ROUND(SUM(AU60:AU62),5)</f>
        <v>0</v>
      </c>
      <c r="AV59" s="79">
        <f>ROUND(AZ59*L29,2)</f>
        <v>0</v>
      </c>
      <c r="AW59" s="79">
        <f>ROUND(BA59*L30,2)</f>
        <v>0</v>
      </c>
      <c r="AX59" s="79">
        <f>ROUND(BB59*L29,2)</f>
        <v>0</v>
      </c>
      <c r="AY59" s="79">
        <f>ROUND(BC59*L30,2)</f>
        <v>0</v>
      </c>
      <c r="AZ59" s="79">
        <f>ROUND(SUM(AZ60:AZ62),2)</f>
        <v>0</v>
      </c>
      <c r="BA59" s="79">
        <f>ROUND(SUM(BA60:BA62),2)</f>
        <v>0</v>
      </c>
      <c r="BB59" s="79">
        <f>ROUND(SUM(BB60:BB62),2)</f>
        <v>0</v>
      </c>
      <c r="BC59" s="79">
        <f>ROUND(SUM(BC60:BC62),2)</f>
        <v>0</v>
      </c>
      <c r="BD59" s="81">
        <f>ROUND(SUM(BD60:BD62),2)</f>
        <v>0</v>
      </c>
      <c r="BS59" s="82" t="s">
        <v>81</v>
      </c>
      <c r="BT59" s="82" t="s">
        <v>89</v>
      </c>
      <c r="BU59" s="82" t="s">
        <v>83</v>
      </c>
      <c r="BV59" s="82" t="s">
        <v>84</v>
      </c>
      <c r="BW59" s="82" t="s">
        <v>103</v>
      </c>
      <c r="BX59" s="82" t="s">
        <v>5</v>
      </c>
      <c r="CL59" s="82" t="s">
        <v>20</v>
      </c>
      <c r="CM59" s="82" t="s">
        <v>22</v>
      </c>
    </row>
    <row r="60" spans="1:91" s="4" customFormat="1" ht="23.25" customHeight="1" x14ac:dyDescent="0.2">
      <c r="B60" s="46"/>
      <c r="C60" s="10"/>
      <c r="D60" s="10"/>
      <c r="E60" s="221" t="s">
        <v>104</v>
      </c>
      <c r="F60" s="221"/>
      <c r="G60" s="221"/>
      <c r="H60" s="221"/>
      <c r="I60" s="221"/>
      <c r="J60" s="10"/>
      <c r="K60" s="221" t="s">
        <v>92</v>
      </c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189">
        <f>'2021_27_02_a - a - přípra...'!J32</f>
        <v>0</v>
      </c>
      <c r="AH60" s="190"/>
      <c r="AI60" s="190"/>
      <c r="AJ60" s="190"/>
      <c r="AK60" s="190"/>
      <c r="AL60" s="190"/>
      <c r="AM60" s="190"/>
      <c r="AN60" s="189">
        <f t="shared" si="0"/>
        <v>0</v>
      </c>
      <c r="AO60" s="190"/>
      <c r="AP60" s="190"/>
      <c r="AQ60" s="83" t="s">
        <v>93</v>
      </c>
      <c r="AR60" s="46"/>
      <c r="AS60" s="84">
        <v>0</v>
      </c>
      <c r="AT60" s="85">
        <f t="shared" si="1"/>
        <v>0</v>
      </c>
      <c r="AU60" s="86">
        <f>'2021_27_02_a - a - přípra...'!P89</f>
        <v>0</v>
      </c>
      <c r="AV60" s="85">
        <f>'2021_27_02_a - a - přípra...'!J35</f>
        <v>0</v>
      </c>
      <c r="AW60" s="85">
        <f>'2021_27_02_a - a - přípra...'!J36</f>
        <v>0</v>
      </c>
      <c r="AX60" s="85">
        <f>'2021_27_02_a - a - přípra...'!J37</f>
        <v>0</v>
      </c>
      <c r="AY60" s="85">
        <f>'2021_27_02_a - a - přípra...'!J38</f>
        <v>0</v>
      </c>
      <c r="AZ60" s="85">
        <f>'2021_27_02_a - a - přípra...'!F35</f>
        <v>0</v>
      </c>
      <c r="BA60" s="85">
        <f>'2021_27_02_a - a - přípra...'!F36</f>
        <v>0</v>
      </c>
      <c r="BB60" s="85">
        <f>'2021_27_02_a - a - přípra...'!F37</f>
        <v>0</v>
      </c>
      <c r="BC60" s="85">
        <f>'2021_27_02_a - a - přípra...'!F38</f>
        <v>0</v>
      </c>
      <c r="BD60" s="87">
        <f>'2021_27_02_a - a - přípra...'!F39</f>
        <v>0</v>
      </c>
      <c r="BT60" s="24" t="s">
        <v>22</v>
      </c>
      <c r="BV60" s="24" t="s">
        <v>84</v>
      </c>
      <c r="BW60" s="24" t="s">
        <v>105</v>
      </c>
      <c r="BX60" s="24" t="s">
        <v>103</v>
      </c>
      <c r="CL60" s="24" t="s">
        <v>20</v>
      </c>
    </row>
    <row r="61" spans="1:91" s="4" customFormat="1" ht="23.25" customHeight="1" x14ac:dyDescent="0.2">
      <c r="B61" s="46"/>
      <c r="C61" s="10"/>
      <c r="D61" s="10"/>
      <c r="E61" s="221" t="s">
        <v>106</v>
      </c>
      <c r="F61" s="221"/>
      <c r="G61" s="221"/>
      <c r="H61" s="221"/>
      <c r="I61" s="221"/>
      <c r="J61" s="10"/>
      <c r="K61" s="221" t="s">
        <v>96</v>
      </c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189">
        <f>'2021_27_02_b - b - návrh'!J32</f>
        <v>0</v>
      </c>
      <c r="AH61" s="190"/>
      <c r="AI61" s="190"/>
      <c r="AJ61" s="190"/>
      <c r="AK61" s="190"/>
      <c r="AL61" s="190"/>
      <c r="AM61" s="190"/>
      <c r="AN61" s="189">
        <f t="shared" si="0"/>
        <v>0</v>
      </c>
      <c r="AO61" s="190"/>
      <c r="AP61" s="190"/>
      <c r="AQ61" s="83" t="s">
        <v>93</v>
      </c>
      <c r="AR61" s="46"/>
      <c r="AS61" s="84">
        <v>0</v>
      </c>
      <c r="AT61" s="85">
        <f t="shared" si="1"/>
        <v>0</v>
      </c>
      <c r="AU61" s="86">
        <f>'2021_27_02_b - b - návrh'!P91</f>
        <v>0</v>
      </c>
      <c r="AV61" s="85">
        <f>'2021_27_02_b - b - návrh'!J35</f>
        <v>0</v>
      </c>
      <c r="AW61" s="85">
        <f>'2021_27_02_b - b - návrh'!J36</f>
        <v>0</v>
      </c>
      <c r="AX61" s="85">
        <f>'2021_27_02_b - b - návrh'!J37</f>
        <v>0</v>
      </c>
      <c r="AY61" s="85">
        <f>'2021_27_02_b - b - návrh'!J38</f>
        <v>0</v>
      </c>
      <c r="AZ61" s="85">
        <f>'2021_27_02_b - b - návrh'!F35</f>
        <v>0</v>
      </c>
      <c r="BA61" s="85">
        <f>'2021_27_02_b - b - návrh'!F36</f>
        <v>0</v>
      </c>
      <c r="BB61" s="85">
        <f>'2021_27_02_b - b - návrh'!F37</f>
        <v>0</v>
      </c>
      <c r="BC61" s="85">
        <f>'2021_27_02_b - b - návrh'!F38</f>
        <v>0</v>
      </c>
      <c r="BD61" s="87">
        <f>'2021_27_02_b - b - návrh'!F39</f>
        <v>0</v>
      </c>
      <c r="BT61" s="24" t="s">
        <v>22</v>
      </c>
      <c r="BV61" s="24" t="s">
        <v>84</v>
      </c>
      <c r="BW61" s="24" t="s">
        <v>107</v>
      </c>
      <c r="BX61" s="24" t="s">
        <v>103</v>
      </c>
      <c r="CL61" s="24" t="s">
        <v>20</v>
      </c>
    </row>
    <row r="62" spans="1:91" s="4" customFormat="1" ht="23.25" customHeight="1" x14ac:dyDescent="0.2">
      <c r="B62" s="46"/>
      <c r="C62" s="10"/>
      <c r="D62" s="10"/>
      <c r="E62" s="221" t="s">
        <v>108</v>
      </c>
      <c r="F62" s="221"/>
      <c r="G62" s="221"/>
      <c r="H62" s="221"/>
      <c r="I62" s="221"/>
      <c r="J62" s="10"/>
      <c r="K62" s="221" t="s">
        <v>99</v>
      </c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189">
        <f>'2021_27_02_c - B - Vedlej...'!J32</f>
        <v>0</v>
      </c>
      <c r="AH62" s="190"/>
      <c r="AI62" s="190"/>
      <c r="AJ62" s="190"/>
      <c r="AK62" s="190"/>
      <c r="AL62" s="190"/>
      <c r="AM62" s="190"/>
      <c r="AN62" s="189">
        <f t="shared" si="0"/>
        <v>0</v>
      </c>
      <c r="AO62" s="190"/>
      <c r="AP62" s="190"/>
      <c r="AQ62" s="83" t="s">
        <v>93</v>
      </c>
      <c r="AR62" s="46"/>
      <c r="AS62" s="84">
        <v>0</v>
      </c>
      <c r="AT62" s="85">
        <f t="shared" si="1"/>
        <v>0</v>
      </c>
      <c r="AU62" s="86">
        <f>'2021_27_02_c - B - Vedlej...'!P89</f>
        <v>0</v>
      </c>
      <c r="AV62" s="85">
        <f>'2021_27_02_c - B - Vedlej...'!J35</f>
        <v>0</v>
      </c>
      <c r="AW62" s="85">
        <f>'2021_27_02_c - B - Vedlej...'!J36</f>
        <v>0</v>
      </c>
      <c r="AX62" s="85">
        <f>'2021_27_02_c - B - Vedlej...'!J37</f>
        <v>0</v>
      </c>
      <c r="AY62" s="85">
        <f>'2021_27_02_c - B - Vedlej...'!J38</f>
        <v>0</v>
      </c>
      <c r="AZ62" s="85">
        <f>'2021_27_02_c - B - Vedlej...'!F35</f>
        <v>0</v>
      </c>
      <c r="BA62" s="85">
        <f>'2021_27_02_c - B - Vedlej...'!F36</f>
        <v>0</v>
      </c>
      <c r="BB62" s="85">
        <f>'2021_27_02_c - B - Vedlej...'!F37</f>
        <v>0</v>
      </c>
      <c r="BC62" s="85">
        <f>'2021_27_02_c - B - Vedlej...'!F38</f>
        <v>0</v>
      </c>
      <c r="BD62" s="87">
        <f>'2021_27_02_c - B - Vedlej...'!F39</f>
        <v>0</v>
      </c>
      <c r="BT62" s="24" t="s">
        <v>22</v>
      </c>
      <c r="BV62" s="24" t="s">
        <v>84</v>
      </c>
      <c r="BW62" s="24" t="s">
        <v>109</v>
      </c>
      <c r="BX62" s="24" t="s">
        <v>103</v>
      </c>
      <c r="CL62" s="24" t="s">
        <v>20</v>
      </c>
    </row>
    <row r="63" spans="1:91" s="7" customFormat="1" ht="24.75" customHeight="1" x14ac:dyDescent="0.2">
      <c r="B63" s="74"/>
      <c r="C63" s="75"/>
      <c r="D63" s="222" t="s">
        <v>110</v>
      </c>
      <c r="E63" s="222"/>
      <c r="F63" s="222"/>
      <c r="G63" s="222"/>
      <c r="H63" s="222"/>
      <c r="I63" s="76"/>
      <c r="J63" s="222" t="s">
        <v>111</v>
      </c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197">
        <f>ROUND(SUM(AG64:AG66),2)</f>
        <v>0</v>
      </c>
      <c r="AH63" s="187"/>
      <c r="AI63" s="187"/>
      <c r="AJ63" s="187"/>
      <c r="AK63" s="187"/>
      <c r="AL63" s="187"/>
      <c r="AM63" s="187"/>
      <c r="AN63" s="186">
        <f t="shared" si="0"/>
        <v>0</v>
      </c>
      <c r="AO63" s="187"/>
      <c r="AP63" s="187"/>
      <c r="AQ63" s="77" t="s">
        <v>88</v>
      </c>
      <c r="AR63" s="74"/>
      <c r="AS63" s="78">
        <f>ROUND(SUM(AS64:AS66),2)</f>
        <v>0</v>
      </c>
      <c r="AT63" s="79">
        <f t="shared" si="1"/>
        <v>0</v>
      </c>
      <c r="AU63" s="80">
        <f>ROUND(SUM(AU64:AU66),5)</f>
        <v>0</v>
      </c>
      <c r="AV63" s="79">
        <f>ROUND(AZ63*L29,2)</f>
        <v>0</v>
      </c>
      <c r="AW63" s="79">
        <f>ROUND(BA63*L30,2)</f>
        <v>0</v>
      </c>
      <c r="AX63" s="79">
        <f>ROUND(BB63*L29,2)</f>
        <v>0</v>
      </c>
      <c r="AY63" s="79">
        <f>ROUND(BC63*L30,2)</f>
        <v>0</v>
      </c>
      <c r="AZ63" s="79">
        <f>ROUND(SUM(AZ64:AZ66),2)</f>
        <v>0</v>
      </c>
      <c r="BA63" s="79">
        <f>ROUND(SUM(BA64:BA66),2)</f>
        <v>0</v>
      </c>
      <c r="BB63" s="79">
        <f>ROUND(SUM(BB64:BB66),2)</f>
        <v>0</v>
      </c>
      <c r="BC63" s="79">
        <f>ROUND(SUM(BC64:BC66),2)</f>
        <v>0</v>
      </c>
      <c r="BD63" s="81">
        <f>ROUND(SUM(BD64:BD66),2)</f>
        <v>0</v>
      </c>
      <c r="BS63" s="82" t="s">
        <v>81</v>
      </c>
      <c r="BT63" s="82" t="s">
        <v>89</v>
      </c>
      <c r="BU63" s="82" t="s">
        <v>83</v>
      </c>
      <c r="BV63" s="82" t="s">
        <v>84</v>
      </c>
      <c r="BW63" s="82" t="s">
        <v>112</v>
      </c>
      <c r="BX63" s="82" t="s">
        <v>5</v>
      </c>
      <c r="CL63" s="82" t="s">
        <v>20</v>
      </c>
      <c r="CM63" s="82" t="s">
        <v>22</v>
      </c>
    </row>
    <row r="64" spans="1:91" s="4" customFormat="1" ht="23.25" customHeight="1" x14ac:dyDescent="0.2">
      <c r="B64" s="46"/>
      <c r="C64" s="10"/>
      <c r="D64" s="10"/>
      <c r="E64" s="221" t="s">
        <v>113</v>
      </c>
      <c r="F64" s="221"/>
      <c r="G64" s="221"/>
      <c r="H64" s="221"/>
      <c r="I64" s="221"/>
      <c r="J64" s="10"/>
      <c r="K64" s="221" t="s">
        <v>92</v>
      </c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189">
        <f>'2021_27_03_a - a - přípra...'!J32</f>
        <v>0</v>
      </c>
      <c r="AH64" s="190"/>
      <c r="AI64" s="190"/>
      <c r="AJ64" s="190"/>
      <c r="AK64" s="190"/>
      <c r="AL64" s="190"/>
      <c r="AM64" s="190"/>
      <c r="AN64" s="189">
        <f t="shared" si="0"/>
        <v>0</v>
      </c>
      <c r="AO64" s="190"/>
      <c r="AP64" s="190"/>
      <c r="AQ64" s="83" t="s">
        <v>93</v>
      </c>
      <c r="AR64" s="46"/>
      <c r="AS64" s="84">
        <v>0</v>
      </c>
      <c r="AT64" s="85">
        <f t="shared" si="1"/>
        <v>0</v>
      </c>
      <c r="AU64" s="86">
        <f>'2021_27_03_a - a - přípra...'!P90</f>
        <v>0</v>
      </c>
      <c r="AV64" s="85">
        <f>'2021_27_03_a - a - přípra...'!J35</f>
        <v>0</v>
      </c>
      <c r="AW64" s="85">
        <f>'2021_27_03_a - a - přípra...'!J36</f>
        <v>0</v>
      </c>
      <c r="AX64" s="85">
        <f>'2021_27_03_a - a - přípra...'!J37</f>
        <v>0</v>
      </c>
      <c r="AY64" s="85">
        <f>'2021_27_03_a - a - přípra...'!J38</f>
        <v>0</v>
      </c>
      <c r="AZ64" s="85">
        <f>'2021_27_03_a - a - přípra...'!F35</f>
        <v>0</v>
      </c>
      <c r="BA64" s="85">
        <f>'2021_27_03_a - a - přípra...'!F36</f>
        <v>0</v>
      </c>
      <c r="BB64" s="85">
        <f>'2021_27_03_a - a - přípra...'!F37</f>
        <v>0</v>
      </c>
      <c r="BC64" s="85">
        <f>'2021_27_03_a - a - přípra...'!F38</f>
        <v>0</v>
      </c>
      <c r="BD64" s="87">
        <f>'2021_27_03_a - a - přípra...'!F39</f>
        <v>0</v>
      </c>
      <c r="BT64" s="24" t="s">
        <v>22</v>
      </c>
      <c r="BV64" s="24" t="s">
        <v>84</v>
      </c>
      <c r="BW64" s="24" t="s">
        <v>114</v>
      </c>
      <c r="BX64" s="24" t="s">
        <v>112</v>
      </c>
      <c r="CL64" s="24" t="s">
        <v>20</v>
      </c>
    </row>
    <row r="65" spans="1:91" s="4" customFormat="1" ht="23.25" customHeight="1" x14ac:dyDescent="0.2">
      <c r="B65" s="46"/>
      <c r="C65" s="10"/>
      <c r="D65" s="10"/>
      <c r="E65" s="221" t="s">
        <v>115</v>
      </c>
      <c r="F65" s="221"/>
      <c r="G65" s="221"/>
      <c r="H65" s="221"/>
      <c r="I65" s="221"/>
      <c r="J65" s="10"/>
      <c r="K65" s="221" t="s">
        <v>96</v>
      </c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189">
        <f>'2021_27_03_b - b - návrh'!J32</f>
        <v>0</v>
      </c>
      <c r="AH65" s="190"/>
      <c r="AI65" s="190"/>
      <c r="AJ65" s="190"/>
      <c r="AK65" s="190"/>
      <c r="AL65" s="190"/>
      <c r="AM65" s="190"/>
      <c r="AN65" s="189">
        <f t="shared" si="0"/>
        <v>0</v>
      </c>
      <c r="AO65" s="190"/>
      <c r="AP65" s="190"/>
      <c r="AQ65" s="83" t="s">
        <v>93</v>
      </c>
      <c r="AR65" s="46"/>
      <c r="AS65" s="84">
        <v>0</v>
      </c>
      <c r="AT65" s="85">
        <f t="shared" si="1"/>
        <v>0</v>
      </c>
      <c r="AU65" s="86">
        <f>'2021_27_03_b - b - návrh'!P92</f>
        <v>0</v>
      </c>
      <c r="AV65" s="85">
        <f>'2021_27_03_b - b - návrh'!J35</f>
        <v>0</v>
      </c>
      <c r="AW65" s="85">
        <f>'2021_27_03_b - b - návrh'!J36</f>
        <v>0</v>
      </c>
      <c r="AX65" s="85">
        <f>'2021_27_03_b - b - návrh'!J37</f>
        <v>0</v>
      </c>
      <c r="AY65" s="85">
        <f>'2021_27_03_b - b - návrh'!J38</f>
        <v>0</v>
      </c>
      <c r="AZ65" s="85">
        <f>'2021_27_03_b - b - návrh'!F35</f>
        <v>0</v>
      </c>
      <c r="BA65" s="85">
        <f>'2021_27_03_b - b - návrh'!F36</f>
        <v>0</v>
      </c>
      <c r="BB65" s="85">
        <f>'2021_27_03_b - b - návrh'!F37</f>
        <v>0</v>
      </c>
      <c r="BC65" s="85">
        <f>'2021_27_03_b - b - návrh'!F38</f>
        <v>0</v>
      </c>
      <c r="BD65" s="87">
        <f>'2021_27_03_b - b - návrh'!F39</f>
        <v>0</v>
      </c>
      <c r="BT65" s="24" t="s">
        <v>22</v>
      </c>
      <c r="BV65" s="24" t="s">
        <v>84</v>
      </c>
      <c r="BW65" s="24" t="s">
        <v>116</v>
      </c>
      <c r="BX65" s="24" t="s">
        <v>112</v>
      </c>
      <c r="CL65" s="24" t="s">
        <v>20</v>
      </c>
    </row>
    <row r="66" spans="1:91" s="4" customFormat="1" ht="23.25" customHeight="1" x14ac:dyDescent="0.2">
      <c r="B66" s="46"/>
      <c r="C66" s="10"/>
      <c r="D66" s="10"/>
      <c r="E66" s="221" t="s">
        <v>117</v>
      </c>
      <c r="F66" s="221"/>
      <c r="G66" s="221"/>
      <c r="H66" s="221"/>
      <c r="I66" s="221"/>
      <c r="J66" s="10"/>
      <c r="K66" s="221" t="s">
        <v>99</v>
      </c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189">
        <f>'2021_27_03_c - B - Vedlej...'!J32</f>
        <v>0</v>
      </c>
      <c r="AH66" s="190"/>
      <c r="AI66" s="190"/>
      <c r="AJ66" s="190"/>
      <c r="AK66" s="190"/>
      <c r="AL66" s="190"/>
      <c r="AM66" s="190"/>
      <c r="AN66" s="189">
        <f t="shared" si="0"/>
        <v>0</v>
      </c>
      <c r="AO66" s="190"/>
      <c r="AP66" s="190"/>
      <c r="AQ66" s="83" t="s">
        <v>93</v>
      </c>
      <c r="AR66" s="46"/>
      <c r="AS66" s="84">
        <v>0</v>
      </c>
      <c r="AT66" s="85">
        <f t="shared" si="1"/>
        <v>0</v>
      </c>
      <c r="AU66" s="86">
        <f>'2021_27_03_c - B - Vedlej...'!P90</f>
        <v>0</v>
      </c>
      <c r="AV66" s="85">
        <f>'2021_27_03_c - B - Vedlej...'!J35</f>
        <v>0</v>
      </c>
      <c r="AW66" s="85">
        <f>'2021_27_03_c - B - Vedlej...'!J36</f>
        <v>0</v>
      </c>
      <c r="AX66" s="85">
        <f>'2021_27_03_c - B - Vedlej...'!J37</f>
        <v>0</v>
      </c>
      <c r="AY66" s="85">
        <f>'2021_27_03_c - B - Vedlej...'!J38</f>
        <v>0</v>
      </c>
      <c r="AZ66" s="85">
        <f>'2021_27_03_c - B - Vedlej...'!F35</f>
        <v>0</v>
      </c>
      <c r="BA66" s="85">
        <f>'2021_27_03_c - B - Vedlej...'!F36</f>
        <v>0</v>
      </c>
      <c r="BB66" s="85">
        <f>'2021_27_03_c - B - Vedlej...'!F37</f>
        <v>0</v>
      </c>
      <c r="BC66" s="85">
        <f>'2021_27_03_c - B - Vedlej...'!F38</f>
        <v>0</v>
      </c>
      <c r="BD66" s="87">
        <f>'2021_27_03_c - B - Vedlej...'!F39</f>
        <v>0</v>
      </c>
      <c r="BT66" s="24" t="s">
        <v>22</v>
      </c>
      <c r="BV66" s="24" t="s">
        <v>84</v>
      </c>
      <c r="BW66" s="24" t="s">
        <v>118</v>
      </c>
      <c r="BX66" s="24" t="s">
        <v>112</v>
      </c>
      <c r="CL66" s="24" t="s">
        <v>20</v>
      </c>
    </row>
    <row r="67" spans="1:91" s="7" customFormat="1" ht="24.75" customHeight="1" x14ac:dyDescent="0.2">
      <c r="B67" s="74"/>
      <c r="C67" s="75"/>
      <c r="D67" s="222" t="s">
        <v>119</v>
      </c>
      <c r="E67" s="222"/>
      <c r="F67" s="222"/>
      <c r="G67" s="222"/>
      <c r="H67" s="222"/>
      <c r="I67" s="76"/>
      <c r="J67" s="222" t="s">
        <v>120</v>
      </c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186">
        <f>'2021_27_04 - SO 101 Zpěvn...'!J30</f>
        <v>0</v>
      </c>
      <c r="AH67" s="187"/>
      <c r="AI67" s="187"/>
      <c r="AJ67" s="187"/>
      <c r="AK67" s="187"/>
      <c r="AL67" s="187"/>
      <c r="AM67" s="187"/>
      <c r="AN67" s="186">
        <f t="shared" si="0"/>
        <v>0</v>
      </c>
      <c r="AO67" s="187"/>
      <c r="AP67" s="187"/>
      <c r="AQ67" s="77" t="s">
        <v>88</v>
      </c>
      <c r="AR67" s="74"/>
      <c r="AS67" s="78">
        <v>0</v>
      </c>
      <c r="AT67" s="79">
        <f t="shared" si="1"/>
        <v>0</v>
      </c>
      <c r="AU67" s="80">
        <f>'2021_27_04 - SO 101 Zpěvn...'!P86</f>
        <v>0</v>
      </c>
      <c r="AV67" s="79">
        <f>'2021_27_04 - SO 101 Zpěvn...'!J33</f>
        <v>0</v>
      </c>
      <c r="AW67" s="79">
        <f>'2021_27_04 - SO 101 Zpěvn...'!J34</f>
        <v>0</v>
      </c>
      <c r="AX67" s="79">
        <f>'2021_27_04 - SO 101 Zpěvn...'!J35</f>
        <v>0</v>
      </c>
      <c r="AY67" s="79">
        <f>'2021_27_04 - SO 101 Zpěvn...'!J36</f>
        <v>0</v>
      </c>
      <c r="AZ67" s="79">
        <f>'2021_27_04 - SO 101 Zpěvn...'!F33</f>
        <v>0</v>
      </c>
      <c r="BA67" s="79">
        <f>'2021_27_04 - SO 101 Zpěvn...'!F34</f>
        <v>0</v>
      </c>
      <c r="BB67" s="79">
        <f>'2021_27_04 - SO 101 Zpěvn...'!F35</f>
        <v>0</v>
      </c>
      <c r="BC67" s="79">
        <f>'2021_27_04 - SO 101 Zpěvn...'!F36</f>
        <v>0</v>
      </c>
      <c r="BD67" s="81">
        <f>'2021_27_04 - SO 101 Zpěvn...'!F37</f>
        <v>0</v>
      </c>
      <c r="BT67" s="82" t="s">
        <v>89</v>
      </c>
      <c r="BV67" s="82" t="s">
        <v>84</v>
      </c>
      <c r="BW67" s="82" t="s">
        <v>121</v>
      </c>
      <c r="BX67" s="82" t="s">
        <v>5</v>
      </c>
      <c r="CL67" s="82" t="s">
        <v>20</v>
      </c>
      <c r="CM67" s="82" t="s">
        <v>22</v>
      </c>
    </row>
    <row r="68" spans="1:91" s="7" customFormat="1" ht="24.75" customHeight="1" x14ac:dyDescent="0.2">
      <c r="B68" s="74"/>
      <c r="C68" s="75"/>
      <c r="D68" s="222" t="s">
        <v>122</v>
      </c>
      <c r="E68" s="222"/>
      <c r="F68" s="222"/>
      <c r="G68" s="222"/>
      <c r="H68" s="222"/>
      <c r="I68" s="76"/>
      <c r="J68" s="222" t="s">
        <v>123</v>
      </c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186">
        <f>'2021_27_05 - SO 401 Přelo...'!J30</f>
        <v>533407.78</v>
      </c>
      <c r="AH68" s="187"/>
      <c r="AI68" s="187"/>
      <c r="AJ68" s="187"/>
      <c r="AK68" s="187"/>
      <c r="AL68" s="187"/>
      <c r="AM68" s="187"/>
      <c r="AN68" s="186">
        <f t="shared" si="0"/>
        <v>645423.41</v>
      </c>
      <c r="AO68" s="187"/>
      <c r="AP68" s="187"/>
      <c r="AQ68" s="77" t="s">
        <v>88</v>
      </c>
      <c r="AR68" s="74"/>
      <c r="AS68" s="88">
        <v>0</v>
      </c>
      <c r="AT68" s="89">
        <f t="shared" si="1"/>
        <v>112015.63</v>
      </c>
      <c r="AU68" s="90">
        <f>'2021_27_05 - SO 401 Přelo...'!P91</f>
        <v>0</v>
      </c>
      <c r="AV68" s="89">
        <f>'2021_27_05 - SO 401 Přelo...'!J33</f>
        <v>112015.63</v>
      </c>
      <c r="AW68" s="89">
        <f>'2021_27_05 - SO 401 Přelo...'!J34</f>
        <v>0</v>
      </c>
      <c r="AX68" s="89">
        <f>'2021_27_05 - SO 401 Přelo...'!J35</f>
        <v>0</v>
      </c>
      <c r="AY68" s="89">
        <f>'2021_27_05 - SO 401 Přelo...'!J36</f>
        <v>0</v>
      </c>
      <c r="AZ68" s="89">
        <f>'2021_27_05 - SO 401 Přelo...'!F33</f>
        <v>533407.78</v>
      </c>
      <c r="BA68" s="89">
        <f>'2021_27_05 - SO 401 Přelo...'!F34</f>
        <v>0</v>
      </c>
      <c r="BB68" s="89">
        <f>'2021_27_05 - SO 401 Přelo...'!F35</f>
        <v>0</v>
      </c>
      <c r="BC68" s="89">
        <f>'2021_27_05 - SO 401 Přelo...'!F36</f>
        <v>0</v>
      </c>
      <c r="BD68" s="91">
        <f>'2021_27_05 - SO 401 Přelo...'!F37</f>
        <v>0</v>
      </c>
      <c r="BT68" s="82" t="s">
        <v>89</v>
      </c>
      <c r="BV68" s="82" t="s">
        <v>84</v>
      </c>
      <c r="BW68" s="82" t="s">
        <v>124</v>
      </c>
      <c r="BX68" s="82" t="s">
        <v>5</v>
      </c>
      <c r="CL68" s="82" t="s">
        <v>20</v>
      </c>
      <c r="CM68" s="82" t="s">
        <v>22</v>
      </c>
    </row>
    <row r="69" spans="1:91" s="2" customFormat="1" ht="30" customHeight="1" x14ac:dyDescent="0.2">
      <c r="A69" s="32"/>
      <c r="B69" s="33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3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</row>
    <row r="70" spans="1:91" s="2" customFormat="1" ht="6.95" customHeight="1" x14ac:dyDescent="0.2">
      <c r="A70" s="32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33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</row>
  </sheetData>
  <mergeCells count="94">
    <mergeCell ref="C52:G52"/>
    <mergeCell ref="D63:H63"/>
    <mergeCell ref="D55:H55"/>
    <mergeCell ref="D59:H59"/>
    <mergeCell ref="E61:I61"/>
    <mergeCell ref="I52:AF52"/>
    <mergeCell ref="J55:AF55"/>
    <mergeCell ref="J63:AF63"/>
    <mergeCell ref="J59:AF59"/>
    <mergeCell ref="K60:AF60"/>
    <mergeCell ref="K56:AF56"/>
    <mergeCell ref="K61:AF61"/>
    <mergeCell ref="K58:AF58"/>
    <mergeCell ref="E64:I64"/>
    <mergeCell ref="E57:I57"/>
    <mergeCell ref="E56:I56"/>
    <mergeCell ref="E62:I62"/>
    <mergeCell ref="E58:I58"/>
    <mergeCell ref="E60:I60"/>
    <mergeCell ref="K64:AF64"/>
    <mergeCell ref="K62:AF62"/>
    <mergeCell ref="K57:AF57"/>
    <mergeCell ref="L45:AO45"/>
    <mergeCell ref="E65:I65"/>
    <mergeCell ref="K65:AF65"/>
    <mergeCell ref="AG54:AM54"/>
    <mergeCell ref="AG64:AM64"/>
    <mergeCell ref="AN64:AP64"/>
    <mergeCell ref="AN52:AP52"/>
    <mergeCell ref="AN55:AP55"/>
    <mergeCell ref="AN61:AP61"/>
    <mergeCell ref="AN56:AP56"/>
    <mergeCell ref="AN60:AP60"/>
    <mergeCell ref="AN57:AP57"/>
    <mergeCell ref="AN62:AP62"/>
    <mergeCell ref="E66:I66"/>
    <mergeCell ref="K66:AF66"/>
    <mergeCell ref="D67:H67"/>
    <mergeCell ref="J67:AF67"/>
    <mergeCell ref="D68:H68"/>
    <mergeCell ref="J68:AF68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2:AM62"/>
    <mergeCell ref="AG63:AM63"/>
    <mergeCell ref="AG60:AM60"/>
    <mergeCell ref="AG61:AM61"/>
    <mergeCell ref="AG58:AM58"/>
    <mergeCell ref="AG57:AM57"/>
    <mergeCell ref="AG56:AM56"/>
    <mergeCell ref="AG55:AM55"/>
    <mergeCell ref="AG59:AM59"/>
    <mergeCell ref="AG52:AM52"/>
    <mergeCell ref="AM47:AN47"/>
    <mergeCell ref="AM49:AP49"/>
    <mergeCell ref="AM50:AP50"/>
    <mergeCell ref="AN59:AP59"/>
    <mergeCell ref="AN63:AP63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  <mergeCell ref="AN58:AP58"/>
  </mergeCells>
  <pageMargins left="0.39374999999999999" right="0.39374999999999999" top="0.39374999999999999" bottom="0.39374999999999999" header="0" footer="0"/>
  <pageSetup orientation="portrait" blackAndWhite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15"/>
  <sheetViews>
    <sheetView showGridLines="0" topLeftCell="A93" workbookViewId="0">
      <selection activeCell="C93" sqref="C93:H113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95" t="s">
        <v>6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118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22</v>
      </c>
    </row>
    <row r="4" spans="1:46" s="1" customFormat="1" ht="24.95" customHeight="1" x14ac:dyDescent="0.2">
      <c r="B4" s="19"/>
      <c r="D4" s="20" t="s">
        <v>125</v>
      </c>
      <c r="L4" s="19"/>
      <c r="M4" s="92" t="s">
        <v>11</v>
      </c>
      <c r="AT4" s="16" t="s">
        <v>4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17</v>
      </c>
      <c r="L6" s="19"/>
    </row>
    <row r="7" spans="1:46" s="1" customFormat="1" ht="26.25" customHeight="1" x14ac:dyDescent="0.2">
      <c r="B7" s="19"/>
      <c r="E7" s="229" t="str">
        <f>'Rekapitulace stavby'!K6</f>
        <v>Nový Bydžov - rekonstrukce ul. Metličanská II. a III. etapa A (vlevo ve směru staničení)</v>
      </c>
      <c r="F7" s="230"/>
      <c r="G7" s="230"/>
      <c r="H7" s="230"/>
      <c r="L7" s="19"/>
    </row>
    <row r="8" spans="1:46" s="1" customFormat="1" ht="12" customHeight="1" x14ac:dyDescent="0.2">
      <c r="B8" s="19"/>
      <c r="D8" s="26" t="s">
        <v>126</v>
      </c>
      <c r="L8" s="19"/>
    </row>
    <row r="9" spans="1:46" s="2" customFormat="1" ht="16.5" customHeight="1" x14ac:dyDescent="0.2">
      <c r="A9" s="32"/>
      <c r="B9" s="33"/>
      <c r="C9" s="32"/>
      <c r="D9" s="32"/>
      <c r="E9" s="229" t="s">
        <v>848</v>
      </c>
      <c r="F9" s="228"/>
      <c r="G9" s="228"/>
      <c r="H9" s="228"/>
      <c r="I9" s="32"/>
      <c r="J9" s="32"/>
      <c r="K9" s="32"/>
      <c r="L9" s="9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6" t="s">
        <v>128</v>
      </c>
      <c r="E10" s="32"/>
      <c r="F10" s="32"/>
      <c r="G10" s="32"/>
      <c r="H10" s="32"/>
      <c r="I10" s="32"/>
      <c r="J10" s="32"/>
      <c r="K10" s="32"/>
      <c r="L10" s="9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23" t="s">
        <v>1138</v>
      </c>
      <c r="F11" s="228"/>
      <c r="G11" s="228"/>
      <c r="H11" s="228"/>
      <c r="I11" s="32"/>
      <c r="J11" s="32"/>
      <c r="K11" s="32"/>
      <c r="L11" s="9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9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6" t="s">
        <v>19</v>
      </c>
      <c r="E13" s="32"/>
      <c r="F13" s="24" t="s">
        <v>20</v>
      </c>
      <c r="G13" s="32"/>
      <c r="H13" s="32"/>
      <c r="I13" s="26" t="s">
        <v>21</v>
      </c>
      <c r="J13" s="24" t="s">
        <v>22</v>
      </c>
      <c r="K13" s="32"/>
      <c r="L13" s="9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6" t="s">
        <v>23</v>
      </c>
      <c r="E14" s="32"/>
      <c r="F14" s="24" t="s">
        <v>24</v>
      </c>
      <c r="G14" s="32"/>
      <c r="H14" s="32"/>
      <c r="I14" s="26" t="s">
        <v>25</v>
      </c>
      <c r="J14" s="50" t="str">
        <f>'Rekapitulace stavby'!AN8</f>
        <v>4. 10. 2021</v>
      </c>
      <c r="K14" s="32"/>
      <c r="L14" s="9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 x14ac:dyDescent="0.2">
      <c r="A15" s="32"/>
      <c r="B15" s="33"/>
      <c r="C15" s="32"/>
      <c r="D15" s="23" t="s">
        <v>27</v>
      </c>
      <c r="E15" s="32"/>
      <c r="F15" s="28" t="s">
        <v>28</v>
      </c>
      <c r="G15" s="32"/>
      <c r="H15" s="32"/>
      <c r="I15" s="23" t="s">
        <v>29</v>
      </c>
      <c r="J15" s="28" t="s">
        <v>30</v>
      </c>
      <c r="K15" s="32"/>
      <c r="L15" s="9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6" t="s">
        <v>31</v>
      </c>
      <c r="E16" s="32"/>
      <c r="F16" s="32"/>
      <c r="G16" s="32"/>
      <c r="H16" s="32"/>
      <c r="I16" s="26" t="s">
        <v>32</v>
      </c>
      <c r="J16" s="24" t="s">
        <v>33</v>
      </c>
      <c r="K16" s="32"/>
      <c r="L16" s="9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4" t="s">
        <v>34</v>
      </c>
      <c r="F17" s="32"/>
      <c r="G17" s="32"/>
      <c r="H17" s="32"/>
      <c r="I17" s="26" t="s">
        <v>35</v>
      </c>
      <c r="J17" s="24" t="s">
        <v>36</v>
      </c>
      <c r="K17" s="32"/>
      <c r="L17" s="9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9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6" t="s">
        <v>37</v>
      </c>
      <c r="E19" s="32"/>
      <c r="F19" s="32"/>
      <c r="G19" s="32"/>
      <c r="H19" s="32"/>
      <c r="I19" s="26" t="s">
        <v>32</v>
      </c>
      <c r="J19" s="27" t="str">
        <f>'Rekapitulace stavby'!AN13</f>
        <v>Vyplň údaj</v>
      </c>
      <c r="K19" s="32"/>
      <c r="L19" s="9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31" t="str">
        <f>'Rekapitulace stavby'!E14</f>
        <v>Vyplň údaj</v>
      </c>
      <c r="F20" s="213"/>
      <c r="G20" s="213"/>
      <c r="H20" s="213"/>
      <c r="I20" s="26" t="s">
        <v>35</v>
      </c>
      <c r="J20" s="27" t="str">
        <f>'Rekapitulace stavby'!AN14</f>
        <v>Vyplň údaj</v>
      </c>
      <c r="K20" s="32"/>
      <c r="L20" s="9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9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6" t="s">
        <v>39</v>
      </c>
      <c r="E22" s="32"/>
      <c r="F22" s="32"/>
      <c r="G22" s="32"/>
      <c r="H22" s="32"/>
      <c r="I22" s="26" t="s">
        <v>32</v>
      </c>
      <c r="J22" s="24" t="s">
        <v>40</v>
      </c>
      <c r="K22" s="32"/>
      <c r="L22" s="9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4" t="s">
        <v>41</v>
      </c>
      <c r="F23" s="32"/>
      <c r="G23" s="32"/>
      <c r="H23" s="32"/>
      <c r="I23" s="26" t="s">
        <v>35</v>
      </c>
      <c r="J23" s="24" t="s">
        <v>42</v>
      </c>
      <c r="K23" s="32"/>
      <c r="L23" s="9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9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6" t="s">
        <v>44</v>
      </c>
      <c r="E25" s="32"/>
      <c r="F25" s="32"/>
      <c r="G25" s="32"/>
      <c r="H25" s="32"/>
      <c r="I25" s="26" t="s">
        <v>32</v>
      </c>
      <c r="J25" s="24" t="str">
        <f>IF('Rekapitulace stavby'!AN19="","",'Rekapitulace stavby'!AN19)</f>
        <v/>
      </c>
      <c r="K25" s="32"/>
      <c r="L25" s="9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4" t="str">
        <f>IF('Rekapitulace stavby'!E20="","",'Rekapitulace stavby'!E20)</f>
        <v xml:space="preserve"> </v>
      </c>
      <c r="F26" s="32"/>
      <c r="G26" s="32"/>
      <c r="H26" s="32"/>
      <c r="I26" s="26" t="s">
        <v>35</v>
      </c>
      <c r="J26" s="24" t="str">
        <f>IF('Rekapitulace stavby'!AN20="","",'Rekapitulace stavby'!AN20)</f>
        <v/>
      </c>
      <c r="K26" s="32"/>
      <c r="L26" s="9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9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6" t="s">
        <v>46</v>
      </c>
      <c r="E28" s="32"/>
      <c r="F28" s="32"/>
      <c r="G28" s="32"/>
      <c r="H28" s="32"/>
      <c r="I28" s="32"/>
      <c r="J28" s="32"/>
      <c r="K28" s="32"/>
      <c r="L28" s="9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4"/>
      <c r="B29" s="95"/>
      <c r="C29" s="94"/>
      <c r="D29" s="94"/>
      <c r="E29" s="217" t="s">
        <v>3</v>
      </c>
      <c r="F29" s="217"/>
      <c r="G29" s="217"/>
      <c r="H29" s="217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9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9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x14ac:dyDescent="0.2">
      <c r="A32" s="32"/>
      <c r="B32" s="33"/>
      <c r="C32" s="32"/>
      <c r="D32" s="97" t="s">
        <v>48</v>
      </c>
      <c r="E32" s="32"/>
      <c r="F32" s="32"/>
      <c r="G32" s="32"/>
      <c r="H32" s="32"/>
      <c r="I32" s="32"/>
      <c r="J32" s="66">
        <f>ROUND(J90, 2)</f>
        <v>0</v>
      </c>
      <c r="K32" s="32"/>
      <c r="L32" s="9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x14ac:dyDescent="0.2">
      <c r="A33" s="32"/>
      <c r="B33" s="33"/>
      <c r="C33" s="32"/>
      <c r="D33" s="61"/>
      <c r="E33" s="61"/>
      <c r="F33" s="61"/>
      <c r="G33" s="61"/>
      <c r="H33" s="61"/>
      <c r="I33" s="61"/>
      <c r="J33" s="61"/>
      <c r="K33" s="61"/>
      <c r="L33" s="9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32"/>
      <c r="F34" s="36" t="s">
        <v>50</v>
      </c>
      <c r="G34" s="32"/>
      <c r="H34" s="32"/>
      <c r="I34" s="36" t="s">
        <v>49</v>
      </c>
      <c r="J34" s="36" t="s">
        <v>51</v>
      </c>
      <c r="K34" s="32"/>
      <c r="L34" s="9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x14ac:dyDescent="0.2">
      <c r="A35" s="32"/>
      <c r="B35" s="33"/>
      <c r="C35" s="32"/>
      <c r="D35" s="98" t="s">
        <v>52</v>
      </c>
      <c r="E35" s="26" t="s">
        <v>53</v>
      </c>
      <c r="F35" s="99">
        <f>ROUND((SUM(BE90:BE114)),  2)</f>
        <v>0</v>
      </c>
      <c r="G35" s="32"/>
      <c r="H35" s="32"/>
      <c r="I35" s="100">
        <v>0.21</v>
      </c>
      <c r="J35" s="99">
        <f>ROUND(((SUM(BE90:BE114))*I35),  2)</f>
        <v>0</v>
      </c>
      <c r="K35" s="32"/>
      <c r="L35" s="9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x14ac:dyDescent="0.2">
      <c r="A36" s="32"/>
      <c r="B36" s="33"/>
      <c r="C36" s="32"/>
      <c r="D36" s="32"/>
      <c r="E36" s="26" t="s">
        <v>54</v>
      </c>
      <c r="F36" s="99">
        <f>ROUND((SUM(BF90:BF114)),  2)</f>
        <v>0</v>
      </c>
      <c r="G36" s="32"/>
      <c r="H36" s="32"/>
      <c r="I36" s="100">
        <v>0.15</v>
      </c>
      <c r="J36" s="99">
        <f>ROUND(((SUM(BF90:BF114))*I36),  2)</f>
        <v>0</v>
      </c>
      <c r="K36" s="32"/>
      <c r="L36" s="9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6" t="s">
        <v>55</v>
      </c>
      <c r="F37" s="99">
        <f>ROUND((SUM(BG90:BG114)),  2)</f>
        <v>0</v>
      </c>
      <c r="G37" s="32"/>
      <c r="H37" s="32"/>
      <c r="I37" s="100">
        <v>0.21</v>
      </c>
      <c r="J37" s="99">
        <f>0</f>
        <v>0</v>
      </c>
      <c r="K37" s="32"/>
      <c r="L37" s="9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 x14ac:dyDescent="0.2">
      <c r="A38" s="32"/>
      <c r="B38" s="33"/>
      <c r="C38" s="32"/>
      <c r="D38" s="32"/>
      <c r="E38" s="26" t="s">
        <v>56</v>
      </c>
      <c r="F38" s="99">
        <f>ROUND((SUM(BH90:BH114)),  2)</f>
        <v>0</v>
      </c>
      <c r="G38" s="32"/>
      <c r="H38" s="32"/>
      <c r="I38" s="100">
        <v>0.15</v>
      </c>
      <c r="J38" s="99">
        <f>0</f>
        <v>0</v>
      </c>
      <c r="K38" s="32"/>
      <c r="L38" s="9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 x14ac:dyDescent="0.2">
      <c r="A39" s="32"/>
      <c r="B39" s="33"/>
      <c r="C39" s="32"/>
      <c r="D39" s="32"/>
      <c r="E39" s="26" t="s">
        <v>57</v>
      </c>
      <c r="F39" s="99">
        <f>ROUND((SUM(BI90:BI114)),  2)</f>
        <v>0</v>
      </c>
      <c r="G39" s="32"/>
      <c r="H39" s="32"/>
      <c r="I39" s="100">
        <v>0</v>
      </c>
      <c r="J39" s="99">
        <f>0</f>
        <v>0</v>
      </c>
      <c r="K39" s="32"/>
      <c r="L39" s="9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9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x14ac:dyDescent="0.2">
      <c r="A41" s="32"/>
      <c r="B41" s="33"/>
      <c r="C41" s="101"/>
      <c r="D41" s="102" t="s">
        <v>58</v>
      </c>
      <c r="E41" s="55"/>
      <c r="F41" s="55"/>
      <c r="G41" s="103" t="s">
        <v>59</v>
      </c>
      <c r="H41" s="104" t="s">
        <v>60</v>
      </c>
      <c r="I41" s="55"/>
      <c r="J41" s="105">
        <f>SUM(J32:J39)</f>
        <v>0</v>
      </c>
      <c r="K41" s="106"/>
      <c r="L41" s="93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x14ac:dyDescent="0.2">
      <c r="A42" s="3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9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6" spans="1:31" s="2" customFormat="1" ht="6.95" hidden="1" customHeight="1" x14ac:dyDescent="0.2">
      <c r="A46" s="32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9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hidden="1" customHeight="1" x14ac:dyDescent="0.2">
      <c r="A47" s="32"/>
      <c r="B47" s="33"/>
      <c r="C47" s="20" t="s">
        <v>130</v>
      </c>
      <c r="D47" s="32"/>
      <c r="E47" s="32"/>
      <c r="F47" s="32"/>
      <c r="G47" s="32"/>
      <c r="H47" s="32"/>
      <c r="I47" s="32"/>
      <c r="J47" s="32"/>
      <c r="K47" s="32"/>
      <c r="L47" s="93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hidden="1" customHeight="1" x14ac:dyDescent="0.2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9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47" s="2" customFormat="1" ht="12" hidden="1" customHeight="1" x14ac:dyDescent="0.2">
      <c r="A49" s="32"/>
      <c r="B49" s="33"/>
      <c r="C49" s="26" t="s">
        <v>17</v>
      </c>
      <c r="D49" s="32"/>
      <c r="E49" s="32"/>
      <c r="F49" s="32"/>
      <c r="G49" s="32"/>
      <c r="H49" s="32"/>
      <c r="I49" s="32"/>
      <c r="J49" s="32"/>
      <c r="K49" s="32"/>
      <c r="L49" s="93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47" s="2" customFormat="1" ht="26.25" hidden="1" customHeight="1" x14ac:dyDescent="0.2">
      <c r="A50" s="32"/>
      <c r="B50" s="33"/>
      <c r="C50" s="32"/>
      <c r="D50" s="32"/>
      <c r="E50" s="229" t="str">
        <f>E7</f>
        <v>Nový Bydžov - rekonstrukce ul. Metličanská II. a III. etapa A (vlevo ve směru staničení)</v>
      </c>
      <c r="F50" s="230"/>
      <c r="G50" s="230"/>
      <c r="H50" s="230"/>
      <c r="I50" s="32"/>
      <c r="J50" s="32"/>
      <c r="K50" s="32"/>
      <c r="L50" s="93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47" s="1" customFormat="1" ht="12" hidden="1" customHeight="1" x14ac:dyDescent="0.2">
      <c r="B51" s="19"/>
      <c r="C51" s="26" t="s">
        <v>126</v>
      </c>
      <c r="L51" s="19"/>
    </row>
    <row r="52" spans="1:47" s="2" customFormat="1" ht="16.5" hidden="1" customHeight="1" x14ac:dyDescent="0.2">
      <c r="A52" s="32"/>
      <c r="B52" s="33"/>
      <c r="C52" s="32"/>
      <c r="D52" s="32"/>
      <c r="E52" s="229" t="s">
        <v>848</v>
      </c>
      <c r="F52" s="228"/>
      <c r="G52" s="228"/>
      <c r="H52" s="228"/>
      <c r="I52" s="32"/>
      <c r="J52" s="32"/>
      <c r="K52" s="32"/>
      <c r="L52" s="93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47" s="2" customFormat="1" ht="12" hidden="1" customHeight="1" x14ac:dyDescent="0.2">
      <c r="A53" s="32"/>
      <c r="B53" s="33"/>
      <c r="C53" s="26" t="s">
        <v>128</v>
      </c>
      <c r="D53" s="32"/>
      <c r="E53" s="32"/>
      <c r="F53" s="32"/>
      <c r="G53" s="32"/>
      <c r="H53" s="32"/>
      <c r="I53" s="32"/>
      <c r="J53" s="32"/>
      <c r="K53" s="32"/>
      <c r="L53" s="93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47" s="2" customFormat="1" ht="16.5" hidden="1" customHeight="1" x14ac:dyDescent="0.2">
      <c r="A54" s="32"/>
      <c r="B54" s="33"/>
      <c r="C54" s="32"/>
      <c r="D54" s="32"/>
      <c r="E54" s="223" t="str">
        <f>E11</f>
        <v>2021_27_03_c - B - Vedlejší a ostatní náklady</v>
      </c>
      <c r="F54" s="228"/>
      <c r="G54" s="228"/>
      <c r="H54" s="228"/>
      <c r="I54" s="32"/>
      <c r="J54" s="32"/>
      <c r="K54" s="32"/>
      <c r="L54" s="9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6.95" hidden="1" customHeight="1" x14ac:dyDescent="0.2">
      <c r="A55" s="32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93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47" s="2" customFormat="1" ht="12" hidden="1" customHeight="1" x14ac:dyDescent="0.2">
      <c r="A56" s="32"/>
      <c r="B56" s="33"/>
      <c r="C56" s="26" t="s">
        <v>23</v>
      </c>
      <c r="D56" s="32"/>
      <c r="E56" s="32"/>
      <c r="F56" s="24" t="str">
        <f>F14</f>
        <v>Nový Bydžov</v>
      </c>
      <c r="G56" s="32"/>
      <c r="H56" s="32"/>
      <c r="I56" s="26" t="s">
        <v>25</v>
      </c>
      <c r="J56" s="50" t="str">
        <f>IF(J14="","",J14)</f>
        <v>4. 10. 2021</v>
      </c>
      <c r="K56" s="32"/>
      <c r="L56" s="93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47" s="2" customFormat="1" ht="6.95" hidden="1" customHeight="1" x14ac:dyDescent="0.2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9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47" s="2" customFormat="1" ht="15.2" hidden="1" customHeight="1" x14ac:dyDescent="0.2">
      <c r="A58" s="32"/>
      <c r="B58" s="33"/>
      <c r="C58" s="26" t="s">
        <v>31</v>
      </c>
      <c r="D58" s="32"/>
      <c r="E58" s="32"/>
      <c r="F58" s="24" t="str">
        <f>E17</f>
        <v>Město Nový Bydžov</v>
      </c>
      <c r="G58" s="32"/>
      <c r="H58" s="32"/>
      <c r="I58" s="26" t="s">
        <v>39</v>
      </c>
      <c r="J58" s="30" t="str">
        <f>E23</f>
        <v>VIAPROJEKT s.r.o.</v>
      </c>
      <c r="K58" s="32"/>
      <c r="L58" s="93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15.2" hidden="1" customHeight="1" x14ac:dyDescent="0.2">
      <c r="A59" s="32"/>
      <c r="B59" s="33"/>
      <c r="C59" s="26" t="s">
        <v>37</v>
      </c>
      <c r="D59" s="32"/>
      <c r="E59" s="32"/>
      <c r="F59" s="24" t="str">
        <f>IF(E20="","",E20)</f>
        <v>Vyplň údaj</v>
      </c>
      <c r="G59" s="32"/>
      <c r="H59" s="32"/>
      <c r="I59" s="26" t="s">
        <v>44</v>
      </c>
      <c r="J59" s="30" t="str">
        <f>E26</f>
        <v xml:space="preserve"> </v>
      </c>
      <c r="K59" s="32"/>
      <c r="L59" s="93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47" s="2" customFormat="1" ht="10.35" hidden="1" customHeight="1" x14ac:dyDescent="0.2">
      <c r="A60" s="32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93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47" s="2" customFormat="1" ht="29.25" hidden="1" customHeight="1" x14ac:dyDescent="0.2">
      <c r="A61" s="32"/>
      <c r="B61" s="33"/>
      <c r="C61" s="107" t="s">
        <v>131</v>
      </c>
      <c r="D61" s="101"/>
      <c r="E61" s="101"/>
      <c r="F61" s="101"/>
      <c r="G61" s="101"/>
      <c r="H61" s="101"/>
      <c r="I61" s="101"/>
      <c r="J61" s="108" t="s">
        <v>132</v>
      </c>
      <c r="K61" s="101"/>
      <c r="L61" s="9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47" s="2" customFormat="1" ht="10.35" hidden="1" customHeight="1" x14ac:dyDescent="0.2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93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hidden="1" customHeight="1" x14ac:dyDescent="0.2">
      <c r="A63" s="32"/>
      <c r="B63" s="33"/>
      <c r="C63" s="109" t="s">
        <v>80</v>
      </c>
      <c r="D63" s="32"/>
      <c r="E63" s="32"/>
      <c r="F63" s="32"/>
      <c r="G63" s="32"/>
      <c r="H63" s="32"/>
      <c r="I63" s="32"/>
      <c r="J63" s="66">
        <f>J90</f>
        <v>0</v>
      </c>
      <c r="K63" s="32"/>
      <c r="L63" s="93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6" t="s">
        <v>133</v>
      </c>
    </row>
    <row r="64" spans="1:47" s="9" customFormat="1" ht="24.95" hidden="1" customHeight="1" x14ac:dyDescent="0.2">
      <c r="B64" s="110"/>
      <c r="D64" s="111" t="s">
        <v>540</v>
      </c>
      <c r="E64" s="112"/>
      <c r="F64" s="112"/>
      <c r="G64" s="112"/>
      <c r="H64" s="112"/>
      <c r="I64" s="112"/>
      <c r="J64" s="113">
        <f>J91</f>
        <v>0</v>
      </c>
      <c r="L64" s="110"/>
    </row>
    <row r="65" spans="1:31" s="10" customFormat="1" ht="19.899999999999999" hidden="1" customHeight="1" x14ac:dyDescent="0.2">
      <c r="B65" s="114"/>
      <c r="D65" s="115" t="s">
        <v>1139</v>
      </c>
      <c r="E65" s="116"/>
      <c r="F65" s="116"/>
      <c r="G65" s="116"/>
      <c r="H65" s="116"/>
      <c r="I65" s="116"/>
      <c r="J65" s="117">
        <f>J92</f>
        <v>0</v>
      </c>
      <c r="L65" s="114"/>
    </row>
    <row r="66" spans="1:31" s="10" customFormat="1" ht="19.899999999999999" hidden="1" customHeight="1" x14ac:dyDescent="0.2">
      <c r="B66" s="114"/>
      <c r="D66" s="115" t="s">
        <v>541</v>
      </c>
      <c r="E66" s="116"/>
      <c r="F66" s="116"/>
      <c r="G66" s="116"/>
      <c r="H66" s="116"/>
      <c r="I66" s="116"/>
      <c r="J66" s="117">
        <f>J101</f>
        <v>0</v>
      </c>
      <c r="L66" s="114"/>
    </row>
    <row r="67" spans="1:31" s="10" customFormat="1" ht="19.899999999999999" hidden="1" customHeight="1" x14ac:dyDescent="0.2">
      <c r="B67" s="114"/>
      <c r="D67" s="115" t="s">
        <v>542</v>
      </c>
      <c r="E67" s="116"/>
      <c r="F67" s="116"/>
      <c r="G67" s="116"/>
      <c r="H67" s="116"/>
      <c r="I67" s="116"/>
      <c r="J67" s="117">
        <f>J107</f>
        <v>0</v>
      </c>
      <c r="L67" s="114"/>
    </row>
    <row r="68" spans="1:31" s="10" customFormat="1" ht="19.899999999999999" hidden="1" customHeight="1" x14ac:dyDescent="0.2">
      <c r="B68" s="114"/>
      <c r="D68" s="115" t="s">
        <v>1140</v>
      </c>
      <c r="E68" s="116"/>
      <c r="F68" s="116"/>
      <c r="G68" s="116"/>
      <c r="H68" s="116"/>
      <c r="I68" s="116"/>
      <c r="J68" s="117">
        <f>J110</f>
        <v>0</v>
      </c>
      <c r="L68" s="114"/>
    </row>
    <row r="69" spans="1:31" s="2" customFormat="1" ht="21.75" hidden="1" customHeight="1" x14ac:dyDescent="0.2">
      <c r="A69" s="32"/>
      <c r="B69" s="33"/>
      <c r="C69" s="32"/>
      <c r="D69" s="32"/>
      <c r="E69" s="32"/>
      <c r="F69" s="32"/>
      <c r="G69" s="32"/>
      <c r="H69" s="32"/>
      <c r="I69" s="32"/>
      <c r="J69" s="32"/>
      <c r="K69" s="32"/>
      <c r="L69" s="93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6.95" hidden="1" customHeight="1" x14ac:dyDescent="0.2">
      <c r="A70" s="32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93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hidden="1" x14ac:dyDescent="0.2"/>
    <row r="72" spans="1:31" hidden="1" x14ac:dyDescent="0.2"/>
    <row r="73" spans="1:31" hidden="1" x14ac:dyDescent="0.2"/>
    <row r="74" spans="1:31" s="2" customFormat="1" ht="6.95" customHeight="1" x14ac:dyDescent="0.2">
      <c r="A74" s="32"/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93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24.95" customHeight="1" x14ac:dyDescent="0.2">
      <c r="A75" s="32"/>
      <c r="B75" s="33"/>
      <c r="C75" s="20" t="s">
        <v>137</v>
      </c>
      <c r="D75" s="32"/>
      <c r="E75" s="32"/>
      <c r="F75" s="32"/>
      <c r="G75" s="32"/>
      <c r="H75" s="32"/>
      <c r="I75" s="32"/>
      <c r="J75" s="32"/>
      <c r="K75" s="32"/>
      <c r="L75" s="93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5" customHeight="1" x14ac:dyDescent="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9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2" customHeight="1" x14ac:dyDescent="0.2">
      <c r="A77" s="32"/>
      <c r="B77" s="33"/>
      <c r="C77" s="26" t="s">
        <v>17</v>
      </c>
      <c r="D77" s="32"/>
      <c r="E77" s="32"/>
      <c r="F77" s="32"/>
      <c r="G77" s="32"/>
      <c r="H77" s="32"/>
      <c r="I77" s="32"/>
      <c r="J77" s="32"/>
      <c r="K77" s="32"/>
      <c r="L77" s="9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26.25" customHeight="1" x14ac:dyDescent="0.2">
      <c r="A78" s="32"/>
      <c r="B78" s="33"/>
      <c r="C78" s="32"/>
      <c r="D78" s="32"/>
      <c r="E78" s="229" t="str">
        <f>E7</f>
        <v>Nový Bydžov - rekonstrukce ul. Metličanská II. a III. etapa A (vlevo ve směru staničení)</v>
      </c>
      <c r="F78" s="230"/>
      <c r="G78" s="230"/>
      <c r="H78" s="230"/>
      <c r="I78" s="32"/>
      <c r="J78" s="32"/>
      <c r="K78" s="32"/>
      <c r="L78" s="93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1" customFormat="1" ht="12" customHeight="1" x14ac:dyDescent="0.2">
      <c r="B79" s="19"/>
      <c r="C79" s="26" t="s">
        <v>126</v>
      </c>
      <c r="L79" s="19"/>
    </row>
    <row r="80" spans="1:31" s="2" customFormat="1" ht="16.5" customHeight="1" x14ac:dyDescent="0.2">
      <c r="A80" s="32"/>
      <c r="B80" s="33"/>
      <c r="C80" s="32"/>
      <c r="D80" s="32"/>
      <c r="E80" s="229" t="s">
        <v>848</v>
      </c>
      <c r="F80" s="228"/>
      <c r="G80" s="228"/>
      <c r="H80" s="228"/>
      <c r="I80" s="32"/>
      <c r="J80" s="32"/>
      <c r="K80" s="32"/>
      <c r="L80" s="93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65" s="2" customFormat="1" ht="12" customHeight="1" x14ac:dyDescent="0.2">
      <c r="A81" s="32"/>
      <c r="B81" s="33"/>
      <c r="C81" s="26" t="s">
        <v>128</v>
      </c>
      <c r="D81" s="32"/>
      <c r="E81" s="32"/>
      <c r="F81" s="32"/>
      <c r="G81" s="32"/>
      <c r="H81" s="32"/>
      <c r="I81" s="32"/>
      <c r="J81" s="32"/>
      <c r="K81" s="32"/>
      <c r="L81" s="9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65" s="2" customFormat="1" ht="16.5" customHeight="1" x14ac:dyDescent="0.2">
      <c r="A82" s="32"/>
      <c r="B82" s="33"/>
      <c r="C82" s="32"/>
      <c r="D82" s="32"/>
      <c r="E82" s="223" t="str">
        <f>E11</f>
        <v>2021_27_03_c - B - Vedlejší a ostatní náklady</v>
      </c>
      <c r="F82" s="228"/>
      <c r="G82" s="228"/>
      <c r="H82" s="228"/>
      <c r="I82" s="32"/>
      <c r="J82" s="32"/>
      <c r="K82" s="32"/>
      <c r="L82" s="9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65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9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65" s="2" customFormat="1" ht="12" customHeight="1" x14ac:dyDescent="0.2">
      <c r="A84" s="32"/>
      <c r="B84" s="33"/>
      <c r="C84" s="26" t="s">
        <v>23</v>
      </c>
      <c r="D84" s="32"/>
      <c r="E84" s="32"/>
      <c r="F84" s="24" t="str">
        <f>F14</f>
        <v>Nový Bydžov</v>
      </c>
      <c r="G84" s="32"/>
      <c r="H84" s="32"/>
      <c r="I84" s="26" t="s">
        <v>25</v>
      </c>
      <c r="J84" s="50" t="str">
        <f>IF(J14="","",J14)</f>
        <v>4. 10. 2021</v>
      </c>
      <c r="K84" s="32"/>
      <c r="L84" s="9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65" s="2" customFormat="1" ht="6.95" customHeight="1" x14ac:dyDescent="0.2">
      <c r="A85" s="32"/>
      <c r="B85" s="33"/>
      <c r="C85" s="32"/>
      <c r="D85" s="32"/>
      <c r="E85" s="32"/>
      <c r="F85" s="32"/>
      <c r="G85" s="32"/>
      <c r="H85" s="32"/>
      <c r="I85" s="32"/>
      <c r="J85" s="32"/>
      <c r="K85" s="32"/>
      <c r="L85" s="9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65" s="2" customFormat="1" ht="15.2" customHeight="1" x14ac:dyDescent="0.2">
      <c r="A86" s="32"/>
      <c r="B86" s="33"/>
      <c r="C86" s="26" t="s">
        <v>31</v>
      </c>
      <c r="D86" s="32"/>
      <c r="E86" s="32"/>
      <c r="F86" s="24" t="str">
        <f>E17</f>
        <v>Město Nový Bydžov</v>
      </c>
      <c r="G86" s="32"/>
      <c r="H86" s="32"/>
      <c r="I86" s="26" t="s">
        <v>39</v>
      </c>
      <c r="J86" s="30" t="str">
        <f>E23</f>
        <v>VIAPROJEKT s.r.o.</v>
      </c>
      <c r="K86" s="32"/>
      <c r="L86" s="9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65" s="2" customFormat="1" ht="15.2" customHeight="1" x14ac:dyDescent="0.2">
      <c r="A87" s="32"/>
      <c r="B87" s="33"/>
      <c r="C87" s="26" t="s">
        <v>37</v>
      </c>
      <c r="D87" s="32"/>
      <c r="E87" s="32"/>
      <c r="F87" s="24" t="str">
        <f>IF(E20="","",E20)</f>
        <v>Vyplň údaj</v>
      </c>
      <c r="G87" s="32"/>
      <c r="H87" s="32"/>
      <c r="I87" s="26" t="s">
        <v>44</v>
      </c>
      <c r="J87" s="30" t="str">
        <f>E26</f>
        <v xml:space="preserve"> </v>
      </c>
      <c r="K87" s="32"/>
      <c r="L87" s="9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65" s="2" customFormat="1" ht="10.3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9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65" s="11" customFormat="1" ht="29.25" customHeight="1" x14ac:dyDescent="0.2">
      <c r="A89" s="118"/>
      <c r="B89" s="119"/>
      <c r="C89" s="120" t="s">
        <v>138</v>
      </c>
      <c r="D89" s="121" t="s">
        <v>67</v>
      </c>
      <c r="E89" s="121" t="s">
        <v>63</v>
      </c>
      <c r="F89" s="121" t="s">
        <v>64</v>
      </c>
      <c r="G89" s="121" t="s">
        <v>139</v>
      </c>
      <c r="H89" s="121" t="s">
        <v>140</v>
      </c>
      <c r="I89" s="121" t="s">
        <v>141</v>
      </c>
      <c r="J89" s="122" t="s">
        <v>132</v>
      </c>
      <c r="K89" s="123" t="s">
        <v>142</v>
      </c>
      <c r="L89" s="124"/>
      <c r="M89" s="57" t="s">
        <v>3</v>
      </c>
      <c r="N89" s="58" t="s">
        <v>52</v>
      </c>
      <c r="O89" s="58" t="s">
        <v>143</v>
      </c>
      <c r="P89" s="58" t="s">
        <v>144</v>
      </c>
      <c r="Q89" s="58" t="s">
        <v>145</v>
      </c>
      <c r="R89" s="58" t="s">
        <v>146</v>
      </c>
      <c r="S89" s="58" t="s">
        <v>147</v>
      </c>
      <c r="T89" s="59" t="s">
        <v>148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</row>
    <row r="90" spans="1:65" s="2" customFormat="1" ht="22.9" customHeight="1" x14ac:dyDescent="0.25">
      <c r="A90" s="32"/>
      <c r="B90" s="33"/>
      <c r="C90" s="64" t="s">
        <v>149</v>
      </c>
      <c r="D90" s="32"/>
      <c r="E90" s="32"/>
      <c r="F90" s="32"/>
      <c r="G90" s="32"/>
      <c r="H90" s="32"/>
      <c r="I90" s="32"/>
      <c r="J90" s="125">
        <f>BK90</f>
        <v>0</v>
      </c>
      <c r="K90" s="32"/>
      <c r="L90" s="33"/>
      <c r="M90" s="60"/>
      <c r="N90" s="51"/>
      <c r="O90" s="61"/>
      <c r="P90" s="126">
        <f>P91</f>
        <v>0</v>
      </c>
      <c r="Q90" s="61"/>
      <c r="R90" s="126">
        <f>R91</f>
        <v>0</v>
      </c>
      <c r="S90" s="61"/>
      <c r="T90" s="127">
        <f>T91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T90" s="16" t="s">
        <v>81</v>
      </c>
      <c r="AU90" s="16" t="s">
        <v>133</v>
      </c>
      <c r="BK90" s="128">
        <f>BK91</f>
        <v>0</v>
      </c>
    </row>
    <row r="91" spans="1:65" s="12" customFormat="1" ht="25.9" customHeight="1" x14ac:dyDescent="0.2">
      <c r="B91" s="129"/>
      <c r="D91" s="130" t="s">
        <v>81</v>
      </c>
      <c r="E91" s="131" t="s">
        <v>544</v>
      </c>
      <c r="F91" s="131" t="s">
        <v>545</v>
      </c>
      <c r="I91" s="132"/>
      <c r="J91" s="133">
        <f>BK91</f>
        <v>0</v>
      </c>
      <c r="L91" s="129"/>
      <c r="M91" s="134"/>
      <c r="N91" s="135"/>
      <c r="O91" s="135"/>
      <c r="P91" s="136">
        <f>P92+P101+P107+P110</f>
        <v>0</v>
      </c>
      <c r="Q91" s="135"/>
      <c r="R91" s="136">
        <f>R92+R101+R107+R110</f>
        <v>0</v>
      </c>
      <c r="S91" s="135"/>
      <c r="T91" s="137">
        <f>T92+T101+T107+T110</f>
        <v>0</v>
      </c>
      <c r="AR91" s="130" t="s">
        <v>182</v>
      </c>
      <c r="AT91" s="138" t="s">
        <v>81</v>
      </c>
      <c r="AU91" s="138" t="s">
        <v>82</v>
      </c>
      <c r="AY91" s="130" t="s">
        <v>152</v>
      </c>
      <c r="BK91" s="139">
        <f>BK92+BK101+BK107+BK110</f>
        <v>0</v>
      </c>
    </row>
    <row r="92" spans="1:65" s="12" customFormat="1" ht="22.9" customHeight="1" x14ac:dyDescent="0.2">
      <c r="B92" s="129"/>
      <c r="D92" s="130" t="s">
        <v>81</v>
      </c>
      <c r="E92" s="140" t="s">
        <v>1141</v>
      </c>
      <c r="F92" s="140" t="s">
        <v>1142</v>
      </c>
      <c r="I92" s="132"/>
      <c r="J92" s="141">
        <f>BK92</f>
        <v>0</v>
      </c>
      <c r="L92" s="129"/>
      <c r="M92" s="134"/>
      <c r="N92" s="135"/>
      <c r="O92" s="135"/>
      <c r="P92" s="136">
        <f>SUM(P93:P100)</f>
        <v>0</v>
      </c>
      <c r="Q92" s="135"/>
      <c r="R92" s="136">
        <f>SUM(R93:R100)</f>
        <v>0</v>
      </c>
      <c r="S92" s="135"/>
      <c r="T92" s="137">
        <f>SUM(T93:T100)</f>
        <v>0</v>
      </c>
      <c r="AR92" s="130" t="s">
        <v>182</v>
      </c>
      <c r="AT92" s="138" t="s">
        <v>81</v>
      </c>
      <c r="AU92" s="138" t="s">
        <v>89</v>
      </c>
      <c r="AY92" s="130" t="s">
        <v>152</v>
      </c>
      <c r="BK92" s="139">
        <f>SUM(BK93:BK100)</f>
        <v>0</v>
      </c>
    </row>
    <row r="93" spans="1:65" s="2" customFormat="1" ht="16.5" customHeight="1" x14ac:dyDescent="0.2">
      <c r="A93" s="32"/>
      <c r="B93" s="142"/>
      <c r="C93" s="232" t="s">
        <v>89</v>
      </c>
      <c r="D93" s="232" t="s">
        <v>154</v>
      </c>
      <c r="E93" s="233" t="s">
        <v>1143</v>
      </c>
      <c r="F93" s="234" t="s">
        <v>1144</v>
      </c>
      <c r="G93" s="235" t="s">
        <v>549</v>
      </c>
      <c r="H93" s="236">
        <v>1</v>
      </c>
      <c r="I93" s="143"/>
      <c r="J93" s="144">
        <f>ROUND(I93*H93,2)</f>
        <v>0</v>
      </c>
      <c r="K93" s="145"/>
      <c r="L93" s="33"/>
      <c r="M93" s="146" t="s">
        <v>3</v>
      </c>
      <c r="N93" s="147" t="s">
        <v>53</v>
      </c>
      <c r="O93" s="53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50" t="s">
        <v>550</v>
      </c>
      <c r="AT93" s="150" t="s">
        <v>154</v>
      </c>
      <c r="AU93" s="150" t="s">
        <v>22</v>
      </c>
      <c r="AY93" s="16" t="s">
        <v>152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6" t="s">
        <v>89</v>
      </c>
      <c r="BK93" s="151">
        <f>ROUND(I93*H93,2)</f>
        <v>0</v>
      </c>
      <c r="BL93" s="16" t="s">
        <v>550</v>
      </c>
      <c r="BM93" s="150" t="s">
        <v>1145</v>
      </c>
    </row>
    <row r="94" spans="1:65" s="2" customFormat="1" x14ac:dyDescent="0.2">
      <c r="A94" s="32"/>
      <c r="B94" s="33"/>
      <c r="C94" s="237"/>
      <c r="D94" s="238" t="s">
        <v>160</v>
      </c>
      <c r="E94" s="237"/>
      <c r="F94" s="239" t="s">
        <v>1146</v>
      </c>
      <c r="G94" s="237"/>
      <c r="H94" s="237"/>
      <c r="I94" s="154"/>
      <c r="J94" s="32"/>
      <c r="K94" s="32"/>
      <c r="L94" s="33"/>
      <c r="M94" s="155"/>
      <c r="N94" s="156"/>
      <c r="O94" s="53"/>
      <c r="P94" s="53"/>
      <c r="Q94" s="53"/>
      <c r="R94" s="53"/>
      <c r="S94" s="53"/>
      <c r="T94" s="54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6" t="s">
        <v>160</v>
      </c>
      <c r="AU94" s="16" t="s">
        <v>22</v>
      </c>
    </row>
    <row r="95" spans="1:65" s="2" customFormat="1" ht="16.5" customHeight="1" x14ac:dyDescent="0.2">
      <c r="A95" s="32"/>
      <c r="B95" s="142"/>
      <c r="C95" s="232" t="s">
        <v>22</v>
      </c>
      <c r="D95" s="232" t="s">
        <v>154</v>
      </c>
      <c r="E95" s="233" t="s">
        <v>1147</v>
      </c>
      <c r="F95" s="234" t="s">
        <v>1148</v>
      </c>
      <c r="G95" s="235" t="s">
        <v>549</v>
      </c>
      <c r="H95" s="236">
        <v>1</v>
      </c>
      <c r="I95" s="143"/>
      <c r="J95" s="144">
        <f>ROUND(I95*H95,2)</f>
        <v>0</v>
      </c>
      <c r="K95" s="145"/>
      <c r="L95" s="33"/>
      <c r="M95" s="146" t="s">
        <v>3</v>
      </c>
      <c r="N95" s="147" t="s">
        <v>53</v>
      </c>
      <c r="O95" s="53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50" t="s">
        <v>550</v>
      </c>
      <c r="AT95" s="150" t="s">
        <v>154</v>
      </c>
      <c r="AU95" s="150" t="s">
        <v>22</v>
      </c>
      <c r="AY95" s="16" t="s">
        <v>152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6" t="s">
        <v>89</v>
      </c>
      <c r="BK95" s="151">
        <f>ROUND(I95*H95,2)</f>
        <v>0</v>
      </c>
      <c r="BL95" s="16" t="s">
        <v>550</v>
      </c>
      <c r="BM95" s="150" t="s">
        <v>1149</v>
      </c>
    </row>
    <row r="96" spans="1:65" s="2" customFormat="1" x14ac:dyDescent="0.2">
      <c r="A96" s="32"/>
      <c r="B96" s="33"/>
      <c r="C96" s="237"/>
      <c r="D96" s="238" t="s">
        <v>160</v>
      </c>
      <c r="E96" s="237"/>
      <c r="F96" s="239" t="s">
        <v>1150</v>
      </c>
      <c r="G96" s="237"/>
      <c r="H96" s="237"/>
      <c r="I96" s="154"/>
      <c r="J96" s="32"/>
      <c r="K96" s="32"/>
      <c r="L96" s="33"/>
      <c r="M96" s="155"/>
      <c r="N96" s="156"/>
      <c r="O96" s="53"/>
      <c r="P96" s="53"/>
      <c r="Q96" s="53"/>
      <c r="R96" s="53"/>
      <c r="S96" s="53"/>
      <c r="T96" s="54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T96" s="16" t="s">
        <v>160</v>
      </c>
      <c r="AU96" s="16" t="s">
        <v>22</v>
      </c>
    </row>
    <row r="97" spans="1:65" s="2" customFormat="1" ht="16.5" customHeight="1" x14ac:dyDescent="0.2">
      <c r="A97" s="32"/>
      <c r="B97" s="142"/>
      <c r="C97" s="232" t="s">
        <v>170</v>
      </c>
      <c r="D97" s="232" t="s">
        <v>154</v>
      </c>
      <c r="E97" s="233" t="s">
        <v>1151</v>
      </c>
      <c r="F97" s="234" t="s">
        <v>1152</v>
      </c>
      <c r="G97" s="235" t="s">
        <v>549</v>
      </c>
      <c r="H97" s="236">
        <v>1</v>
      </c>
      <c r="I97" s="143"/>
      <c r="J97" s="144">
        <f>ROUND(I97*H97,2)</f>
        <v>0</v>
      </c>
      <c r="K97" s="145"/>
      <c r="L97" s="33"/>
      <c r="M97" s="146" t="s">
        <v>3</v>
      </c>
      <c r="N97" s="147" t="s">
        <v>53</v>
      </c>
      <c r="O97" s="53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50" t="s">
        <v>550</v>
      </c>
      <c r="AT97" s="150" t="s">
        <v>154</v>
      </c>
      <c r="AU97" s="150" t="s">
        <v>22</v>
      </c>
      <c r="AY97" s="16" t="s">
        <v>152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6" t="s">
        <v>89</v>
      </c>
      <c r="BK97" s="151">
        <f>ROUND(I97*H97,2)</f>
        <v>0</v>
      </c>
      <c r="BL97" s="16" t="s">
        <v>550</v>
      </c>
      <c r="BM97" s="150" t="s">
        <v>1153</v>
      </c>
    </row>
    <row r="98" spans="1:65" s="2" customFormat="1" x14ac:dyDescent="0.2">
      <c r="A98" s="32"/>
      <c r="B98" s="33"/>
      <c r="C98" s="237"/>
      <c r="D98" s="238" t="s">
        <v>160</v>
      </c>
      <c r="E98" s="237"/>
      <c r="F98" s="239" t="s">
        <v>1154</v>
      </c>
      <c r="G98" s="237"/>
      <c r="H98" s="237"/>
      <c r="I98" s="154"/>
      <c r="J98" s="32"/>
      <c r="K98" s="32"/>
      <c r="L98" s="33"/>
      <c r="M98" s="155"/>
      <c r="N98" s="156"/>
      <c r="O98" s="53"/>
      <c r="P98" s="53"/>
      <c r="Q98" s="53"/>
      <c r="R98" s="53"/>
      <c r="S98" s="53"/>
      <c r="T98" s="54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T98" s="16" t="s">
        <v>160</v>
      </c>
      <c r="AU98" s="16" t="s">
        <v>22</v>
      </c>
    </row>
    <row r="99" spans="1:65" s="2" customFormat="1" ht="16.5" customHeight="1" x14ac:dyDescent="0.2">
      <c r="A99" s="32"/>
      <c r="B99" s="142"/>
      <c r="C99" s="232" t="s">
        <v>158</v>
      </c>
      <c r="D99" s="232" t="s">
        <v>154</v>
      </c>
      <c r="E99" s="233" t="s">
        <v>1155</v>
      </c>
      <c r="F99" s="234" t="s">
        <v>1156</v>
      </c>
      <c r="G99" s="235" t="s">
        <v>549</v>
      </c>
      <c r="H99" s="236">
        <v>1</v>
      </c>
      <c r="I99" s="143"/>
      <c r="J99" s="144">
        <f>ROUND(I99*H99,2)</f>
        <v>0</v>
      </c>
      <c r="K99" s="145"/>
      <c r="L99" s="33"/>
      <c r="M99" s="146" t="s">
        <v>3</v>
      </c>
      <c r="N99" s="147" t="s">
        <v>53</v>
      </c>
      <c r="O99" s="53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50" t="s">
        <v>550</v>
      </c>
      <c r="AT99" s="150" t="s">
        <v>154</v>
      </c>
      <c r="AU99" s="150" t="s">
        <v>22</v>
      </c>
      <c r="AY99" s="16" t="s">
        <v>152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6" t="s">
        <v>89</v>
      </c>
      <c r="BK99" s="151">
        <f>ROUND(I99*H99,2)</f>
        <v>0</v>
      </c>
      <c r="BL99" s="16" t="s">
        <v>550</v>
      </c>
      <c r="BM99" s="150" t="s">
        <v>1157</v>
      </c>
    </row>
    <row r="100" spans="1:65" s="2" customFormat="1" x14ac:dyDescent="0.2">
      <c r="A100" s="32"/>
      <c r="B100" s="33"/>
      <c r="C100" s="237"/>
      <c r="D100" s="238" t="s">
        <v>160</v>
      </c>
      <c r="E100" s="237"/>
      <c r="F100" s="239" t="s">
        <v>1158</v>
      </c>
      <c r="G100" s="237"/>
      <c r="H100" s="237"/>
      <c r="I100" s="154"/>
      <c r="J100" s="32"/>
      <c r="K100" s="32"/>
      <c r="L100" s="33"/>
      <c r="M100" s="155"/>
      <c r="N100" s="156"/>
      <c r="O100" s="53"/>
      <c r="P100" s="53"/>
      <c r="Q100" s="53"/>
      <c r="R100" s="53"/>
      <c r="S100" s="53"/>
      <c r="T100" s="54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T100" s="16" t="s">
        <v>160</v>
      </c>
      <c r="AU100" s="16" t="s">
        <v>22</v>
      </c>
    </row>
    <row r="101" spans="1:65" s="12" customFormat="1" ht="22.9" customHeight="1" x14ac:dyDescent="0.2">
      <c r="B101" s="129"/>
      <c r="C101" s="250"/>
      <c r="D101" s="251" t="s">
        <v>81</v>
      </c>
      <c r="E101" s="252" t="s">
        <v>546</v>
      </c>
      <c r="F101" s="252" t="s">
        <v>547</v>
      </c>
      <c r="G101" s="250"/>
      <c r="H101" s="250"/>
      <c r="I101" s="132"/>
      <c r="J101" s="141">
        <f>BK101</f>
        <v>0</v>
      </c>
      <c r="L101" s="129"/>
      <c r="M101" s="134"/>
      <c r="N101" s="135"/>
      <c r="O101" s="135"/>
      <c r="P101" s="136">
        <f>SUM(P102:P106)</f>
        <v>0</v>
      </c>
      <c r="Q101" s="135"/>
      <c r="R101" s="136">
        <f>SUM(R102:R106)</f>
        <v>0</v>
      </c>
      <c r="S101" s="135"/>
      <c r="T101" s="137">
        <f>SUM(T102:T106)</f>
        <v>0</v>
      </c>
      <c r="AR101" s="130" t="s">
        <v>182</v>
      </c>
      <c r="AT101" s="138" t="s">
        <v>81</v>
      </c>
      <c r="AU101" s="138" t="s">
        <v>89</v>
      </c>
      <c r="AY101" s="130" t="s">
        <v>152</v>
      </c>
      <c r="BK101" s="139">
        <f>SUM(BK102:BK106)</f>
        <v>0</v>
      </c>
    </row>
    <row r="102" spans="1:65" s="2" customFormat="1" ht="16.5" customHeight="1" x14ac:dyDescent="0.2">
      <c r="A102" s="32"/>
      <c r="B102" s="142"/>
      <c r="C102" s="232" t="s">
        <v>182</v>
      </c>
      <c r="D102" s="232" t="s">
        <v>154</v>
      </c>
      <c r="E102" s="233" t="s">
        <v>1159</v>
      </c>
      <c r="F102" s="234" t="s">
        <v>1160</v>
      </c>
      <c r="G102" s="235" t="s">
        <v>549</v>
      </c>
      <c r="H102" s="236">
        <v>1</v>
      </c>
      <c r="I102" s="143"/>
      <c r="J102" s="144">
        <f>ROUND(I102*H102,2)</f>
        <v>0</v>
      </c>
      <c r="K102" s="145"/>
      <c r="L102" s="33"/>
      <c r="M102" s="146" t="s">
        <v>3</v>
      </c>
      <c r="N102" s="147" t="s">
        <v>53</v>
      </c>
      <c r="O102" s="53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50" t="s">
        <v>550</v>
      </c>
      <c r="AT102" s="150" t="s">
        <v>154</v>
      </c>
      <c r="AU102" s="150" t="s">
        <v>22</v>
      </c>
      <c r="AY102" s="16" t="s">
        <v>152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6" t="s">
        <v>89</v>
      </c>
      <c r="BK102" s="151">
        <f>ROUND(I102*H102,2)</f>
        <v>0</v>
      </c>
      <c r="BL102" s="16" t="s">
        <v>550</v>
      </c>
      <c r="BM102" s="150" t="s">
        <v>1161</v>
      </c>
    </row>
    <row r="103" spans="1:65" s="2" customFormat="1" x14ac:dyDescent="0.2">
      <c r="A103" s="32"/>
      <c r="B103" s="33"/>
      <c r="C103" s="237"/>
      <c r="D103" s="238" t="s">
        <v>160</v>
      </c>
      <c r="E103" s="237"/>
      <c r="F103" s="239" t="s">
        <v>1162</v>
      </c>
      <c r="G103" s="237"/>
      <c r="H103" s="237"/>
      <c r="I103" s="154"/>
      <c r="J103" s="32"/>
      <c r="K103" s="32"/>
      <c r="L103" s="33"/>
      <c r="M103" s="155"/>
      <c r="N103" s="156"/>
      <c r="O103" s="53"/>
      <c r="P103" s="53"/>
      <c r="Q103" s="53"/>
      <c r="R103" s="53"/>
      <c r="S103" s="53"/>
      <c r="T103" s="54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T103" s="16" t="s">
        <v>160</v>
      </c>
      <c r="AU103" s="16" t="s">
        <v>22</v>
      </c>
    </row>
    <row r="104" spans="1:65" s="2" customFormat="1" ht="19.5" x14ac:dyDescent="0.2">
      <c r="A104" s="32"/>
      <c r="B104" s="33"/>
      <c r="C104" s="237"/>
      <c r="D104" s="240" t="s">
        <v>162</v>
      </c>
      <c r="E104" s="237"/>
      <c r="F104" s="241" t="s">
        <v>1163</v>
      </c>
      <c r="G104" s="237"/>
      <c r="H104" s="237"/>
      <c r="I104" s="154"/>
      <c r="J104" s="32"/>
      <c r="K104" s="32"/>
      <c r="L104" s="33"/>
      <c r="M104" s="155"/>
      <c r="N104" s="156"/>
      <c r="O104" s="53"/>
      <c r="P104" s="53"/>
      <c r="Q104" s="53"/>
      <c r="R104" s="53"/>
      <c r="S104" s="53"/>
      <c r="T104" s="54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T104" s="16" t="s">
        <v>162</v>
      </c>
      <c r="AU104" s="16" t="s">
        <v>22</v>
      </c>
    </row>
    <row r="105" spans="1:65" s="13" customFormat="1" x14ac:dyDescent="0.2">
      <c r="B105" s="157"/>
      <c r="C105" s="242"/>
      <c r="D105" s="240" t="s">
        <v>164</v>
      </c>
      <c r="E105" s="243" t="s">
        <v>3</v>
      </c>
      <c r="F105" s="244" t="s">
        <v>89</v>
      </c>
      <c r="G105" s="242"/>
      <c r="H105" s="245">
        <v>1</v>
      </c>
      <c r="I105" s="159"/>
      <c r="L105" s="157"/>
      <c r="M105" s="160"/>
      <c r="N105" s="161"/>
      <c r="O105" s="161"/>
      <c r="P105" s="161"/>
      <c r="Q105" s="161"/>
      <c r="R105" s="161"/>
      <c r="S105" s="161"/>
      <c r="T105" s="162"/>
      <c r="AT105" s="158" t="s">
        <v>164</v>
      </c>
      <c r="AU105" s="158" t="s">
        <v>22</v>
      </c>
      <c r="AV105" s="13" t="s">
        <v>22</v>
      </c>
      <c r="AW105" s="13" t="s">
        <v>43</v>
      </c>
      <c r="AX105" s="13" t="s">
        <v>82</v>
      </c>
      <c r="AY105" s="158" t="s">
        <v>152</v>
      </c>
    </row>
    <row r="106" spans="1:65" s="14" customFormat="1" x14ac:dyDescent="0.2">
      <c r="B106" s="163"/>
      <c r="C106" s="246"/>
      <c r="D106" s="240" t="s">
        <v>164</v>
      </c>
      <c r="E106" s="247" t="s">
        <v>3</v>
      </c>
      <c r="F106" s="248" t="s">
        <v>166</v>
      </c>
      <c r="G106" s="246"/>
      <c r="H106" s="249">
        <v>1</v>
      </c>
      <c r="I106" s="165"/>
      <c r="L106" s="163"/>
      <c r="M106" s="166"/>
      <c r="N106" s="167"/>
      <c r="O106" s="167"/>
      <c r="P106" s="167"/>
      <c r="Q106" s="167"/>
      <c r="R106" s="167"/>
      <c r="S106" s="167"/>
      <c r="T106" s="168"/>
      <c r="AT106" s="164" t="s">
        <v>164</v>
      </c>
      <c r="AU106" s="164" t="s">
        <v>22</v>
      </c>
      <c r="AV106" s="14" t="s">
        <v>158</v>
      </c>
      <c r="AW106" s="14" t="s">
        <v>43</v>
      </c>
      <c r="AX106" s="14" t="s">
        <v>89</v>
      </c>
      <c r="AY106" s="164" t="s">
        <v>152</v>
      </c>
    </row>
    <row r="107" spans="1:65" s="12" customFormat="1" ht="22.9" customHeight="1" x14ac:dyDescent="0.2">
      <c r="B107" s="129"/>
      <c r="C107" s="250"/>
      <c r="D107" s="251" t="s">
        <v>81</v>
      </c>
      <c r="E107" s="252" t="s">
        <v>554</v>
      </c>
      <c r="F107" s="252" t="s">
        <v>555</v>
      </c>
      <c r="G107" s="250"/>
      <c r="H107" s="250"/>
      <c r="I107" s="132"/>
      <c r="J107" s="141">
        <f>BK107</f>
        <v>0</v>
      </c>
      <c r="L107" s="129"/>
      <c r="M107" s="134"/>
      <c r="N107" s="135"/>
      <c r="O107" s="135"/>
      <c r="P107" s="136">
        <f>SUM(P108:P109)</f>
        <v>0</v>
      </c>
      <c r="Q107" s="135"/>
      <c r="R107" s="136">
        <f>SUM(R108:R109)</f>
        <v>0</v>
      </c>
      <c r="S107" s="135"/>
      <c r="T107" s="137">
        <f>SUM(T108:T109)</f>
        <v>0</v>
      </c>
      <c r="AR107" s="130" t="s">
        <v>182</v>
      </c>
      <c r="AT107" s="138" t="s">
        <v>81</v>
      </c>
      <c r="AU107" s="138" t="s">
        <v>89</v>
      </c>
      <c r="AY107" s="130" t="s">
        <v>152</v>
      </c>
      <c r="BK107" s="139">
        <f>SUM(BK108:BK109)</f>
        <v>0</v>
      </c>
    </row>
    <row r="108" spans="1:65" s="2" customFormat="1" ht="16.5" customHeight="1" x14ac:dyDescent="0.2">
      <c r="A108" s="32"/>
      <c r="B108" s="142"/>
      <c r="C108" s="232" t="s">
        <v>188</v>
      </c>
      <c r="D108" s="232" t="s">
        <v>154</v>
      </c>
      <c r="E108" s="233" t="s">
        <v>1164</v>
      </c>
      <c r="F108" s="234" t="s">
        <v>1165</v>
      </c>
      <c r="G108" s="235" t="s">
        <v>549</v>
      </c>
      <c r="H108" s="236">
        <v>1</v>
      </c>
      <c r="I108" s="143"/>
      <c r="J108" s="144">
        <f>ROUND(I108*H108,2)</f>
        <v>0</v>
      </c>
      <c r="K108" s="145"/>
      <c r="L108" s="33"/>
      <c r="M108" s="146" t="s">
        <v>3</v>
      </c>
      <c r="N108" s="147" t="s">
        <v>53</v>
      </c>
      <c r="O108" s="53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50" t="s">
        <v>550</v>
      </c>
      <c r="AT108" s="150" t="s">
        <v>154</v>
      </c>
      <c r="AU108" s="150" t="s">
        <v>22</v>
      </c>
      <c r="AY108" s="16" t="s">
        <v>152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6" t="s">
        <v>89</v>
      </c>
      <c r="BK108" s="151">
        <f>ROUND(I108*H108,2)</f>
        <v>0</v>
      </c>
      <c r="BL108" s="16" t="s">
        <v>550</v>
      </c>
      <c r="BM108" s="150" t="s">
        <v>1166</v>
      </c>
    </row>
    <row r="109" spans="1:65" s="2" customFormat="1" x14ac:dyDescent="0.2">
      <c r="A109" s="32"/>
      <c r="B109" s="33"/>
      <c r="C109" s="237"/>
      <c r="D109" s="238" t="s">
        <v>160</v>
      </c>
      <c r="E109" s="237"/>
      <c r="F109" s="239" t="s">
        <v>1167</v>
      </c>
      <c r="G109" s="237"/>
      <c r="H109" s="237"/>
      <c r="I109" s="154"/>
      <c r="J109" s="32"/>
      <c r="K109" s="32"/>
      <c r="L109" s="33"/>
      <c r="M109" s="155"/>
      <c r="N109" s="156"/>
      <c r="O109" s="53"/>
      <c r="P109" s="53"/>
      <c r="Q109" s="53"/>
      <c r="R109" s="53"/>
      <c r="S109" s="53"/>
      <c r="T109" s="54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T109" s="16" t="s">
        <v>160</v>
      </c>
      <c r="AU109" s="16" t="s">
        <v>22</v>
      </c>
    </row>
    <row r="110" spans="1:65" s="12" customFormat="1" ht="22.9" customHeight="1" x14ac:dyDescent="0.2">
      <c r="B110" s="129"/>
      <c r="C110" s="250"/>
      <c r="D110" s="251" t="s">
        <v>81</v>
      </c>
      <c r="E110" s="252" t="s">
        <v>1168</v>
      </c>
      <c r="F110" s="252" t="s">
        <v>1169</v>
      </c>
      <c r="G110" s="250"/>
      <c r="H110" s="250"/>
      <c r="I110" s="132"/>
      <c r="J110" s="141">
        <f>BK110</f>
        <v>0</v>
      </c>
      <c r="L110" s="129"/>
      <c r="M110" s="134"/>
      <c r="N110" s="135"/>
      <c r="O110" s="135"/>
      <c r="P110" s="136">
        <f>SUM(P111:P114)</f>
        <v>0</v>
      </c>
      <c r="Q110" s="135"/>
      <c r="R110" s="136">
        <f>SUM(R111:R114)</f>
        <v>0</v>
      </c>
      <c r="S110" s="135"/>
      <c r="T110" s="137">
        <f>SUM(T111:T114)</f>
        <v>0</v>
      </c>
      <c r="AR110" s="130" t="s">
        <v>182</v>
      </c>
      <c r="AT110" s="138" t="s">
        <v>81</v>
      </c>
      <c r="AU110" s="138" t="s">
        <v>89</v>
      </c>
      <c r="AY110" s="130" t="s">
        <v>152</v>
      </c>
      <c r="BK110" s="139">
        <f>SUM(BK111:BK114)</f>
        <v>0</v>
      </c>
    </row>
    <row r="111" spans="1:65" s="2" customFormat="1" ht="16.5" customHeight="1" x14ac:dyDescent="0.2">
      <c r="A111" s="32"/>
      <c r="B111" s="142"/>
      <c r="C111" s="232" t="s">
        <v>192</v>
      </c>
      <c r="D111" s="232" t="s">
        <v>154</v>
      </c>
      <c r="E111" s="233" t="s">
        <v>1170</v>
      </c>
      <c r="F111" s="234" t="s">
        <v>1171</v>
      </c>
      <c r="G111" s="235" t="s">
        <v>549</v>
      </c>
      <c r="H111" s="236">
        <v>1</v>
      </c>
      <c r="I111" s="143"/>
      <c r="J111" s="144">
        <f>ROUND(I111*H111,2)</f>
        <v>0</v>
      </c>
      <c r="K111" s="145"/>
      <c r="L111" s="33"/>
      <c r="M111" s="146" t="s">
        <v>3</v>
      </c>
      <c r="N111" s="147" t="s">
        <v>53</v>
      </c>
      <c r="O111" s="53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50" t="s">
        <v>550</v>
      </c>
      <c r="AT111" s="150" t="s">
        <v>154</v>
      </c>
      <c r="AU111" s="150" t="s">
        <v>22</v>
      </c>
      <c r="AY111" s="16" t="s">
        <v>152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6" t="s">
        <v>89</v>
      </c>
      <c r="BK111" s="151">
        <f>ROUND(I111*H111,2)</f>
        <v>0</v>
      </c>
      <c r="BL111" s="16" t="s">
        <v>550</v>
      </c>
      <c r="BM111" s="150" t="s">
        <v>1172</v>
      </c>
    </row>
    <row r="112" spans="1:65" s="2" customFormat="1" x14ac:dyDescent="0.2">
      <c r="A112" s="32"/>
      <c r="B112" s="33"/>
      <c r="C112" s="237"/>
      <c r="D112" s="238" t="s">
        <v>160</v>
      </c>
      <c r="E112" s="237"/>
      <c r="F112" s="239" t="s">
        <v>1173</v>
      </c>
      <c r="G112" s="237"/>
      <c r="H112" s="237"/>
      <c r="I112" s="154"/>
      <c r="J112" s="32"/>
      <c r="K112" s="32"/>
      <c r="L112" s="33"/>
      <c r="M112" s="155"/>
      <c r="N112" s="156"/>
      <c r="O112" s="53"/>
      <c r="P112" s="53"/>
      <c r="Q112" s="53"/>
      <c r="R112" s="53"/>
      <c r="S112" s="53"/>
      <c r="T112" s="54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6" t="s">
        <v>160</v>
      </c>
      <c r="AU112" s="16" t="s">
        <v>22</v>
      </c>
    </row>
    <row r="113" spans="1:65" s="2" customFormat="1" ht="16.5" customHeight="1" x14ac:dyDescent="0.2">
      <c r="A113" s="32"/>
      <c r="B113" s="142"/>
      <c r="C113" s="232" t="s">
        <v>195</v>
      </c>
      <c r="D113" s="232" t="s">
        <v>154</v>
      </c>
      <c r="E113" s="233" t="s">
        <v>1174</v>
      </c>
      <c r="F113" s="234" t="s">
        <v>1175</v>
      </c>
      <c r="G113" s="235" t="s">
        <v>549</v>
      </c>
      <c r="H113" s="236">
        <v>1</v>
      </c>
      <c r="I113" s="143"/>
      <c r="J113" s="144">
        <f>ROUND(I113*H113,2)</f>
        <v>0</v>
      </c>
      <c r="K113" s="145"/>
      <c r="L113" s="33"/>
      <c r="M113" s="146" t="s">
        <v>3</v>
      </c>
      <c r="N113" s="147" t="s">
        <v>53</v>
      </c>
      <c r="O113" s="53"/>
      <c r="P113" s="148">
        <f>O113*H113</f>
        <v>0</v>
      </c>
      <c r="Q113" s="148">
        <v>0</v>
      </c>
      <c r="R113" s="148">
        <f>Q113*H113</f>
        <v>0</v>
      </c>
      <c r="S113" s="148">
        <v>0</v>
      </c>
      <c r="T113" s="149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50" t="s">
        <v>550</v>
      </c>
      <c r="AT113" s="150" t="s">
        <v>154</v>
      </c>
      <c r="AU113" s="150" t="s">
        <v>22</v>
      </c>
      <c r="AY113" s="16" t="s">
        <v>152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6" t="s">
        <v>89</v>
      </c>
      <c r="BK113" s="151">
        <f>ROUND(I113*H113,2)</f>
        <v>0</v>
      </c>
      <c r="BL113" s="16" t="s">
        <v>550</v>
      </c>
      <c r="BM113" s="150" t="s">
        <v>1176</v>
      </c>
    </row>
    <row r="114" spans="1:65" s="2" customFormat="1" x14ac:dyDescent="0.2">
      <c r="A114" s="32"/>
      <c r="B114" s="33"/>
      <c r="C114" s="32"/>
      <c r="D114" s="152" t="s">
        <v>160</v>
      </c>
      <c r="E114" s="32"/>
      <c r="F114" s="153" t="s">
        <v>1177</v>
      </c>
      <c r="G114" s="32"/>
      <c r="H114" s="32"/>
      <c r="I114" s="154"/>
      <c r="J114" s="32"/>
      <c r="K114" s="32"/>
      <c r="L114" s="33"/>
      <c r="M114" s="178"/>
      <c r="N114" s="179"/>
      <c r="O114" s="180"/>
      <c r="P114" s="180"/>
      <c r="Q114" s="180"/>
      <c r="R114" s="180"/>
      <c r="S114" s="180"/>
      <c r="T114" s="181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6" t="s">
        <v>160</v>
      </c>
      <c r="AU114" s="16" t="s">
        <v>22</v>
      </c>
    </row>
    <row r="115" spans="1:65" s="2" customFormat="1" ht="6.95" customHeight="1" x14ac:dyDescent="0.2">
      <c r="A115" s="32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33"/>
      <c r="M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</sheetData>
  <sheetProtection sheet="1" objects="1" scenarios="1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xr:uid="{00000000-0004-0000-0900-000000000000}"/>
    <hyperlink ref="F96" r:id="rId2" xr:uid="{00000000-0004-0000-0900-000001000000}"/>
    <hyperlink ref="F98" r:id="rId3" xr:uid="{00000000-0004-0000-0900-000002000000}"/>
    <hyperlink ref="F100" r:id="rId4" xr:uid="{00000000-0004-0000-0900-000003000000}"/>
    <hyperlink ref="F103" r:id="rId5" xr:uid="{00000000-0004-0000-0900-000004000000}"/>
    <hyperlink ref="F109" r:id="rId6" xr:uid="{00000000-0004-0000-0900-000005000000}"/>
    <hyperlink ref="F112" r:id="rId7" xr:uid="{00000000-0004-0000-0900-000006000000}"/>
    <hyperlink ref="F114" r:id="rId8" xr:uid="{00000000-0004-0000-0900-000007000000}"/>
  </hyperlinks>
  <pageMargins left="0.39374999999999999" right="0.39374999999999999" top="0.39374999999999999" bottom="0.39374999999999999" header="0" footer="0"/>
  <pageSetup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610"/>
  <sheetViews>
    <sheetView showGridLines="0" topLeftCell="A73" workbookViewId="0">
      <selection activeCell="C89" sqref="C89:H610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95" t="s">
        <v>6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121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22</v>
      </c>
    </row>
    <row r="4" spans="1:46" s="1" customFormat="1" ht="24.95" customHeight="1" x14ac:dyDescent="0.2">
      <c r="B4" s="19"/>
      <c r="D4" s="20" t="s">
        <v>125</v>
      </c>
      <c r="L4" s="19"/>
      <c r="M4" s="92" t="s">
        <v>11</v>
      </c>
      <c r="AT4" s="16" t="s">
        <v>4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17</v>
      </c>
      <c r="L6" s="19"/>
    </row>
    <row r="7" spans="1:46" s="1" customFormat="1" ht="26.25" customHeight="1" x14ac:dyDescent="0.2">
      <c r="B7" s="19"/>
      <c r="E7" s="229" t="str">
        <f>'Rekapitulace stavby'!K6</f>
        <v>Nový Bydžov - rekonstrukce ul. Metličanská II. a III. etapa A (vlevo ve směru staničení)</v>
      </c>
      <c r="F7" s="230"/>
      <c r="G7" s="230"/>
      <c r="H7" s="230"/>
      <c r="L7" s="19"/>
    </row>
    <row r="8" spans="1:46" s="2" customFormat="1" ht="12" customHeight="1" x14ac:dyDescent="0.2">
      <c r="A8" s="32"/>
      <c r="B8" s="33"/>
      <c r="C8" s="32"/>
      <c r="D8" s="26" t="s">
        <v>126</v>
      </c>
      <c r="E8" s="32"/>
      <c r="F8" s="32"/>
      <c r="G8" s="32"/>
      <c r="H8" s="32"/>
      <c r="I8" s="32"/>
      <c r="J8" s="32"/>
      <c r="K8" s="32"/>
      <c r="L8" s="9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30" customHeight="1" x14ac:dyDescent="0.2">
      <c r="A9" s="32"/>
      <c r="B9" s="33"/>
      <c r="C9" s="32"/>
      <c r="D9" s="32"/>
      <c r="E9" s="223" t="s">
        <v>1178</v>
      </c>
      <c r="F9" s="228"/>
      <c r="G9" s="228"/>
      <c r="H9" s="228"/>
      <c r="I9" s="32"/>
      <c r="J9" s="32"/>
      <c r="K9" s="32"/>
      <c r="L9" s="9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9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32"/>
      <c r="B11" s="33"/>
      <c r="C11" s="32"/>
      <c r="D11" s="26" t="s">
        <v>19</v>
      </c>
      <c r="E11" s="32"/>
      <c r="F11" s="24" t="s">
        <v>20</v>
      </c>
      <c r="G11" s="32"/>
      <c r="H11" s="32"/>
      <c r="I11" s="26" t="s">
        <v>21</v>
      </c>
      <c r="J11" s="24" t="s">
        <v>22</v>
      </c>
      <c r="K11" s="32"/>
      <c r="L11" s="9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32"/>
      <c r="B12" s="33"/>
      <c r="C12" s="32"/>
      <c r="D12" s="26" t="s">
        <v>23</v>
      </c>
      <c r="E12" s="32"/>
      <c r="F12" s="24" t="s">
        <v>24</v>
      </c>
      <c r="G12" s="32"/>
      <c r="H12" s="32"/>
      <c r="I12" s="26" t="s">
        <v>25</v>
      </c>
      <c r="J12" s="50" t="str">
        <f>'Rekapitulace stavby'!AN8</f>
        <v>4. 10. 2021</v>
      </c>
      <c r="K12" s="32"/>
      <c r="L12" s="9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21.75" customHeight="1" x14ac:dyDescent="0.2">
      <c r="A13" s="32"/>
      <c r="B13" s="33"/>
      <c r="C13" s="32"/>
      <c r="D13" s="23" t="s">
        <v>27</v>
      </c>
      <c r="E13" s="32"/>
      <c r="F13" s="28" t="s">
        <v>28</v>
      </c>
      <c r="G13" s="32"/>
      <c r="H13" s="32"/>
      <c r="I13" s="23" t="s">
        <v>29</v>
      </c>
      <c r="J13" s="28" t="s">
        <v>30</v>
      </c>
      <c r="K13" s="32"/>
      <c r="L13" s="9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6" t="s">
        <v>31</v>
      </c>
      <c r="E14" s="32"/>
      <c r="F14" s="32"/>
      <c r="G14" s="32"/>
      <c r="H14" s="32"/>
      <c r="I14" s="26" t="s">
        <v>32</v>
      </c>
      <c r="J14" s="24" t="s">
        <v>33</v>
      </c>
      <c r="K14" s="32"/>
      <c r="L14" s="9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32"/>
      <c r="B15" s="33"/>
      <c r="C15" s="32"/>
      <c r="D15" s="32"/>
      <c r="E15" s="24" t="s">
        <v>34</v>
      </c>
      <c r="F15" s="32"/>
      <c r="G15" s="32"/>
      <c r="H15" s="32"/>
      <c r="I15" s="26" t="s">
        <v>35</v>
      </c>
      <c r="J15" s="24" t="s">
        <v>36</v>
      </c>
      <c r="K15" s="32"/>
      <c r="L15" s="9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9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6" t="s">
        <v>37</v>
      </c>
      <c r="E17" s="32"/>
      <c r="F17" s="32"/>
      <c r="G17" s="32"/>
      <c r="H17" s="32"/>
      <c r="I17" s="26" t="s">
        <v>32</v>
      </c>
      <c r="J17" s="27" t="str">
        <f>'Rekapitulace stavby'!AN13</f>
        <v>Vyplň údaj</v>
      </c>
      <c r="K17" s="32"/>
      <c r="L17" s="9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31" t="str">
        <f>'Rekapitulace stavby'!E14</f>
        <v>Vyplň údaj</v>
      </c>
      <c r="F18" s="213"/>
      <c r="G18" s="213"/>
      <c r="H18" s="213"/>
      <c r="I18" s="26" t="s">
        <v>35</v>
      </c>
      <c r="J18" s="27" t="str">
        <f>'Rekapitulace stavby'!AN14</f>
        <v>Vyplň údaj</v>
      </c>
      <c r="K18" s="32"/>
      <c r="L18" s="9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9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6" t="s">
        <v>39</v>
      </c>
      <c r="E20" s="32"/>
      <c r="F20" s="32"/>
      <c r="G20" s="32"/>
      <c r="H20" s="32"/>
      <c r="I20" s="26" t="s">
        <v>32</v>
      </c>
      <c r="J20" s="24" t="s">
        <v>40</v>
      </c>
      <c r="K20" s="32"/>
      <c r="L20" s="9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4" t="s">
        <v>41</v>
      </c>
      <c r="F21" s="32"/>
      <c r="G21" s="32"/>
      <c r="H21" s="32"/>
      <c r="I21" s="26" t="s">
        <v>35</v>
      </c>
      <c r="J21" s="24" t="s">
        <v>42</v>
      </c>
      <c r="K21" s="32"/>
      <c r="L21" s="9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9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6" t="s">
        <v>44</v>
      </c>
      <c r="E23" s="32"/>
      <c r="F23" s="32"/>
      <c r="G23" s="32"/>
      <c r="H23" s="32"/>
      <c r="I23" s="26" t="s">
        <v>32</v>
      </c>
      <c r="J23" s="24" t="str">
        <f>IF('Rekapitulace stavby'!AN19="","",'Rekapitulace stavby'!AN19)</f>
        <v/>
      </c>
      <c r="K23" s="32"/>
      <c r="L23" s="9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4" t="str">
        <f>IF('Rekapitulace stavby'!E20="","",'Rekapitulace stavby'!E20)</f>
        <v xml:space="preserve"> </v>
      </c>
      <c r="F24" s="32"/>
      <c r="G24" s="32"/>
      <c r="H24" s="32"/>
      <c r="I24" s="26" t="s">
        <v>35</v>
      </c>
      <c r="J24" s="24" t="str">
        <f>IF('Rekapitulace stavby'!AN20="","",'Rekapitulace stavby'!AN20)</f>
        <v/>
      </c>
      <c r="K24" s="32"/>
      <c r="L24" s="9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9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6" t="s">
        <v>46</v>
      </c>
      <c r="E26" s="32"/>
      <c r="F26" s="32"/>
      <c r="G26" s="32"/>
      <c r="H26" s="32"/>
      <c r="I26" s="32"/>
      <c r="J26" s="32"/>
      <c r="K26" s="32"/>
      <c r="L26" s="9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4"/>
      <c r="B27" s="95"/>
      <c r="C27" s="94"/>
      <c r="D27" s="94"/>
      <c r="E27" s="217" t="s">
        <v>3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9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x14ac:dyDescent="0.2">
      <c r="A29" s="32"/>
      <c r="B29" s="33"/>
      <c r="C29" s="32"/>
      <c r="D29" s="61"/>
      <c r="E29" s="61"/>
      <c r="F29" s="61"/>
      <c r="G29" s="61"/>
      <c r="H29" s="61"/>
      <c r="I29" s="61"/>
      <c r="J29" s="61"/>
      <c r="K29" s="61"/>
      <c r="L29" s="9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32"/>
      <c r="B30" s="33"/>
      <c r="C30" s="32"/>
      <c r="D30" s="97" t="s">
        <v>48</v>
      </c>
      <c r="E30" s="32"/>
      <c r="F30" s="32"/>
      <c r="G30" s="32"/>
      <c r="H30" s="32"/>
      <c r="I30" s="32"/>
      <c r="J30" s="66">
        <f>ROUND(J86, 2)</f>
        <v>0</v>
      </c>
      <c r="K30" s="32"/>
      <c r="L30" s="9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9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x14ac:dyDescent="0.2">
      <c r="A32" s="32"/>
      <c r="B32" s="33"/>
      <c r="C32" s="32"/>
      <c r="D32" s="32"/>
      <c r="E32" s="32"/>
      <c r="F32" s="36" t="s">
        <v>50</v>
      </c>
      <c r="G32" s="32"/>
      <c r="H32" s="32"/>
      <c r="I32" s="36" t="s">
        <v>49</v>
      </c>
      <c r="J32" s="36" t="s">
        <v>51</v>
      </c>
      <c r="K32" s="32"/>
      <c r="L32" s="9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x14ac:dyDescent="0.2">
      <c r="A33" s="32"/>
      <c r="B33" s="33"/>
      <c r="C33" s="32"/>
      <c r="D33" s="98" t="s">
        <v>52</v>
      </c>
      <c r="E33" s="26" t="s">
        <v>53</v>
      </c>
      <c r="F33" s="99">
        <f>ROUND((SUM(BE86:BE609)),  2)</f>
        <v>0</v>
      </c>
      <c r="G33" s="32"/>
      <c r="H33" s="32"/>
      <c r="I33" s="100">
        <v>0.21</v>
      </c>
      <c r="J33" s="99">
        <f>ROUND(((SUM(BE86:BE609))*I33),  2)</f>
        <v>0</v>
      </c>
      <c r="K33" s="32"/>
      <c r="L33" s="9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26" t="s">
        <v>54</v>
      </c>
      <c r="F34" s="99">
        <f>ROUND((SUM(BF86:BF609)),  2)</f>
        <v>0</v>
      </c>
      <c r="G34" s="32"/>
      <c r="H34" s="32"/>
      <c r="I34" s="100">
        <v>0.15</v>
      </c>
      <c r="J34" s="99">
        <f>ROUND(((SUM(BF86:BF609))*I34),  2)</f>
        <v>0</v>
      </c>
      <c r="K34" s="32"/>
      <c r="L34" s="9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 x14ac:dyDescent="0.2">
      <c r="A35" s="32"/>
      <c r="B35" s="33"/>
      <c r="C35" s="32"/>
      <c r="D35" s="32"/>
      <c r="E35" s="26" t="s">
        <v>55</v>
      </c>
      <c r="F35" s="99">
        <f>ROUND((SUM(BG86:BG609)),  2)</f>
        <v>0</v>
      </c>
      <c r="G35" s="32"/>
      <c r="H35" s="32"/>
      <c r="I35" s="100">
        <v>0.21</v>
      </c>
      <c r="J35" s="99">
        <f>0</f>
        <v>0</v>
      </c>
      <c r="K35" s="32"/>
      <c r="L35" s="9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 x14ac:dyDescent="0.2">
      <c r="A36" s="32"/>
      <c r="B36" s="33"/>
      <c r="C36" s="32"/>
      <c r="D36" s="32"/>
      <c r="E36" s="26" t="s">
        <v>56</v>
      </c>
      <c r="F36" s="99">
        <f>ROUND((SUM(BH86:BH609)),  2)</f>
        <v>0</v>
      </c>
      <c r="G36" s="32"/>
      <c r="H36" s="32"/>
      <c r="I36" s="100">
        <v>0.15</v>
      </c>
      <c r="J36" s="99">
        <f>0</f>
        <v>0</v>
      </c>
      <c r="K36" s="32"/>
      <c r="L36" s="9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6" t="s">
        <v>57</v>
      </c>
      <c r="F37" s="99">
        <f>ROUND((SUM(BI86:BI609)),  2)</f>
        <v>0</v>
      </c>
      <c r="G37" s="32"/>
      <c r="H37" s="32"/>
      <c r="I37" s="100">
        <v>0</v>
      </c>
      <c r="J37" s="99">
        <f>0</f>
        <v>0</v>
      </c>
      <c r="K37" s="32"/>
      <c r="L37" s="9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9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32"/>
      <c r="B39" s="33"/>
      <c r="C39" s="101"/>
      <c r="D39" s="102" t="s">
        <v>58</v>
      </c>
      <c r="E39" s="55"/>
      <c r="F39" s="55"/>
      <c r="G39" s="103" t="s">
        <v>59</v>
      </c>
      <c r="H39" s="104" t="s">
        <v>60</v>
      </c>
      <c r="I39" s="55"/>
      <c r="J39" s="105">
        <f>SUM(J30:J37)</f>
        <v>0</v>
      </c>
      <c r="K39" s="106"/>
      <c r="L39" s="9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x14ac:dyDescent="0.2">
      <c r="A40" s="3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9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hidden="1" customHeight="1" x14ac:dyDescent="0.2">
      <c r="A44" s="32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93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hidden="1" customHeight="1" x14ac:dyDescent="0.2">
      <c r="A45" s="32"/>
      <c r="B45" s="33"/>
      <c r="C45" s="20" t="s">
        <v>130</v>
      </c>
      <c r="D45" s="32"/>
      <c r="E45" s="32"/>
      <c r="F45" s="32"/>
      <c r="G45" s="32"/>
      <c r="H45" s="32"/>
      <c r="I45" s="32"/>
      <c r="J45" s="32"/>
      <c r="K45" s="32"/>
      <c r="L45" s="93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hidden="1" customHeight="1" x14ac:dyDescent="0.2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9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hidden="1" customHeight="1" x14ac:dyDescent="0.2">
      <c r="A47" s="32"/>
      <c r="B47" s="33"/>
      <c r="C47" s="26" t="s">
        <v>17</v>
      </c>
      <c r="D47" s="32"/>
      <c r="E47" s="32"/>
      <c r="F47" s="32"/>
      <c r="G47" s="32"/>
      <c r="H47" s="32"/>
      <c r="I47" s="32"/>
      <c r="J47" s="32"/>
      <c r="K47" s="32"/>
      <c r="L47" s="93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26.25" hidden="1" customHeight="1" x14ac:dyDescent="0.2">
      <c r="A48" s="32"/>
      <c r="B48" s="33"/>
      <c r="C48" s="32"/>
      <c r="D48" s="32"/>
      <c r="E48" s="229" t="str">
        <f>E7</f>
        <v>Nový Bydžov - rekonstrukce ul. Metličanská II. a III. etapa A (vlevo ve směru staničení)</v>
      </c>
      <c r="F48" s="230"/>
      <c r="G48" s="230"/>
      <c r="H48" s="230"/>
      <c r="I48" s="32"/>
      <c r="J48" s="32"/>
      <c r="K48" s="32"/>
      <c r="L48" s="9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47" s="2" customFormat="1" ht="12" hidden="1" customHeight="1" x14ac:dyDescent="0.2">
      <c r="A49" s="32"/>
      <c r="B49" s="33"/>
      <c r="C49" s="26" t="s">
        <v>126</v>
      </c>
      <c r="D49" s="32"/>
      <c r="E49" s="32"/>
      <c r="F49" s="32"/>
      <c r="G49" s="32"/>
      <c r="H49" s="32"/>
      <c r="I49" s="32"/>
      <c r="J49" s="32"/>
      <c r="K49" s="32"/>
      <c r="L49" s="93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47" s="2" customFormat="1" ht="30" hidden="1" customHeight="1" x14ac:dyDescent="0.2">
      <c r="A50" s="32"/>
      <c r="B50" s="33"/>
      <c r="C50" s="32"/>
      <c r="D50" s="32"/>
      <c r="E50" s="223" t="str">
        <f>E9</f>
        <v>2021_27_04 - SO 101 Zpěvněné plochy - odvodnění - Uznatelné náklady</v>
      </c>
      <c r="F50" s="228"/>
      <c r="G50" s="228"/>
      <c r="H50" s="228"/>
      <c r="I50" s="32"/>
      <c r="J50" s="32"/>
      <c r="K50" s="32"/>
      <c r="L50" s="93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47" s="2" customFormat="1" ht="6.95" hidden="1" customHeight="1" x14ac:dyDescent="0.2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93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47" s="2" customFormat="1" ht="12" hidden="1" customHeight="1" x14ac:dyDescent="0.2">
      <c r="A52" s="32"/>
      <c r="B52" s="33"/>
      <c r="C52" s="26" t="s">
        <v>23</v>
      </c>
      <c r="D52" s="32"/>
      <c r="E52" s="32"/>
      <c r="F52" s="24" t="str">
        <f>F12</f>
        <v>Nový Bydžov</v>
      </c>
      <c r="G52" s="32"/>
      <c r="H52" s="32"/>
      <c r="I52" s="26" t="s">
        <v>25</v>
      </c>
      <c r="J52" s="50" t="str">
        <f>IF(J12="","",J12)</f>
        <v>4. 10. 2021</v>
      </c>
      <c r="K52" s="32"/>
      <c r="L52" s="93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47" s="2" customFormat="1" ht="6.95" hidden="1" customHeight="1" x14ac:dyDescent="0.2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93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47" s="2" customFormat="1" ht="15.2" hidden="1" customHeight="1" x14ac:dyDescent="0.2">
      <c r="A54" s="32"/>
      <c r="B54" s="33"/>
      <c r="C54" s="26" t="s">
        <v>31</v>
      </c>
      <c r="D54" s="32"/>
      <c r="E54" s="32"/>
      <c r="F54" s="24" t="str">
        <f>E15</f>
        <v>Město Nový Bydžov</v>
      </c>
      <c r="G54" s="32"/>
      <c r="H54" s="32"/>
      <c r="I54" s="26" t="s">
        <v>39</v>
      </c>
      <c r="J54" s="30" t="str">
        <f>E21</f>
        <v>VIAPROJEKT s.r.o.</v>
      </c>
      <c r="K54" s="32"/>
      <c r="L54" s="9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15.2" hidden="1" customHeight="1" x14ac:dyDescent="0.2">
      <c r="A55" s="32"/>
      <c r="B55" s="33"/>
      <c r="C55" s="26" t="s">
        <v>37</v>
      </c>
      <c r="D55" s="32"/>
      <c r="E55" s="32"/>
      <c r="F55" s="24" t="str">
        <f>IF(E18="","",E18)</f>
        <v>Vyplň údaj</v>
      </c>
      <c r="G55" s="32"/>
      <c r="H55" s="32"/>
      <c r="I55" s="26" t="s">
        <v>44</v>
      </c>
      <c r="J55" s="30" t="str">
        <f>E24</f>
        <v xml:space="preserve"> </v>
      </c>
      <c r="K55" s="32"/>
      <c r="L55" s="93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47" s="2" customFormat="1" ht="10.35" hidden="1" customHeight="1" x14ac:dyDescent="0.2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93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47" s="2" customFormat="1" ht="29.25" hidden="1" customHeight="1" x14ac:dyDescent="0.2">
      <c r="A57" s="32"/>
      <c r="B57" s="33"/>
      <c r="C57" s="107" t="s">
        <v>131</v>
      </c>
      <c r="D57" s="101"/>
      <c r="E57" s="101"/>
      <c r="F57" s="101"/>
      <c r="G57" s="101"/>
      <c r="H57" s="101"/>
      <c r="I57" s="101"/>
      <c r="J57" s="108" t="s">
        <v>132</v>
      </c>
      <c r="K57" s="101"/>
      <c r="L57" s="9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47" s="2" customFormat="1" ht="10.35" hidden="1" customHeight="1" x14ac:dyDescent="0.2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93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hidden="1" customHeight="1" x14ac:dyDescent="0.2">
      <c r="A59" s="32"/>
      <c r="B59" s="33"/>
      <c r="C59" s="109" t="s">
        <v>80</v>
      </c>
      <c r="D59" s="32"/>
      <c r="E59" s="32"/>
      <c r="F59" s="32"/>
      <c r="G59" s="32"/>
      <c r="H59" s="32"/>
      <c r="I59" s="32"/>
      <c r="J59" s="66">
        <f>J86</f>
        <v>0</v>
      </c>
      <c r="K59" s="32"/>
      <c r="L59" s="93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6" t="s">
        <v>133</v>
      </c>
    </row>
    <row r="60" spans="1:47" s="9" customFormat="1" ht="24.95" hidden="1" customHeight="1" x14ac:dyDescent="0.2">
      <c r="B60" s="110"/>
      <c r="D60" s="111" t="s">
        <v>134</v>
      </c>
      <c r="E60" s="112"/>
      <c r="F60" s="112"/>
      <c r="G60" s="112"/>
      <c r="H60" s="112"/>
      <c r="I60" s="112"/>
      <c r="J60" s="113">
        <f>J87</f>
        <v>0</v>
      </c>
      <c r="L60" s="110"/>
    </row>
    <row r="61" spans="1:47" s="10" customFormat="1" ht="19.899999999999999" hidden="1" customHeight="1" x14ac:dyDescent="0.2">
      <c r="B61" s="114"/>
      <c r="D61" s="115" t="s">
        <v>135</v>
      </c>
      <c r="E61" s="116"/>
      <c r="F61" s="116"/>
      <c r="G61" s="116"/>
      <c r="H61" s="116"/>
      <c r="I61" s="116"/>
      <c r="J61" s="117">
        <f>J88</f>
        <v>0</v>
      </c>
      <c r="L61" s="114"/>
    </row>
    <row r="62" spans="1:47" s="10" customFormat="1" ht="19.899999999999999" hidden="1" customHeight="1" x14ac:dyDescent="0.2">
      <c r="B62" s="114"/>
      <c r="D62" s="115" t="s">
        <v>339</v>
      </c>
      <c r="E62" s="116"/>
      <c r="F62" s="116"/>
      <c r="G62" s="116"/>
      <c r="H62" s="116"/>
      <c r="I62" s="116"/>
      <c r="J62" s="117">
        <f>J272</f>
        <v>0</v>
      </c>
      <c r="L62" s="114"/>
    </row>
    <row r="63" spans="1:47" s="10" customFormat="1" ht="19.899999999999999" hidden="1" customHeight="1" x14ac:dyDescent="0.2">
      <c r="B63" s="114"/>
      <c r="D63" s="115" t="s">
        <v>1179</v>
      </c>
      <c r="E63" s="116"/>
      <c r="F63" s="116"/>
      <c r="G63" s="116"/>
      <c r="H63" s="116"/>
      <c r="I63" s="116"/>
      <c r="J63" s="117">
        <f>J292</f>
        <v>0</v>
      </c>
      <c r="L63" s="114"/>
    </row>
    <row r="64" spans="1:47" s="10" customFormat="1" ht="19.899999999999999" hidden="1" customHeight="1" x14ac:dyDescent="0.2">
      <c r="B64" s="114"/>
      <c r="D64" s="115" t="s">
        <v>341</v>
      </c>
      <c r="E64" s="116"/>
      <c r="F64" s="116"/>
      <c r="G64" s="116"/>
      <c r="H64" s="116"/>
      <c r="I64" s="116"/>
      <c r="J64" s="117">
        <f>J322</f>
        <v>0</v>
      </c>
      <c r="L64" s="114"/>
    </row>
    <row r="65" spans="1:31" s="10" customFormat="1" ht="19.899999999999999" hidden="1" customHeight="1" x14ac:dyDescent="0.2">
      <c r="B65" s="114"/>
      <c r="D65" s="115" t="s">
        <v>136</v>
      </c>
      <c r="E65" s="116"/>
      <c r="F65" s="116"/>
      <c r="G65" s="116"/>
      <c r="H65" s="116"/>
      <c r="I65" s="116"/>
      <c r="J65" s="117">
        <f>J588</f>
        <v>0</v>
      </c>
      <c r="L65" s="114"/>
    </row>
    <row r="66" spans="1:31" s="10" customFormat="1" ht="19.899999999999999" hidden="1" customHeight="1" x14ac:dyDescent="0.2">
      <c r="B66" s="114"/>
      <c r="D66" s="115" t="s">
        <v>343</v>
      </c>
      <c r="E66" s="116"/>
      <c r="F66" s="116"/>
      <c r="G66" s="116"/>
      <c r="H66" s="116"/>
      <c r="I66" s="116"/>
      <c r="J66" s="117">
        <f>J605</f>
        <v>0</v>
      </c>
      <c r="L66" s="114"/>
    </row>
    <row r="67" spans="1:31" s="2" customFormat="1" ht="21.75" hidden="1" customHeight="1" x14ac:dyDescent="0.2">
      <c r="A67" s="32"/>
      <c r="B67" s="33"/>
      <c r="C67" s="32"/>
      <c r="D67" s="32"/>
      <c r="E67" s="32"/>
      <c r="F67" s="32"/>
      <c r="G67" s="32"/>
      <c r="H67" s="32"/>
      <c r="I67" s="32"/>
      <c r="J67" s="32"/>
      <c r="K67" s="32"/>
      <c r="L67" s="93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6.95" hidden="1" customHeight="1" x14ac:dyDescent="0.2">
      <c r="A68" s="32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93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hidden="1" x14ac:dyDescent="0.2"/>
    <row r="70" spans="1:31" hidden="1" x14ac:dyDescent="0.2"/>
    <row r="71" spans="1:31" hidden="1" x14ac:dyDescent="0.2"/>
    <row r="72" spans="1:31" s="2" customFormat="1" ht="6.95" customHeight="1" x14ac:dyDescent="0.2">
      <c r="A72" s="32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93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24.95" customHeight="1" x14ac:dyDescent="0.2">
      <c r="A73" s="32"/>
      <c r="B73" s="33"/>
      <c r="C73" s="20" t="s">
        <v>137</v>
      </c>
      <c r="D73" s="32"/>
      <c r="E73" s="32"/>
      <c r="F73" s="32"/>
      <c r="G73" s="32"/>
      <c r="H73" s="32"/>
      <c r="I73" s="32"/>
      <c r="J73" s="32"/>
      <c r="K73" s="32"/>
      <c r="L73" s="93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 x14ac:dyDescent="0.2">
      <c r="A74" s="32"/>
      <c r="B74" s="33"/>
      <c r="C74" s="32"/>
      <c r="D74" s="32"/>
      <c r="E74" s="32"/>
      <c r="F74" s="32"/>
      <c r="G74" s="32"/>
      <c r="H74" s="32"/>
      <c r="I74" s="32"/>
      <c r="J74" s="32"/>
      <c r="K74" s="32"/>
      <c r="L74" s="93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 x14ac:dyDescent="0.2">
      <c r="A75" s="32"/>
      <c r="B75" s="33"/>
      <c r="C75" s="26" t="s">
        <v>17</v>
      </c>
      <c r="D75" s="32"/>
      <c r="E75" s="32"/>
      <c r="F75" s="32"/>
      <c r="G75" s="32"/>
      <c r="H75" s="32"/>
      <c r="I75" s="32"/>
      <c r="J75" s="32"/>
      <c r="K75" s="32"/>
      <c r="L75" s="93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26.25" customHeight="1" x14ac:dyDescent="0.2">
      <c r="A76" s="32"/>
      <c r="B76" s="33"/>
      <c r="C76" s="32"/>
      <c r="D76" s="32"/>
      <c r="E76" s="229" t="str">
        <f>E7</f>
        <v>Nový Bydžov - rekonstrukce ul. Metličanská II. a III. etapa A (vlevo ve směru staničení)</v>
      </c>
      <c r="F76" s="230"/>
      <c r="G76" s="230"/>
      <c r="H76" s="230"/>
      <c r="I76" s="32"/>
      <c r="J76" s="32"/>
      <c r="K76" s="32"/>
      <c r="L76" s="9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2" customHeight="1" x14ac:dyDescent="0.2">
      <c r="A77" s="32"/>
      <c r="B77" s="33"/>
      <c r="C77" s="26" t="s">
        <v>126</v>
      </c>
      <c r="D77" s="32"/>
      <c r="E77" s="32"/>
      <c r="F77" s="32"/>
      <c r="G77" s="32"/>
      <c r="H77" s="32"/>
      <c r="I77" s="32"/>
      <c r="J77" s="32"/>
      <c r="K77" s="32"/>
      <c r="L77" s="9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30" customHeight="1" x14ac:dyDescent="0.2">
      <c r="A78" s="32"/>
      <c r="B78" s="33"/>
      <c r="C78" s="32"/>
      <c r="D78" s="32"/>
      <c r="E78" s="223" t="str">
        <f>E9</f>
        <v>2021_27_04 - SO 101 Zpěvněné plochy - odvodnění - Uznatelné náklady</v>
      </c>
      <c r="F78" s="228"/>
      <c r="G78" s="228"/>
      <c r="H78" s="228"/>
      <c r="I78" s="32"/>
      <c r="J78" s="32"/>
      <c r="K78" s="32"/>
      <c r="L78" s="93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6.95" customHeight="1" x14ac:dyDescent="0.2">
      <c r="A79" s="32"/>
      <c r="B79" s="33"/>
      <c r="C79" s="32"/>
      <c r="D79" s="32"/>
      <c r="E79" s="32"/>
      <c r="F79" s="32"/>
      <c r="G79" s="32"/>
      <c r="H79" s="32"/>
      <c r="I79" s="32"/>
      <c r="J79" s="32"/>
      <c r="K79" s="32"/>
      <c r="L79" s="93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2" customHeight="1" x14ac:dyDescent="0.2">
      <c r="A80" s="32"/>
      <c r="B80" s="33"/>
      <c r="C80" s="26" t="s">
        <v>23</v>
      </c>
      <c r="D80" s="32"/>
      <c r="E80" s="32"/>
      <c r="F80" s="24" t="str">
        <f>F12</f>
        <v>Nový Bydžov</v>
      </c>
      <c r="G80" s="32"/>
      <c r="H80" s="32"/>
      <c r="I80" s="26" t="s">
        <v>25</v>
      </c>
      <c r="J80" s="50" t="str">
        <f>IF(J12="","",J12)</f>
        <v>4. 10. 2021</v>
      </c>
      <c r="K80" s="32"/>
      <c r="L80" s="93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65" s="2" customFormat="1" ht="6.95" customHeight="1" x14ac:dyDescent="0.2">
      <c r="A81" s="32"/>
      <c r="B81" s="33"/>
      <c r="C81" s="32"/>
      <c r="D81" s="32"/>
      <c r="E81" s="32"/>
      <c r="F81" s="32"/>
      <c r="G81" s="32"/>
      <c r="H81" s="32"/>
      <c r="I81" s="32"/>
      <c r="J81" s="32"/>
      <c r="K81" s="32"/>
      <c r="L81" s="9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65" s="2" customFormat="1" ht="15.2" customHeight="1" x14ac:dyDescent="0.2">
      <c r="A82" s="32"/>
      <c r="B82" s="33"/>
      <c r="C82" s="26" t="s">
        <v>31</v>
      </c>
      <c r="D82" s="32"/>
      <c r="E82" s="32"/>
      <c r="F82" s="24" t="str">
        <f>E15</f>
        <v>Město Nový Bydžov</v>
      </c>
      <c r="G82" s="32"/>
      <c r="H82" s="32"/>
      <c r="I82" s="26" t="s">
        <v>39</v>
      </c>
      <c r="J82" s="30" t="str">
        <f>E21</f>
        <v>VIAPROJEKT s.r.o.</v>
      </c>
      <c r="K82" s="32"/>
      <c r="L82" s="9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65" s="2" customFormat="1" ht="15.2" customHeight="1" x14ac:dyDescent="0.2">
      <c r="A83" s="32"/>
      <c r="B83" s="33"/>
      <c r="C83" s="26" t="s">
        <v>37</v>
      </c>
      <c r="D83" s="32"/>
      <c r="E83" s="32"/>
      <c r="F83" s="24" t="str">
        <f>IF(E18="","",E18)</f>
        <v>Vyplň údaj</v>
      </c>
      <c r="G83" s="32"/>
      <c r="H83" s="32"/>
      <c r="I83" s="26" t="s">
        <v>44</v>
      </c>
      <c r="J83" s="30" t="str">
        <f>E24</f>
        <v xml:space="preserve"> </v>
      </c>
      <c r="K83" s="32"/>
      <c r="L83" s="9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65" s="2" customFormat="1" ht="10.35" customHeight="1" x14ac:dyDescent="0.2">
      <c r="A84" s="32"/>
      <c r="B84" s="33"/>
      <c r="C84" s="32"/>
      <c r="D84" s="32"/>
      <c r="E84" s="32"/>
      <c r="F84" s="32"/>
      <c r="G84" s="32"/>
      <c r="H84" s="32"/>
      <c r="I84" s="32"/>
      <c r="J84" s="32"/>
      <c r="K84" s="32"/>
      <c r="L84" s="9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65" s="11" customFormat="1" ht="29.25" customHeight="1" x14ac:dyDescent="0.2">
      <c r="A85" s="118"/>
      <c r="B85" s="119"/>
      <c r="C85" s="120" t="s">
        <v>138</v>
      </c>
      <c r="D85" s="121" t="s">
        <v>67</v>
      </c>
      <c r="E85" s="121" t="s">
        <v>63</v>
      </c>
      <c r="F85" s="121" t="s">
        <v>64</v>
      </c>
      <c r="G85" s="121" t="s">
        <v>139</v>
      </c>
      <c r="H85" s="121" t="s">
        <v>140</v>
      </c>
      <c r="I85" s="121" t="s">
        <v>141</v>
      </c>
      <c r="J85" s="122" t="s">
        <v>132</v>
      </c>
      <c r="K85" s="123" t="s">
        <v>142</v>
      </c>
      <c r="L85" s="124"/>
      <c r="M85" s="57" t="s">
        <v>3</v>
      </c>
      <c r="N85" s="58" t="s">
        <v>52</v>
      </c>
      <c r="O85" s="58" t="s">
        <v>143</v>
      </c>
      <c r="P85" s="58" t="s">
        <v>144</v>
      </c>
      <c r="Q85" s="58" t="s">
        <v>145</v>
      </c>
      <c r="R85" s="58" t="s">
        <v>146</v>
      </c>
      <c r="S85" s="58" t="s">
        <v>147</v>
      </c>
      <c r="T85" s="59" t="s">
        <v>148</v>
      </c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</row>
    <row r="86" spans="1:65" s="2" customFormat="1" ht="22.9" customHeight="1" x14ac:dyDescent="0.25">
      <c r="A86" s="32"/>
      <c r="B86" s="33"/>
      <c r="C86" s="64" t="s">
        <v>149</v>
      </c>
      <c r="D86" s="32"/>
      <c r="E86" s="32"/>
      <c r="F86" s="32"/>
      <c r="G86" s="32"/>
      <c r="H86" s="32"/>
      <c r="I86" s="32"/>
      <c r="J86" s="125">
        <f>BK86</f>
        <v>0</v>
      </c>
      <c r="K86" s="32"/>
      <c r="L86" s="33"/>
      <c r="M86" s="60"/>
      <c r="N86" s="51"/>
      <c r="O86" s="61"/>
      <c r="P86" s="126">
        <f>P87</f>
        <v>0</v>
      </c>
      <c r="Q86" s="61"/>
      <c r="R86" s="126">
        <f>R87</f>
        <v>39.802943800000008</v>
      </c>
      <c r="S86" s="61"/>
      <c r="T86" s="127">
        <f>T87</f>
        <v>1.5526399999999998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T86" s="16" t="s">
        <v>81</v>
      </c>
      <c r="AU86" s="16" t="s">
        <v>133</v>
      </c>
      <c r="BK86" s="128">
        <f>BK87</f>
        <v>0</v>
      </c>
    </row>
    <row r="87" spans="1:65" s="12" customFormat="1" ht="25.9" customHeight="1" x14ac:dyDescent="0.2">
      <c r="B87" s="129"/>
      <c r="D87" s="130" t="s">
        <v>81</v>
      </c>
      <c r="E87" s="131" t="s">
        <v>150</v>
      </c>
      <c r="F87" s="131" t="s">
        <v>151</v>
      </c>
      <c r="I87" s="132"/>
      <c r="J87" s="133">
        <f>BK87</f>
        <v>0</v>
      </c>
      <c r="L87" s="129"/>
      <c r="M87" s="134"/>
      <c r="N87" s="135"/>
      <c r="O87" s="135"/>
      <c r="P87" s="136">
        <f>P88+P272+P292+P322+P588+P605</f>
        <v>0</v>
      </c>
      <c r="Q87" s="135"/>
      <c r="R87" s="136">
        <f>R88+R272+R292+R322+R588+R605</f>
        <v>39.802943800000008</v>
      </c>
      <c r="S87" s="135"/>
      <c r="T87" s="137">
        <f>T88+T272+T292+T322+T588+T605</f>
        <v>1.5526399999999998</v>
      </c>
      <c r="AR87" s="130" t="s">
        <v>89</v>
      </c>
      <c r="AT87" s="138" t="s">
        <v>81</v>
      </c>
      <c r="AU87" s="138" t="s">
        <v>82</v>
      </c>
      <c r="AY87" s="130" t="s">
        <v>152</v>
      </c>
      <c r="BK87" s="139">
        <f>BK88+BK272+BK292+BK322+BK588+BK605</f>
        <v>0</v>
      </c>
    </row>
    <row r="88" spans="1:65" s="12" customFormat="1" ht="22.9" customHeight="1" x14ac:dyDescent="0.2">
      <c r="B88" s="129"/>
      <c r="D88" s="130" t="s">
        <v>81</v>
      </c>
      <c r="E88" s="140" t="s">
        <v>89</v>
      </c>
      <c r="F88" s="140" t="s">
        <v>153</v>
      </c>
      <c r="I88" s="132"/>
      <c r="J88" s="141">
        <f>BK88</f>
        <v>0</v>
      </c>
      <c r="L88" s="129"/>
      <c r="M88" s="134"/>
      <c r="N88" s="135"/>
      <c r="O88" s="135"/>
      <c r="P88" s="136">
        <f>SUM(P89:P271)</f>
        <v>0</v>
      </c>
      <c r="Q88" s="135"/>
      <c r="R88" s="136">
        <f>SUM(R89:R271)</f>
        <v>22.576995</v>
      </c>
      <c r="S88" s="135"/>
      <c r="T88" s="137">
        <f>SUM(T89:T271)</f>
        <v>0</v>
      </c>
      <c r="AR88" s="130" t="s">
        <v>89</v>
      </c>
      <c r="AT88" s="138" t="s">
        <v>81</v>
      </c>
      <c r="AU88" s="138" t="s">
        <v>89</v>
      </c>
      <c r="AY88" s="130" t="s">
        <v>152</v>
      </c>
      <c r="BK88" s="139">
        <f>SUM(BK89:BK271)</f>
        <v>0</v>
      </c>
    </row>
    <row r="89" spans="1:65" s="2" customFormat="1" ht="90" customHeight="1" x14ac:dyDescent="0.2">
      <c r="A89" s="32"/>
      <c r="B89" s="142"/>
      <c r="C89" s="232" t="s">
        <v>89</v>
      </c>
      <c r="D89" s="232" t="s">
        <v>154</v>
      </c>
      <c r="E89" s="233" t="s">
        <v>1180</v>
      </c>
      <c r="F89" s="234" t="s">
        <v>1181</v>
      </c>
      <c r="G89" s="235" t="s">
        <v>230</v>
      </c>
      <c r="H89" s="236">
        <v>5.5</v>
      </c>
      <c r="I89" s="143"/>
      <c r="J89" s="144">
        <f>ROUND(I89*H89,2)</f>
        <v>0</v>
      </c>
      <c r="K89" s="145"/>
      <c r="L89" s="33"/>
      <c r="M89" s="146" t="s">
        <v>3</v>
      </c>
      <c r="N89" s="147" t="s">
        <v>53</v>
      </c>
      <c r="O89" s="53"/>
      <c r="P89" s="148">
        <f>O89*H89</f>
        <v>0</v>
      </c>
      <c r="Q89" s="148">
        <v>3.6900000000000002E-2</v>
      </c>
      <c r="R89" s="148">
        <f>Q89*H89</f>
        <v>0.20295000000000002</v>
      </c>
      <c r="S89" s="148">
        <v>0</v>
      </c>
      <c r="T89" s="149">
        <f>S89*H89</f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R89" s="150" t="s">
        <v>158</v>
      </c>
      <c r="AT89" s="150" t="s">
        <v>154</v>
      </c>
      <c r="AU89" s="150" t="s">
        <v>22</v>
      </c>
      <c r="AY89" s="16" t="s">
        <v>152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6" t="s">
        <v>89</v>
      </c>
      <c r="BK89" s="151">
        <f>ROUND(I89*H89,2)</f>
        <v>0</v>
      </c>
      <c r="BL89" s="16" t="s">
        <v>158</v>
      </c>
      <c r="BM89" s="150" t="s">
        <v>1182</v>
      </c>
    </row>
    <row r="90" spans="1:65" s="2" customFormat="1" x14ac:dyDescent="0.2">
      <c r="A90" s="32"/>
      <c r="B90" s="33"/>
      <c r="C90" s="237"/>
      <c r="D90" s="238" t="s">
        <v>160</v>
      </c>
      <c r="E90" s="237"/>
      <c r="F90" s="239" t="s">
        <v>1183</v>
      </c>
      <c r="G90" s="237"/>
      <c r="H90" s="237"/>
      <c r="I90" s="154"/>
      <c r="J90" s="32"/>
      <c r="K90" s="32"/>
      <c r="L90" s="33"/>
      <c r="M90" s="155"/>
      <c r="N90" s="156"/>
      <c r="O90" s="53"/>
      <c r="P90" s="53"/>
      <c r="Q90" s="53"/>
      <c r="R90" s="53"/>
      <c r="S90" s="53"/>
      <c r="T90" s="54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T90" s="16" t="s">
        <v>160</v>
      </c>
      <c r="AU90" s="16" t="s">
        <v>22</v>
      </c>
    </row>
    <row r="91" spans="1:65" s="13" customFormat="1" x14ac:dyDescent="0.2">
      <c r="B91" s="157"/>
      <c r="C91" s="242"/>
      <c r="D91" s="240" t="s">
        <v>164</v>
      </c>
      <c r="E91" s="243" t="s">
        <v>3</v>
      </c>
      <c r="F91" s="244" t="s">
        <v>1184</v>
      </c>
      <c r="G91" s="242"/>
      <c r="H91" s="245">
        <v>5.5</v>
      </c>
      <c r="I91" s="159"/>
      <c r="L91" s="157"/>
      <c r="M91" s="160"/>
      <c r="N91" s="161"/>
      <c r="O91" s="161"/>
      <c r="P91" s="161"/>
      <c r="Q91" s="161"/>
      <c r="R91" s="161"/>
      <c r="S91" s="161"/>
      <c r="T91" s="162"/>
      <c r="AT91" s="158" t="s">
        <v>164</v>
      </c>
      <c r="AU91" s="158" t="s">
        <v>22</v>
      </c>
      <c r="AV91" s="13" t="s">
        <v>22</v>
      </c>
      <c r="AW91" s="13" t="s">
        <v>43</v>
      </c>
      <c r="AX91" s="13" t="s">
        <v>82</v>
      </c>
      <c r="AY91" s="158" t="s">
        <v>152</v>
      </c>
    </row>
    <row r="92" spans="1:65" s="14" customFormat="1" x14ac:dyDescent="0.2">
      <c r="B92" s="163"/>
      <c r="C92" s="246"/>
      <c r="D92" s="240" t="s">
        <v>164</v>
      </c>
      <c r="E92" s="247" t="s">
        <v>3</v>
      </c>
      <c r="F92" s="248" t="s">
        <v>166</v>
      </c>
      <c r="G92" s="246"/>
      <c r="H92" s="249">
        <v>5.5</v>
      </c>
      <c r="I92" s="165"/>
      <c r="L92" s="163"/>
      <c r="M92" s="166"/>
      <c r="N92" s="167"/>
      <c r="O92" s="167"/>
      <c r="P92" s="167"/>
      <c r="Q92" s="167"/>
      <c r="R92" s="167"/>
      <c r="S92" s="167"/>
      <c r="T92" s="168"/>
      <c r="AT92" s="164" t="s">
        <v>164</v>
      </c>
      <c r="AU92" s="164" t="s">
        <v>22</v>
      </c>
      <c r="AV92" s="14" t="s">
        <v>158</v>
      </c>
      <c r="AW92" s="14" t="s">
        <v>43</v>
      </c>
      <c r="AX92" s="14" t="s">
        <v>89</v>
      </c>
      <c r="AY92" s="164" t="s">
        <v>152</v>
      </c>
    </row>
    <row r="93" spans="1:65" s="2" customFormat="1" ht="101.25" customHeight="1" x14ac:dyDescent="0.2">
      <c r="A93" s="32"/>
      <c r="B93" s="142"/>
      <c r="C93" s="232" t="s">
        <v>22</v>
      </c>
      <c r="D93" s="232" t="s">
        <v>154</v>
      </c>
      <c r="E93" s="233" t="s">
        <v>1185</v>
      </c>
      <c r="F93" s="234" t="s">
        <v>1186</v>
      </c>
      <c r="G93" s="235" t="s">
        <v>230</v>
      </c>
      <c r="H93" s="236">
        <v>1.1000000000000001</v>
      </c>
      <c r="I93" s="143"/>
      <c r="J93" s="144">
        <f>ROUND(I93*H93,2)</f>
        <v>0</v>
      </c>
      <c r="K93" s="145"/>
      <c r="L93" s="33"/>
      <c r="M93" s="146" t="s">
        <v>3</v>
      </c>
      <c r="N93" s="147" t="s">
        <v>53</v>
      </c>
      <c r="O93" s="53"/>
      <c r="P93" s="148">
        <f>O93*H93</f>
        <v>0</v>
      </c>
      <c r="Q93" s="148">
        <v>1.269E-2</v>
      </c>
      <c r="R93" s="148">
        <f>Q93*H93</f>
        <v>1.3959000000000001E-2</v>
      </c>
      <c r="S93" s="148">
        <v>0</v>
      </c>
      <c r="T93" s="149">
        <f>S93*H93</f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50" t="s">
        <v>158</v>
      </c>
      <c r="AT93" s="150" t="s">
        <v>154</v>
      </c>
      <c r="AU93" s="150" t="s">
        <v>22</v>
      </c>
      <c r="AY93" s="16" t="s">
        <v>152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6" t="s">
        <v>89</v>
      </c>
      <c r="BK93" s="151">
        <f>ROUND(I93*H93,2)</f>
        <v>0</v>
      </c>
      <c r="BL93" s="16" t="s">
        <v>158</v>
      </c>
      <c r="BM93" s="150" t="s">
        <v>1187</v>
      </c>
    </row>
    <row r="94" spans="1:65" s="2" customFormat="1" x14ac:dyDescent="0.2">
      <c r="A94" s="32"/>
      <c r="B94" s="33"/>
      <c r="C94" s="237"/>
      <c r="D94" s="238" t="s">
        <v>160</v>
      </c>
      <c r="E94" s="237"/>
      <c r="F94" s="239" t="s">
        <v>1188</v>
      </c>
      <c r="G94" s="237"/>
      <c r="H94" s="237"/>
      <c r="I94" s="154"/>
      <c r="J94" s="32"/>
      <c r="K94" s="32"/>
      <c r="L94" s="33"/>
      <c r="M94" s="155"/>
      <c r="N94" s="156"/>
      <c r="O94" s="53"/>
      <c r="P94" s="53"/>
      <c r="Q94" s="53"/>
      <c r="R94" s="53"/>
      <c r="S94" s="53"/>
      <c r="T94" s="54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6" t="s">
        <v>160</v>
      </c>
      <c r="AU94" s="16" t="s">
        <v>22</v>
      </c>
    </row>
    <row r="95" spans="1:65" s="13" customFormat="1" x14ac:dyDescent="0.2">
      <c r="B95" s="157"/>
      <c r="C95" s="242"/>
      <c r="D95" s="240" t="s">
        <v>164</v>
      </c>
      <c r="E95" s="243" t="s">
        <v>3</v>
      </c>
      <c r="F95" s="244" t="s">
        <v>1189</v>
      </c>
      <c r="G95" s="242"/>
      <c r="H95" s="245">
        <v>1.1000000000000001</v>
      </c>
      <c r="I95" s="159"/>
      <c r="L95" s="157"/>
      <c r="M95" s="160"/>
      <c r="N95" s="161"/>
      <c r="O95" s="161"/>
      <c r="P95" s="161"/>
      <c r="Q95" s="161"/>
      <c r="R95" s="161"/>
      <c r="S95" s="161"/>
      <c r="T95" s="162"/>
      <c r="AT95" s="158" t="s">
        <v>164</v>
      </c>
      <c r="AU95" s="158" t="s">
        <v>22</v>
      </c>
      <c r="AV95" s="13" t="s">
        <v>22</v>
      </c>
      <c r="AW95" s="13" t="s">
        <v>43</v>
      </c>
      <c r="AX95" s="13" t="s">
        <v>82</v>
      </c>
      <c r="AY95" s="158" t="s">
        <v>152</v>
      </c>
    </row>
    <row r="96" spans="1:65" s="14" customFormat="1" x14ac:dyDescent="0.2">
      <c r="B96" s="163"/>
      <c r="C96" s="246"/>
      <c r="D96" s="240" t="s">
        <v>164</v>
      </c>
      <c r="E96" s="247" t="s">
        <v>3</v>
      </c>
      <c r="F96" s="248" t="s">
        <v>166</v>
      </c>
      <c r="G96" s="246"/>
      <c r="H96" s="249">
        <v>1.1000000000000001</v>
      </c>
      <c r="I96" s="165"/>
      <c r="L96" s="163"/>
      <c r="M96" s="166"/>
      <c r="N96" s="167"/>
      <c r="O96" s="167"/>
      <c r="P96" s="167"/>
      <c r="Q96" s="167"/>
      <c r="R96" s="167"/>
      <c r="S96" s="167"/>
      <c r="T96" s="168"/>
      <c r="AT96" s="164" t="s">
        <v>164</v>
      </c>
      <c r="AU96" s="164" t="s">
        <v>22</v>
      </c>
      <c r="AV96" s="14" t="s">
        <v>158</v>
      </c>
      <c r="AW96" s="14" t="s">
        <v>43</v>
      </c>
      <c r="AX96" s="14" t="s">
        <v>89</v>
      </c>
      <c r="AY96" s="164" t="s">
        <v>152</v>
      </c>
    </row>
    <row r="97" spans="1:65" s="2" customFormat="1" ht="90" customHeight="1" x14ac:dyDescent="0.2">
      <c r="A97" s="32"/>
      <c r="B97" s="142"/>
      <c r="C97" s="232" t="s">
        <v>170</v>
      </c>
      <c r="D97" s="232" t="s">
        <v>154</v>
      </c>
      <c r="E97" s="233" t="s">
        <v>1190</v>
      </c>
      <c r="F97" s="234" t="s">
        <v>1191</v>
      </c>
      <c r="G97" s="235" t="s">
        <v>230</v>
      </c>
      <c r="H97" s="236">
        <v>16.100000000000001</v>
      </c>
      <c r="I97" s="143"/>
      <c r="J97" s="144">
        <f>ROUND(I97*H97,2)</f>
        <v>0</v>
      </c>
      <c r="K97" s="145"/>
      <c r="L97" s="33"/>
      <c r="M97" s="146" t="s">
        <v>3</v>
      </c>
      <c r="N97" s="147" t="s">
        <v>53</v>
      </c>
      <c r="O97" s="53"/>
      <c r="P97" s="148">
        <f>O97*H97</f>
        <v>0</v>
      </c>
      <c r="Q97" s="148">
        <v>3.6900000000000002E-2</v>
      </c>
      <c r="R97" s="148">
        <f>Q97*H97</f>
        <v>0.59409000000000012</v>
      </c>
      <c r="S97" s="148">
        <v>0</v>
      </c>
      <c r="T97" s="149">
        <f>S97*H97</f>
        <v>0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50" t="s">
        <v>158</v>
      </c>
      <c r="AT97" s="150" t="s">
        <v>154</v>
      </c>
      <c r="AU97" s="150" t="s">
        <v>22</v>
      </c>
      <c r="AY97" s="16" t="s">
        <v>152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6" t="s">
        <v>89</v>
      </c>
      <c r="BK97" s="151">
        <f>ROUND(I97*H97,2)</f>
        <v>0</v>
      </c>
      <c r="BL97" s="16" t="s">
        <v>158</v>
      </c>
      <c r="BM97" s="150" t="s">
        <v>1192</v>
      </c>
    </row>
    <row r="98" spans="1:65" s="2" customFormat="1" x14ac:dyDescent="0.2">
      <c r="A98" s="32"/>
      <c r="B98" s="33"/>
      <c r="C98" s="237"/>
      <c r="D98" s="238" t="s">
        <v>160</v>
      </c>
      <c r="E98" s="237"/>
      <c r="F98" s="239" t="s">
        <v>1193</v>
      </c>
      <c r="G98" s="237"/>
      <c r="H98" s="237"/>
      <c r="I98" s="154"/>
      <c r="J98" s="32"/>
      <c r="K98" s="32"/>
      <c r="L98" s="33"/>
      <c r="M98" s="155"/>
      <c r="N98" s="156"/>
      <c r="O98" s="53"/>
      <c r="P98" s="53"/>
      <c r="Q98" s="53"/>
      <c r="R98" s="53"/>
      <c r="S98" s="53"/>
      <c r="T98" s="54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T98" s="16" t="s">
        <v>160</v>
      </c>
      <c r="AU98" s="16" t="s">
        <v>22</v>
      </c>
    </row>
    <row r="99" spans="1:65" s="13" customFormat="1" x14ac:dyDescent="0.2">
      <c r="B99" s="157"/>
      <c r="C99" s="242"/>
      <c r="D99" s="240" t="s">
        <v>164</v>
      </c>
      <c r="E99" s="243" t="s">
        <v>3</v>
      </c>
      <c r="F99" s="244" t="s">
        <v>1194</v>
      </c>
      <c r="G99" s="242"/>
      <c r="H99" s="245">
        <v>16.100000000000001</v>
      </c>
      <c r="I99" s="159"/>
      <c r="L99" s="157"/>
      <c r="M99" s="160"/>
      <c r="N99" s="161"/>
      <c r="O99" s="161"/>
      <c r="P99" s="161"/>
      <c r="Q99" s="161"/>
      <c r="R99" s="161"/>
      <c r="S99" s="161"/>
      <c r="T99" s="162"/>
      <c r="AT99" s="158" t="s">
        <v>164</v>
      </c>
      <c r="AU99" s="158" t="s">
        <v>22</v>
      </c>
      <c r="AV99" s="13" t="s">
        <v>22</v>
      </c>
      <c r="AW99" s="13" t="s">
        <v>43</v>
      </c>
      <c r="AX99" s="13" t="s">
        <v>82</v>
      </c>
      <c r="AY99" s="158" t="s">
        <v>152</v>
      </c>
    </row>
    <row r="100" spans="1:65" s="14" customFormat="1" x14ac:dyDescent="0.2">
      <c r="B100" s="163"/>
      <c r="C100" s="246"/>
      <c r="D100" s="240" t="s">
        <v>164</v>
      </c>
      <c r="E100" s="247" t="s">
        <v>3</v>
      </c>
      <c r="F100" s="248" t="s">
        <v>166</v>
      </c>
      <c r="G100" s="246"/>
      <c r="H100" s="249">
        <v>16.100000000000001</v>
      </c>
      <c r="I100" s="165"/>
      <c r="L100" s="163"/>
      <c r="M100" s="166"/>
      <c r="N100" s="167"/>
      <c r="O100" s="167"/>
      <c r="P100" s="167"/>
      <c r="Q100" s="167"/>
      <c r="R100" s="167"/>
      <c r="S100" s="167"/>
      <c r="T100" s="168"/>
      <c r="AT100" s="164" t="s">
        <v>164</v>
      </c>
      <c r="AU100" s="164" t="s">
        <v>22</v>
      </c>
      <c r="AV100" s="14" t="s">
        <v>158</v>
      </c>
      <c r="AW100" s="14" t="s">
        <v>43</v>
      </c>
      <c r="AX100" s="14" t="s">
        <v>89</v>
      </c>
      <c r="AY100" s="164" t="s">
        <v>152</v>
      </c>
    </row>
    <row r="101" spans="1:65" s="2" customFormat="1" ht="49.15" customHeight="1" x14ac:dyDescent="0.2">
      <c r="A101" s="32"/>
      <c r="B101" s="142"/>
      <c r="C101" s="232" t="s">
        <v>158</v>
      </c>
      <c r="D101" s="232" t="s">
        <v>154</v>
      </c>
      <c r="E101" s="233" t="s">
        <v>1195</v>
      </c>
      <c r="F101" s="234" t="s">
        <v>1196</v>
      </c>
      <c r="G101" s="235" t="s">
        <v>251</v>
      </c>
      <c r="H101" s="236">
        <v>48.104999999999997</v>
      </c>
      <c r="I101" s="143"/>
      <c r="J101" s="144">
        <f>ROUND(I101*H101,2)</f>
        <v>0</v>
      </c>
      <c r="K101" s="145"/>
      <c r="L101" s="33"/>
      <c r="M101" s="146" t="s">
        <v>3</v>
      </c>
      <c r="N101" s="147" t="s">
        <v>53</v>
      </c>
      <c r="O101" s="53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50" t="s">
        <v>158</v>
      </c>
      <c r="AT101" s="150" t="s">
        <v>154</v>
      </c>
      <c r="AU101" s="150" t="s">
        <v>22</v>
      </c>
      <c r="AY101" s="16" t="s">
        <v>152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6" t="s">
        <v>89</v>
      </c>
      <c r="BK101" s="151">
        <f>ROUND(I101*H101,2)</f>
        <v>0</v>
      </c>
      <c r="BL101" s="16" t="s">
        <v>158</v>
      </c>
      <c r="BM101" s="150" t="s">
        <v>1197</v>
      </c>
    </row>
    <row r="102" spans="1:65" s="2" customFormat="1" x14ac:dyDescent="0.2">
      <c r="A102" s="32"/>
      <c r="B102" s="33"/>
      <c r="C102" s="237"/>
      <c r="D102" s="238" t="s">
        <v>160</v>
      </c>
      <c r="E102" s="237"/>
      <c r="F102" s="239" t="s">
        <v>1198</v>
      </c>
      <c r="G102" s="237"/>
      <c r="H102" s="237"/>
      <c r="I102" s="154"/>
      <c r="J102" s="32"/>
      <c r="K102" s="32"/>
      <c r="L102" s="33"/>
      <c r="M102" s="155"/>
      <c r="N102" s="156"/>
      <c r="O102" s="53"/>
      <c r="P102" s="53"/>
      <c r="Q102" s="53"/>
      <c r="R102" s="53"/>
      <c r="S102" s="53"/>
      <c r="T102" s="54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6" t="s">
        <v>160</v>
      </c>
      <c r="AU102" s="16" t="s">
        <v>22</v>
      </c>
    </row>
    <row r="103" spans="1:65" s="13" customFormat="1" x14ac:dyDescent="0.2">
      <c r="B103" s="157"/>
      <c r="C103" s="242"/>
      <c r="D103" s="240" t="s">
        <v>164</v>
      </c>
      <c r="E103" s="243" t="s">
        <v>3</v>
      </c>
      <c r="F103" s="244" t="s">
        <v>1199</v>
      </c>
      <c r="G103" s="242"/>
      <c r="H103" s="245">
        <v>3.3</v>
      </c>
      <c r="I103" s="159"/>
      <c r="L103" s="157"/>
      <c r="M103" s="160"/>
      <c r="N103" s="161"/>
      <c r="O103" s="161"/>
      <c r="P103" s="161"/>
      <c r="Q103" s="161"/>
      <c r="R103" s="161"/>
      <c r="S103" s="161"/>
      <c r="T103" s="162"/>
      <c r="AT103" s="158" t="s">
        <v>164</v>
      </c>
      <c r="AU103" s="158" t="s">
        <v>22</v>
      </c>
      <c r="AV103" s="13" t="s">
        <v>22</v>
      </c>
      <c r="AW103" s="13" t="s">
        <v>43</v>
      </c>
      <c r="AX103" s="13" t="s">
        <v>82</v>
      </c>
      <c r="AY103" s="158" t="s">
        <v>152</v>
      </c>
    </row>
    <row r="104" spans="1:65" s="13" customFormat="1" x14ac:dyDescent="0.2">
      <c r="B104" s="157"/>
      <c r="C104" s="242"/>
      <c r="D104" s="240" t="s">
        <v>164</v>
      </c>
      <c r="E104" s="243" t="s">
        <v>3</v>
      </c>
      <c r="F104" s="244" t="s">
        <v>1200</v>
      </c>
      <c r="G104" s="242"/>
      <c r="H104" s="245">
        <v>3.3</v>
      </c>
      <c r="I104" s="159"/>
      <c r="L104" s="157"/>
      <c r="M104" s="160"/>
      <c r="N104" s="161"/>
      <c r="O104" s="161"/>
      <c r="P104" s="161"/>
      <c r="Q104" s="161"/>
      <c r="R104" s="161"/>
      <c r="S104" s="161"/>
      <c r="T104" s="162"/>
      <c r="AT104" s="158" t="s">
        <v>164</v>
      </c>
      <c r="AU104" s="158" t="s">
        <v>22</v>
      </c>
      <c r="AV104" s="13" t="s">
        <v>22</v>
      </c>
      <c r="AW104" s="13" t="s">
        <v>43</v>
      </c>
      <c r="AX104" s="13" t="s">
        <v>82</v>
      </c>
      <c r="AY104" s="158" t="s">
        <v>152</v>
      </c>
    </row>
    <row r="105" spans="1:65" s="13" customFormat="1" x14ac:dyDescent="0.2">
      <c r="B105" s="157"/>
      <c r="C105" s="242"/>
      <c r="D105" s="240" t="s">
        <v>164</v>
      </c>
      <c r="E105" s="243" t="s">
        <v>3</v>
      </c>
      <c r="F105" s="244" t="s">
        <v>1201</v>
      </c>
      <c r="G105" s="242"/>
      <c r="H105" s="245">
        <v>4.95</v>
      </c>
      <c r="I105" s="159"/>
      <c r="L105" s="157"/>
      <c r="M105" s="160"/>
      <c r="N105" s="161"/>
      <c r="O105" s="161"/>
      <c r="P105" s="161"/>
      <c r="Q105" s="161"/>
      <c r="R105" s="161"/>
      <c r="S105" s="161"/>
      <c r="T105" s="162"/>
      <c r="AT105" s="158" t="s">
        <v>164</v>
      </c>
      <c r="AU105" s="158" t="s">
        <v>22</v>
      </c>
      <c r="AV105" s="13" t="s">
        <v>22</v>
      </c>
      <c r="AW105" s="13" t="s">
        <v>43</v>
      </c>
      <c r="AX105" s="13" t="s">
        <v>82</v>
      </c>
      <c r="AY105" s="158" t="s">
        <v>152</v>
      </c>
    </row>
    <row r="106" spans="1:65" s="13" customFormat="1" x14ac:dyDescent="0.2">
      <c r="B106" s="157"/>
      <c r="C106" s="242"/>
      <c r="D106" s="240" t="s">
        <v>164</v>
      </c>
      <c r="E106" s="243" t="s">
        <v>3</v>
      </c>
      <c r="F106" s="244" t="s">
        <v>1202</v>
      </c>
      <c r="G106" s="242"/>
      <c r="H106" s="245">
        <v>3.3</v>
      </c>
      <c r="I106" s="159"/>
      <c r="L106" s="157"/>
      <c r="M106" s="160"/>
      <c r="N106" s="161"/>
      <c r="O106" s="161"/>
      <c r="P106" s="161"/>
      <c r="Q106" s="161"/>
      <c r="R106" s="161"/>
      <c r="S106" s="161"/>
      <c r="T106" s="162"/>
      <c r="AT106" s="158" t="s">
        <v>164</v>
      </c>
      <c r="AU106" s="158" t="s">
        <v>22</v>
      </c>
      <c r="AV106" s="13" t="s">
        <v>22</v>
      </c>
      <c r="AW106" s="13" t="s">
        <v>43</v>
      </c>
      <c r="AX106" s="13" t="s">
        <v>82</v>
      </c>
      <c r="AY106" s="158" t="s">
        <v>152</v>
      </c>
    </row>
    <row r="107" spans="1:65" s="13" customFormat="1" x14ac:dyDescent="0.2">
      <c r="B107" s="157"/>
      <c r="C107" s="242"/>
      <c r="D107" s="240" t="s">
        <v>164</v>
      </c>
      <c r="E107" s="243" t="s">
        <v>3</v>
      </c>
      <c r="F107" s="244" t="s">
        <v>1203</v>
      </c>
      <c r="G107" s="242"/>
      <c r="H107" s="245">
        <v>1.4</v>
      </c>
      <c r="I107" s="159"/>
      <c r="L107" s="157"/>
      <c r="M107" s="160"/>
      <c r="N107" s="161"/>
      <c r="O107" s="161"/>
      <c r="P107" s="161"/>
      <c r="Q107" s="161"/>
      <c r="R107" s="161"/>
      <c r="S107" s="161"/>
      <c r="T107" s="162"/>
      <c r="AT107" s="158" t="s">
        <v>164</v>
      </c>
      <c r="AU107" s="158" t="s">
        <v>22</v>
      </c>
      <c r="AV107" s="13" t="s">
        <v>22</v>
      </c>
      <c r="AW107" s="13" t="s">
        <v>43</v>
      </c>
      <c r="AX107" s="13" t="s">
        <v>82</v>
      </c>
      <c r="AY107" s="158" t="s">
        <v>152</v>
      </c>
    </row>
    <row r="108" spans="1:65" s="13" customFormat="1" x14ac:dyDescent="0.2">
      <c r="B108" s="157"/>
      <c r="C108" s="242"/>
      <c r="D108" s="240" t="s">
        <v>164</v>
      </c>
      <c r="E108" s="243" t="s">
        <v>3</v>
      </c>
      <c r="F108" s="244" t="s">
        <v>1204</v>
      </c>
      <c r="G108" s="242"/>
      <c r="H108" s="245">
        <v>1.4</v>
      </c>
      <c r="I108" s="159"/>
      <c r="L108" s="157"/>
      <c r="M108" s="160"/>
      <c r="N108" s="161"/>
      <c r="O108" s="161"/>
      <c r="P108" s="161"/>
      <c r="Q108" s="161"/>
      <c r="R108" s="161"/>
      <c r="S108" s="161"/>
      <c r="T108" s="162"/>
      <c r="AT108" s="158" t="s">
        <v>164</v>
      </c>
      <c r="AU108" s="158" t="s">
        <v>22</v>
      </c>
      <c r="AV108" s="13" t="s">
        <v>22</v>
      </c>
      <c r="AW108" s="13" t="s">
        <v>43</v>
      </c>
      <c r="AX108" s="13" t="s">
        <v>82</v>
      </c>
      <c r="AY108" s="158" t="s">
        <v>152</v>
      </c>
    </row>
    <row r="109" spans="1:65" s="13" customFormat="1" x14ac:dyDescent="0.2">
      <c r="B109" s="157"/>
      <c r="C109" s="242"/>
      <c r="D109" s="240" t="s">
        <v>164</v>
      </c>
      <c r="E109" s="243" t="s">
        <v>3</v>
      </c>
      <c r="F109" s="244" t="s">
        <v>1205</v>
      </c>
      <c r="G109" s="242"/>
      <c r="H109" s="245">
        <v>1.4</v>
      </c>
      <c r="I109" s="159"/>
      <c r="L109" s="157"/>
      <c r="M109" s="160"/>
      <c r="N109" s="161"/>
      <c r="O109" s="161"/>
      <c r="P109" s="161"/>
      <c r="Q109" s="161"/>
      <c r="R109" s="161"/>
      <c r="S109" s="161"/>
      <c r="T109" s="162"/>
      <c r="AT109" s="158" t="s">
        <v>164</v>
      </c>
      <c r="AU109" s="158" t="s">
        <v>22</v>
      </c>
      <c r="AV109" s="13" t="s">
        <v>22</v>
      </c>
      <c r="AW109" s="13" t="s">
        <v>43</v>
      </c>
      <c r="AX109" s="13" t="s">
        <v>82</v>
      </c>
      <c r="AY109" s="158" t="s">
        <v>152</v>
      </c>
    </row>
    <row r="110" spans="1:65" s="13" customFormat="1" x14ac:dyDescent="0.2">
      <c r="B110" s="157"/>
      <c r="C110" s="242"/>
      <c r="D110" s="240" t="s">
        <v>164</v>
      </c>
      <c r="E110" s="243" t="s">
        <v>3</v>
      </c>
      <c r="F110" s="244" t="s">
        <v>1206</v>
      </c>
      <c r="G110" s="242"/>
      <c r="H110" s="245">
        <v>1.5</v>
      </c>
      <c r="I110" s="159"/>
      <c r="L110" s="157"/>
      <c r="M110" s="160"/>
      <c r="N110" s="161"/>
      <c r="O110" s="161"/>
      <c r="P110" s="161"/>
      <c r="Q110" s="161"/>
      <c r="R110" s="161"/>
      <c r="S110" s="161"/>
      <c r="T110" s="162"/>
      <c r="AT110" s="158" t="s">
        <v>164</v>
      </c>
      <c r="AU110" s="158" t="s">
        <v>22</v>
      </c>
      <c r="AV110" s="13" t="s">
        <v>22</v>
      </c>
      <c r="AW110" s="13" t="s">
        <v>43</v>
      </c>
      <c r="AX110" s="13" t="s">
        <v>82</v>
      </c>
      <c r="AY110" s="158" t="s">
        <v>152</v>
      </c>
    </row>
    <row r="111" spans="1:65" s="13" customFormat="1" x14ac:dyDescent="0.2">
      <c r="B111" s="157"/>
      <c r="C111" s="242"/>
      <c r="D111" s="240" t="s">
        <v>164</v>
      </c>
      <c r="E111" s="243" t="s">
        <v>3</v>
      </c>
      <c r="F111" s="244" t="s">
        <v>1207</v>
      </c>
      <c r="G111" s="242"/>
      <c r="H111" s="245">
        <v>25.08</v>
      </c>
      <c r="I111" s="159"/>
      <c r="L111" s="157"/>
      <c r="M111" s="160"/>
      <c r="N111" s="161"/>
      <c r="O111" s="161"/>
      <c r="P111" s="161"/>
      <c r="Q111" s="161"/>
      <c r="R111" s="161"/>
      <c r="S111" s="161"/>
      <c r="T111" s="162"/>
      <c r="AT111" s="158" t="s">
        <v>164</v>
      </c>
      <c r="AU111" s="158" t="s">
        <v>22</v>
      </c>
      <c r="AV111" s="13" t="s">
        <v>22</v>
      </c>
      <c r="AW111" s="13" t="s">
        <v>43</v>
      </c>
      <c r="AX111" s="13" t="s">
        <v>82</v>
      </c>
      <c r="AY111" s="158" t="s">
        <v>152</v>
      </c>
    </row>
    <row r="112" spans="1:65" s="13" customFormat="1" x14ac:dyDescent="0.2">
      <c r="B112" s="157"/>
      <c r="C112" s="242"/>
      <c r="D112" s="240" t="s">
        <v>164</v>
      </c>
      <c r="E112" s="243" t="s">
        <v>3</v>
      </c>
      <c r="F112" s="244" t="s">
        <v>1208</v>
      </c>
      <c r="G112" s="242"/>
      <c r="H112" s="245">
        <v>2.4750000000000001</v>
      </c>
      <c r="I112" s="159"/>
      <c r="L112" s="157"/>
      <c r="M112" s="160"/>
      <c r="N112" s="161"/>
      <c r="O112" s="161"/>
      <c r="P112" s="161"/>
      <c r="Q112" s="161"/>
      <c r="R112" s="161"/>
      <c r="S112" s="161"/>
      <c r="T112" s="162"/>
      <c r="AT112" s="158" t="s">
        <v>164</v>
      </c>
      <c r="AU112" s="158" t="s">
        <v>22</v>
      </c>
      <c r="AV112" s="13" t="s">
        <v>22</v>
      </c>
      <c r="AW112" s="13" t="s">
        <v>43</v>
      </c>
      <c r="AX112" s="13" t="s">
        <v>82</v>
      </c>
      <c r="AY112" s="158" t="s">
        <v>152</v>
      </c>
    </row>
    <row r="113" spans="1:65" s="14" customFormat="1" x14ac:dyDescent="0.2">
      <c r="B113" s="163"/>
      <c r="C113" s="246"/>
      <c r="D113" s="240" t="s">
        <v>164</v>
      </c>
      <c r="E113" s="247" t="s">
        <v>3</v>
      </c>
      <c r="F113" s="248" t="s">
        <v>166</v>
      </c>
      <c r="G113" s="246"/>
      <c r="H113" s="249">
        <v>48.104999999999997</v>
      </c>
      <c r="I113" s="165"/>
      <c r="L113" s="163"/>
      <c r="M113" s="166"/>
      <c r="N113" s="167"/>
      <c r="O113" s="167"/>
      <c r="P113" s="167"/>
      <c r="Q113" s="167"/>
      <c r="R113" s="167"/>
      <c r="S113" s="167"/>
      <c r="T113" s="168"/>
      <c r="AT113" s="164" t="s">
        <v>164</v>
      </c>
      <c r="AU113" s="164" t="s">
        <v>22</v>
      </c>
      <c r="AV113" s="14" t="s">
        <v>158</v>
      </c>
      <c r="AW113" s="14" t="s">
        <v>43</v>
      </c>
      <c r="AX113" s="14" t="s">
        <v>89</v>
      </c>
      <c r="AY113" s="164" t="s">
        <v>152</v>
      </c>
    </row>
    <row r="114" spans="1:65" s="2" customFormat="1" ht="37.9" customHeight="1" x14ac:dyDescent="0.2">
      <c r="A114" s="32"/>
      <c r="B114" s="142"/>
      <c r="C114" s="232" t="s">
        <v>182</v>
      </c>
      <c r="D114" s="232" t="s">
        <v>154</v>
      </c>
      <c r="E114" s="233" t="s">
        <v>357</v>
      </c>
      <c r="F114" s="234" t="s">
        <v>1209</v>
      </c>
      <c r="G114" s="235" t="s">
        <v>251</v>
      </c>
      <c r="H114" s="236">
        <v>22.472999999999999</v>
      </c>
      <c r="I114" s="143"/>
      <c r="J114" s="144">
        <f>ROUND(I114*H114,2)</f>
        <v>0</v>
      </c>
      <c r="K114" s="145"/>
      <c r="L114" s="33"/>
      <c r="M114" s="146" t="s">
        <v>3</v>
      </c>
      <c r="N114" s="147" t="s">
        <v>53</v>
      </c>
      <c r="O114" s="53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50" t="s">
        <v>158</v>
      </c>
      <c r="AT114" s="150" t="s">
        <v>154</v>
      </c>
      <c r="AU114" s="150" t="s">
        <v>22</v>
      </c>
      <c r="AY114" s="16" t="s">
        <v>152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6" t="s">
        <v>89</v>
      </c>
      <c r="BK114" s="151">
        <f>ROUND(I114*H114,2)</f>
        <v>0</v>
      </c>
      <c r="BL114" s="16" t="s">
        <v>158</v>
      </c>
      <c r="BM114" s="150" t="s">
        <v>1210</v>
      </c>
    </row>
    <row r="115" spans="1:65" s="2" customFormat="1" x14ac:dyDescent="0.2">
      <c r="A115" s="32"/>
      <c r="B115" s="33"/>
      <c r="C115" s="237"/>
      <c r="D115" s="238" t="s">
        <v>160</v>
      </c>
      <c r="E115" s="237"/>
      <c r="F115" s="239" t="s">
        <v>1211</v>
      </c>
      <c r="G115" s="237"/>
      <c r="H115" s="237"/>
      <c r="I115" s="154"/>
      <c r="J115" s="32"/>
      <c r="K115" s="32"/>
      <c r="L115" s="33"/>
      <c r="M115" s="155"/>
      <c r="N115" s="156"/>
      <c r="O115" s="53"/>
      <c r="P115" s="53"/>
      <c r="Q115" s="53"/>
      <c r="R115" s="53"/>
      <c r="S115" s="53"/>
      <c r="T115" s="54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T115" s="16" t="s">
        <v>160</v>
      </c>
      <c r="AU115" s="16" t="s">
        <v>22</v>
      </c>
    </row>
    <row r="116" spans="1:65" s="13" customFormat="1" x14ac:dyDescent="0.2">
      <c r="B116" s="157"/>
      <c r="C116" s="242"/>
      <c r="D116" s="240" t="s">
        <v>164</v>
      </c>
      <c r="E116" s="243" t="s">
        <v>3</v>
      </c>
      <c r="F116" s="244" t="s">
        <v>1212</v>
      </c>
      <c r="G116" s="242"/>
      <c r="H116" s="245">
        <v>22.472999999999999</v>
      </c>
      <c r="I116" s="159"/>
      <c r="L116" s="157"/>
      <c r="M116" s="160"/>
      <c r="N116" s="161"/>
      <c r="O116" s="161"/>
      <c r="P116" s="161"/>
      <c r="Q116" s="161"/>
      <c r="R116" s="161"/>
      <c r="S116" s="161"/>
      <c r="T116" s="162"/>
      <c r="AT116" s="158" t="s">
        <v>164</v>
      </c>
      <c r="AU116" s="158" t="s">
        <v>22</v>
      </c>
      <c r="AV116" s="13" t="s">
        <v>22</v>
      </c>
      <c r="AW116" s="13" t="s">
        <v>43</v>
      </c>
      <c r="AX116" s="13" t="s">
        <v>82</v>
      </c>
      <c r="AY116" s="158" t="s">
        <v>152</v>
      </c>
    </row>
    <row r="117" spans="1:65" s="14" customFormat="1" x14ac:dyDescent="0.2">
      <c r="B117" s="163"/>
      <c r="C117" s="246"/>
      <c r="D117" s="240" t="s">
        <v>164</v>
      </c>
      <c r="E117" s="247" t="s">
        <v>3</v>
      </c>
      <c r="F117" s="248" t="s">
        <v>166</v>
      </c>
      <c r="G117" s="246"/>
      <c r="H117" s="249">
        <v>22.472999999999999</v>
      </c>
      <c r="I117" s="165"/>
      <c r="L117" s="163"/>
      <c r="M117" s="166"/>
      <c r="N117" s="167"/>
      <c r="O117" s="167"/>
      <c r="P117" s="167"/>
      <c r="Q117" s="167"/>
      <c r="R117" s="167"/>
      <c r="S117" s="167"/>
      <c r="T117" s="168"/>
      <c r="AT117" s="164" t="s">
        <v>164</v>
      </c>
      <c r="AU117" s="164" t="s">
        <v>22</v>
      </c>
      <c r="AV117" s="14" t="s">
        <v>158</v>
      </c>
      <c r="AW117" s="14" t="s">
        <v>43</v>
      </c>
      <c r="AX117" s="14" t="s">
        <v>89</v>
      </c>
      <c r="AY117" s="164" t="s">
        <v>152</v>
      </c>
    </row>
    <row r="118" spans="1:65" s="2" customFormat="1" ht="55.5" customHeight="1" x14ac:dyDescent="0.2">
      <c r="A118" s="32"/>
      <c r="B118" s="142"/>
      <c r="C118" s="232" t="s">
        <v>188</v>
      </c>
      <c r="D118" s="232" t="s">
        <v>154</v>
      </c>
      <c r="E118" s="233" t="s">
        <v>1213</v>
      </c>
      <c r="F118" s="234" t="s">
        <v>1214</v>
      </c>
      <c r="G118" s="235" t="s">
        <v>251</v>
      </c>
      <c r="H118" s="236">
        <v>0.01</v>
      </c>
      <c r="I118" s="143"/>
      <c r="J118" s="144">
        <f>ROUND(I118*H118,2)</f>
        <v>0</v>
      </c>
      <c r="K118" s="145"/>
      <c r="L118" s="33"/>
      <c r="M118" s="146" t="s">
        <v>3</v>
      </c>
      <c r="N118" s="147" t="s">
        <v>53</v>
      </c>
      <c r="O118" s="53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50" t="s">
        <v>158</v>
      </c>
      <c r="AT118" s="150" t="s">
        <v>154</v>
      </c>
      <c r="AU118" s="150" t="s">
        <v>22</v>
      </c>
      <c r="AY118" s="16" t="s">
        <v>152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6" t="s">
        <v>89</v>
      </c>
      <c r="BK118" s="151">
        <f>ROUND(I118*H118,2)</f>
        <v>0</v>
      </c>
      <c r="BL118" s="16" t="s">
        <v>158</v>
      </c>
      <c r="BM118" s="150" t="s">
        <v>1215</v>
      </c>
    </row>
    <row r="119" spans="1:65" s="2" customFormat="1" x14ac:dyDescent="0.2">
      <c r="A119" s="32"/>
      <c r="B119" s="33"/>
      <c r="C119" s="237"/>
      <c r="D119" s="238" t="s">
        <v>160</v>
      </c>
      <c r="E119" s="237"/>
      <c r="F119" s="239" t="s">
        <v>1216</v>
      </c>
      <c r="G119" s="237"/>
      <c r="H119" s="237"/>
      <c r="I119" s="154"/>
      <c r="J119" s="32"/>
      <c r="K119" s="32"/>
      <c r="L119" s="33"/>
      <c r="M119" s="155"/>
      <c r="N119" s="156"/>
      <c r="O119" s="53"/>
      <c r="P119" s="53"/>
      <c r="Q119" s="53"/>
      <c r="R119" s="53"/>
      <c r="S119" s="53"/>
      <c r="T119" s="54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6" t="s">
        <v>160</v>
      </c>
      <c r="AU119" s="16" t="s">
        <v>22</v>
      </c>
    </row>
    <row r="120" spans="1:65" s="13" customFormat="1" x14ac:dyDescent="0.2">
      <c r="B120" s="157"/>
      <c r="C120" s="242"/>
      <c r="D120" s="240" t="s">
        <v>164</v>
      </c>
      <c r="E120" s="243" t="s">
        <v>3</v>
      </c>
      <c r="F120" s="244" t="s">
        <v>1217</v>
      </c>
      <c r="G120" s="242"/>
      <c r="H120" s="245">
        <v>0.01</v>
      </c>
      <c r="I120" s="159"/>
      <c r="L120" s="157"/>
      <c r="M120" s="160"/>
      <c r="N120" s="161"/>
      <c r="O120" s="161"/>
      <c r="P120" s="161"/>
      <c r="Q120" s="161"/>
      <c r="R120" s="161"/>
      <c r="S120" s="161"/>
      <c r="T120" s="162"/>
      <c r="AT120" s="158" t="s">
        <v>164</v>
      </c>
      <c r="AU120" s="158" t="s">
        <v>22</v>
      </c>
      <c r="AV120" s="13" t="s">
        <v>22</v>
      </c>
      <c r="AW120" s="13" t="s">
        <v>43</v>
      </c>
      <c r="AX120" s="13" t="s">
        <v>82</v>
      </c>
      <c r="AY120" s="158" t="s">
        <v>152</v>
      </c>
    </row>
    <row r="121" spans="1:65" s="14" customFormat="1" x14ac:dyDescent="0.2">
      <c r="B121" s="163"/>
      <c r="C121" s="246"/>
      <c r="D121" s="240" t="s">
        <v>164</v>
      </c>
      <c r="E121" s="247" t="s">
        <v>3</v>
      </c>
      <c r="F121" s="248" t="s">
        <v>166</v>
      </c>
      <c r="G121" s="246"/>
      <c r="H121" s="249">
        <v>0.01</v>
      </c>
      <c r="I121" s="165"/>
      <c r="L121" s="163"/>
      <c r="M121" s="166"/>
      <c r="N121" s="167"/>
      <c r="O121" s="167"/>
      <c r="P121" s="167"/>
      <c r="Q121" s="167"/>
      <c r="R121" s="167"/>
      <c r="S121" s="167"/>
      <c r="T121" s="168"/>
      <c r="AT121" s="164" t="s">
        <v>164</v>
      </c>
      <c r="AU121" s="164" t="s">
        <v>22</v>
      </c>
      <c r="AV121" s="14" t="s">
        <v>158</v>
      </c>
      <c r="AW121" s="14" t="s">
        <v>43</v>
      </c>
      <c r="AX121" s="14" t="s">
        <v>89</v>
      </c>
      <c r="AY121" s="164" t="s">
        <v>152</v>
      </c>
    </row>
    <row r="122" spans="1:65" s="2" customFormat="1" ht="37.9" customHeight="1" x14ac:dyDescent="0.2">
      <c r="A122" s="32"/>
      <c r="B122" s="142"/>
      <c r="C122" s="232" t="s">
        <v>192</v>
      </c>
      <c r="D122" s="232" t="s">
        <v>154</v>
      </c>
      <c r="E122" s="233" t="s">
        <v>1218</v>
      </c>
      <c r="F122" s="234" t="s">
        <v>1219</v>
      </c>
      <c r="G122" s="235" t="s">
        <v>157</v>
      </c>
      <c r="H122" s="236">
        <v>99.9</v>
      </c>
      <c r="I122" s="143"/>
      <c r="J122" s="144">
        <f>ROUND(I122*H122,2)</f>
        <v>0</v>
      </c>
      <c r="K122" s="145"/>
      <c r="L122" s="33"/>
      <c r="M122" s="146" t="s">
        <v>3</v>
      </c>
      <c r="N122" s="147" t="s">
        <v>53</v>
      </c>
      <c r="O122" s="53"/>
      <c r="P122" s="148">
        <f>O122*H122</f>
        <v>0</v>
      </c>
      <c r="Q122" s="148">
        <v>8.4000000000000003E-4</v>
      </c>
      <c r="R122" s="148">
        <f>Q122*H122</f>
        <v>8.3916000000000004E-2</v>
      </c>
      <c r="S122" s="148">
        <v>0</v>
      </c>
      <c r="T122" s="149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0" t="s">
        <v>158</v>
      </c>
      <c r="AT122" s="150" t="s">
        <v>154</v>
      </c>
      <c r="AU122" s="150" t="s">
        <v>22</v>
      </c>
      <c r="AY122" s="16" t="s">
        <v>152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6" t="s">
        <v>89</v>
      </c>
      <c r="BK122" s="151">
        <f>ROUND(I122*H122,2)</f>
        <v>0</v>
      </c>
      <c r="BL122" s="16" t="s">
        <v>158</v>
      </c>
      <c r="BM122" s="150" t="s">
        <v>1220</v>
      </c>
    </row>
    <row r="123" spans="1:65" s="2" customFormat="1" x14ac:dyDescent="0.2">
      <c r="A123" s="32"/>
      <c r="B123" s="33"/>
      <c r="C123" s="237"/>
      <c r="D123" s="238" t="s">
        <v>160</v>
      </c>
      <c r="E123" s="237"/>
      <c r="F123" s="239" t="s">
        <v>1221</v>
      </c>
      <c r="G123" s="237"/>
      <c r="H123" s="237"/>
      <c r="I123" s="154"/>
      <c r="J123" s="32"/>
      <c r="K123" s="32"/>
      <c r="L123" s="33"/>
      <c r="M123" s="155"/>
      <c r="N123" s="156"/>
      <c r="O123" s="53"/>
      <c r="P123" s="53"/>
      <c r="Q123" s="53"/>
      <c r="R123" s="53"/>
      <c r="S123" s="53"/>
      <c r="T123" s="54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6" t="s">
        <v>160</v>
      </c>
      <c r="AU123" s="16" t="s">
        <v>22</v>
      </c>
    </row>
    <row r="124" spans="1:65" s="13" customFormat="1" x14ac:dyDescent="0.2">
      <c r="B124" s="157"/>
      <c r="C124" s="242"/>
      <c r="D124" s="240" t="s">
        <v>164</v>
      </c>
      <c r="E124" s="243" t="s">
        <v>3</v>
      </c>
      <c r="F124" s="244" t="s">
        <v>1222</v>
      </c>
      <c r="G124" s="242"/>
      <c r="H124" s="245">
        <v>6</v>
      </c>
      <c r="I124" s="159"/>
      <c r="L124" s="157"/>
      <c r="M124" s="160"/>
      <c r="N124" s="161"/>
      <c r="O124" s="161"/>
      <c r="P124" s="161"/>
      <c r="Q124" s="161"/>
      <c r="R124" s="161"/>
      <c r="S124" s="161"/>
      <c r="T124" s="162"/>
      <c r="AT124" s="158" t="s">
        <v>164</v>
      </c>
      <c r="AU124" s="158" t="s">
        <v>22</v>
      </c>
      <c r="AV124" s="13" t="s">
        <v>22</v>
      </c>
      <c r="AW124" s="13" t="s">
        <v>43</v>
      </c>
      <c r="AX124" s="13" t="s">
        <v>82</v>
      </c>
      <c r="AY124" s="158" t="s">
        <v>152</v>
      </c>
    </row>
    <row r="125" spans="1:65" s="13" customFormat="1" x14ac:dyDescent="0.2">
      <c r="B125" s="157"/>
      <c r="C125" s="242"/>
      <c r="D125" s="240" t="s">
        <v>164</v>
      </c>
      <c r="E125" s="243" t="s">
        <v>3</v>
      </c>
      <c r="F125" s="244" t="s">
        <v>1223</v>
      </c>
      <c r="G125" s="242"/>
      <c r="H125" s="245">
        <v>6</v>
      </c>
      <c r="I125" s="159"/>
      <c r="L125" s="157"/>
      <c r="M125" s="160"/>
      <c r="N125" s="161"/>
      <c r="O125" s="161"/>
      <c r="P125" s="161"/>
      <c r="Q125" s="161"/>
      <c r="R125" s="161"/>
      <c r="S125" s="161"/>
      <c r="T125" s="162"/>
      <c r="AT125" s="158" t="s">
        <v>164</v>
      </c>
      <c r="AU125" s="158" t="s">
        <v>22</v>
      </c>
      <c r="AV125" s="13" t="s">
        <v>22</v>
      </c>
      <c r="AW125" s="13" t="s">
        <v>43</v>
      </c>
      <c r="AX125" s="13" t="s">
        <v>82</v>
      </c>
      <c r="AY125" s="158" t="s">
        <v>152</v>
      </c>
    </row>
    <row r="126" spans="1:65" s="13" customFormat="1" x14ac:dyDescent="0.2">
      <c r="B126" s="157"/>
      <c r="C126" s="242"/>
      <c r="D126" s="240" t="s">
        <v>164</v>
      </c>
      <c r="E126" s="243" t="s">
        <v>3</v>
      </c>
      <c r="F126" s="244" t="s">
        <v>1224</v>
      </c>
      <c r="G126" s="242"/>
      <c r="H126" s="245">
        <v>9</v>
      </c>
      <c r="I126" s="159"/>
      <c r="L126" s="157"/>
      <c r="M126" s="160"/>
      <c r="N126" s="161"/>
      <c r="O126" s="161"/>
      <c r="P126" s="161"/>
      <c r="Q126" s="161"/>
      <c r="R126" s="161"/>
      <c r="S126" s="161"/>
      <c r="T126" s="162"/>
      <c r="AT126" s="158" t="s">
        <v>164</v>
      </c>
      <c r="AU126" s="158" t="s">
        <v>22</v>
      </c>
      <c r="AV126" s="13" t="s">
        <v>22</v>
      </c>
      <c r="AW126" s="13" t="s">
        <v>43</v>
      </c>
      <c r="AX126" s="13" t="s">
        <v>82</v>
      </c>
      <c r="AY126" s="158" t="s">
        <v>152</v>
      </c>
    </row>
    <row r="127" spans="1:65" s="13" customFormat="1" x14ac:dyDescent="0.2">
      <c r="B127" s="157"/>
      <c r="C127" s="242"/>
      <c r="D127" s="240" t="s">
        <v>164</v>
      </c>
      <c r="E127" s="243" t="s">
        <v>3</v>
      </c>
      <c r="F127" s="244" t="s">
        <v>1225</v>
      </c>
      <c r="G127" s="242"/>
      <c r="H127" s="245">
        <v>6</v>
      </c>
      <c r="I127" s="159"/>
      <c r="L127" s="157"/>
      <c r="M127" s="160"/>
      <c r="N127" s="161"/>
      <c r="O127" s="161"/>
      <c r="P127" s="161"/>
      <c r="Q127" s="161"/>
      <c r="R127" s="161"/>
      <c r="S127" s="161"/>
      <c r="T127" s="162"/>
      <c r="AT127" s="158" t="s">
        <v>164</v>
      </c>
      <c r="AU127" s="158" t="s">
        <v>22</v>
      </c>
      <c r="AV127" s="13" t="s">
        <v>22</v>
      </c>
      <c r="AW127" s="13" t="s">
        <v>43</v>
      </c>
      <c r="AX127" s="13" t="s">
        <v>82</v>
      </c>
      <c r="AY127" s="158" t="s">
        <v>152</v>
      </c>
    </row>
    <row r="128" spans="1:65" s="13" customFormat="1" x14ac:dyDescent="0.2">
      <c r="B128" s="157"/>
      <c r="C128" s="242"/>
      <c r="D128" s="240" t="s">
        <v>164</v>
      </c>
      <c r="E128" s="243" t="s">
        <v>3</v>
      </c>
      <c r="F128" s="244" t="s">
        <v>1226</v>
      </c>
      <c r="G128" s="242"/>
      <c r="H128" s="245">
        <v>5.6</v>
      </c>
      <c r="I128" s="159"/>
      <c r="L128" s="157"/>
      <c r="M128" s="160"/>
      <c r="N128" s="161"/>
      <c r="O128" s="161"/>
      <c r="P128" s="161"/>
      <c r="Q128" s="161"/>
      <c r="R128" s="161"/>
      <c r="S128" s="161"/>
      <c r="T128" s="162"/>
      <c r="AT128" s="158" t="s">
        <v>164</v>
      </c>
      <c r="AU128" s="158" t="s">
        <v>22</v>
      </c>
      <c r="AV128" s="13" t="s">
        <v>22</v>
      </c>
      <c r="AW128" s="13" t="s">
        <v>43</v>
      </c>
      <c r="AX128" s="13" t="s">
        <v>82</v>
      </c>
      <c r="AY128" s="158" t="s">
        <v>152</v>
      </c>
    </row>
    <row r="129" spans="1:65" s="13" customFormat="1" x14ac:dyDescent="0.2">
      <c r="B129" s="157"/>
      <c r="C129" s="242"/>
      <c r="D129" s="240" t="s">
        <v>164</v>
      </c>
      <c r="E129" s="243" t="s">
        <v>3</v>
      </c>
      <c r="F129" s="244" t="s">
        <v>1227</v>
      </c>
      <c r="G129" s="242"/>
      <c r="H129" s="245">
        <v>5.6</v>
      </c>
      <c r="I129" s="159"/>
      <c r="L129" s="157"/>
      <c r="M129" s="160"/>
      <c r="N129" s="161"/>
      <c r="O129" s="161"/>
      <c r="P129" s="161"/>
      <c r="Q129" s="161"/>
      <c r="R129" s="161"/>
      <c r="S129" s="161"/>
      <c r="T129" s="162"/>
      <c r="AT129" s="158" t="s">
        <v>164</v>
      </c>
      <c r="AU129" s="158" t="s">
        <v>22</v>
      </c>
      <c r="AV129" s="13" t="s">
        <v>22</v>
      </c>
      <c r="AW129" s="13" t="s">
        <v>43</v>
      </c>
      <c r="AX129" s="13" t="s">
        <v>82</v>
      </c>
      <c r="AY129" s="158" t="s">
        <v>152</v>
      </c>
    </row>
    <row r="130" spans="1:65" s="13" customFormat="1" x14ac:dyDescent="0.2">
      <c r="B130" s="157"/>
      <c r="C130" s="242"/>
      <c r="D130" s="240" t="s">
        <v>164</v>
      </c>
      <c r="E130" s="243" t="s">
        <v>3</v>
      </c>
      <c r="F130" s="244" t="s">
        <v>1228</v>
      </c>
      <c r="G130" s="242"/>
      <c r="H130" s="245">
        <v>5.6</v>
      </c>
      <c r="I130" s="159"/>
      <c r="L130" s="157"/>
      <c r="M130" s="160"/>
      <c r="N130" s="161"/>
      <c r="O130" s="161"/>
      <c r="P130" s="161"/>
      <c r="Q130" s="161"/>
      <c r="R130" s="161"/>
      <c r="S130" s="161"/>
      <c r="T130" s="162"/>
      <c r="AT130" s="158" t="s">
        <v>164</v>
      </c>
      <c r="AU130" s="158" t="s">
        <v>22</v>
      </c>
      <c r="AV130" s="13" t="s">
        <v>22</v>
      </c>
      <c r="AW130" s="13" t="s">
        <v>43</v>
      </c>
      <c r="AX130" s="13" t="s">
        <v>82</v>
      </c>
      <c r="AY130" s="158" t="s">
        <v>152</v>
      </c>
    </row>
    <row r="131" spans="1:65" s="13" customFormat="1" x14ac:dyDescent="0.2">
      <c r="B131" s="157"/>
      <c r="C131" s="242"/>
      <c r="D131" s="240" t="s">
        <v>164</v>
      </c>
      <c r="E131" s="243" t="s">
        <v>3</v>
      </c>
      <c r="F131" s="244" t="s">
        <v>1229</v>
      </c>
      <c r="G131" s="242"/>
      <c r="H131" s="245">
        <v>6</v>
      </c>
      <c r="I131" s="159"/>
      <c r="L131" s="157"/>
      <c r="M131" s="160"/>
      <c r="N131" s="161"/>
      <c r="O131" s="161"/>
      <c r="P131" s="161"/>
      <c r="Q131" s="161"/>
      <c r="R131" s="161"/>
      <c r="S131" s="161"/>
      <c r="T131" s="162"/>
      <c r="AT131" s="158" t="s">
        <v>164</v>
      </c>
      <c r="AU131" s="158" t="s">
        <v>22</v>
      </c>
      <c r="AV131" s="13" t="s">
        <v>22</v>
      </c>
      <c r="AW131" s="13" t="s">
        <v>43</v>
      </c>
      <c r="AX131" s="13" t="s">
        <v>82</v>
      </c>
      <c r="AY131" s="158" t="s">
        <v>152</v>
      </c>
    </row>
    <row r="132" spans="1:65" s="13" customFormat="1" x14ac:dyDescent="0.2">
      <c r="B132" s="157"/>
      <c r="C132" s="242"/>
      <c r="D132" s="240" t="s">
        <v>164</v>
      </c>
      <c r="E132" s="243" t="s">
        <v>3</v>
      </c>
      <c r="F132" s="244" t="s">
        <v>1230</v>
      </c>
      <c r="G132" s="242"/>
      <c r="H132" s="245">
        <v>45.6</v>
      </c>
      <c r="I132" s="159"/>
      <c r="L132" s="157"/>
      <c r="M132" s="160"/>
      <c r="N132" s="161"/>
      <c r="O132" s="161"/>
      <c r="P132" s="161"/>
      <c r="Q132" s="161"/>
      <c r="R132" s="161"/>
      <c r="S132" s="161"/>
      <c r="T132" s="162"/>
      <c r="AT132" s="158" t="s">
        <v>164</v>
      </c>
      <c r="AU132" s="158" t="s">
        <v>22</v>
      </c>
      <c r="AV132" s="13" t="s">
        <v>22</v>
      </c>
      <c r="AW132" s="13" t="s">
        <v>43</v>
      </c>
      <c r="AX132" s="13" t="s">
        <v>82</v>
      </c>
      <c r="AY132" s="158" t="s">
        <v>152</v>
      </c>
    </row>
    <row r="133" spans="1:65" s="13" customFormat="1" x14ac:dyDescent="0.2">
      <c r="B133" s="157"/>
      <c r="C133" s="242"/>
      <c r="D133" s="240" t="s">
        <v>164</v>
      </c>
      <c r="E133" s="243" t="s">
        <v>3</v>
      </c>
      <c r="F133" s="244" t="s">
        <v>1231</v>
      </c>
      <c r="G133" s="242"/>
      <c r="H133" s="245">
        <v>4.5</v>
      </c>
      <c r="I133" s="159"/>
      <c r="L133" s="157"/>
      <c r="M133" s="160"/>
      <c r="N133" s="161"/>
      <c r="O133" s="161"/>
      <c r="P133" s="161"/>
      <c r="Q133" s="161"/>
      <c r="R133" s="161"/>
      <c r="S133" s="161"/>
      <c r="T133" s="162"/>
      <c r="AT133" s="158" t="s">
        <v>164</v>
      </c>
      <c r="AU133" s="158" t="s">
        <v>22</v>
      </c>
      <c r="AV133" s="13" t="s">
        <v>22</v>
      </c>
      <c r="AW133" s="13" t="s">
        <v>43</v>
      </c>
      <c r="AX133" s="13" t="s">
        <v>82</v>
      </c>
      <c r="AY133" s="158" t="s">
        <v>152</v>
      </c>
    </row>
    <row r="134" spans="1:65" s="14" customFormat="1" x14ac:dyDescent="0.2">
      <c r="B134" s="163"/>
      <c r="C134" s="246"/>
      <c r="D134" s="240" t="s">
        <v>164</v>
      </c>
      <c r="E134" s="247" t="s">
        <v>3</v>
      </c>
      <c r="F134" s="248" t="s">
        <v>166</v>
      </c>
      <c r="G134" s="246"/>
      <c r="H134" s="249">
        <v>99.9</v>
      </c>
      <c r="I134" s="165"/>
      <c r="L134" s="163"/>
      <c r="M134" s="166"/>
      <c r="N134" s="167"/>
      <c r="O134" s="167"/>
      <c r="P134" s="167"/>
      <c r="Q134" s="167"/>
      <c r="R134" s="167"/>
      <c r="S134" s="167"/>
      <c r="T134" s="168"/>
      <c r="AT134" s="164" t="s">
        <v>164</v>
      </c>
      <c r="AU134" s="164" t="s">
        <v>22</v>
      </c>
      <c r="AV134" s="14" t="s">
        <v>158</v>
      </c>
      <c r="AW134" s="14" t="s">
        <v>43</v>
      </c>
      <c r="AX134" s="14" t="s">
        <v>89</v>
      </c>
      <c r="AY134" s="164" t="s">
        <v>152</v>
      </c>
    </row>
    <row r="135" spans="1:65" s="2" customFormat="1" ht="37.9" customHeight="1" x14ac:dyDescent="0.2">
      <c r="A135" s="32"/>
      <c r="B135" s="142"/>
      <c r="C135" s="232" t="s">
        <v>195</v>
      </c>
      <c r="D135" s="232" t="s">
        <v>154</v>
      </c>
      <c r="E135" s="233" t="s">
        <v>1232</v>
      </c>
      <c r="F135" s="234" t="s">
        <v>1233</v>
      </c>
      <c r="G135" s="235" t="s">
        <v>157</v>
      </c>
      <c r="H135" s="236">
        <v>4.8</v>
      </c>
      <c r="I135" s="143"/>
      <c r="J135" s="144">
        <f>ROUND(I135*H135,2)</f>
        <v>0</v>
      </c>
      <c r="K135" s="145"/>
      <c r="L135" s="33"/>
      <c r="M135" s="146" t="s">
        <v>3</v>
      </c>
      <c r="N135" s="147" t="s">
        <v>53</v>
      </c>
      <c r="O135" s="53"/>
      <c r="P135" s="148">
        <f>O135*H135</f>
        <v>0</v>
      </c>
      <c r="Q135" s="148">
        <v>8.4999999999999995E-4</v>
      </c>
      <c r="R135" s="148">
        <f>Q135*H135</f>
        <v>4.0799999999999994E-3</v>
      </c>
      <c r="S135" s="148">
        <v>0</v>
      </c>
      <c r="T135" s="14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0" t="s">
        <v>158</v>
      </c>
      <c r="AT135" s="150" t="s">
        <v>154</v>
      </c>
      <c r="AU135" s="150" t="s">
        <v>22</v>
      </c>
      <c r="AY135" s="16" t="s">
        <v>152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6" t="s">
        <v>89</v>
      </c>
      <c r="BK135" s="151">
        <f>ROUND(I135*H135,2)</f>
        <v>0</v>
      </c>
      <c r="BL135" s="16" t="s">
        <v>158</v>
      </c>
      <c r="BM135" s="150" t="s">
        <v>1234</v>
      </c>
    </row>
    <row r="136" spans="1:65" s="2" customFormat="1" x14ac:dyDescent="0.2">
      <c r="A136" s="32"/>
      <c r="B136" s="33"/>
      <c r="C136" s="237"/>
      <c r="D136" s="238" t="s">
        <v>160</v>
      </c>
      <c r="E136" s="237"/>
      <c r="F136" s="239" t="s">
        <v>1235</v>
      </c>
      <c r="G136" s="237"/>
      <c r="H136" s="237"/>
      <c r="I136" s="154"/>
      <c r="J136" s="32"/>
      <c r="K136" s="32"/>
      <c r="L136" s="33"/>
      <c r="M136" s="155"/>
      <c r="N136" s="156"/>
      <c r="O136" s="53"/>
      <c r="P136" s="53"/>
      <c r="Q136" s="53"/>
      <c r="R136" s="53"/>
      <c r="S136" s="53"/>
      <c r="T136" s="54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6" t="s">
        <v>160</v>
      </c>
      <c r="AU136" s="16" t="s">
        <v>22</v>
      </c>
    </row>
    <row r="137" spans="1:65" s="13" customFormat="1" x14ac:dyDescent="0.2">
      <c r="B137" s="157"/>
      <c r="C137" s="242"/>
      <c r="D137" s="240" t="s">
        <v>164</v>
      </c>
      <c r="E137" s="243" t="s">
        <v>3</v>
      </c>
      <c r="F137" s="244" t="s">
        <v>1236</v>
      </c>
      <c r="G137" s="242"/>
      <c r="H137" s="245">
        <v>4.8</v>
      </c>
      <c r="I137" s="159"/>
      <c r="L137" s="157"/>
      <c r="M137" s="160"/>
      <c r="N137" s="161"/>
      <c r="O137" s="161"/>
      <c r="P137" s="161"/>
      <c r="Q137" s="161"/>
      <c r="R137" s="161"/>
      <c r="S137" s="161"/>
      <c r="T137" s="162"/>
      <c r="AT137" s="158" t="s">
        <v>164</v>
      </c>
      <c r="AU137" s="158" t="s">
        <v>22</v>
      </c>
      <c r="AV137" s="13" t="s">
        <v>22</v>
      </c>
      <c r="AW137" s="13" t="s">
        <v>43</v>
      </c>
      <c r="AX137" s="13" t="s">
        <v>82</v>
      </c>
      <c r="AY137" s="158" t="s">
        <v>152</v>
      </c>
    </row>
    <row r="138" spans="1:65" s="14" customFormat="1" x14ac:dyDescent="0.2">
      <c r="B138" s="163"/>
      <c r="C138" s="246"/>
      <c r="D138" s="240" t="s">
        <v>164</v>
      </c>
      <c r="E138" s="247" t="s">
        <v>3</v>
      </c>
      <c r="F138" s="248" t="s">
        <v>166</v>
      </c>
      <c r="G138" s="246"/>
      <c r="H138" s="249">
        <v>4.8</v>
      </c>
      <c r="I138" s="165"/>
      <c r="L138" s="163"/>
      <c r="M138" s="166"/>
      <c r="N138" s="167"/>
      <c r="O138" s="167"/>
      <c r="P138" s="167"/>
      <c r="Q138" s="167"/>
      <c r="R138" s="167"/>
      <c r="S138" s="167"/>
      <c r="T138" s="168"/>
      <c r="AT138" s="164" t="s">
        <v>164</v>
      </c>
      <c r="AU138" s="164" t="s">
        <v>22</v>
      </c>
      <c r="AV138" s="14" t="s">
        <v>158</v>
      </c>
      <c r="AW138" s="14" t="s">
        <v>43</v>
      </c>
      <c r="AX138" s="14" t="s">
        <v>89</v>
      </c>
      <c r="AY138" s="164" t="s">
        <v>152</v>
      </c>
    </row>
    <row r="139" spans="1:65" s="2" customFormat="1" ht="44.25" customHeight="1" x14ac:dyDescent="0.2">
      <c r="A139" s="32"/>
      <c r="B139" s="142"/>
      <c r="C139" s="232" t="s">
        <v>201</v>
      </c>
      <c r="D139" s="232" t="s">
        <v>154</v>
      </c>
      <c r="E139" s="233" t="s">
        <v>1237</v>
      </c>
      <c r="F139" s="234" t="s">
        <v>1238</v>
      </c>
      <c r="G139" s="235" t="s">
        <v>157</v>
      </c>
      <c r="H139" s="236">
        <v>99.9</v>
      </c>
      <c r="I139" s="143"/>
      <c r="J139" s="144">
        <f>ROUND(I139*H139,2)</f>
        <v>0</v>
      </c>
      <c r="K139" s="145"/>
      <c r="L139" s="33"/>
      <c r="M139" s="146" t="s">
        <v>3</v>
      </c>
      <c r="N139" s="147" t="s">
        <v>53</v>
      </c>
      <c r="O139" s="53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0" t="s">
        <v>158</v>
      </c>
      <c r="AT139" s="150" t="s">
        <v>154</v>
      </c>
      <c r="AU139" s="150" t="s">
        <v>22</v>
      </c>
      <c r="AY139" s="16" t="s">
        <v>152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6" t="s">
        <v>89</v>
      </c>
      <c r="BK139" s="151">
        <f>ROUND(I139*H139,2)</f>
        <v>0</v>
      </c>
      <c r="BL139" s="16" t="s">
        <v>158</v>
      </c>
      <c r="BM139" s="150" t="s">
        <v>1239</v>
      </c>
    </row>
    <row r="140" spans="1:65" s="2" customFormat="1" x14ac:dyDescent="0.2">
      <c r="A140" s="32"/>
      <c r="B140" s="33"/>
      <c r="C140" s="237"/>
      <c r="D140" s="238" t="s">
        <v>160</v>
      </c>
      <c r="E140" s="237"/>
      <c r="F140" s="239" t="s">
        <v>1240</v>
      </c>
      <c r="G140" s="237"/>
      <c r="H140" s="237"/>
      <c r="I140" s="154"/>
      <c r="J140" s="32"/>
      <c r="K140" s="32"/>
      <c r="L140" s="33"/>
      <c r="M140" s="155"/>
      <c r="N140" s="156"/>
      <c r="O140" s="53"/>
      <c r="P140" s="53"/>
      <c r="Q140" s="53"/>
      <c r="R140" s="53"/>
      <c r="S140" s="53"/>
      <c r="T140" s="54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6" t="s">
        <v>160</v>
      </c>
      <c r="AU140" s="16" t="s">
        <v>22</v>
      </c>
    </row>
    <row r="141" spans="1:65" s="13" customFormat="1" x14ac:dyDescent="0.2">
      <c r="B141" s="157"/>
      <c r="C141" s="242"/>
      <c r="D141" s="240" t="s">
        <v>164</v>
      </c>
      <c r="E141" s="243" t="s">
        <v>3</v>
      </c>
      <c r="F141" s="244" t="s">
        <v>1222</v>
      </c>
      <c r="G141" s="242"/>
      <c r="H141" s="245">
        <v>6</v>
      </c>
      <c r="I141" s="159"/>
      <c r="L141" s="157"/>
      <c r="M141" s="160"/>
      <c r="N141" s="161"/>
      <c r="O141" s="161"/>
      <c r="P141" s="161"/>
      <c r="Q141" s="161"/>
      <c r="R141" s="161"/>
      <c r="S141" s="161"/>
      <c r="T141" s="162"/>
      <c r="AT141" s="158" t="s">
        <v>164</v>
      </c>
      <c r="AU141" s="158" t="s">
        <v>22</v>
      </c>
      <c r="AV141" s="13" t="s">
        <v>22</v>
      </c>
      <c r="AW141" s="13" t="s">
        <v>43</v>
      </c>
      <c r="AX141" s="13" t="s">
        <v>82</v>
      </c>
      <c r="AY141" s="158" t="s">
        <v>152</v>
      </c>
    </row>
    <row r="142" spans="1:65" s="13" customFormat="1" x14ac:dyDescent="0.2">
      <c r="B142" s="157"/>
      <c r="C142" s="242"/>
      <c r="D142" s="240" t="s">
        <v>164</v>
      </c>
      <c r="E142" s="243" t="s">
        <v>3</v>
      </c>
      <c r="F142" s="244" t="s">
        <v>1223</v>
      </c>
      <c r="G142" s="242"/>
      <c r="H142" s="245">
        <v>6</v>
      </c>
      <c r="I142" s="159"/>
      <c r="L142" s="157"/>
      <c r="M142" s="160"/>
      <c r="N142" s="161"/>
      <c r="O142" s="161"/>
      <c r="P142" s="161"/>
      <c r="Q142" s="161"/>
      <c r="R142" s="161"/>
      <c r="S142" s="161"/>
      <c r="T142" s="162"/>
      <c r="AT142" s="158" t="s">
        <v>164</v>
      </c>
      <c r="AU142" s="158" t="s">
        <v>22</v>
      </c>
      <c r="AV142" s="13" t="s">
        <v>22</v>
      </c>
      <c r="AW142" s="13" t="s">
        <v>43</v>
      </c>
      <c r="AX142" s="13" t="s">
        <v>82</v>
      </c>
      <c r="AY142" s="158" t="s">
        <v>152</v>
      </c>
    </row>
    <row r="143" spans="1:65" s="13" customFormat="1" x14ac:dyDescent="0.2">
      <c r="B143" s="157"/>
      <c r="C143" s="242"/>
      <c r="D143" s="240" t="s">
        <v>164</v>
      </c>
      <c r="E143" s="243" t="s">
        <v>3</v>
      </c>
      <c r="F143" s="244" t="s">
        <v>1224</v>
      </c>
      <c r="G143" s="242"/>
      <c r="H143" s="245">
        <v>9</v>
      </c>
      <c r="I143" s="159"/>
      <c r="L143" s="157"/>
      <c r="M143" s="160"/>
      <c r="N143" s="161"/>
      <c r="O143" s="161"/>
      <c r="P143" s="161"/>
      <c r="Q143" s="161"/>
      <c r="R143" s="161"/>
      <c r="S143" s="161"/>
      <c r="T143" s="162"/>
      <c r="AT143" s="158" t="s">
        <v>164</v>
      </c>
      <c r="AU143" s="158" t="s">
        <v>22</v>
      </c>
      <c r="AV143" s="13" t="s">
        <v>22</v>
      </c>
      <c r="AW143" s="13" t="s">
        <v>43</v>
      </c>
      <c r="AX143" s="13" t="s">
        <v>82</v>
      </c>
      <c r="AY143" s="158" t="s">
        <v>152</v>
      </c>
    </row>
    <row r="144" spans="1:65" s="13" customFormat="1" x14ac:dyDescent="0.2">
      <c r="B144" s="157"/>
      <c r="C144" s="242"/>
      <c r="D144" s="240" t="s">
        <v>164</v>
      </c>
      <c r="E144" s="243" t="s">
        <v>3</v>
      </c>
      <c r="F144" s="244" t="s">
        <v>1225</v>
      </c>
      <c r="G144" s="242"/>
      <c r="H144" s="245">
        <v>6</v>
      </c>
      <c r="I144" s="159"/>
      <c r="L144" s="157"/>
      <c r="M144" s="160"/>
      <c r="N144" s="161"/>
      <c r="O144" s="161"/>
      <c r="P144" s="161"/>
      <c r="Q144" s="161"/>
      <c r="R144" s="161"/>
      <c r="S144" s="161"/>
      <c r="T144" s="162"/>
      <c r="AT144" s="158" t="s">
        <v>164</v>
      </c>
      <c r="AU144" s="158" t="s">
        <v>22</v>
      </c>
      <c r="AV144" s="13" t="s">
        <v>22</v>
      </c>
      <c r="AW144" s="13" t="s">
        <v>43</v>
      </c>
      <c r="AX144" s="13" t="s">
        <v>82</v>
      </c>
      <c r="AY144" s="158" t="s">
        <v>152</v>
      </c>
    </row>
    <row r="145" spans="1:65" s="13" customFormat="1" x14ac:dyDescent="0.2">
      <c r="B145" s="157"/>
      <c r="C145" s="242"/>
      <c r="D145" s="240" t="s">
        <v>164</v>
      </c>
      <c r="E145" s="243" t="s">
        <v>3</v>
      </c>
      <c r="F145" s="244" t="s">
        <v>1226</v>
      </c>
      <c r="G145" s="242"/>
      <c r="H145" s="245">
        <v>5.6</v>
      </c>
      <c r="I145" s="159"/>
      <c r="L145" s="157"/>
      <c r="M145" s="160"/>
      <c r="N145" s="161"/>
      <c r="O145" s="161"/>
      <c r="P145" s="161"/>
      <c r="Q145" s="161"/>
      <c r="R145" s="161"/>
      <c r="S145" s="161"/>
      <c r="T145" s="162"/>
      <c r="AT145" s="158" t="s">
        <v>164</v>
      </c>
      <c r="AU145" s="158" t="s">
        <v>22</v>
      </c>
      <c r="AV145" s="13" t="s">
        <v>22</v>
      </c>
      <c r="AW145" s="13" t="s">
        <v>43</v>
      </c>
      <c r="AX145" s="13" t="s">
        <v>82</v>
      </c>
      <c r="AY145" s="158" t="s">
        <v>152</v>
      </c>
    </row>
    <row r="146" spans="1:65" s="13" customFormat="1" x14ac:dyDescent="0.2">
      <c r="B146" s="157"/>
      <c r="C146" s="242"/>
      <c r="D146" s="240" t="s">
        <v>164</v>
      </c>
      <c r="E146" s="243" t="s">
        <v>3</v>
      </c>
      <c r="F146" s="244" t="s">
        <v>1227</v>
      </c>
      <c r="G146" s="242"/>
      <c r="H146" s="245">
        <v>5.6</v>
      </c>
      <c r="I146" s="159"/>
      <c r="L146" s="157"/>
      <c r="M146" s="160"/>
      <c r="N146" s="161"/>
      <c r="O146" s="161"/>
      <c r="P146" s="161"/>
      <c r="Q146" s="161"/>
      <c r="R146" s="161"/>
      <c r="S146" s="161"/>
      <c r="T146" s="162"/>
      <c r="AT146" s="158" t="s">
        <v>164</v>
      </c>
      <c r="AU146" s="158" t="s">
        <v>22</v>
      </c>
      <c r="AV146" s="13" t="s">
        <v>22</v>
      </c>
      <c r="AW146" s="13" t="s">
        <v>43</v>
      </c>
      <c r="AX146" s="13" t="s">
        <v>82</v>
      </c>
      <c r="AY146" s="158" t="s">
        <v>152</v>
      </c>
    </row>
    <row r="147" spans="1:65" s="13" customFormat="1" x14ac:dyDescent="0.2">
      <c r="B147" s="157"/>
      <c r="C147" s="242"/>
      <c r="D147" s="240" t="s">
        <v>164</v>
      </c>
      <c r="E147" s="243" t="s">
        <v>3</v>
      </c>
      <c r="F147" s="244" t="s">
        <v>1228</v>
      </c>
      <c r="G147" s="242"/>
      <c r="H147" s="245">
        <v>5.6</v>
      </c>
      <c r="I147" s="159"/>
      <c r="L147" s="157"/>
      <c r="M147" s="160"/>
      <c r="N147" s="161"/>
      <c r="O147" s="161"/>
      <c r="P147" s="161"/>
      <c r="Q147" s="161"/>
      <c r="R147" s="161"/>
      <c r="S147" s="161"/>
      <c r="T147" s="162"/>
      <c r="AT147" s="158" t="s">
        <v>164</v>
      </c>
      <c r="AU147" s="158" t="s">
        <v>22</v>
      </c>
      <c r="AV147" s="13" t="s">
        <v>22</v>
      </c>
      <c r="AW147" s="13" t="s">
        <v>43</v>
      </c>
      <c r="AX147" s="13" t="s">
        <v>82</v>
      </c>
      <c r="AY147" s="158" t="s">
        <v>152</v>
      </c>
    </row>
    <row r="148" spans="1:65" s="13" customFormat="1" x14ac:dyDescent="0.2">
      <c r="B148" s="157"/>
      <c r="C148" s="242"/>
      <c r="D148" s="240" t="s">
        <v>164</v>
      </c>
      <c r="E148" s="243" t="s">
        <v>3</v>
      </c>
      <c r="F148" s="244" t="s">
        <v>1229</v>
      </c>
      <c r="G148" s="242"/>
      <c r="H148" s="245">
        <v>6</v>
      </c>
      <c r="I148" s="159"/>
      <c r="L148" s="157"/>
      <c r="M148" s="160"/>
      <c r="N148" s="161"/>
      <c r="O148" s="161"/>
      <c r="P148" s="161"/>
      <c r="Q148" s="161"/>
      <c r="R148" s="161"/>
      <c r="S148" s="161"/>
      <c r="T148" s="162"/>
      <c r="AT148" s="158" t="s">
        <v>164</v>
      </c>
      <c r="AU148" s="158" t="s">
        <v>22</v>
      </c>
      <c r="AV148" s="13" t="s">
        <v>22</v>
      </c>
      <c r="AW148" s="13" t="s">
        <v>43</v>
      </c>
      <c r="AX148" s="13" t="s">
        <v>82</v>
      </c>
      <c r="AY148" s="158" t="s">
        <v>152</v>
      </c>
    </row>
    <row r="149" spans="1:65" s="13" customFormat="1" x14ac:dyDescent="0.2">
      <c r="B149" s="157"/>
      <c r="C149" s="242"/>
      <c r="D149" s="240" t="s">
        <v>164</v>
      </c>
      <c r="E149" s="243" t="s">
        <v>3</v>
      </c>
      <c r="F149" s="244" t="s">
        <v>1230</v>
      </c>
      <c r="G149" s="242"/>
      <c r="H149" s="245">
        <v>45.6</v>
      </c>
      <c r="I149" s="159"/>
      <c r="L149" s="157"/>
      <c r="M149" s="160"/>
      <c r="N149" s="161"/>
      <c r="O149" s="161"/>
      <c r="P149" s="161"/>
      <c r="Q149" s="161"/>
      <c r="R149" s="161"/>
      <c r="S149" s="161"/>
      <c r="T149" s="162"/>
      <c r="AT149" s="158" t="s">
        <v>164</v>
      </c>
      <c r="AU149" s="158" t="s">
        <v>22</v>
      </c>
      <c r="AV149" s="13" t="s">
        <v>22</v>
      </c>
      <c r="AW149" s="13" t="s">
        <v>43</v>
      </c>
      <c r="AX149" s="13" t="s">
        <v>82</v>
      </c>
      <c r="AY149" s="158" t="s">
        <v>152</v>
      </c>
    </row>
    <row r="150" spans="1:65" s="13" customFormat="1" x14ac:dyDescent="0.2">
      <c r="B150" s="157"/>
      <c r="C150" s="242"/>
      <c r="D150" s="240" t="s">
        <v>164</v>
      </c>
      <c r="E150" s="243" t="s">
        <v>3</v>
      </c>
      <c r="F150" s="244" t="s">
        <v>1231</v>
      </c>
      <c r="G150" s="242"/>
      <c r="H150" s="245">
        <v>4.5</v>
      </c>
      <c r="I150" s="159"/>
      <c r="L150" s="157"/>
      <c r="M150" s="160"/>
      <c r="N150" s="161"/>
      <c r="O150" s="161"/>
      <c r="P150" s="161"/>
      <c r="Q150" s="161"/>
      <c r="R150" s="161"/>
      <c r="S150" s="161"/>
      <c r="T150" s="162"/>
      <c r="AT150" s="158" t="s">
        <v>164</v>
      </c>
      <c r="AU150" s="158" t="s">
        <v>22</v>
      </c>
      <c r="AV150" s="13" t="s">
        <v>22</v>
      </c>
      <c r="AW150" s="13" t="s">
        <v>43</v>
      </c>
      <c r="AX150" s="13" t="s">
        <v>82</v>
      </c>
      <c r="AY150" s="158" t="s">
        <v>152</v>
      </c>
    </row>
    <row r="151" spans="1:65" s="14" customFormat="1" x14ac:dyDescent="0.2">
      <c r="B151" s="163"/>
      <c r="C151" s="246"/>
      <c r="D151" s="240" t="s">
        <v>164</v>
      </c>
      <c r="E151" s="247" t="s">
        <v>3</v>
      </c>
      <c r="F151" s="248" t="s">
        <v>166</v>
      </c>
      <c r="G151" s="246"/>
      <c r="H151" s="249">
        <v>99.9</v>
      </c>
      <c r="I151" s="165"/>
      <c r="L151" s="163"/>
      <c r="M151" s="166"/>
      <c r="N151" s="167"/>
      <c r="O151" s="167"/>
      <c r="P151" s="167"/>
      <c r="Q151" s="167"/>
      <c r="R151" s="167"/>
      <c r="S151" s="167"/>
      <c r="T151" s="168"/>
      <c r="AT151" s="164" t="s">
        <v>164</v>
      </c>
      <c r="AU151" s="164" t="s">
        <v>22</v>
      </c>
      <c r="AV151" s="14" t="s">
        <v>158</v>
      </c>
      <c r="AW151" s="14" t="s">
        <v>43</v>
      </c>
      <c r="AX151" s="14" t="s">
        <v>89</v>
      </c>
      <c r="AY151" s="164" t="s">
        <v>152</v>
      </c>
    </row>
    <row r="152" spans="1:65" s="2" customFormat="1" ht="44.25" customHeight="1" x14ac:dyDescent="0.2">
      <c r="A152" s="32"/>
      <c r="B152" s="142"/>
      <c r="C152" s="232" t="s">
        <v>176</v>
      </c>
      <c r="D152" s="232" t="s">
        <v>154</v>
      </c>
      <c r="E152" s="233" t="s">
        <v>1241</v>
      </c>
      <c r="F152" s="234" t="s">
        <v>1242</v>
      </c>
      <c r="G152" s="235" t="s">
        <v>157</v>
      </c>
      <c r="H152" s="236">
        <v>4.8</v>
      </c>
      <c r="I152" s="143"/>
      <c r="J152" s="144">
        <f>ROUND(I152*H152,2)</f>
        <v>0</v>
      </c>
      <c r="K152" s="145"/>
      <c r="L152" s="33"/>
      <c r="M152" s="146" t="s">
        <v>3</v>
      </c>
      <c r="N152" s="147" t="s">
        <v>53</v>
      </c>
      <c r="O152" s="53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0" t="s">
        <v>158</v>
      </c>
      <c r="AT152" s="150" t="s">
        <v>154</v>
      </c>
      <c r="AU152" s="150" t="s">
        <v>22</v>
      </c>
      <c r="AY152" s="16" t="s">
        <v>152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6" t="s">
        <v>89</v>
      </c>
      <c r="BK152" s="151">
        <f>ROUND(I152*H152,2)</f>
        <v>0</v>
      </c>
      <c r="BL152" s="16" t="s">
        <v>158</v>
      </c>
      <c r="BM152" s="150" t="s">
        <v>1243</v>
      </c>
    </row>
    <row r="153" spans="1:65" s="2" customFormat="1" x14ac:dyDescent="0.2">
      <c r="A153" s="32"/>
      <c r="B153" s="33"/>
      <c r="C153" s="237"/>
      <c r="D153" s="238" t="s">
        <v>160</v>
      </c>
      <c r="E153" s="237"/>
      <c r="F153" s="239" t="s">
        <v>1244</v>
      </c>
      <c r="G153" s="237"/>
      <c r="H153" s="237"/>
      <c r="I153" s="154"/>
      <c r="J153" s="32"/>
      <c r="K153" s="32"/>
      <c r="L153" s="33"/>
      <c r="M153" s="155"/>
      <c r="N153" s="156"/>
      <c r="O153" s="53"/>
      <c r="P153" s="53"/>
      <c r="Q153" s="53"/>
      <c r="R153" s="53"/>
      <c r="S153" s="53"/>
      <c r="T153" s="54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6" t="s">
        <v>160</v>
      </c>
      <c r="AU153" s="16" t="s">
        <v>22</v>
      </c>
    </row>
    <row r="154" spans="1:65" s="13" customFormat="1" x14ac:dyDescent="0.2">
      <c r="B154" s="157"/>
      <c r="C154" s="242"/>
      <c r="D154" s="240" t="s">
        <v>164</v>
      </c>
      <c r="E154" s="243" t="s">
        <v>3</v>
      </c>
      <c r="F154" s="244" t="s">
        <v>1236</v>
      </c>
      <c r="G154" s="242"/>
      <c r="H154" s="245">
        <v>4.8</v>
      </c>
      <c r="I154" s="159"/>
      <c r="L154" s="157"/>
      <c r="M154" s="160"/>
      <c r="N154" s="161"/>
      <c r="O154" s="161"/>
      <c r="P154" s="161"/>
      <c r="Q154" s="161"/>
      <c r="R154" s="161"/>
      <c r="S154" s="161"/>
      <c r="T154" s="162"/>
      <c r="AT154" s="158" t="s">
        <v>164</v>
      </c>
      <c r="AU154" s="158" t="s">
        <v>22</v>
      </c>
      <c r="AV154" s="13" t="s">
        <v>22</v>
      </c>
      <c r="AW154" s="13" t="s">
        <v>43</v>
      </c>
      <c r="AX154" s="13" t="s">
        <v>82</v>
      </c>
      <c r="AY154" s="158" t="s">
        <v>152</v>
      </c>
    </row>
    <row r="155" spans="1:65" s="14" customFormat="1" x14ac:dyDescent="0.2">
      <c r="B155" s="163"/>
      <c r="C155" s="246"/>
      <c r="D155" s="240" t="s">
        <v>164</v>
      </c>
      <c r="E155" s="247" t="s">
        <v>3</v>
      </c>
      <c r="F155" s="248" t="s">
        <v>166</v>
      </c>
      <c r="G155" s="246"/>
      <c r="H155" s="249">
        <v>4.8</v>
      </c>
      <c r="I155" s="165"/>
      <c r="L155" s="163"/>
      <c r="M155" s="166"/>
      <c r="N155" s="167"/>
      <c r="O155" s="167"/>
      <c r="P155" s="167"/>
      <c r="Q155" s="167"/>
      <c r="R155" s="167"/>
      <c r="S155" s="167"/>
      <c r="T155" s="168"/>
      <c r="AT155" s="164" t="s">
        <v>164</v>
      </c>
      <c r="AU155" s="164" t="s">
        <v>22</v>
      </c>
      <c r="AV155" s="14" t="s">
        <v>158</v>
      </c>
      <c r="AW155" s="14" t="s">
        <v>43</v>
      </c>
      <c r="AX155" s="14" t="s">
        <v>89</v>
      </c>
      <c r="AY155" s="164" t="s">
        <v>152</v>
      </c>
    </row>
    <row r="156" spans="1:65" s="2" customFormat="1" ht="55.5" customHeight="1" x14ac:dyDescent="0.2">
      <c r="A156" s="32"/>
      <c r="B156" s="142"/>
      <c r="C156" s="232" t="s">
        <v>209</v>
      </c>
      <c r="D156" s="232" t="s">
        <v>154</v>
      </c>
      <c r="E156" s="233" t="s">
        <v>1245</v>
      </c>
      <c r="F156" s="234" t="s">
        <v>1246</v>
      </c>
      <c r="G156" s="235" t="s">
        <v>251</v>
      </c>
      <c r="H156" s="236">
        <v>33.630000000000003</v>
      </c>
      <c r="I156" s="143"/>
      <c r="J156" s="144">
        <f>ROUND(I156*H156,2)</f>
        <v>0</v>
      </c>
      <c r="K156" s="145"/>
      <c r="L156" s="33"/>
      <c r="M156" s="146" t="s">
        <v>3</v>
      </c>
      <c r="N156" s="147" t="s">
        <v>53</v>
      </c>
      <c r="O156" s="53"/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0" t="s">
        <v>158</v>
      </c>
      <c r="AT156" s="150" t="s">
        <v>154</v>
      </c>
      <c r="AU156" s="150" t="s">
        <v>22</v>
      </c>
      <c r="AY156" s="16" t="s">
        <v>152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6" t="s">
        <v>89</v>
      </c>
      <c r="BK156" s="151">
        <f>ROUND(I156*H156,2)</f>
        <v>0</v>
      </c>
      <c r="BL156" s="16" t="s">
        <v>158</v>
      </c>
      <c r="BM156" s="150" t="s">
        <v>1247</v>
      </c>
    </row>
    <row r="157" spans="1:65" s="2" customFormat="1" x14ac:dyDescent="0.2">
      <c r="A157" s="32"/>
      <c r="B157" s="33"/>
      <c r="C157" s="237"/>
      <c r="D157" s="238" t="s">
        <v>160</v>
      </c>
      <c r="E157" s="237"/>
      <c r="F157" s="239" t="s">
        <v>1248</v>
      </c>
      <c r="G157" s="237"/>
      <c r="H157" s="237"/>
      <c r="I157" s="154"/>
      <c r="J157" s="32"/>
      <c r="K157" s="32"/>
      <c r="L157" s="33"/>
      <c r="M157" s="155"/>
      <c r="N157" s="156"/>
      <c r="O157" s="53"/>
      <c r="P157" s="53"/>
      <c r="Q157" s="53"/>
      <c r="R157" s="53"/>
      <c r="S157" s="53"/>
      <c r="T157" s="54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6" t="s">
        <v>160</v>
      </c>
      <c r="AU157" s="16" t="s">
        <v>22</v>
      </c>
    </row>
    <row r="158" spans="1:65" s="13" customFormat="1" x14ac:dyDescent="0.2">
      <c r="B158" s="157"/>
      <c r="C158" s="242"/>
      <c r="D158" s="240" t="s">
        <v>164</v>
      </c>
      <c r="E158" s="243" t="s">
        <v>3</v>
      </c>
      <c r="F158" s="244" t="s">
        <v>1249</v>
      </c>
      <c r="G158" s="242"/>
      <c r="H158" s="245">
        <v>2.2000000000000002</v>
      </c>
      <c r="I158" s="159"/>
      <c r="L158" s="157"/>
      <c r="M158" s="160"/>
      <c r="N158" s="161"/>
      <c r="O158" s="161"/>
      <c r="P158" s="161"/>
      <c r="Q158" s="161"/>
      <c r="R158" s="161"/>
      <c r="S158" s="161"/>
      <c r="T158" s="162"/>
      <c r="AT158" s="158" t="s">
        <v>164</v>
      </c>
      <c r="AU158" s="158" t="s">
        <v>22</v>
      </c>
      <c r="AV158" s="13" t="s">
        <v>22</v>
      </c>
      <c r="AW158" s="13" t="s">
        <v>43</v>
      </c>
      <c r="AX158" s="13" t="s">
        <v>82</v>
      </c>
      <c r="AY158" s="158" t="s">
        <v>152</v>
      </c>
    </row>
    <row r="159" spans="1:65" s="13" customFormat="1" x14ac:dyDescent="0.2">
      <c r="B159" s="157"/>
      <c r="C159" s="242"/>
      <c r="D159" s="240" t="s">
        <v>164</v>
      </c>
      <c r="E159" s="243" t="s">
        <v>3</v>
      </c>
      <c r="F159" s="244" t="s">
        <v>1250</v>
      </c>
      <c r="G159" s="242"/>
      <c r="H159" s="245">
        <v>2.2000000000000002</v>
      </c>
      <c r="I159" s="159"/>
      <c r="L159" s="157"/>
      <c r="M159" s="160"/>
      <c r="N159" s="161"/>
      <c r="O159" s="161"/>
      <c r="P159" s="161"/>
      <c r="Q159" s="161"/>
      <c r="R159" s="161"/>
      <c r="S159" s="161"/>
      <c r="T159" s="162"/>
      <c r="AT159" s="158" t="s">
        <v>164</v>
      </c>
      <c r="AU159" s="158" t="s">
        <v>22</v>
      </c>
      <c r="AV159" s="13" t="s">
        <v>22</v>
      </c>
      <c r="AW159" s="13" t="s">
        <v>43</v>
      </c>
      <c r="AX159" s="13" t="s">
        <v>82</v>
      </c>
      <c r="AY159" s="158" t="s">
        <v>152</v>
      </c>
    </row>
    <row r="160" spans="1:65" s="13" customFormat="1" x14ac:dyDescent="0.2">
      <c r="B160" s="157"/>
      <c r="C160" s="242"/>
      <c r="D160" s="240" t="s">
        <v>164</v>
      </c>
      <c r="E160" s="243" t="s">
        <v>3</v>
      </c>
      <c r="F160" s="244" t="s">
        <v>1251</v>
      </c>
      <c r="G160" s="242"/>
      <c r="H160" s="245">
        <v>3.3</v>
      </c>
      <c r="I160" s="159"/>
      <c r="L160" s="157"/>
      <c r="M160" s="160"/>
      <c r="N160" s="161"/>
      <c r="O160" s="161"/>
      <c r="P160" s="161"/>
      <c r="Q160" s="161"/>
      <c r="R160" s="161"/>
      <c r="S160" s="161"/>
      <c r="T160" s="162"/>
      <c r="AT160" s="158" t="s">
        <v>164</v>
      </c>
      <c r="AU160" s="158" t="s">
        <v>22</v>
      </c>
      <c r="AV160" s="13" t="s">
        <v>22</v>
      </c>
      <c r="AW160" s="13" t="s">
        <v>43</v>
      </c>
      <c r="AX160" s="13" t="s">
        <v>82</v>
      </c>
      <c r="AY160" s="158" t="s">
        <v>152</v>
      </c>
    </row>
    <row r="161" spans="1:65" s="13" customFormat="1" x14ac:dyDescent="0.2">
      <c r="B161" s="157"/>
      <c r="C161" s="242"/>
      <c r="D161" s="240" t="s">
        <v>164</v>
      </c>
      <c r="E161" s="243" t="s">
        <v>3</v>
      </c>
      <c r="F161" s="244" t="s">
        <v>1252</v>
      </c>
      <c r="G161" s="242"/>
      <c r="H161" s="245">
        <v>2.2000000000000002</v>
      </c>
      <c r="I161" s="159"/>
      <c r="L161" s="157"/>
      <c r="M161" s="160"/>
      <c r="N161" s="161"/>
      <c r="O161" s="161"/>
      <c r="P161" s="161"/>
      <c r="Q161" s="161"/>
      <c r="R161" s="161"/>
      <c r="S161" s="161"/>
      <c r="T161" s="162"/>
      <c r="AT161" s="158" t="s">
        <v>164</v>
      </c>
      <c r="AU161" s="158" t="s">
        <v>22</v>
      </c>
      <c r="AV161" s="13" t="s">
        <v>22</v>
      </c>
      <c r="AW161" s="13" t="s">
        <v>43</v>
      </c>
      <c r="AX161" s="13" t="s">
        <v>82</v>
      </c>
      <c r="AY161" s="158" t="s">
        <v>152</v>
      </c>
    </row>
    <row r="162" spans="1:65" s="13" customFormat="1" x14ac:dyDescent="0.2">
      <c r="B162" s="157"/>
      <c r="C162" s="242"/>
      <c r="D162" s="240" t="s">
        <v>164</v>
      </c>
      <c r="E162" s="243" t="s">
        <v>3</v>
      </c>
      <c r="F162" s="244" t="s">
        <v>1253</v>
      </c>
      <c r="G162" s="242"/>
      <c r="H162" s="245">
        <v>0.9</v>
      </c>
      <c r="I162" s="159"/>
      <c r="L162" s="157"/>
      <c r="M162" s="160"/>
      <c r="N162" s="161"/>
      <c r="O162" s="161"/>
      <c r="P162" s="161"/>
      <c r="Q162" s="161"/>
      <c r="R162" s="161"/>
      <c r="S162" s="161"/>
      <c r="T162" s="162"/>
      <c r="AT162" s="158" t="s">
        <v>164</v>
      </c>
      <c r="AU162" s="158" t="s">
        <v>22</v>
      </c>
      <c r="AV162" s="13" t="s">
        <v>22</v>
      </c>
      <c r="AW162" s="13" t="s">
        <v>43</v>
      </c>
      <c r="AX162" s="13" t="s">
        <v>82</v>
      </c>
      <c r="AY162" s="158" t="s">
        <v>152</v>
      </c>
    </row>
    <row r="163" spans="1:65" s="13" customFormat="1" x14ac:dyDescent="0.2">
      <c r="B163" s="157"/>
      <c r="C163" s="242"/>
      <c r="D163" s="240" t="s">
        <v>164</v>
      </c>
      <c r="E163" s="243" t="s">
        <v>3</v>
      </c>
      <c r="F163" s="244" t="s">
        <v>1254</v>
      </c>
      <c r="G163" s="242"/>
      <c r="H163" s="245">
        <v>0.9</v>
      </c>
      <c r="I163" s="159"/>
      <c r="L163" s="157"/>
      <c r="M163" s="160"/>
      <c r="N163" s="161"/>
      <c r="O163" s="161"/>
      <c r="P163" s="161"/>
      <c r="Q163" s="161"/>
      <c r="R163" s="161"/>
      <c r="S163" s="161"/>
      <c r="T163" s="162"/>
      <c r="AT163" s="158" t="s">
        <v>164</v>
      </c>
      <c r="AU163" s="158" t="s">
        <v>22</v>
      </c>
      <c r="AV163" s="13" t="s">
        <v>22</v>
      </c>
      <c r="AW163" s="13" t="s">
        <v>43</v>
      </c>
      <c r="AX163" s="13" t="s">
        <v>82</v>
      </c>
      <c r="AY163" s="158" t="s">
        <v>152</v>
      </c>
    </row>
    <row r="164" spans="1:65" s="13" customFormat="1" x14ac:dyDescent="0.2">
      <c r="B164" s="157"/>
      <c r="C164" s="242"/>
      <c r="D164" s="240" t="s">
        <v>164</v>
      </c>
      <c r="E164" s="243" t="s">
        <v>3</v>
      </c>
      <c r="F164" s="244" t="s">
        <v>1255</v>
      </c>
      <c r="G164" s="242"/>
      <c r="H164" s="245">
        <v>0.9</v>
      </c>
      <c r="I164" s="159"/>
      <c r="L164" s="157"/>
      <c r="M164" s="160"/>
      <c r="N164" s="161"/>
      <c r="O164" s="161"/>
      <c r="P164" s="161"/>
      <c r="Q164" s="161"/>
      <c r="R164" s="161"/>
      <c r="S164" s="161"/>
      <c r="T164" s="162"/>
      <c r="AT164" s="158" t="s">
        <v>164</v>
      </c>
      <c r="AU164" s="158" t="s">
        <v>22</v>
      </c>
      <c r="AV164" s="13" t="s">
        <v>22</v>
      </c>
      <c r="AW164" s="13" t="s">
        <v>43</v>
      </c>
      <c r="AX164" s="13" t="s">
        <v>82</v>
      </c>
      <c r="AY164" s="158" t="s">
        <v>152</v>
      </c>
    </row>
    <row r="165" spans="1:65" s="13" customFormat="1" x14ac:dyDescent="0.2">
      <c r="B165" s="157"/>
      <c r="C165" s="242"/>
      <c r="D165" s="240" t="s">
        <v>164</v>
      </c>
      <c r="E165" s="243" t="s">
        <v>3</v>
      </c>
      <c r="F165" s="244" t="s">
        <v>1256</v>
      </c>
      <c r="G165" s="242"/>
      <c r="H165" s="245">
        <v>0.9</v>
      </c>
      <c r="I165" s="159"/>
      <c r="L165" s="157"/>
      <c r="M165" s="160"/>
      <c r="N165" s="161"/>
      <c r="O165" s="161"/>
      <c r="P165" s="161"/>
      <c r="Q165" s="161"/>
      <c r="R165" s="161"/>
      <c r="S165" s="161"/>
      <c r="T165" s="162"/>
      <c r="AT165" s="158" t="s">
        <v>164</v>
      </c>
      <c r="AU165" s="158" t="s">
        <v>22</v>
      </c>
      <c r="AV165" s="13" t="s">
        <v>22</v>
      </c>
      <c r="AW165" s="13" t="s">
        <v>43</v>
      </c>
      <c r="AX165" s="13" t="s">
        <v>82</v>
      </c>
      <c r="AY165" s="158" t="s">
        <v>152</v>
      </c>
    </row>
    <row r="166" spans="1:65" s="13" customFormat="1" x14ac:dyDescent="0.2">
      <c r="B166" s="157"/>
      <c r="C166" s="242"/>
      <c r="D166" s="240" t="s">
        <v>164</v>
      </c>
      <c r="E166" s="243" t="s">
        <v>3</v>
      </c>
      <c r="F166" s="244" t="s">
        <v>1257</v>
      </c>
      <c r="G166" s="242"/>
      <c r="H166" s="245">
        <v>18.48</v>
      </c>
      <c r="I166" s="159"/>
      <c r="L166" s="157"/>
      <c r="M166" s="160"/>
      <c r="N166" s="161"/>
      <c r="O166" s="161"/>
      <c r="P166" s="161"/>
      <c r="Q166" s="161"/>
      <c r="R166" s="161"/>
      <c r="S166" s="161"/>
      <c r="T166" s="162"/>
      <c r="AT166" s="158" t="s">
        <v>164</v>
      </c>
      <c r="AU166" s="158" t="s">
        <v>22</v>
      </c>
      <c r="AV166" s="13" t="s">
        <v>22</v>
      </c>
      <c r="AW166" s="13" t="s">
        <v>43</v>
      </c>
      <c r="AX166" s="13" t="s">
        <v>82</v>
      </c>
      <c r="AY166" s="158" t="s">
        <v>152</v>
      </c>
    </row>
    <row r="167" spans="1:65" s="13" customFormat="1" x14ac:dyDescent="0.2">
      <c r="B167" s="157"/>
      <c r="C167" s="242"/>
      <c r="D167" s="240" t="s">
        <v>164</v>
      </c>
      <c r="E167" s="243" t="s">
        <v>3</v>
      </c>
      <c r="F167" s="244" t="s">
        <v>1258</v>
      </c>
      <c r="G167" s="242"/>
      <c r="H167" s="245">
        <v>1.65</v>
      </c>
      <c r="I167" s="159"/>
      <c r="L167" s="157"/>
      <c r="M167" s="160"/>
      <c r="N167" s="161"/>
      <c r="O167" s="161"/>
      <c r="P167" s="161"/>
      <c r="Q167" s="161"/>
      <c r="R167" s="161"/>
      <c r="S167" s="161"/>
      <c r="T167" s="162"/>
      <c r="AT167" s="158" t="s">
        <v>164</v>
      </c>
      <c r="AU167" s="158" t="s">
        <v>22</v>
      </c>
      <c r="AV167" s="13" t="s">
        <v>22</v>
      </c>
      <c r="AW167" s="13" t="s">
        <v>43</v>
      </c>
      <c r="AX167" s="13" t="s">
        <v>82</v>
      </c>
      <c r="AY167" s="158" t="s">
        <v>152</v>
      </c>
    </row>
    <row r="168" spans="1:65" s="14" customFormat="1" x14ac:dyDescent="0.2">
      <c r="B168" s="163"/>
      <c r="C168" s="246"/>
      <c r="D168" s="240" t="s">
        <v>164</v>
      </c>
      <c r="E168" s="247" t="s">
        <v>3</v>
      </c>
      <c r="F168" s="248" t="s">
        <v>166</v>
      </c>
      <c r="G168" s="246"/>
      <c r="H168" s="249">
        <v>33.630000000000003</v>
      </c>
      <c r="I168" s="165"/>
      <c r="L168" s="163"/>
      <c r="M168" s="166"/>
      <c r="N168" s="167"/>
      <c r="O168" s="167"/>
      <c r="P168" s="167"/>
      <c r="Q168" s="167"/>
      <c r="R168" s="167"/>
      <c r="S168" s="167"/>
      <c r="T168" s="168"/>
      <c r="AT168" s="164" t="s">
        <v>164</v>
      </c>
      <c r="AU168" s="164" t="s">
        <v>22</v>
      </c>
      <c r="AV168" s="14" t="s">
        <v>158</v>
      </c>
      <c r="AW168" s="14" t="s">
        <v>43</v>
      </c>
      <c r="AX168" s="14" t="s">
        <v>89</v>
      </c>
      <c r="AY168" s="164" t="s">
        <v>152</v>
      </c>
    </row>
    <row r="169" spans="1:65" s="2" customFormat="1" ht="62.65" customHeight="1" x14ac:dyDescent="0.2">
      <c r="A169" s="32"/>
      <c r="B169" s="142"/>
      <c r="C169" s="232" t="s">
        <v>211</v>
      </c>
      <c r="D169" s="232" t="s">
        <v>154</v>
      </c>
      <c r="E169" s="233" t="s">
        <v>364</v>
      </c>
      <c r="F169" s="234" t="s">
        <v>1259</v>
      </c>
      <c r="G169" s="235" t="s">
        <v>251</v>
      </c>
      <c r="H169" s="236">
        <v>14.375</v>
      </c>
      <c r="I169" s="143"/>
      <c r="J169" s="144">
        <f>ROUND(I169*H169,2)</f>
        <v>0</v>
      </c>
      <c r="K169" s="145"/>
      <c r="L169" s="33"/>
      <c r="M169" s="146" t="s">
        <v>3</v>
      </c>
      <c r="N169" s="147" t="s">
        <v>53</v>
      </c>
      <c r="O169" s="53"/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0" t="s">
        <v>158</v>
      </c>
      <c r="AT169" s="150" t="s">
        <v>154</v>
      </c>
      <c r="AU169" s="150" t="s">
        <v>22</v>
      </c>
      <c r="AY169" s="16" t="s">
        <v>152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6" t="s">
        <v>89</v>
      </c>
      <c r="BK169" s="151">
        <f>ROUND(I169*H169,2)</f>
        <v>0</v>
      </c>
      <c r="BL169" s="16" t="s">
        <v>158</v>
      </c>
      <c r="BM169" s="150" t="s">
        <v>1260</v>
      </c>
    </row>
    <row r="170" spans="1:65" s="2" customFormat="1" x14ac:dyDescent="0.2">
      <c r="A170" s="32"/>
      <c r="B170" s="33"/>
      <c r="C170" s="237"/>
      <c r="D170" s="238" t="s">
        <v>160</v>
      </c>
      <c r="E170" s="237"/>
      <c r="F170" s="239" t="s">
        <v>1261</v>
      </c>
      <c r="G170" s="237"/>
      <c r="H170" s="237"/>
      <c r="I170" s="154"/>
      <c r="J170" s="32"/>
      <c r="K170" s="32"/>
      <c r="L170" s="33"/>
      <c r="M170" s="155"/>
      <c r="N170" s="156"/>
      <c r="O170" s="53"/>
      <c r="P170" s="53"/>
      <c r="Q170" s="53"/>
      <c r="R170" s="53"/>
      <c r="S170" s="53"/>
      <c r="T170" s="54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6" t="s">
        <v>160</v>
      </c>
      <c r="AU170" s="16" t="s">
        <v>22</v>
      </c>
    </row>
    <row r="171" spans="1:65" s="13" customFormat="1" x14ac:dyDescent="0.2">
      <c r="B171" s="157"/>
      <c r="C171" s="242"/>
      <c r="D171" s="240" t="s">
        <v>164</v>
      </c>
      <c r="E171" s="243" t="s">
        <v>3</v>
      </c>
      <c r="F171" s="244" t="s">
        <v>1262</v>
      </c>
      <c r="G171" s="242"/>
      <c r="H171" s="245">
        <v>1.1000000000000001</v>
      </c>
      <c r="I171" s="159"/>
      <c r="L171" s="157"/>
      <c r="M171" s="160"/>
      <c r="N171" s="161"/>
      <c r="O171" s="161"/>
      <c r="P171" s="161"/>
      <c r="Q171" s="161"/>
      <c r="R171" s="161"/>
      <c r="S171" s="161"/>
      <c r="T171" s="162"/>
      <c r="AT171" s="158" t="s">
        <v>164</v>
      </c>
      <c r="AU171" s="158" t="s">
        <v>22</v>
      </c>
      <c r="AV171" s="13" t="s">
        <v>22</v>
      </c>
      <c r="AW171" s="13" t="s">
        <v>43</v>
      </c>
      <c r="AX171" s="13" t="s">
        <v>82</v>
      </c>
      <c r="AY171" s="158" t="s">
        <v>152</v>
      </c>
    </row>
    <row r="172" spans="1:65" s="13" customFormat="1" x14ac:dyDescent="0.2">
      <c r="B172" s="157"/>
      <c r="C172" s="242"/>
      <c r="D172" s="240" t="s">
        <v>164</v>
      </c>
      <c r="E172" s="243" t="s">
        <v>3</v>
      </c>
      <c r="F172" s="244" t="s">
        <v>1263</v>
      </c>
      <c r="G172" s="242"/>
      <c r="H172" s="245">
        <v>1.1000000000000001</v>
      </c>
      <c r="I172" s="159"/>
      <c r="L172" s="157"/>
      <c r="M172" s="160"/>
      <c r="N172" s="161"/>
      <c r="O172" s="161"/>
      <c r="P172" s="161"/>
      <c r="Q172" s="161"/>
      <c r="R172" s="161"/>
      <c r="S172" s="161"/>
      <c r="T172" s="162"/>
      <c r="AT172" s="158" t="s">
        <v>164</v>
      </c>
      <c r="AU172" s="158" t="s">
        <v>22</v>
      </c>
      <c r="AV172" s="13" t="s">
        <v>22</v>
      </c>
      <c r="AW172" s="13" t="s">
        <v>43</v>
      </c>
      <c r="AX172" s="13" t="s">
        <v>82</v>
      </c>
      <c r="AY172" s="158" t="s">
        <v>152</v>
      </c>
    </row>
    <row r="173" spans="1:65" s="13" customFormat="1" x14ac:dyDescent="0.2">
      <c r="B173" s="157"/>
      <c r="C173" s="242"/>
      <c r="D173" s="240" t="s">
        <v>164</v>
      </c>
      <c r="E173" s="243" t="s">
        <v>3</v>
      </c>
      <c r="F173" s="244" t="s">
        <v>1264</v>
      </c>
      <c r="G173" s="242"/>
      <c r="H173" s="245">
        <v>1.65</v>
      </c>
      <c r="I173" s="159"/>
      <c r="L173" s="157"/>
      <c r="M173" s="160"/>
      <c r="N173" s="161"/>
      <c r="O173" s="161"/>
      <c r="P173" s="161"/>
      <c r="Q173" s="161"/>
      <c r="R173" s="161"/>
      <c r="S173" s="161"/>
      <c r="T173" s="162"/>
      <c r="AT173" s="158" t="s">
        <v>164</v>
      </c>
      <c r="AU173" s="158" t="s">
        <v>22</v>
      </c>
      <c r="AV173" s="13" t="s">
        <v>22</v>
      </c>
      <c r="AW173" s="13" t="s">
        <v>43</v>
      </c>
      <c r="AX173" s="13" t="s">
        <v>82</v>
      </c>
      <c r="AY173" s="158" t="s">
        <v>152</v>
      </c>
    </row>
    <row r="174" spans="1:65" s="13" customFormat="1" x14ac:dyDescent="0.2">
      <c r="B174" s="157"/>
      <c r="C174" s="242"/>
      <c r="D174" s="240" t="s">
        <v>164</v>
      </c>
      <c r="E174" s="243" t="s">
        <v>3</v>
      </c>
      <c r="F174" s="244" t="s">
        <v>1265</v>
      </c>
      <c r="G174" s="242"/>
      <c r="H174" s="245">
        <v>1.1000000000000001</v>
      </c>
      <c r="I174" s="159"/>
      <c r="L174" s="157"/>
      <c r="M174" s="160"/>
      <c r="N174" s="161"/>
      <c r="O174" s="161"/>
      <c r="P174" s="161"/>
      <c r="Q174" s="161"/>
      <c r="R174" s="161"/>
      <c r="S174" s="161"/>
      <c r="T174" s="162"/>
      <c r="AT174" s="158" t="s">
        <v>164</v>
      </c>
      <c r="AU174" s="158" t="s">
        <v>22</v>
      </c>
      <c r="AV174" s="13" t="s">
        <v>22</v>
      </c>
      <c r="AW174" s="13" t="s">
        <v>43</v>
      </c>
      <c r="AX174" s="13" t="s">
        <v>82</v>
      </c>
      <c r="AY174" s="158" t="s">
        <v>152</v>
      </c>
    </row>
    <row r="175" spans="1:65" s="13" customFormat="1" x14ac:dyDescent="0.2">
      <c r="B175" s="157"/>
      <c r="C175" s="242"/>
      <c r="D175" s="240" t="s">
        <v>164</v>
      </c>
      <c r="E175" s="243" t="s">
        <v>3</v>
      </c>
      <c r="F175" s="244" t="s">
        <v>1266</v>
      </c>
      <c r="G175" s="242"/>
      <c r="H175" s="245">
        <v>0.5</v>
      </c>
      <c r="I175" s="159"/>
      <c r="L175" s="157"/>
      <c r="M175" s="160"/>
      <c r="N175" s="161"/>
      <c r="O175" s="161"/>
      <c r="P175" s="161"/>
      <c r="Q175" s="161"/>
      <c r="R175" s="161"/>
      <c r="S175" s="161"/>
      <c r="T175" s="162"/>
      <c r="AT175" s="158" t="s">
        <v>164</v>
      </c>
      <c r="AU175" s="158" t="s">
        <v>22</v>
      </c>
      <c r="AV175" s="13" t="s">
        <v>22</v>
      </c>
      <c r="AW175" s="13" t="s">
        <v>43</v>
      </c>
      <c r="AX175" s="13" t="s">
        <v>82</v>
      </c>
      <c r="AY175" s="158" t="s">
        <v>152</v>
      </c>
    </row>
    <row r="176" spans="1:65" s="13" customFormat="1" x14ac:dyDescent="0.2">
      <c r="B176" s="157"/>
      <c r="C176" s="242"/>
      <c r="D176" s="240" t="s">
        <v>164</v>
      </c>
      <c r="E176" s="243" t="s">
        <v>3</v>
      </c>
      <c r="F176" s="244" t="s">
        <v>1267</v>
      </c>
      <c r="G176" s="242"/>
      <c r="H176" s="245">
        <v>0.5</v>
      </c>
      <c r="I176" s="159"/>
      <c r="L176" s="157"/>
      <c r="M176" s="160"/>
      <c r="N176" s="161"/>
      <c r="O176" s="161"/>
      <c r="P176" s="161"/>
      <c r="Q176" s="161"/>
      <c r="R176" s="161"/>
      <c r="S176" s="161"/>
      <c r="T176" s="162"/>
      <c r="AT176" s="158" t="s">
        <v>164</v>
      </c>
      <c r="AU176" s="158" t="s">
        <v>22</v>
      </c>
      <c r="AV176" s="13" t="s">
        <v>22</v>
      </c>
      <c r="AW176" s="13" t="s">
        <v>43</v>
      </c>
      <c r="AX176" s="13" t="s">
        <v>82</v>
      </c>
      <c r="AY176" s="158" t="s">
        <v>152</v>
      </c>
    </row>
    <row r="177" spans="1:65" s="13" customFormat="1" x14ac:dyDescent="0.2">
      <c r="B177" s="157"/>
      <c r="C177" s="242"/>
      <c r="D177" s="240" t="s">
        <v>164</v>
      </c>
      <c r="E177" s="243" t="s">
        <v>3</v>
      </c>
      <c r="F177" s="244" t="s">
        <v>1268</v>
      </c>
      <c r="G177" s="242"/>
      <c r="H177" s="245">
        <v>0.5</v>
      </c>
      <c r="I177" s="159"/>
      <c r="L177" s="157"/>
      <c r="M177" s="160"/>
      <c r="N177" s="161"/>
      <c r="O177" s="161"/>
      <c r="P177" s="161"/>
      <c r="Q177" s="161"/>
      <c r="R177" s="161"/>
      <c r="S177" s="161"/>
      <c r="T177" s="162"/>
      <c r="AT177" s="158" t="s">
        <v>164</v>
      </c>
      <c r="AU177" s="158" t="s">
        <v>22</v>
      </c>
      <c r="AV177" s="13" t="s">
        <v>22</v>
      </c>
      <c r="AW177" s="13" t="s">
        <v>43</v>
      </c>
      <c r="AX177" s="13" t="s">
        <v>82</v>
      </c>
      <c r="AY177" s="158" t="s">
        <v>152</v>
      </c>
    </row>
    <row r="178" spans="1:65" s="13" customFormat="1" x14ac:dyDescent="0.2">
      <c r="B178" s="157"/>
      <c r="C178" s="242"/>
      <c r="D178" s="240" t="s">
        <v>164</v>
      </c>
      <c r="E178" s="243" t="s">
        <v>3</v>
      </c>
      <c r="F178" s="244" t="s">
        <v>1269</v>
      </c>
      <c r="G178" s="242"/>
      <c r="H178" s="245">
        <v>0.5</v>
      </c>
      <c r="I178" s="159"/>
      <c r="L178" s="157"/>
      <c r="M178" s="160"/>
      <c r="N178" s="161"/>
      <c r="O178" s="161"/>
      <c r="P178" s="161"/>
      <c r="Q178" s="161"/>
      <c r="R178" s="161"/>
      <c r="S178" s="161"/>
      <c r="T178" s="162"/>
      <c r="AT178" s="158" t="s">
        <v>164</v>
      </c>
      <c r="AU178" s="158" t="s">
        <v>22</v>
      </c>
      <c r="AV178" s="13" t="s">
        <v>22</v>
      </c>
      <c r="AW178" s="13" t="s">
        <v>43</v>
      </c>
      <c r="AX178" s="13" t="s">
        <v>82</v>
      </c>
      <c r="AY178" s="158" t="s">
        <v>152</v>
      </c>
    </row>
    <row r="179" spans="1:65" s="13" customFormat="1" x14ac:dyDescent="0.2">
      <c r="B179" s="157"/>
      <c r="C179" s="242"/>
      <c r="D179" s="240" t="s">
        <v>164</v>
      </c>
      <c r="E179" s="243" t="s">
        <v>3</v>
      </c>
      <c r="F179" s="244" t="s">
        <v>1270</v>
      </c>
      <c r="G179" s="242"/>
      <c r="H179" s="245">
        <v>6.6</v>
      </c>
      <c r="I179" s="159"/>
      <c r="L179" s="157"/>
      <c r="M179" s="160"/>
      <c r="N179" s="161"/>
      <c r="O179" s="161"/>
      <c r="P179" s="161"/>
      <c r="Q179" s="161"/>
      <c r="R179" s="161"/>
      <c r="S179" s="161"/>
      <c r="T179" s="162"/>
      <c r="AT179" s="158" t="s">
        <v>164</v>
      </c>
      <c r="AU179" s="158" t="s">
        <v>22</v>
      </c>
      <c r="AV179" s="13" t="s">
        <v>22</v>
      </c>
      <c r="AW179" s="13" t="s">
        <v>43</v>
      </c>
      <c r="AX179" s="13" t="s">
        <v>82</v>
      </c>
      <c r="AY179" s="158" t="s">
        <v>152</v>
      </c>
    </row>
    <row r="180" spans="1:65" s="13" customFormat="1" x14ac:dyDescent="0.2">
      <c r="B180" s="157"/>
      <c r="C180" s="242"/>
      <c r="D180" s="240" t="s">
        <v>164</v>
      </c>
      <c r="E180" s="243" t="s">
        <v>3</v>
      </c>
      <c r="F180" s="244" t="s">
        <v>1271</v>
      </c>
      <c r="G180" s="242"/>
      <c r="H180" s="245">
        <v>0.82499999999999996</v>
      </c>
      <c r="I180" s="159"/>
      <c r="L180" s="157"/>
      <c r="M180" s="160"/>
      <c r="N180" s="161"/>
      <c r="O180" s="161"/>
      <c r="P180" s="161"/>
      <c r="Q180" s="161"/>
      <c r="R180" s="161"/>
      <c r="S180" s="161"/>
      <c r="T180" s="162"/>
      <c r="AT180" s="158" t="s">
        <v>164</v>
      </c>
      <c r="AU180" s="158" t="s">
        <v>22</v>
      </c>
      <c r="AV180" s="13" t="s">
        <v>22</v>
      </c>
      <c r="AW180" s="13" t="s">
        <v>43</v>
      </c>
      <c r="AX180" s="13" t="s">
        <v>82</v>
      </c>
      <c r="AY180" s="158" t="s">
        <v>152</v>
      </c>
    </row>
    <row r="181" spans="1:65" s="14" customFormat="1" x14ac:dyDescent="0.2">
      <c r="B181" s="163"/>
      <c r="C181" s="246"/>
      <c r="D181" s="240" t="s">
        <v>164</v>
      </c>
      <c r="E181" s="247" t="s">
        <v>3</v>
      </c>
      <c r="F181" s="248" t="s">
        <v>166</v>
      </c>
      <c r="G181" s="246"/>
      <c r="H181" s="249">
        <v>14.375</v>
      </c>
      <c r="I181" s="165"/>
      <c r="L181" s="163"/>
      <c r="M181" s="166"/>
      <c r="N181" s="167"/>
      <c r="O181" s="167"/>
      <c r="P181" s="167"/>
      <c r="Q181" s="167"/>
      <c r="R181" s="167"/>
      <c r="S181" s="167"/>
      <c r="T181" s="168"/>
      <c r="AT181" s="164" t="s">
        <v>164</v>
      </c>
      <c r="AU181" s="164" t="s">
        <v>22</v>
      </c>
      <c r="AV181" s="14" t="s">
        <v>158</v>
      </c>
      <c r="AW181" s="14" t="s">
        <v>43</v>
      </c>
      <c r="AX181" s="14" t="s">
        <v>89</v>
      </c>
      <c r="AY181" s="164" t="s">
        <v>152</v>
      </c>
    </row>
    <row r="182" spans="1:65" s="2" customFormat="1" ht="66.75" customHeight="1" x14ac:dyDescent="0.2">
      <c r="A182" s="32"/>
      <c r="B182" s="142"/>
      <c r="C182" s="232" t="s">
        <v>218</v>
      </c>
      <c r="D182" s="232" t="s">
        <v>154</v>
      </c>
      <c r="E182" s="233" t="s">
        <v>1272</v>
      </c>
      <c r="F182" s="234" t="s">
        <v>1273</v>
      </c>
      <c r="G182" s="235" t="s">
        <v>251</v>
      </c>
      <c r="H182" s="236">
        <v>86.25</v>
      </c>
      <c r="I182" s="143"/>
      <c r="J182" s="144">
        <f>ROUND(I182*H182,2)</f>
        <v>0</v>
      </c>
      <c r="K182" s="145"/>
      <c r="L182" s="33"/>
      <c r="M182" s="146" t="s">
        <v>3</v>
      </c>
      <c r="N182" s="147" t="s">
        <v>53</v>
      </c>
      <c r="O182" s="53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0" t="s">
        <v>158</v>
      </c>
      <c r="AT182" s="150" t="s">
        <v>154</v>
      </c>
      <c r="AU182" s="150" t="s">
        <v>22</v>
      </c>
      <c r="AY182" s="16" t="s">
        <v>152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6" t="s">
        <v>89</v>
      </c>
      <c r="BK182" s="151">
        <f>ROUND(I182*H182,2)</f>
        <v>0</v>
      </c>
      <c r="BL182" s="16" t="s">
        <v>158</v>
      </c>
      <c r="BM182" s="150" t="s">
        <v>1274</v>
      </c>
    </row>
    <row r="183" spans="1:65" s="2" customFormat="1" x14ac:dyDescent="0.2">
      <c r="A183" s="32"/>
      <c r="B183" s="33"/>
      <c r="C183" s="237"/>
      <c r="D183" s="238" t="s">
        <v>160</v>
      </c>
      <c r="E183" s="237"/>
      <c r="F183" s="239" t="s">
        <v>1275</v>
      </c>
      <c r="G183" s="237"/>
      <c r="H183" s="237"/>
      <c r="I183" s="154"/>
      <c r="J183" s="32"/>
      <c r="K183" s="32"/>
      <c r="L183" s="33"/>
      <c r="M183" s="155"/>
      <c r="N183" s="156"/>
      <c r="O183" s="53"/>
      <c r="P183" s="53"/>
      <c r="Q183" s="53"/>
      <c r="R183" s="53"/>
      <c r="S183" s="53"/>
      <c r="T183" s="54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6" t="s">
        <v>160</v>
      </c>
      <c r="AU183" s="16" t="s">
        <v>22</v>
      </c>
    </row>
    <row r="184" spans="1:65" s="13" customFormat="1" x14ac:dyDescent="0.2">
      <c r="B184" s="157"/>
      <c r="C184" s="242"/>
      <c r="D184" s="240" t="s">
        <v>164</v>
      </c>
      <c r="E184" s="243" t="s">
        <v>3</v>
      </c>
      <c r="F184" s="244" t="s">
        <v>1276</v>
      </c>
      <c r="G184" s="242"/>
      <c r="H184" s="245">
        <v>6.6</v>
      </c>
      <c r="I184" s="159"/>
      <c r="L184" s="157"/>
      <c r="M184" s="160"/>
      <c r="N184" s="161"/>
      <c r="O184" s="161"/>
      <c r="P184" s="161"/>
      <c r="Q184" s="161"/>
      <c r="R184" s="161"/>
      <c r="S184" s="161"/>
      <c r="T184" s="162"/>
      <c r="AT184" s="158" t="s">
        <v>164</v>
      </c>
      <c r="AU184" s="158" t="s">
        <v>22</v>
      </c>
      <c r="AV184" s="13" t="s">
        <v>22</v>
      </c>
      <c r="AW184" s="13" t="s">
        <v>43</v>
      </c>
      <c r="AX184" s="13" t="s">
        <v>82</v>
      </c>
      <c r="AY184" s="158" t="s">
        <v>152</v>
      </c>
    </row>
    <row r="185" spans="1:65" s="13" customFormat="1" x14ac:dyDescent="0.2">
      <c r="B185" s="157"/>
      <c r="C185" s="242"/>
      <c r="D185" s="240" t="s">
        <v>164</v>
      </c>
      <c r="E185" s="243" t="s">
        <v>3</v>
      </c>
      <c r="F185" s="244" t="s">
        <v>1277</v>
      </c>
      <c r="G185" s="242"/>
      <c r="H185" s="245">
        <v>6.6</v>
      </c>
      <c r="I185" s="159"/>
      <c r="L185" s="157"/>
      <c r="M185" s="160"/>
      <c r="N185" s="161"/>
      <c r="O185" s="161"/>
      <c r="P185" s="161"/>
      <c r="Q185" s="161"/>
      <c r="R185" s="161"/>
      <c r="S185" s="161"/>
      <c r="T185" s="162"/>
      <c r="AT185" s="158" t="s">
        <v>164</v>
      </c>
      <c r="AU185" s="158" t="s">
        <v>22</v>
      </c>
      <c r="AV185" s="13" t="s">
        <v>22</v>
      </c>
      <c r="AW185" s="13" t="s">
        <v>43</v>
      </c>
      <c r="AX185" s="13" t="s">
        <v>82</v>
      </c>
      <c r="AY185" s="158" t="s">
        <v>152</v>
      </c>
    </row>
    <row r="186" spans="1:65" s="13" customFormat="1" x14ac:dyDescent="0.2">
      <c r="B186" s="157"/>
      <c r="C186" s="242"/>
      <c r="D186" s="240" t="s">
        <v>164</v>
      </c>
      <c r="E186" s="243" t="s">
        <v>3</v>
      </c>
      <c r="F186" s="244" t="s">
        <v>1278</v>
      </c>
      <c r="G186" s="242"/>
      <c r="H186" s="245">
        <v>9.9</v>
      </c>
      <c r="I186" s="159"/>
      <c r="L186" s="157"/>
      <c r="M186" s="160"/>
      <c r="N186" s="161"/>
      <c r="O186" s="161"/>
      <c r="P186" s="161"/>
      <c r="Q186" s="161"/>
      <c r="R186" s="161"/>
      <c r="S186" s="161"/>
      <c r="T186" s="162"/>
      <c r="AT186" s="158" t="s">
        <v>164</v>
      </c>
      <c r="AU186" s="158" t="s">
        <v>22</v>
      </c>
      <c r="AV186" s="13" t="s">
        <v>22</v>
      </c>
      <c r="AW186" s="13" t="s">
        <v>43</v>
      </c>
      <c r="AX186" s="13" t="s">
        <v>82</v>
      </c>
      <c r="AY186" s="158" t="s">
        <v>152</v>
      </c>
    </row>
    <row r="187" spans="1:65" s="13" customFormat="1" x14ac:dyDescent="0.2">
      <c r="B187" s="157"/>
      <c r="C187" s="242"/>
      <c r="D187" s="240" t="s">
        <v>164</v>
      </c>
      <c r="E187" s="243" t="s">
        <v>3</v>
      </c>
      <c r="F187" s="244" t="s">
        <v>1279</v>
      </c>
      <c r="G187" s="242"/>
      <c r="H187" s="245">
        <v>6.6</v>
      </c>
      <c r="I187" s="159"/>
      <c r="L187" s="157"/>
      <c r="M187" s="160"/>
      <c r="N187" s="161"/>
      <c r="O187" s="161"/>
      <c r="P187" s="161"/>
      <c r="Q187" s="161"/>
      <c r="R187" s="161"/>
      <c r="S187" s="161"/>
      <c r="T187" s="162"/>
      <c r="AT187" s="158" t="s">
        <v>164</v>
      </c>
      <c r="AU187" s="158" t="s">
        <v>22</v>
      </c>
      <c r="AV187" s="13" t="s">
        <v>22</v>
      </c>
      <c r="AW187" s="13" t="s">
        <v>43</v>
      </c>
      <c r="AX187" s="13" t="s">
        <v>82</v>
      </c>
      <c r="AY187" s="158" t="s">
        <v>152</v>
      </c>
    </row>
    <row r="188" spans="1:65" s="13" customFormat="1" x14ac:dyDescent="0.2">
      <c r="B188" s="157"/>
      <c r="C188" s="242"/>
      <c r="D188" s="240" t="s">
        <v>164</v>
      </c>
      <c r="E188" s="243" t="s">
        <v>3</v>
      </c>
      <c r="F188" s="244" t="s">
        <v>1280</v>
      </c>
      <c r="G188" s="242"/>
      <c r="H188" s="245">
        <v>3</v>
      </c>
      <c r="I188" s="159"/>
      <c r="L188" s="157"/>
      <c r="M188" s="160"/>
      <c r="N188" s="161"/>
      <c r="O188" s="161"/>
      <c r="P188" s="161"/>
      <c r="Q188" s="161"/>
      <c r="R188" s="161"/>
      <c r="S188" s="161"/>
      <c r="T188" s="162"/>
      <c r="AT188" s="158" t="s">
        <v>164</v>
      </c>
      <c r="AU188" s="158" t="s">
        <v>22</v>
      </c>
      <c r="AV188" s="13" t="s">
        <v>22</v>
      </c>
      <c r="AW188" s="13" t="s">
        <v>43</v>
      </c>
      <c r="AX188" s="13" t="s">
        <v>82</v>
      </c>
      <c r="AY188" s="158" t="s">
        <v>152</v>
      </c>
    </row>
    <row r="189" spans="1:65" s="13" customFormat="1" x14ac:dyDescent="0.2">
      <c r="B189" s="157"/>
      <c r="C189" s="242"/>
      <c r="D189" s="240" t="s">
        <v>164</v>
      </c>
      <c r="E189" s="243" t="s">
        <v>3</v>
      </c>
      <c r="F189" s="244" t="s">
        <v>1281</v>
      </c>
      <c r="G189" s="242"/>
      <c r="H189" s="245">
        <v>3</v>
      </c>
      <c r="I189" s="159"/>
      <c r="L189" s="157"/>
      <c r="M189" s="160"/>
      <c r="N189" s="161"/>
      <c r="O189" s="161"/>
      <c r="P189" s="161"/>
      <c r="Q189" s="161"/>
      <c r="R189" s="161"/>
      <c r="S189" s="161"/>
      <c r="T189" s="162"/>
      <c r="AT189" s="158" t="s">
        <v>164</v>
      </c>
      <c r="AU189" s="158" t="s">
        <v>22</v>
      </c>
      <c r="AV189" s="13" t="s">
        <v>22</v>
      </c>
      <c r="AW189" s="13" t="s">
        <v>43</v>
      </c>
      <c r="AX189" s="13" t="s">
        <v>82</v>
      </c>
      <c r="AY189" s="158" t="s">
        <v>152</v>
      </c>
    </row>
    <row r="190" spans="1:65" s="13" customFormat="1" x14ac:dyDescent="0.2">
      <c r="B190" s="157"/>
      <c r="C190" s="242"/>
      <c r="D190" s="240" t="s">
        <v>164</v>
      </c>
      <c r="E190" s="243" t="s">
        <v>3</v>
      </c>
      <c r="F190" s="244" t="s">
        <v>1282</v>
      </c>
      <c r="G190" s="242"/>
      <c r="H190" s="245">
        <v>3</v>
      </c>
      <c r="I190" s="159"/>
      <c r="L190" s="157"/>
      <c r="M190" s="160"/>
      <c r="N190" s="161"/>
      <c r="O190" s="161"/>
      <c r="P190" s="161"/>
      <c r="Q190" s="161"/>
      <c r="R190" s="161"/>
      <c r="S190" s="161"/>
      <c r="T190" s="162"/>
      <c r="AT190" s="158" t="s">
        <v>164</v>
      </c>
      <c r="AU190" s="158" t="s">
        <v>22</v>
      </c>
      <c r="AV190" s="13" t="s">
        <v>22</v>
      </c>
      <c r="AW190" s="13" t="s">
        <v>43</v>
      </c>
      <c r="AX190" s="13" t="s">
        <v>82</v>
      </c>
      <c r="AY190" s="158" t="s">
        <v>152</v>
      </c>
    </row>
    <row r="191" spans="1:65" s="13" customFormat="1" x14ac:dyDescent="0.2">
      <c r="B191" s="157"/>
      <c r="C191" s="242"/>
      <c r="D191" s="240" t="s">
        <v>164</v>
      </c>
      <c r="E191" s="243" t="s">
        <v>3</v>
      </c>
      <c r="F191" s="244" t="s">
        <v>1283</v>
      </c>
      <c r="G191" s="242"/>
      <c r="H191" s="245">
        <v>3</v>
      </c>
      <c r="I191" s="159"/>
      <c r="L191" s="157"/>
      <c r="M191" s="160"/>
      <c r="N191" s="161"/>
      <c r="O191" s="161"/>
      <c r="P191" s="161"/>
      <c r="Q191" s="161"/>
      <c r="R191" s="161"/>
      <c r="S191" s="161"/>
      <c r="T191" s="162"/>
      <c r="AT191" s="158" t="s">
        <v>164</v>
      </c>
      <c r="AU191" s="158" t="s">
        <v>22</v>
      </c>
      <c r="AV191" s="13" t="s">
        <v>22</v>
      </c>
      <c r="AW191" s="13" t="s">
        <v>43</v>
      </c>
      <c r="AX191" s="13" t="s">
        <v>82</v>
      </c>
      <c r="AY191" s="158" t="s">
        <v>152</v>
      </c>
    </row>
    <row r="192" spans="1:65" s="13" customFormat="1" x14ac:dyDescent="0.2">
      <c r="B192" s="157"/>
      <c r="C192" s="242"/>
      <c r="D192" s="240" t="s">
        <v>164</v>
      </c>
      <c r="E192" s="243" t="s">
        <v>3</v>
      </c>
      <c r="F192" s="244" t="s">
        <v>1284</v>
      </c>
      <c r="G192" s="242"/>
      <c r="H192" s="245">
        <v>39.6</v>
      </c>
      <c r="I192" s="159"/>
      <c r="L192" s="157"/>
      <c r="M192" s="160"/>
      <c r="N192" s="161"/>
      <c r="O192" s="161"/>
      <c r="P192" s="161"/>
      <c r="Q192" s="161"/>
      <c r="R192" s="161"/>
      <c r="S192" s="161"/>
      <c r="T192" s="162"/>
      <c r="AT192" s="158" t="s">
        <v>164</v>
      </c>
      <c r="AU192" s="158" t="s">
        <v>22</v>
      </c>
      <c r="AV192" s="13" t="s">
        <v>22</v>
      </c>
      <c r="AW192" s="13" t="s">
        <v>43</v>
      </c>
      <c r="AX192" s="13" t="s">
        <v>82</v>
      </c>
      <c r="AY192" s="158" t="s">
        <v>152</v>
      </c>
    </row>
    <row r="193" spans="1:65" s="13" customFormat="1" x14ac:dyDescent="0.2">
      <c r="B193" s="157"/>
      <c r="C193" s="242"/>
      <c r="D193" s="240" t="s">
        <v>164</v>
      </c>
      <c r="E193" s="243" t="s">
        <v>3</v>
      </c>
      <c r="F193" s="244" t="s">
        <v>1285</v>
      </c>
      <c r="G193" s="242"/>
      <c r="H193" s="245">
        <v>4.95</v>
      </c>
      <c r="I193" s="159"/>
      <c r="L193" s="157"/>
      <c r="M193" s="160"/>
      <c r="N193" s="161"/>
      <c r="O193" s="161"/>
      <c r="P193" s="161"/>
      <c r="Q193" s="161"/>
      <c r="R193" s="161"/>
      <c r="S193" s="161"/>
      <c r="T193" s="162"/>
      <c r="AT193" s="158" t="s">
        <v>164</v>
      </c>
      <c r="AU193" s="158" t="s">
        <v>22</v>
      </c>
      <c r="AV193" s="13" t="s">
        <v>22</v>
      </c>
      <c r="AW193" s="13" t="s">
        <v>43</v>
      </c>
      <c r="AX193" s="13" t="s">
        <v>82</v>
      </c>
      <c r="AY193" s="158" t="s">
        <v>152</v>
      </c>
    </row>
    <row r="194" spans="1:65" s="14" customFormat="1" x14ac:dyDescent="0.2">
      <c r="B194" s="163"/>
      <c r="C194" s="246"/>
      <c r="D194" s="240" t="s">
        <v>164</v>
      </c>
      <c r="E194" s="247" t="s">
        <v>3</v>
      </c>
      <c r="F194" s="248" t="s">
        <v>166</v>
      </c>
      <c r="G194" s="246"/>
      <c r="H194" s="249">
        <v>86.250000000000014</v>
      </c>
      <c r="I194" s="165"/>
      <c r="L194" s="163"/>
      <c r="M194" s="166"/>
      <c r="N194" s="167"/>
      <c r="O194" s="167"/>
      <c r="P194" s="167"/>
      <c r="Q194" s="167"/>
      <c r="R194" s="167"/>
      <c r="S194" s="167"/>
      <c r="T194" s="168"/>
      <c r="AT194" s="164" t="s">
        <v>164</v>
      </c>
      <c r="AU194" s="164" t="s">
        <v>22</v>
      </c>
      <c r="AV194" s="14" t="s">
        <v>158</v>
      </c>
      <c r="AW194" s="14" t="s">
        <v>43</v>
      </c>
      <c r="AX194" s="14" t="s">
        <v>89</v>
      </c>
      <c r="AY194" s="164" t="s">
        <v>152</v>
      </c>
    </row>
    <row r="195" spans="1:65" s="2" customFormat="1" ht="44.25" customHeight="1" x14ac:dyDescent="0.2">
      <c r="A195" s="32"/>
      <c r="B195" s="142"/>
      <c r="C195" s="232" t="s">
        <v>223</v>
      </c>
      <c r="D195" s="232" t="s">
        <v>154</v>
      </c>
      <c r="E195" s="233" t="s">
        <v>680</v>
      </c>
      <c r="F195" s="234" t="s">
        <v>1286</v>
      </c>
      <c r="G195" s="235" t="s">
        <v>251</v>
      </c>
      <c r="H195" s="236">
        <v>14.375</v>
      </c>
      <c r="I195" s="143"/>
      <c r="J195" s="144">
        <f>ROUND(I195*H195,2)</f>
        <v>0</v>
      </c>
      <c r="K195" s="145"/>
      <c r="L195" s="33"/>
      <c r="M195" s="146" t="s">
        <v>3</v>
      </c>
      <c r="N195" s="147" t="s">
        <v>53</v>
      </c>
      <c r="O195" s="53"/>
      <c r="P195" s="148">
        <f>O195*H195</f>
        <v>0</v>
      </c>
      <c r="Q195" s="148">
        <v>0</v>
      </c>
      <c r="R195" s="148">
        <f>Q195*H195</f>
        <v>0</v>
      </c>
      <c r="S195" s="148">
        <v>0</v>
      </c>
      <c r="T195" s="14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0" t="s">
        <v>158</v>
      </c>
      <c r="AT195" s="150" t="s">
        <v>154</v>
      </c>
      <c r="AU195" s="150" t="s">
        <v>22</v>
      </c>
      <c r="AY195" s="16" t="s">
        <v>152</v>
      </c>
      <c r="BE195" s="151">
        <f>IF(N195="základní",J195,0)</f>
        <v>0</v>
      </c>
      <c r="BF195" s="151">
        <f>IF(N195="snížená",J195,0)</f>
        <v>0</v>
      </c>
      <c r="BG195" s="151">
        <f>IF(N195="zákl. přenesená",J195,0)</f>
        <v>0</v>
      </c>
      <c r="BH195" s="151">
        <f>IF(N195="sníž. přenesená",J195,0)</f>
        <v>0</v>
      </c>
      <c r="BI195" s="151">
        <f>IF(N195="nulová",J195,0)</f>
        <v>0</v>
      </c>
      <c r="BJ195" s="16" t="s">
        <v>89</v>
      </c>
      <c r="BK195" s="151">
        <f>ROUND(I195*H195,2)</f>
        <v>0</v>
      </c>
      <c r="BL195" s="16" t="s">
        <v>158</v>
      </c>
      <c r="BM195" s="150" t="s">
        <v>1287</v>
      </c>
    </row>
    <row r="196" spans="1:65" s="2" customFormat="1" x14ac:dyDescent="0.2">
      <c r="A196" s="32"/>
      <c r="B196" s="33"/>
      <c r="C196" s="237"/>
      <c r="D196" s="238" t="s">
        <v>160</v>
      </c>
      <c r="E196" s="237"/>
      <c r="F196" s="239" t="s">
        <v>1288</v>
      </c>
      <c r="G196" s="237"/>
      <c r="H196" s="237"/>
      <c r="I196" s="154"/>
      <c r="J196" s="32"/>
      <c r="K196" s="32"/>
      <c r="L196" s="33"/>
      <c r="M196" s="155"/>
      <c r="N196" s="156"/>
      <c r="O196" s="53"/>
      <c r="P196" s="53"/>
      <c r="Q196" s="53"/>
      <c r="R196" s="53"/>
      <c r="S196" s="53"/>
      <c r="T196" s="54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6" t="s">
        <v>160</v>
      </c>
      <c r="AU196" s="16" t="s">
        <v>22</v>
      </c>
    </row>
    <row r="197" spans="1:65" s="13" customFormat="1" x14ac:dyDescent="0.2">
      <c r="B197" s="157"/>
      <c r="C197" s="242"/>
      <c r="D197" s="240" t="s">
        <v>164</v>
      </c>
      <c r="E197" s="243" t="s">
        <v>3</v>
      </c>
      <c r="F197" s="244" t="s">
        <v>1262</v>
      </c>
      <c r="G197" s="242"/>
      <c r="H197" s="245">
        <v>1.1000000000000001</v>
      </c>
      <c r="I197" s="159"/>
      <c r="L197" s="157"/>
      <c r="M197" s="160"/>
      <c r="N197" s="161"/>
      <c r="O197" s="161"/>
      <c r="P197" s="161"/>
      <c r="Q197" s="161"/>
      <c r="R197" s="161"/>
      <c r="S197" s="161"/>
      <c r="T197" s="162"/>
      <c r="AT197" s="158" t="s">
        <v>164</v>
      </c>
      <c r="AU197" s="158" t="s">
        <v>22</v>
      </c>
      <c r="AV197" s="13" t="s">
        <v>22</v>
      </c>
      <c r="AW197" s="13" t="s">
        <v>43</v>
      </c>
      <c r="AX197" s="13" t="s">
        <v>82</v>
      </c>
      <c r="AY197" s="158" t="s">
        <v>152</v>
      </c>
    </row>
    <row r="198" spans="1:65" s="13" customFormat="1" x14ac:dyDescent="0.2">
      <c r="B198" s="157"/>
      <c r="C198" s="242"/>
      <c r="D198" s="240" t="s">
        <v>164</v>
      </c>
      <c r="E198" s="243" t="s">
        <v>3</v>
      </c>
      <c r="F198" s="244" t="s">
        <v>1263</v>
      </c>
      <c r="G198" s="242"/>
      <c r="H198" s="245">
        <v>1.1000000000000001</v>
      </c>
      <c r="I198" s="159"/>
      <c r="L198" s="157"/>
      <c r="M198" s="160"/>
      <c r="N198" s="161"/>
      <c r="O198" s="161"/>
      <c r="P198" s="161"/>
      <c r="Q198" s="161"/>
      <c r="R198" s="161"/>
      <c r="S198" s="161"/>
      <c r="T198" s="162"/>
      <c r="AT198" s="158" t="s">
        <v>164</v>
      </c>
      <c r="AU198" s="158" t="s">
        <v>22</v>
      </c>
      <c r="AV198" s="13" t="s">
        <v>22</v>
      </c>
      <c r="AW198" s="13" t="s">
        <v>43</v>
      </c>
      <c r="AX198" s="13" t="s">
        <v>82</v>
      </c>
      <c r="AY198" s="158" t="s">
        <v>152</v>
      </c>
    </row>
    <row r="199" spans="1:65" s="13" customFormat="1" x14ac:dyDescent="0.2">
      <c r="B199" s="157"/>
      <c r="C199" s="242"/>
      <c r="D199" s="240" t="s">
        <v>164</v>
      </c>
      <c r="E199" s="243" t="s">
        <v>3</v>
      </c>
      <c r="F199" s="244" t="s">
        <v>1264</v>
      </c>
      <c r="G199" s="242"/>
      <c r="H199" s="245">
        <v>1.65</v>
      </c>
      <c r="I199" s="159"/>
      <c r="L199" s="157"/>
      <c r="M199" s="160"/>
      <c r="N199" s="161"/>
      <c r="O199" s="161"/>
      <c r="P199" s="161"/>
      <c r="Q199" s="161"/>
      <c r="R199" s="161"/>
      <c r="S199" s="161"/>
      <c r="T199" s="162"/>
      <c r="AT199" s="158" t="s">
        <v>164</v>
      </c>
      <c r="AU199" s="158" t="s">
        <v>22</v>
      </c>
      <c r="AV199" s="13" t="s">
        <v>22</v>
      </c>
      <c r="AW199" s="13" t="s">
        <v>43</v>
      </c>
      <c r="AX199" s="13" t="s">
        <v>82</v>
      </c>
      <c r="AY199" s="158" t="s">
        <v>152</v>
      </c>
    </row>
    <row r="200" spans="1:65" s="13" customFormat="1" x14ac:dyDescent="0.2">
      <c r="B200" s="157"/>
      <c r="C200" s="242"/>
      <c r="D200" s="240" t="s">
        <v>164</v>
      </c>
      <c r="E200" s="243" t="s">
        <v>3</v>
      </c>
      <c r="F200" s="244" t="s">
        <v>1265</v>
      </c>
      <c r="G200" s="242"/>
      <c r="H200" s="245">
        <v>1.1000000000000001</v>
      </c>
      <c r="I200" s="159"/>
      <c r="L200" s="157"/>
      <c r="M200" s="160"/>
      <c r="N200" s="161"/>
      <c r="O200" s="161"/>
      <c r="P200" s="161"/>
      <c r="Q200" s="161"/>
      <c r="R200" s="161"/>
      <c r="S200" s="161"/>
      <c r="T200" s="162"/>
      <c r="AT200" s="158" t="s">
        <v>164</v>
      </c>
      <c r="AU200" s="158" t="s">
        <v>22</v>
      </c>
      <c r="AV200" s="13" t="s">
        <v>22</v>
      </c>
      <c r="AW200" s="13" t="s">
        <v>43</v>
      </c>
      <c r="AX200" s="13" t="s">
        <v>82</v>
      </c>
      <c r="AY200" s="158" t="s">
        <v>152</v>
      </c>
    </row>
    <row r="201" spans="1:65" s="13" customFormat="1" x14ac:dyDescent="0.2">
      <c r="B201" s="157"/>
      <c r="C201" s="242"/>
      <c r="D201" s="240" t="s">
        <v>164</v>
      </c>
      <c r="E201" s="243" t="s">
        <v>3</v>
      </c>
      <c r="F201" s="244" t="s">
        <v>1266</v>
      </c>
      <c r="G201" s="242"/>
      <c r="H201" s="245">
        <v>0.5</v>
      </c>
      <c r="I201" s="159"/>
      <c r="L201" s="157"/>
      <c r="M201" s="160"/>
      <c r="N201" s="161"/>
      <c r="O201" s="161"/>
      <c r="P201" s="161"/>
      <c r="Q201" s="161"/>
      <c r="R201" s="161"/>
      <c r="S201" s="161"/>
      <c r="T201" s="162"/>
      <c r="AT201" s="158" t="s">
        <v>164</v>
      </c>
      <c r="AU201" s="158" t="s">
        <v>22</v>
      </c>
      <c r="AV201" s="13" t="s">
        <v>22</v>
      </c>
      <c r="AW201" s="13" t="s">
        <v>43</v>
      </c>
      <c r="AX201" s="13" t="s">
        <v>82</v>
      </c>
      <c r="AY201" s="158" t="s">
        <v>152</v>
      </c>
    </row>
    <row r="202" spans="1:65" s="13" customFormat="1" x14ac:dyDescent="0.2">
      <c r="B202" s="157"/>
      <c r="C202" s="242"/>
      <c r="D202" s="240" t="s">
        <v>164</v>
      </c>
      <c r="E202" s="243" t="s">
        <v>3</v>
      </c>
      <c r="F202" s="244" t="s">
        <v>1267</v>
      </c>
      <c r="G202" s="242"/>
      <c r="H202" s="245">
        <v>0.5</v>
      </c>
      <c r="I202" s="159"/>
      <c r="L202" s="157"/>
      <c r="M202" s="160"/>
      <c r="N202" s="161"/>
      <c r="O202" s="161"/>
      <c r="P202" s="161"/>
      <c r="Q202" s="161"/>
      <c r="R202" s="161"/>
      <c r="S202" s="161"/>
      <c r="T202" s="162"/>
      <c r="AT202" s="158" t="s">
        <v>164</v>
      </c>
      <c r="AU202" s="158" t="s">
        <v>22</v>
      </c>
      <c r="AV202" s="13" t="s">
        <v>22</v>
      </c>
      <c r="AW202" s="13" t="s">
        <v>43</v>
      </c>
      <c r="AX202" s="13" t="s">
        <v>82</v>
      </c>
      <c r="AY202" s="158" t="s">
        <v>152</v>
      </c>
    </row>
    <row r="203" spans="1:65" s="13" customFormat="1" x14ac:dyDescent="0.2">
      <c r="B203" s="157"/>
      <c r="C203" s="242"/>
      <c r="D203" s="240" t="s">
        <v>164</v>
      </c>
      <c r="E203" s="243" t="s">
        <v>3</v>
      </c>
      <c r="F203" s="244" t="s">
        <v>1268</v>
      </c>
      <c r="G203" s="242"/>
      <c r="H203" s="245">
        <v>0.5</v>
      </c>
      <c r="I203" s="159"/>
      <c r="L203" s="157"/>
      <c r="M203" s="160"/>
      <c r="N203" s="161"/>
      <c r="O203" s="161"/>
      <c r="P203" s="161"/>
      <c r="Q203" s="161"/>
      <c r="R203" s="161"/>
      <c r="S203" s="161"/>
      <c r="T203" s="162"/>
      <c r="AT203" s="158" t="s">
        <v>164</v>
      </c>
      <c r="AU203" s="158" t="s">
        <v>22</v>
      </c>
      <c r="AV203" s="13" t="s">
        <v>22</v>
      </c>
      <c r="AW203" s="13" t="s">
        <v>43</v>
      </c>
      <c r="AX203" s="13" t="s">
        <v>82</v>
      </c>
      <c r="AY203" s="158" t="s">
        <v>152</v>
      </c>
    </row>
    <row r="204" spans="1:65" s="13" customFormat="1" x14ac:dyDescent="0.2">
      <c r="B204" s="157"/>
      <c r="C204" s="242"/>
      <c r="D204" s="240" t="s">
        <v>164</v>
      </c>
      <c r="E204" s="243" t="s">
        <v>3</v>
      </c>
      <c r="F204" s="244" t="s">
        <v>1269</v>
      </c>
      <c r="G204" s="242"/>
      <c r="H204" s="245">
        <v>0.5</v>
      </c>
      <c r="I204" s="159"/>
      <c r="L204" s="157"/>
      <c r="M204" s="160"/>
      <c r="N204" s="161"/>
      <c r="O204" s="161"/>
      <c r="P204" s="161"/>
      <c r="Q204" s="161"/>
      <c r="R204" s="161"/>
      <c r="S204" s="161"/>
      <c r="T204" s="162"/>
      <c r="AT204" s="158" t="s">
        <v>164</v>
      </c>
      <c r="AU204" s="158" t="s">
        <v>22</v>
      </c>
      <c r="AV204" s="13" t="s">
        <v>22</v>
      </c>
      <c r="AW204" s="13" t="s">
        <v>43</v>
      </c>
      <c r="AX204" s="13" t="s">
        <v>82</v>
      </c>
      <c r="AY204" s="158" t="s">
        <v>152</v>
      </c>
    </row>
    <row r="205" spans="1:65" s="13" customFormat="1" x14ac:dyDescent="0.2">
      <c r="B205" s="157"/>
      <c r="C205" s="242"/>
      <c r="D205" s="240" t="s">
        <v>164</v>
      </c>
      <c r="E205" s="243" t="s">
        <v>3</v>
      </c>
      <c r="F205" s="244" t="s">
        <v>1270</v>
      </c>
      <c r="G205" s="242"/>
      <c r="H205" s="245">
        <v>6.6</v>
      </c>
      <c r="I205" s="159"/>
      <c r="L205" s="157"/>
      <c r="M205" s="160"/>
      <c r="N205" s="161"/>
      <c r="O205" s="161"/>
      <c r="P205" s="161"/>
      <c r="Q205" s="161"/>
      <c r="R205" s="161"/>
      <c r="S205" s="161"/>
      <c r="T205" s="162"/>
      <c r="AT205" s="158" t="s">
        <v>164</v>
      </c>
      <c r="AU205" s="158" t="s">
        <v>22</v>
      </c>
      <c r="AV205" s="13" t="s">
        <v>22</v>
      </c>
      <c r="AW205" s="13" t="s">
        <v>43</v>
      </c>
      <c r="AX205" s="13" t="s">
        <v>82</v>
      </c>
      <c r="AY205" s="158" t="s">
        <v>152</v>
      </c>
    </row>
    <row r="206" spans="1:65" s="13" customFormat="1" x14ac:dyDescent="0.2">
      <c r="B206" s="157"/>
      <c r="C206" s="242"/>
      <c r="D206" s="240" t="s">
        <v>164</v>
      </c>
      <c r="E206" s="243" t="s">
        <v>3</v>
      </c>
      <c r="F206" s="244" t="s">
        <v>1271</v>
      </c>
      <c r="G206" s="242"/>
      <c r="H206" s="245">
        <v>0.82499999999999996</v>
      </c>
      <c r="I206" s="159"/>
      <c r="L206" s="157"/>
      <c r="M206" s="160"/>
      <c r="N206" s="161"/>
      <c r="O206" s="161"/>
      <c r="P206" s="161"/>
      <c r="Q206" s="161"/>
      <c r="R206" s="161"/>
      <c r="S206" s="161"/>
      <c r="T206" s="162"/>
      <c r="AT206" s="158" t="s">
        <v>164</v>
      </c>
      <c r="AU206" s="158" t="s">
        <v>22</v>
      </c>
      <c r="AV206" s="13" t="s">
        <v>22</v>
      </c>
      <c r="AW206" s="13" t="s">
        <v>43</v>
      </c>
      <c r="AX206" s="13" t="s">
        <v>82</v>
      </c>
      <c r="AY206" s="158" t="s">
        <v>152</v>
      </c>
    </row>
    <row r="207" spans="1:65" s="14" customFormat="1" x14ac:dyDescent="0.2">
      <c r="B207" s="163"/>
      <c r="C207" s="246"/>
      <c r="D207" s="240" t="s">
        <v>164</v>
      </c>
      <c r="E207" s="247" t="s">
        <v>3</v>
      </c>
      <c r="F207" s="248" t="s">
        <v>166</v>
      </c>
      <c r="G207" s="246"/>
      <c r="H207" s="249">
        <v>14.375</v>
      </c>
      <c r="I207" s="165"/>
      <c r="L207" s="163"/>
      <c r="M207" s="166"/>
      <c r="N207" s="167"/>
      <c r="O207" s="167"/>
      <c r="P207" s="167"/>
      <c r="Q207" s="167"/>
      <c r="R207" s="167"/>
      <c r="S207" s="167"/>
      <c r="T207" s="168"/>
      <c r="AT207" s="164" t="s">
        <v>164</v>
      </c>
      <c r="AU207" s="164" t="s">
        <v>22</v>
      </c>
      <c r="AV207" s="14" t="s">
        <v>158</v>
      </c>
      <c r="AW207" s="14" t="s">
        <v>43</v>
      </c>
      <c r="AX207" s="14" t="s">
        <v>89</v>
      </c>
      <c r="AY207" s="164" t="s">
        <v>152</v>
      </c>
    </row>
    <row r="208" spans="1:65" s="2" customFormat="1" ht="44.25" customHeight="1" x14ac:dyDescent="0.2">
      <c r="A208" s="32"/>
      <c r="B208" s="142"/>
      <c r="C208" s="232" t="s">
        <v>9</v>
      </c>
      <c r="D208" s="232" t="s">
        <v>154</v>
      </c>
      <c r="E208" s="233" t="s">
        <v>1289</v>
      </c>
      <c r="F208" s="234" t="s">
        <v>1290</v>
      </c>
      <c r="G208" s="235" t="s">
        <v>267</v>
      </c>
      <c r="H208" s="236">
        <v>23.937999999999999</v>
      </c>
      <c r="I208" s="143"/>
      <c r="J208" s="144">
        <f>ROUND(I208*H208,2)</f>
        <v>0</v>
      </c>
      <c r="K208" s="145"/>
      <c r="L208" s="33"/>
      <c r="M208" s="146" t="s">
        <v>3</v>
      </c>
      <c r="N208" s="147" t="s">
        <v>53</v>
      </c>
      <c r="O208" s="53"/>
      <c r="P208" s="148">
        <f>O208*H208</f>
        <v>0</v>
      </c>
      <c r="Q208" s="148">
        <v>0</v>
      </c>
      <c r="R208" s="148">
        <f>Q208*H208</f>
        <v>0</v>
      </c>
      <c r="S208" s="148">
        <v>0</v>
      </c>
      <c r="T208" s="14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0" t="s">
        <v>158</v>
      </c>
      <c r="AT208" s="150" t="s">
        <v>154</v>
      </c>
      <c r="AU208" s="150" t="s">
        <v>22</v>
      </c>
      <c r="AY208" s="16" t="s">
        <v>152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6" t="s">
        <v>89</v>
      </c>
      <c r="BK208" s="151">
        <f>ROUND(I208*H208,2)</f>
        <v>0</v>
      </c>
      <c r="BL208" s="16" t="s">
        <v>158</v>
      </c>
      <c r="BM208" s="150" t="s">
        <v>1291</v>
      </c>
    </row>
    <row r="209" spans="1:65" s="2" customFormat="1" x14ac:dyDescent="0.2">
      <c r="A209" s="32"/>
      <c r="B209" s="33"/>
      <c r="C209" s="237"/>
      <c r="D209" s="238" t="s">
        <v>160</v>
      </c>
      <c r="E209" s="237"/>
      <c r="F209" s="239" t="s">
        <v>1292</v>
      </c>
      <c r="G209" s="237"/>
      <c r="H209" s="237"/>
      <c r="I209" s="154"/>
      <c r="J209" s="32"/>
      <c r="K209" s="32"/>
      <c r="L209" s="33"/>
      <c r="M209" s="155"/>
      <c r="N209" s="156"/>
      <c r="O209" s="53"/>
      <c r="P209" s="53"/>
      <c r="Q209" s="53"/>
      <c r="R209" s="53"/>
      <c r="S209" s="53"/>
      <c r="T209" s="54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6" t="s">
        <v>160</v>
      </c>
      <c r="AU209" s="16" t="s">
        <v>22</v>
      </c>
    </row>
    <row r="210" spans="1:65" s="13" customFormat="1" x14ac:dyDescent="0.2">
      <c r="B210" s="157"/>
      <c r="C210" s="242"/>
      <c r="D210" s="240" t="s">
        <v>164</v>
      </c>
      <c r="E210" s="243" t="s">
        <v>3</v>
      </c>
      <c r="F210" s="244" t="s">
        <v>1293</v>
      </c>
      <c r="G210" s="242"/>
      <c r="H210" s="245">
        <v>1.8320000000000001</v>
      </c>
      <c r="I210" s="159"/>
      <c r="L210" s="157"/>
      <c r="M210" s="160"/>
      <c r="N210" s="161"/>
      <c r="O210" s="161"/>
      <c r="P210" s="161"/>
      <c r="Q210" s="161"/>
      <c r="R210" s="161"/>
      <c r="S210" s="161"/>
      <c r="T210" s="162"/>
      <c r="AT210" s="158" t="s">
        <v>164</v>
      </c>
      <c r="AU210" s="158" t="s">
        <v>22</v>
      </c>
      <c r="AV210" s="13" t="s">
        <v>22</v>
      </c>
      <c r="AW210" s="13" t="s">
        <v>43</v>
      </c>
      <c r="AX210" s="13" t="s">
        <v>82</v>
      </c>
      <c r="AY210" s="158" t="s">
        <v>152</v>
      </c>
    </row>
    <row r="211" spans="1:65" s="13" customFormat="1" x14ac:dyDescent="0.2">
      <c r="B211" s="157"/>
      <c r="C211" s="242"/>
      <c r="D211" s="240" t="s">
        <v>164</v>
      </c>
      <c r="E211" s="243" t="s">
        <v>3</v>
      </c>
      <c r="F211" s="244" t="s">
        <v>1294</v>
      </c>
      <c r="G211" s="242"/>
      <c r="H211" s="245">
        <v>1.8320000000000001</v>
      </c>
      <c r="I211" s="159"/>
      <c r="L211" s="157"/>
      <c r="M211" s="160"/>
      <c r="N211" s="161"/>
      <c r="O211" s="161"/>
      <c r="P211" s="161"/>
      <c r="Q211" s="161"/>
      <c r="R211" s="161"/>
      <c r="S211" s="161"/>
      <c r="T211" s="162"/>
      <c r="AT211" s="158" t="s">
        <v>164</v>
      </c>
      <c r="AU211" s="158" t="s">
        <v>22</v>
      </c>
      <c r="AV211" s="13" t="s">
        <v>22</v>
      </c>
      <c r="AW211" s="13" t="s">
        <v>43</v>
      </c>
      <c r="AX211" s="13" t="s">
        <v>82</v>
      </c>
      <c r="AY211" s="158" t="s">
        <v>152</v>
      </c>
    </row>
    <row r="212" spans="1:65" s="13" customFormat="1" x14ac:dyDescent="0.2">
      <c r="B212" s="157"/>
      <c r="C212" s="242"/>
      <c r="D212" s="240" t="s">
        <v>164</v>
      </c>
      <c r="E212" s="243" t="s">
        <v>3</v>
      </c>
      <c r="F212" s="244" t="s">
        <v>1295</v>
      </c>
      <c r="G212" s="242"/>
      <c r="H212" s="245">
        <v>2.7469999999999999</v>
      </c>
      <c r="I212" s="159"/>
      <c r="L212" s="157"/>
      <c r="M212" s="160"/>
      <c r="N212" s="161"/>
      <c r="O212" s="161"/>
      <c r="P212" s="161"/>
      <c r="Q212" s="161"/>
      <c r="R212" s="161"/>
      <c r="S212" s="161"/>
      <c r="T212" s="162"/>
      <c r="AT212" s="158" t="s">
        <v>164</v>
      </c>
      <c r="AU212" s="158" t="s">
        <v>22</v>
      </c>
      <c r="AV212" s="13" t="s">
        <v>22</v>
      </c>
      <c r="AW212" s="13" t="s">
        <v>43</v>
      </c>
      <c r="AX212" s="13" t="s">
        <v>82</v>
      </c>
      <c r="AY212" s="158" t="s">
        <v>152</v>
      </c>
    </row>
    <row r="213" spans="1:65" s="13" customFormat="1" x14ac:dyDescent="0.2">
      <c r="B213" s="157"/>
      <c r="C213" s="242"/>
      <c r="D213" s="240" t="s">
        <v>164</v>
      </c>
      <c r="E213" s="243" t="s">
        <v>3</v>
      </c>
      <c r="F213" s="244" t="s">
        <v>1296</v>
      </c>
      <c r="G213" s="242"/>
      <c r="H213" s="245">
        <v>1.8320000000000001</v>
      </c>
      <c r="I213" s="159"/>
      <c r="L213" s="157"/>
      <c r="M213" s="160"/>
      <c r="N213" s="161"/>
      <c r="O213" s="161"/>
      <c r="P213" s="161"/>
      <c r="Q213" s="161"/>
      <c r="R213" s="161"/>
      <c r="S213" s="161"/>
      <c r="T213" s="162"/>
      <c r="AT213" s="158" t="s">
        <v>164</v>
      </c>
      <c r="AU213" s="158" t="s">
        <v>22</v>
      </c>
      <c r="AV213" s="13" t="s">
        <v>22</v>
      </c>
      <c r="AW213" s="13" t="s">
        <v>43</v>
      </c>
      <c r="AX213" s="13" t="s">
        <v>82</v>
      </c>
      <c r="AY213" s="158" t="s">
        <v>152</v>
      </c>
    </row>
    <row r="214" spans="1:65" s="13" customFormat="1" x14ac:dyDescent="0.2">
      <c r="B214" s="157"/>
      <c r="C214" s="242"/>
      <c r="D214" s="240" t="s">
        <v>164</v>
      </c>
      <c r="E214" s="243" t="s">
        <v>3</v>
      </c>
      <c r="F214" s="244" t="s">
        <v>1297</v>
      </c>
      <c r="G214" s="242"/>
      <c r="H214" s="245">
        <v>0.83299999999999996</v>
      </c>
      <c r="I214" s="159"/>
      <c r="L214" s="157"/>
      <c r="M214" s="160"/>
      <c r="N214" s="161"/>
      <c r="O214" s="161"/>
      <c r="P214" s="161"/>
      <c r="Q214" s="161"/>
      <c r="R214" s="161"/>
      <c r="S214" s="161"/>
      <c r="T214" s="162"/>
      <c r="AT214" s="158" t="s">
        <v>164</v>
      </c>
      <c r="AU214" s="158" t="s">
        <v>22</v>
      </c>
      <c r="AV214" s="13" t="s">
        <v>22</v>
      </c>
      <c r="AW214" s="13" t="s">
        <v>43</v>
      </c>
      <c r="AX214" s="13" t="s">
        <v>82</v>
      </c>
      <c r="AY214" s="158" t="s">
        <v>152</v>
      </c>
    </row>
    <row r="215" spans="1:65" s="13" customFormat="1" x14ac:dyDescent="0.2">
      <c r="B215" s="157"/>
      <c r="C215" s="242"/>
      <c r="D215" s="240" t="s">
        <v>164</v>
      </c>
      <c r="E215" s="243" t="s">
        <v>3</v>
      </c>
      <c r="F215" s="244" t="s">
        <v>1298</v>
      </c>
      <c r="G215" s="242"/>
      <c r="H215" s="245">
        <v>0.83299999999999996</v>
      </c>
      <c r="I215" s="159"/>
      <c r="L215" s="157"/>
      <c r="M215" s="160"/>
      <c r="N215" s="161"/>
      <c r="O215" s="161"/>
      <c r="P215" s="161"/>
      <c r="Q215" s="161"/>
      <c r="R215" s="161"/>
      <c r="S215" s="161"/>
      <c r="T215" s="162"/>
      <c r="AT215" s="158" t="s">
        <v>164</v>
      </c>
      <c r="AU215" s="158" t="s">
        <v>22</v>
      </c>
      <c r="AV215" s="13" t="s">
        <v>22</v>
      </c>
      <c r="AW215" s="13" t="s">
        <v>43</v>
      </c>
      <c r="AX215" s="13" t="s">
        <v>82</v>
      </c>
      <c r="AY215" s="158" t="s">
        <v>152</v>
      </c>
    </row>
    <row r="216" spans="1:65" s="13" customFormat="1" x14ac:dyDescent="0.2">
      <c r="B216" s="157"/>
      <c r="C216" s="242"/>
      <c r="D216" s="240" t="s">
        <v>164</v>
      </c>
      <c r="E216" s="243" t="s">
        <v>3</v>
      </c>
      <c r="F216" s="244" t="s">
        <v>1299</v>
      </c>
      <c r="G216" s="242"/>
      <c r="H216" s="245">
        <v>0.83299999999999996</v>
      </c>
      <c r="I216" s="159"/>
      <c r="L216" s="157"/>
      <c r="M216" s="160"/>
      <c r="N216" s="161"/>
      <c r="O216" s="161"/>
      <c r="P216" s="161"/>
      <c r="Q216" s="161"/>
      <c r="R216" s="161"/>
      <c r="S216" s="161"/>
      <c r="T216" s="162"/>
      <c r="AT216" s="158" t="s">
        <v>164</v>
      </c>
      <c r="AU216" s="158" t="s">
        <v>22</v>
      </c>
      <c r="AV216" s="13" t="s">
        <v>22</v>
      </c>
      <c r="AW216" s="13" t="s">
        <v>43</v>
      </c>
      <c r="AX216" s="13" t="s">
        <v>82</v>
      </c>
      <c r="AY216" s="158" t="s">
        <v>152</v>
      </c>
    </row>
    <row r="217" spans="1:65" s="13" customFormat="1" x14ac:dyDescent="0.2">
      <c r="B217" s="157"/>
      <c r="C217" s="242"/>
      <c r="D217" s="240" t="s">
        <v>164</v>
      </c>
      <c r="E217" s="243" t="s">
        <v>3</v>
      </c>
      <c r="F217" s="244" t="s">
        <v>1300</v>
      </c>
      <c r="G217" s="242"/>
      <c r="H217" s="245">
        <v>0.83299999999999996</v>
      </c>
      <c r="I217" s="159"/>
      <c r="L217" s="157"/>
      <c r="M217" s="160"/>
      <c r="N217" s="161"/>
      <c r="O217" s="161"/>
      <c r="P217" s="161"/>
      <c r="Q217" s="161"/>
      <c r="R217" s="161"/>
      <c r="S217" s="161"/>
      <c r="T217" s="162"/>
      <c r="AT217" s="158" t="s">
        <v>164</v>
      </c>
      <c r="AU217" s="158" t="s">
        <v>22</v>
      </c>
      <c r="AV217" s="13" t="s">
        <v>22</v>
      </c>
      <c r="AW217" s="13" t="s">
        <v>43</v>
      </c>
      <c r="AX217" s="13" t="s">
        <v>82</v>
      </c>
      <c r="AY217" s="158" t="s">
        <v>152</v>
      </c>
    </row>
    <row r="218" spans="1:65" s="13" customFormat="1" x14ac:dyDescent="0.2">
      <c r="B218" s="157"/>
      <c r="C218" s="242"/>
      <c r="D218" s="240" t="s">
        <v>164</v>
      </c>
      <c r="E218" s="243" t="s">
        <v>3</v>
      </c>
      <c r="F218" s="244" t="s">
        <v>1301</v>
      </c>
      <c r="G218" s="242"/>
      <c r="H218" s="245">
        <v>10.989000000000001</v>
      </c>
      <c r="I218" s="159"/>
      <c r="L218" s="157"/>
      <c r="M218" s="160"/>
      <c r="N218" s="161"/>
      <c r="O218" s="161"/>
      <c r="P218" s="161"/>
      <c r="Q218" s="161"/>
      <c r="R218" s="161"/>
      <c r="S218" s="161"/>
      <c r="T218" s="162"/>
      <c r="AT218" s="158" t="s">
        <v>164</v>
      </c>
      <c r="AU218" s="158" t="s">
        <v>22</v>
      </c>
      <c r="AV218" s="13" t="s">
        <v>22</v>
      </c>
      <c r="AW218" s="13" t="s">
        <v>43</v>
      </c>
      <c r="AX218" s="13" t="s">
        <v>82</v>
      </c>
      <c r="AY218" s="158" t="s">
        <v>152</v>
      </c>
    </row>
    <row r="219" spans="1:65" s="13" customFormat="1" x14ac:dyDescent="0.2">
      <c r="B219" s="157"/>
      <c r="C219" s="242"/>
      <c r="D219" s="240" t="s">
        <v>164</v>
      </c>
      <c r="E219" s="243" t="s">
        <v>3</v>
      </c>
      <c r="F219" s="244" t="s">
        <v>1302</v>
      </c>
      <c r="G219" s="242"/>
      <c r="H219" s="245">
        <v>1.3740000000000001</v>
      </c>
      <c r="I219" s="159"/>
      <c r="L219" s="157"/>
      <c r="M219" s="160"/>
      <c r="N219" s="161"/>
      <c r="O219" s="161"/>
      <c r="P219" s="161"/>
      <c r="Q219" s="161"/>
      <c r="R219" s="161"/>
      <c r="S219" s="161"/>
      <c r="T219" s="162"/>
      <c r="AT219" s="158" t="s">
        <v>164</v>
      </c>
      <c r="AU219" s="158" t="s">
        <v>22</v>
      </c>
      <c r="AV219" s="13" t="s">
        <v>22</v>
      </c>
      <c r="AW219" s="13" t="s">
        <v>43</v>
      </c>
      <c r="AX219" s="13" t="s">
        <v>82</v>
      </c>
      <c r="AY219" s="158" t="s">
        <v>152</v>
      </c>
    </row>
    <row r="220" spans="1:65" s="14" customFormat="1" x14ac:dyDescent="0.2">
      <c r="B220" s="163"/>
      <c r="C220" s="246"/>
      <c r="D220" s="240" t="s">
        <v>164</v>
      </c>
      <c r="E220" s="247" t="s">
        <v>3</v>
      </c>
      <c r="F220" s="248" t="s">
        <v>166</v>
      </c>
      <c r="G220" s="246"/>
      <c r="H220" s="249">
        <v>23.937999999999999</v>
      </c>
      <c r="I220" s="165"/>
      <c r="L220" s="163"/>
      <c r="M220" s="166"/>
      <c r="N220" s="167"/>
      <c r="O220" s="167"/>
      <c r="P220" s="167"/>
      <c r="Q220" s="167"/>
      <c r="R220" s="167"/>
      <c r="S220" s="167"/>
      <c r="T220" s="168"/>
      <c r="AT220" s="164" t="s">
        <v>164</v>
      </c>
      <c r="AU220" s="164" t="s">
        <v>22</v>
      </c>
      <c r="AV220" s="14" t="s">
        <v>158</v>
      </c>
      <c r="AW220" s="14" t="s">
        <v>43</v>
      </c>
      <c r="AX220" s="14" t="s">
        <v>89</v>
      </c>
      <c r="AY220" s="164" t="s">
        <v>152</v>
      </c>
    </row>
    <row r="221" spans="1:65" s="2" customFormat="1" ht="37.9" customHeight="1" x14ac:dyDescent="0.2">
      <c r="A221" s="32"/>
      <c r="B221" s="142"/>
      <c r="C221" s="232" t="s">
        <v>235</v>
      </c>
      <c r="D221" s="232" t="s">
        <v>154</v>
      </c>
      <c r="E221" s="233" t="s">
        <v>372</v>
      </c>
      <c r="F221" s="234" t="s">
        <v>1303</v>
      </c>
      <c r="G221" s="235" t="s">
        <v>251</v>
      </c>
      <c r="H221" s="236">
        <v>14.375</v>
      </c>
      <c r="I221" s="143"/>
      <c r="J221" s="144">
        <f>ROUND(I221*H221,2)</f>
        <v>0</v>
      </c>
      <c r="K221" s="145"/>
      <c r="L221" s="33"/>
      <c r="M221" s="146" t="s">
        <v>3</v>
      </c>
      <c r="N221" s="147" t="s">
        <v>53</v>
      </c>
      <c r="O221" s="53"/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0" t="s">
        <v>158</v>
      </c>
      <c r="AT221" s="150" t="s">
        <v>154</v>
      </c>
      <c r="AU221" s="150" t="s">
        <v>22</v>
      </c>
      <c r="AY221" s="16" t="s">
        <v>152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6" t="s">
        <v>89</v>
      </c>
      <c r="BK221" s="151">
        <f>ROUND(I221*H221,2)</f>
        <v>0</v>
      </c>
      <c r="BL221" s="16" t="s">
        <v>158</v>
      </c>
      <c r="BM221" s="150" t="s">
        <v>1304</v>
      </c>
    </row>
    <row r="222" spans="1:65" s="2" customFormat="1" x14ac:dyDescent="0.2">
      <c r="A222" s="32"/>
      <c r="B222" s="33"/>
      <c r="C222" s="237"/>
      <c r="D222" s="238" t="s">
        <v>160</v>
      </c>
      <c r="E222" s="237"/>
      <c r="F222" s="239" t="s">
        <v>1305</v>
      </c>
      <c r="G222" s="237"/>
      <c r="H222" s="237"/>
      <c r="I222" s="154"/>
      <c r="J222" s="32"/>
      <c r="K222" s="32"/>
      <c r="L222" s="33"/>
      <c r="M222" s="155"/>
      <c r="N222" s="156"/>
      <c r="O222" s="53"/>
      <c r="P222" s="53"/>
      <c r="Q222" s="53"/>
      <c r="R222" s="53"/>
      <c r="S222" s="53"/>
      <c r="T222" s="54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6" t="s">
        <v>160</v>
      </c>
      <c r="AU222" s="16" t="s">
        <v>22</v>
      </c>
    </row>
    <row r="223" spans="1:65" s="13" customFormat="1" x14ac:dyDescent="0.2">
      <c r="B223" s="157"/>
      <c r="C223" s="242"/>
      <c r="D223" s="240" t="s">
        <v>164</v>
      </c>
      <c r="E223" s="243" t="s">
        <v>3</v>
      </c>
      <c r="F223" s="244" t="s">
        <v>1262</v>
      </c>
      <c r="G223" s="242"/>
      <c r="H223" s="245">
        <v>1.1000000000000001</v>
      </c>
      <c r="I223" s="159"/>
      <c r="L223" s="157"/>
      <c r="M223" s="160"/>
      <c r="N223" s="161"/>
      <c r="O223" s="161"/>
      <c r="P223" s="161"/>
      <c r="Q223" s="161"/>
      <c r="R223" s="161"/>
      <c r="S223" s="161"/>
      <c r="T223" s="162"/>
      <c r="AT223" s="158" t="s">
        <v>164</v>
      </c>
      <c r="AU223" s="158" t="s">
        <v>22</v>
      </c>
      <c r="AV223" s="13" t="s">
        <v>22</v>
      </c>
      <c r="AW223" s="13" t="s">
        <v>43</v>
      </c>
      <c r="AX223" s="13" t="s">
        <v>82</v>
      </c>
      <c r="AY223" s="158" t="s">
        <v>152</v>
      </c>
    </row>
    <row r="224" spans="1:65" s="13" customFormat="1" x14ac:dyDescent="0.2">
      <c r="B224" s="157"/>
      <c r="C224" s="242"/>
      <c r="D224" s="240" t="s">
        <v>164</v>
      </c>
      <c r="E224" s="243" t="s">
        <v>3</v>
      </c>
      <c r="F224" s="244" t="s">
        <v>1263</v>
      </c>
      <c r="G224" s="242"/>
      <c r="H224" s="245">
        <v>1.1000000000000001</v>
      </c>
      <c r="I224" s="159"/>
      <c r="L224" s="157"/>
      <c r="M224" s="160"/>
      <c r="N224" s="161"/>
      <c r="O224" s="161"/>
      <c r="P224" s="161"/>
      <c r="Q224" s="161"/>
      <c r="R224" s="161"/>
      <c r="S224" s="161"/>
      <c r="T224" s="162"/>
      <c r="AT224" s="158" t="s">
        <v>164</v>
      </c>
      <c r="AU224" s="158" t="s">
        <v>22</v>
      </c>
      <c r="AV224" s="13" t="s">
        <v>22</v>
      </c>
      <c r="AW224" s="13" t="s">
        <v>43</v>
      </c>
      <c r="AX224" s="13" t="s">
        <v>82</v>
      </c>
      <c r="AY224" s="158" t="s">
        <v>152</v>
      </c>
    </row>
    <row r="225" spans="1:65" s="13" customFormat="1" x14ac:dyDescent="0.2">
      <c r="B225" s="157"/>
      <c r="C225" s="242"/>
      <c r="D225" s="240" t="s">
        <v>164</v>
      </c>
      <c r="E225" s="243" t="s">
        <v>3</v>
      </c>
      <c r="F225" s="244" t="s">
        <v>1264</v>
      </c>
      <c r="G225" s="242"/>
      <c r="H225" s="245">
        <v>1.65</v>
      </c>
      <c r="I225" s="159"/>
      <c r="L225" s="157"/>
      <c r="M225" s="160"/>
      <c r="N225" s="161"/>
      <c r="O225" s="161"/>
      <c r="P225" s="161"/>
      <c r="Q225" s="161"/>
      <c r="R225" s="161"/>
      <c r="S225" s="161"/>
      <c r="T225" s="162"/>
      <c r="AT225" s="158" t="s">
        <v>164</v>
      </c>
      <c r="AU225" s="158" t="s">
        <v>22</v>
      </c>
      <c r="AV225" s="13" t="s">
        <v>22</v>
      </c>
      <c r="AW225" s="13" t="s">
        <v>43</v>
      </c>
      <c r="AX225" s="13" t="s">
        <v>82</v>
      </c>
      <c r="AY225" s="158" t="s">
        <v>152</v>
      </c>
    </row>
    <row r="226" spans="1:65" s="13" customFormat="1" x14ac:dyDescent="0.2">
      <c r="B226" s="157"/>
      <c r="C226" s="242"/>
      <c r="D226" s="240" t="s">
        <v>164</v>
      </c>
      <c r="E226" s="243" t="s">
        <v>3</v>
      </c>
      <c r="F226" s="244" t="s">
        <v>1265</v>
      </c>
      <c r="G226" s="242"/>
      <c r="H226" s="245">
        <v>1.1000000000000001</v>
      </c>
      <c r="I226" s="159"/>
      <c r="L226" s="157"/>
      <c r="M226" s="160"/>
      <c r="N226" s="161"/>
      <c r="O226" s="161"/>
      <c r="P226" s="161"/>
      <c r="Q226" s="161"/>
      <c r="R226" s="161"/>
      <c r="S226" s="161"/>
      <c r="T226" s="162"/>
      <c r="AT226" s="158" t="s">
        <v>164</v>
      </c>
      <c r="AU226" s="158" t="s">
        <v>22</v>
      </c>
      <c r="AV226" s="13" t="s">
        <v>22</v>
      </c>
      <c r="AW226" s="13" t="s">
        <v>43</v>
      </c>
      <c r="AX226" s="13" t="s">
        <v>82</v>
      </c>
      <c r="AY226" s="158" t="s">
        <v>152</v>
      </c>
    </row>
    <row r="227" spans="1:65" s="13" customFormat="1" x14ac:dyDescent="0.2">
      <c r="B227" s="157"/>
      <c r="C227" s="242"/>
      <c r="D227" s="240" t="s">
        <v>164</v>
      </c>
      <c r="E227" s="243" t="s">
        <v>3</v>
      </c>
      <c r="F227" s="244" t="s">
        <v>1266</v>
      </c>
      <c r="G227" s="242"/>
      <c r="H227" s="245">
        <v>0.5</v>
      </c>
      <c r="I227" s="159"/>
      <c r="L227" s="157"/>
      <c r="M227" s="160"/>
      <c r="N227" s="161"/>
      <c r="O227" s="161"/>
      <c r="P227" s="161"/>
      <c r="Q227" s="161"/>
      <c r="R227" s="161"/>
      <c r="S227" s="161"/>
      <c r="T227" s="162"/>
      <c r="AT227" s="158" t="s">
        <v>164</v>
      </c>
      <c r="AU227" s="158" t="s">
        <v>22</v>
      </c>
      <c r="AV227" s="13" t="s">
        <v>22</v>
      </c>
      <c r="AW227" s="13" t="s">
        <v>43</v>
      </c>
      <c r="AX227" s="13" t="s">
        <v>82</v>
      </c>
      <c r="AY227" s="158" t="s">
        <v>152</v>
      </c>
    </row>
    <row r="228" spans="1:65" s="13" customFormat="1" x14ac:dyDescent="0.2">
      <c r="B228" s="157"/>
      <c r="C228" s="242"/>
      <c r="D228" s="240" t="s">
        <v>164</v>
      </c>
      <c r="E228" s="243" t="s">
        <v>3</v>
      </c>
      <c r="F228" s="244" t="s">
        <v>1267</v>
      </c>
      <c r="G228" s="242"/>
      <c r="H228" s="245">
        <v>0.5</v>
      </c>
      <c r="I228" s="159"/>
      <c r="L228" s="157"/>
      <c r="M228" s="160"/>
      <c r="N228" s="161"/>
      <c r="O228" s="161"/>
      <c r="P228" s="161"/>
      <c r="Q228" s="161"/>
      <c r="R228" s="161"/>
      <c r="S228" s="161"/>
      <c r="T228" s="162"/>
      <c r="AT228" s="158" t="s">
        <v>164</v>
      </c>
      <c r="AU228" s="158" t="s">
        <v>22</v>
      </c>
      <c r="AV228" s="13" t="s">
        <v>22</v>
      </c>
      <c r="AW228" s="13" t="s">
        <v>43</v>
      </c>
      <c r="AX228" s="13" t="s">
        <v>82</v>
      </c>
      <c r="AY228" s="158" t="s">
        <v>152</v>
      </c>
    </row>
    <row r="229" spans="1:65" s="13" customFormat="1" x14ac:dyDescent="0.2">
      <c r="B229" s="157"/>
      <c r="C229" s="242"/>
      <c r="D229" s="240" t="s">
        <v>164</v>
      </c>
      <c r="E229" s="243" t="s">
        <v>3</v>
      </c>
      <c r="F229" s="244" t="s">
        <v>1268</v>
      </c>
      <c r="G229" s="242"/>
      <c r="H229" s="245">
        <v>0.5</v>
      </c>
      <c r="I229" s="159"/>
      <c r="L229" s="157"/>
      <c r="M229" s="160"/>
      <c r="N229" s="161"/>
      <c r="O229" s="161"/>
      <c r="P229" s="161"/>
      <c r="Q229" s="161"/>
      <c r="R229" s="161"/>
      <c r="S229" s="161"/>
      <c r="T229" s="162"/>
      <c r="AT229" s="158" t="s">
        <v>164</v>
      </c>
      <c r="AU229" s="158" t="s">
        <v>22</v>
      </c>
      <c r="AV229" s="13" t="s">
        <v>22</v>
      </c>
      <c r="AW229" s="13" t="s">
        <v>43</v>
      </c>
      <c r="AX229" s="13" t="s">
        <v>82</v>
      </c>
      <c r="AY229" s="158" t="s">
        <v>152</v>
      </c>
    </row>
    <row r="230" spans="1:65" s="13" customFormat="1" x14ac:dyDescent="0.2">
      <c r="B230" s="157"/>
      <c r="C230" s="242"/>
      <c r="D230" s="240" t="s">
        <v>164</v>
      </c>
      <c r="E230" s="243" t="s">
        <v>3</v>
      </c>
      <c r="F230" s="244" t="s">
        <v>1269</v>
      </c>
      <c r="G230" s="242"/>
      <c r="H230" s="245">
        <v>0.5</v>
      </c>
      <c r="I230" s="159"/>
      <c r="L230" s="157"/>
      <c r="M230" s="160"/>
      <c r="N230" s="161"/>
      <c r="O230" s="161"/>
      <c r="P230" s="161"/>
      <c r="Q230" s="161"/>
      <c r="R230" s="161"/>
      <c r="S230" s="161"/>
      <c r="T230" s="162"/>
      <c r="AT230" s="158" t="s">
        <v>164</v>
      </c>
      <c r="AU230" s="158" t="s">
        <v>22</v>
      </c>
      <c r="AV230" s="13" t="s">
        <v>22</v>
      </c>
      <c r="AW230" s="13" t="s">
        <v>43</v>
      </c>
      <c r="AX230" s="13" t="s">
        <v>82</v>
      </c>
      <c r="AY230" s="158" t="s">
        <v>152</v>
      </c>
    </row>
    <row r="231" spans="1:65" s="13" customFormat="1" x14ac:dyDescent="0.2">
      <c r="B231" s="157"/>
      <c r="C231" s="242"/>
      <c r="D231" s="240" t="s">
        <v>164</v>
      </c>
      <c r="E231" s="243" t="s">
        <v>3</v>
      </c>
      <c r="F231" s="244" t="s">
        <v>1270</v>
      </c>
      <c r="G231" s="242"/>
      <c r="H231" s="245">
        <v>6.6</v>
      </c>
      <c r="I231" s="159"/>
      <c r="L231" s="157"/>
      <c r="M231" s="160"/>
      <c r="N231" s="161"/>
      <c r="O231" s="161"/>
      <c r="P231" s="161"/>
      <c r="Q231" s="161"/>
      <c r="R231" s="161"/>
      <c r="S231" s="161"/>
      <c r="T231" s="162"/>
      <c r="AT231" s="158" t="s">
        <v>164</v>
      </c>
      <c r="AU231" s="158" t="s">
        <v>22</v>
      </c>
      <c r="AV231" s="13" t="s">
        <v>22</v>
      </c>
      <c r="AW231" s="13" t="s">
        <v>43</v>
      </c>
      <c r="AX231" s="13" t="s">
        <v>82</v>
      </c>
      <c r="AY231" s="158" t="s">
        <v>152</v>
      </c>
    </row>
    <row r="232" spans="1:65" s="13" customFormat="1" x14ac:dyDescent="0.2">
      <c r="B232" s="157"/>
      <c r="C232" s="242"/>
      <c r="D232" s="240" t="s">
        <v>164</v>
      </c>
      <c r="E232" s="243" t="s">
        <v>3</v>
      </c>
      <c r="F232" s="244" t="s">
        <v>1271</v>
      </c>
      <c r="G232" s="242"/>
      <c r="H232" s="245">
        <v>0.82499999999999996</v>
      </c>
      <c r="I232" s="159"/>
      <c r="L232" s="157"/>
      <c r="M232" s="160"/>
      <c r="N232" s="161"/>
      <c r="O232" s="161"/>
      <c r="P232" s="161"/>
      <c r="Q232" s="161"/>
      <c r="R232" s="161"/>
      <c r="S232" s="161"/>
      <c r="T232" s="162"/>
      <c r="AT232" s="158" t="s">
        <v>164</v>
      </c>
      <c r="AU232" s="158" t="s">
        <v>22</v>
      </c>
      <c r="AV232" s="13" t="s">
        <v>22</v>
      </c>
      <c r="AW232" s="13" t="s">
        <v>43</v>
      </c>
      <c r="AX232" s="13" t="s">
        <v>82</v>
      </c>
      <c r="AY232" s="158" t="s">
        <v>152</v>
      </c>
    </row>
    <row r="233" spans="1:65" s="14" customFormat="1" x14ac:dyDescent="0.2">
      <c r="B233" s="163"/>
      <c r="C233" s="246"/>
      <c r="D233" s="240" t="s">
        <v>164</v>
      </c>
      <c r="E233" s="247" t="s">
        <v>3</v>
      </c>
      <c r="F233" s="248" t="s">
        <v>166</v>
      </c>
      <c r="G233" s="246"/>
      <c r="H233" s="249">
        <v>14.375</v>
      </c>
      <c r="I233" s="165"/>
      <c r="L233" s="163"/>
      <c r="M233" s="166"/>
      <c r="N233" s="167"/>
      <c r="O233" s="167"/>
      <c r="P233" s="167"/>
      <c r="Q233" s="167"/>
      <c r="R233" s="167"/>
      <c r="S233" s="167"/>
      <c r="T233" s="168"/>
      <c r="AT233" s="164" t="s">
        <v>164</v>
      </c>
      <c r="AU233" s="164" t="s">
        <v>22</v>
      </c>
      <c r="AV233" s="14" t="s">
        <v>158</v>
      </c>
      <c r="AW233" s="14" t="s">
        <v>43</v>
      </c>
      <c r="AX233" s="14" t="s">
        <v>89</v>
      </c>
      <c r="AY233" s="164" t="s">
        <v>152</v>
      </c>
    </row>
    <row r="234" spans="1:65" s="2" customFormat="1" ht="44.25" customHeight="1" x14ac:dyDescent="0.2">
      <c r="A234" s="32"/>
      <c r="B234" s="142"/>
      <c r="C234" s="232" t="s">
        <v>241</v>
      </c>
      <c r="D234" s="232" t="s">
        <v>154</v>
      </c>
      <c r="E234" s="233" t="s">
        <v>1306</v>
      </c>
      <c r="F234" s="234" t="s">
        <v>1307</v>
      </c>
      <c r="G234" s="235" t="s">
        <v>251</v>
      </c>
      <c r="H234" s="236">
        <v>33.630000000000003</v>
      </c>
      <c r="I234" s="143"/>
      <c r="J234" s="144">
        <f>ROUND(I234*H234,2)</f>
        <v>0</v>
      </c>
      <c r="K234" s="145"/>
      <c r="L234" s="33"/>
      <c r="M234" s="146" t="s">
        <v>3</v>
      </c>
      <c r="N234" s="147" t="s">
        <v>53</v>
      </c>
      <c r="O234" s="53"/>
      <c r="P234" s="148">
        <f>O234*H234</f>
        <v>0</v>
      </c>
      <c r="Q234" s="148">
        <v>0</v>
      </c>
      <c r="R234" s="148">
        <f>Q234*H234</f>
        <v>0</v>
      </c>
      <c r="S234" s="148">
        <v>0</v>
      </c>
      <c r="T234" s="14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0" t="s">
        <v>158</v>
      </c>
      <c r="AT234" s="150" t="s">
        <v>154</v>
      </c>
      <c r="AU234" s="150" t="s">
        <v>22</v>
      </c>
      <c r="AY234" s="16" t="s">
        <v>152</v>
      </c>
      <c r="BE234" s="151">
        <f>IF(N234="základní",J234,0)</f>
        <v>0</v>
      </c>
      <c r="BF234" s="151">
        <f>IF(N234="snížená",J234,0)</f>
        <v>0</v>
      </c>
      <c r="BG234" s="151">
        <f>IF(N234="zákl. přenesená",J234,0)</f>
        <v>0</v>
      </c>
      <c r="BH234" s="151">
        <f>IF(N234="sníž. přenesená",J234,0)</f>
        <v>0</v>
      </c>
      <c r="BI234" s="151">
        <f>IF(N234="nulová",J234,0)</f>
        <v>0</v>
      </c>
      <c r="BJ234" s="16" t="s">
        <v>89</v>
      </c>
      <c r="BK234" s="151">
        <f>ROUND(I234*H234,2)</f>
        <v>0</v>
      </c>
      <c r="BL234" s="16" t="s">
        <v>158</v>
      </c>
      <c r="BM234" s="150" t="s">
        <v>1308</v>
      </c>
    </row>
    <row r="235" spans="1:65" s="2" customFormat="1" x14ac:dyDescent="0.2">
      <c r="A235" s="32"/>
      <c r="B235" s="33"/>
      <c r="C235" s="237"/>
      <c r="D235" s="238" t="s">
        <v>160</v>
      </c>
      <c r="E235" s="237"/>
      <c r="F235" s="239" t="s">
        <v>1309</v>
      </c>
      <c r="G235" s="237"/>
      <c r="H235" s="237"/>
      <c r="I235" s="154"/>
      <c r="J235" s="32"/>
      <c r="K235" s="32"/>
      <c r="L235" s="33"/>
      <c r="M235" s="155"/>
      <c r="N235" s="156"/>
      <c r="O235" s="53"/>
      <c r="P235" s="53"/>
      <c r="Q235" s="53"/>
      <c r="R235" s="53"/>
      <c r="S235" s="53"/>
      <c r="T235" s="54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6" t="s">
        <v>160</v>
      </c>
      <c r="AU235" s="16" t="s">
        <v>22</v>
      </c>
    </row>
    <row r="236" spans="1:65" s="13" customFormat="1" x14ac:dyDescent="0.2">
      <c r="B236" s="157"/>
      <c r="C236" s="242"/>
      <c r="D236" s="240" t="s">
        <v>164</v>
      </c>
      <c r="E236" s="243" t="s">
        <v>3</v>
      </c>
      <c r="F236" s="244" t="s">
        <v>1249</v>
      </c>
      <c r="G236" s="242"/>
      <c r="H236" s="245">
        <v>2.2000000000000002</v>
      </c>
      <c r="I236" s="159"/>
      <c r="L236" s="157"/>
      <c r="M236" s="160"/>
      <c r="N236" s="161"/>
      <c r="O236" s="161"/>
      <c r="P236" s="161"/>
      <c r="Q236" s="161"/>
      <c r="R236" s="161"/>
      <c r="S236" s="161"/>
      <c r="T236" s="162"/>
      <c r="AT236" s="158" t="s">
        <v>164</v>
      </c>
      <c r="AU236" s="158" t="s">
        <v>22</v>
      </c>
      <c r="AV236" s="13" t="s">
        <v>22</v>
      </c>
      <c r="AW236" s="13" t="s">
        <v>43</v>
      </c>
      <c r="AX236" s="13" t="s">
        <v>82</v>
      </c>
      <c r="AY236" s="158" t="s">
        <v>152</v>
      </c>
    </row>
    <row r="237" spans="1:65" s="13" customFormat="1" x14ac:dyDescent="0.2">
      <c r="B237" s="157"/>
      <c r="C237" s="242"/>
      <c r="D237" s="240" t="s">
        <v>164</v>
      </c>
      <c r="E237" s="243" t="s">
        <v>3</v>
      </c>
      <c r="F237" s="244" t="s">
        <v>1250</v>
      </c>
      <c r="G237" s="242"/>
      <c r="H237" s="245">
        <v>2.2000000000000002</v>
      </c>
      <c r="I237" s="159"/>
      <c r="L237" s="157"/>
      <c r="M237" s="160"/>
      <c r="N237" s="161"/>
      <c r="O237" s="161"/>
      <c r="P237" s="161"/>
      <c r="Q237" s="161"/>
      <c r="R237" s="161"/>
      <c r="S237" s="161"/>
      <c r="T237" s="162"/>
      <c r="AT237" s="158" t="s">
        <v>164</v>
      </c>
      <c r="AU237" s="158" t="s">
        <v>22</v>
      </c>
      <c r="AV237" s="13" t="s">
        <v>22</v>
      </c>
      <c r="AW237" s="13" t="s">
        <v>43</v>
      </c>
      <c r="AX237" s="13" t="s">
        <v>82</v>
      </c>
      <c r="AY237" s="158" t="s">
        <v>152</v>
      </c>
    </row>
    <row r="238" spans="1:65" s="13" customFormat="1" x14ac:dyDescent="0.2">
      <c r="B238" s="157"/>
      <c r="C238" s="242"/>
      <c r="D238" s="240" t="s">
        <v>164</v>
      </c>
      <c r="E238" s="243" t="s">
        <v>3</v>
      </c>
      <c r="F238" s="244" t="s">
        <v>1251</v>
      </c>
      <c r="G238" s="242"/>
      <c r="H238" s="245">
        <v>3.3</v>
      </c>
      <c r="I238" s="159"/>
      <c r="L238" s="157"/>
      <c r="M238" s="160"/>
      <c r="N238" s="161"/>
      <c r="O238" s="161"/>
      <c r="P238" s="161"/>
      <c r="Q238" s="161"/>
      <c r="R238" s="161"/>
      <c r="S238" s="161"/>
      <c r="T238" s="162"/>
      <c r="AT238" s="158" t="s">
        <v>164</v>
      </c>
      <c r="AU238" s="158" t="s">
        <v>22</v>
      </c>
      <c r="AV238" s="13" t="s">
        <v>22</v>
      </c>
      <c r="AW238" s="13" t="s">
        <v>43</v>
      </c>
      <c r="AX238" s="13" t="s">
        <v>82</v>
      </c>
      <c r="AY238" s="158" t="s">
        <v>152</v>
      </c>
    </row>
    <row r="239" spans="1:65" s="13" customFormat="1" x14ac:dyDescent="0.2">
      <c r="B239" s="157"/>
      <c r="C239" s="242"/>
      <c r="D239" s="240" t="s">
        <v>164</v>
      </c>
      <c r="E239" s="243" t="s">
        <v>3</v>
      </c>
      <c r="F239" s="244" t="s">
        <v>1252</v>
      </c>
      <c r="G239" s="242"/>
      <c r="H239" s="245">
        <v>2.2000000000000002</v>
      </c>
      <c r="I239" s="159"/>
      <c r="L239" s="157"/>
      <c r="M239" s="160"/>
      <c r="N239" s="161"/>
      <c r="O239" s="161"/>
      <c r="P239" s="161"/>
      <c r="Q239" s="161"/>
      <c r="R239" s="161"/>
      <c r="S239" s="161"/>
      <c r="T239" s="162"/>
      <c r="AT239" s="158" t="s">
        <v>164</v>
      </c>
      <c r="AU239" s="158" t="s">
        <v>22</v>
      </c>
      <c r="AV239" s="13" t="s">
        <v>22</v>
      </c>
      <c r="AW239" s="13" t="s">
        <v>43</v>
      </c>
      <c r="AX239" s="13" t="s">
        <v>82</v>
      </c>
      <c r="AY239" s="158" t="s">
        <v>152</v>
      </c>
    </row>
    <row r="240" spans="1:65" s="13" customFormat="1" x14ac:dyDescent="0.2">
      <c r="B240" s="157"/>
      <c r="C240" s="242"/>
      <c r="D240" s="240" t="s">
        <v>164</v>
      </c>
      <c r="E240" s="243" t="s">
        <v>3</v>
      </c>
      <c r="F240" s="244" t="s">
        <v>1253</v>
      </c>
      <c r="G240" s="242"/>
      <c r="H240" s="245">
        <v>0.9</v>
      </c>
      <c r="I240" s="159"/>
      <c r="L240" s="157"/>
      <c r="M240" s="160"/>
      <c r="N240" s="161"/>
      <c r="O240" s="161"/>
      <c r="P240" s="161"/>
      <c r="Q240" s="161"/>
      <c r="R240" s="161"/>
      <c r="S240" s="161"/>
      <c r="T240" s="162"/>
      <c r="AT240" s="158" t="s">
        <v>164</v>
      </c>
      <c r="AU240" s="158" t="s">
        <v>22</v>
      </c>
      <c r="AV240" s="13" t="s">
        <v>22</v>
      </c>
      <c r="AW240" s="13" t="s">
        <v>43</v>
      </c>
      <c r="AX240" s="13" t="s">
        <v>82</v>
      </c>
      <c r="AY240" s="158" t="s">
        <v>152</v>
      </c>
    </row>
    <row r="241" spans="1:65" s="13" customFormat="1" x14ac:dyDescent="0.2">
      <c r="B241" s="157"/>
      <c r="C241" s="242"/>
      <c r="D241" s="240" t="s">
        <v>164</v>
      </c>
      <c r="E241" s="243" t="s">
        <v>3</v>
      </c>
      <c r="F241" s="244" t="s">
        <v>1254</v>
      </c>
      <c r="G241" s="242"/>
      <c r="H241" s="245">
        <v>0.9</v>
      </c>
      <c r="I241" s="159"/>
      <c r="L241" s="157"/>
      <c r="M241" s="160"/>
      <c r="N241" s="161"/>
      <c r="O241" s="161"/>
      <c r="P241" s="161"/>
      <c r="Q241" s="161"/>
      <c r="R241" s="161"/>
      <c r="S241" s="161"/>
      <c r="T241" s="162"/>
      <c r="AT241" s="158" t="s">
        <v>164</v>
      </c>
      <c r="AU241" s="158" t="s">
        <v>22</v>
      </c>
      <c r="AV241" s="13" t="s">
        <v>22</v>
      </c>
      <c r="AW241" s="13" t="s">
        <v>43</v>
      </c>
      <c r="AX241" s="13" t="s">
        <v>82</v>
      </c>
      <c r="AY241" s="158" t="s">
        <v>152</v>
      </c>
    </row>
    <row r="242" spans="1:65" s="13" customFormat="1" x14ac:dyDescent="0.2">
      <c r="B242" s="157"/>
      <c r="C242" s="242"/>
      <c r="D242" s="240" t="s">
        <v>164</v>
      </c>
      <c r="E242" s="243" t="s">
        <v>3</v>
      </c>
      <c r="F242" s="244" t="s">
        <v>1255</v>
      </c>
      <c r="G242" s="242"/>
      <c r="H242" s="245">
        <v>0.9</v>
      </c>
      <c r="I242" s="159"/>
      <c r="L242" s="157"/>
      <c r="M242" s="160"/>
      <c r="N242" s="161"/>
      <c r="O242" s="161"/>
      <c r="P242" s="161"/>
      <c r="Q242" s="161"/>
      <c r="R242" s="161"/>
      <c r="S242" s="161"/>
      <c r="T242" s="162"/>
      <c r="AT242" s="158" t="s">
        <v>164</v>
      </c>
      <c r="AU242" s="158" t="s">
        <v>22</v>
      </c>
      <c r="AV242" s="13" t="s">
        <v>22</v>
      </c>
      <c r="AW242" s="13" t="s">
        <v>43</v>
      </c>
      <c r="AX242" s="13" t="s">
        <v>82</v>
      </c>
      <c r="AY242" s="158" t="s">
        <v>152</v>
      </c>
    </row>
    <row r="243" spans="1:65" s="13" customFormat="1" x14ac:dyDescent="0.2">
      <c r="B243" s="157"/>
      <c r="C243" s="242"/>
      <c r="D243" s="240" t="s">
        <v>164</v>
      </c>
      <c r="E243" s="243" t="s">
        <v>3</v>
      </c>
      <c r="F243" s="244" t="s">
        <v>1256</v>
      </c>
      <c r="G243" s="242"/>
      <c r="H243" s="245">
        <v>0.9</v>
      </c>
      <c r="I243" s="159"/>
      <c r="L243" s="157"/>
      <c r="M243" s="160"/>
      <c r="N243" s="161"/>
      <c r="O243" s="161"/>
      <c r="P243" s="161"/>
      <c r="Q243" s="161"/>
      <c r="R243" s="161"/>
      <c r="S243" s="161"/>
      <c r="T243" s="162"/>
      <c r="AT243" s="158" t="s">
        <v>164</v>
      </c>
      <c r="AU243" s="158" t="s">
        <v>22</v>
      </c>
      <c r="AV243" s="13" t="s">
        <v>22</v>
      </c>
      <c r="AW243" s="13" t="s">
        <v>43</v>
      </c>
      <c r="AX243" s="13" t="s">
        <v>82</v>
      </c>
      <c r="AY243" s="158" t="s">
        <v>152</v>
      </c>
    </row>
    <row r="244" spans="1:65" s="13" customFormat="1" x14ac:dyDescent="0.2">
      <c r="B244" s="157"/>
      <c r="C244" s="242"/>
      <c r="D244" s="240" t="s">
        <v>164</v>
      </c>
      <c r="E244" s="243" t="s">
        <v>3</v>
      </c>
      <c r="F244" s="244" t="s">
        <v>1257</v>
      </c>
      <c r="G244" s="242"/>
      <c r="H244" s="245">
        <v>18.48</v>
      </c>
      <c r="I244" s="159"/>
      <c r="L244" s="157"/>
      <c r="M244" s="160"/>
      <c r="N244" s="161"/>
      <c r="O244" s="161"/>
      <c r="P244" s="161"/>
      <c r="Q244" s="161"/>
      <c r="R244" s="161"/>
      <c r="S244" s="161"/>
      <c r="T244" s="162"/>
      <c r="AT244" s="158" t="s">
        <v>164</v>
      </c>
      <c r="AU244" s="158" t="s">
        <v>22</v>
      </c>
      <c r="AV244" s="13" t="s">
        <v>22</v>
      </c>
      <c r="AW244" s="13" t="s">
        <v>43</v>
      </c>
      <c r="AX244" s="13" t="s">
        <v>82</v>
      </c>
      <c r="AY244" s="158" t="s">
        <v>152</v>
      </c>
    </row>
    <row r="245" spans="1:65" s="13" customFormat="1" x14ac:dyDescent="0.2">
      <c r="B245" s="157"/>
      <c r="C245" s="242"/>
      <c r="D245" s="240" t="s">
        <v>164</v>
      </c>
      <c r="E245" s="243" t="s">
        <v>3</v>
      </c>
      <c r="F245" s="244" t="s">
        <v>1258</v>
      </c>
      <c r="G245" s="242"/>
      <c r="H245" s="245">
        <v>1.65</v>
      </c>
      <c r="I245" s="159"/>
      <c r="L245" s="157"/>
      <c r="M245" s="160"/>
      <c r="N245" s="161"/>
      <c r="O245" s="161"/>
      <c r="P245" s="161"/>
      <c r="Q245" s="161"/>
      <c r="R245" s="161"/>
      <c r="S245" s="161"/>
      <c r="T245" s="162"/>
      <c r="AT245" s="158" t="s">
        <v>164</v>
      </c>
      <c r="AU245" s="158" t="s">
        <v>22</v>
      </c>
      <c r="AV245" s="13" t="s">
        <v>22</v>
      </c>
      <c r="AW245" s="13" t="s">
        <v>43</v>
      </c>
      <c r="AX245" s="13" t="s">
        <v>82</v>
      </c>
      <c r="AY245" s="158" t="s">
        <v>152</v>
      </c>
    </row>
    <row r="246" spans="1:65" s="14" customFormat="1" x14ac:dyDescent="0.2">
      <c r="B246" s="163"/>
      <c r="C246" s="246"/>
      <c r="D246" s="240" t="s">
        <v>164</v>
      </c>
      <c r="E246" s="247" t="s">
        <v>3</v>
      </c>
      <c r="F246" s="248" t="s">
        <v>166</v>
      </c>
      <c r="G246" s="246"/>
      <c r="H246" s="249">
        <v>33.630000000000003</v>
      </c>
      <c r="I246" s="165"/>
      <c r="L246" s="163"/>
      <c r="M246" s="166"/>
      <c r="N246" s="167"/>
      <c r="O246" s="167"/>
      <c r="P246" s="167"/>
      <c r="Q246" s="167"/>
      <c r="R246" s="167"/>
      <c r="S246" s="167"/>
      <c r="T246" s="168"/>
      <c r="AT246" s="164" t="s">
        <v>164</v>
      </c>
      <c r="AU246" s="164" t="s">
        <v>22</v>
      </c>
      <c r="AV246" s="14" t="s">
        <v>158</v>
      </c>
      <c r="AW246" s="14" t="s">
        <v>43</v>
      </c>
      <c r="AX246" s="14" t="s">
        <v>89</v>
      </c>
      <c r="AY246" s="164" t="s">
        <v>152</v>
      </c>
    </row>
    <row r="247" spans="1:65" s="2" customFormat="1" ht="66.75" customHeight="1" x14ac:dyDescent="0.2">
      <c r="A247" s="32"/>
      <c r="B247" s="142"/>
      <c r="C247" s="232" t="s">
        <v>248</v>
      </c>
      <c r="D247" s="232" t="s">
        <v>154</v>
      </c>
      <c r="E247" s="233" t="s">
        <v>913</v>
      </c>
      <c r="F247" s="234" t="s">
        <v>1310</v>
      </c>
      <c r="G247" s="235" t="s">
        <v>251</v>
      </c>
      <c r="H247" s="236">
        <v>11.5</v>
      </c>
      <c r="I247" s="143"/>
      <c r="J247" s="144">
        <f>ROUND(I247*H247,2)</f>
        <v>0</v>
      </c>
      <c r="K247" s="145"/>
      <c r="L247" s="33"/>
      <c r="M247" s="146" t="s">
        <v>3</v>
      </c>
      <c r="N247" s="147" t="s">
        <v>53</v>
      </c>
      <c r="O247" s="53"/>
      <c r="P247" s="148">
        <f>O247*H247</f>
        <v>0</v>
      </c>
      <c r="Q247" s="148">
        <v>0</v>
      </c>
      <c r="R247" s="148">
        <f>Q247*H247</f>
        <v>0</v>
      </c>
      <c r="S247" s="148">
        <v>0</v>
      </c>
      <c r="T247" s="14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0" t="s">
        <v>158</v>
      </c>
      <c r="AT247" s="150" t="s">
        <v>154</v>
      </c>
      <c r="AU247" s="150" t="s">
        <v>22</v>
      </c>
      <c r="AY247" s="16" t="s">
        <v>152</v>
      </c>
      <c r="BE247" s="151">
        <f>IF(N247="základní",J247,0)</f>
        <v>0</v>
      </c>
      <c r="BF247" s="151">
        <f>IF(N247="snížená",J247,0)</f>
        <v>0</v>
      </c>
      <c r="BG247" s="151">
        <f>IF(N247="zákl. přenesená",J247,0)</f>
        <v>0</v>
      </c>
      <c r="BH247" s="151">
        <f>IF(N247="sníž. přenesená",J247,0)</f>
        <v>0</v>
      </c>
      <c r="BI247" s="151">
        <f>IF(N247="nulová",J247,0)</f>
        <v>0</v>
      </c>
      <c r="BJ247" s="16" t="s">
        <v>89</v>
      </c>
      <c r="BK247" s="151">
        <f>ROUND(I247*H247,2)</f>
        <v>0</v>
      </c>
      <c r="BL247" s="16" t="s">
        <v>158</v>
      </c>
      <c r="BM247" s="150" t="s">
        <v>1311</v>
      </c>
    </row>
    <row r="248" spans="1:65" s="2" customFormat="1" x14ac:dyDescent="0.2">
      <c r="A248" s="32"/>
      <c r="B248" s="33"/>
      <c r="C248" s="237"/>
      <c r="D248" s="238" t="s">
        <v>160</v>
      </c>
      <c r="E248" s="237"/>
      <c r="F248" s="239" t="s">
        <v>1312</v>
      </c>
      <c r="G248" s="237"/>
      <c r="H248" s="237"/>
      <c r="I248" s="154"/>
      <c r="J248" s="32"/>
      <c r="K248" s="32"/>
      <c r="L248" s="33"/>
      <c r="M248" s="155"/>
      <c r="N248" s="156"/>
      <c r="O248" s="53"/>
      <c r="P248" s="53"/>
      <c r="Q248" s="53"/>
      <c r="R248" s="53"/>
      <c r="S248" s="53"/>
      <c r="T248" s="54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6" t="s">
        <v>160</v>
      </c>
      <c r="AU248" s="16" t="s">
        <v>22</v>
      </c>
    </row>
    <row r="249" spans="1:65" s="13" customFormat="1" x14ac:dyDescent="0.2">
      <c r="B249" s="157"/>
      <c r="C249" s="242"/>
      <c r="D249" s="240" t="s">
        <v>164</v>
      </c>
      <c r="E249" s="243" t="s">
        <v>3</v>
      </c>
      <c r="F249" s="244" t="s">
        <v>1313</v>
      </c>
      <c r="G249" s="242"/>
      <c r="H249" s="245">
        <v>0.88</v>
      </c>
      <c r="I249" s="159"/>
      <c r="L249" s="157"/>
      <c r="M249" s="160"/>
      <c r="N249" s="161"/>
      <c r="O249" s="161"/>
      <c r="P249" s="161"/>
      <c r="Q249" s="161"/>
      <c r="R249" s="161"/>
      <c r="S249" s="161"/>
      <c r="T249" s="162"/>
      <c r="AT249" s="158" t="s">
        <v>164</v>
      </c>
      <c r="AU249" s="158" t="s">
        <v>22</v>
      </c>
      <c r="AV249" s="13" t="s">
        <v>22</v>
      </c>
      <c r="AW249" s="13" t="s">
        <v>43</v>
      </c>
      <c r="AX249" s="13" t="s">
        <v>82</v>
      </c>
      <c r="AY249" s="158" t="s">
        <v>152</v>
      </c>
    </row>
    <row r="250" spans="1:65" s="13" customFormat="1" x14ac:dyDescent="0.2">
      <c r="B250" s="157"/>
      <c r="C250" s="242"/>
      <c r="D250" s="240" t="s">
        <v>164</v>
      </c>
      <c r="E250" s="243" t="s">
        <v>3</v>
      </c>
      <c r="F250" s="244" t="s">
        <v>1314</v>
      </c>
      <c r="G250" s="242"/>
      <c r="H250" s="245">
        <v>0.88</v>
      </c>
      <c r="I250" s="159"/>
      <c r="L250" s="157"/>
      <c r="M250" s="160"/>
      <c r="N250" s="161"/>
      <c r="O250" s="161"/>
      <c r="P250" s="161"/>
      <c r="Q250" s="161"/>
      <c r="R250" s="161"/>
      <c r="S250" s="161"/>
      <c r="T250" s="162"/>
      <c r="AT250" s="158" t="s">
        <v>164</v>
      </c>
      <c r="AU250" s="158" t="s">
        <v>22</v>
      </c>
      <c r="AV250" s="13" t="s">
        <v>22</v>
      </c>
      <c r="AW250" s="13" t="s">
        <v>43</v>
      </c>
      <c r="AX250" s="13" t="s">
        <v>82</v>
      </c>
      <c r="AY250" s="158" t="s">
        <v>152</v>
      </c>
    </row>
    <row r="251" spans="1:65" s="13" customFormat="1" x14ac:dyDescent="0.2">
      <c r="B251" s="157"/>
      <c r="C251" s="242"/>
      <c r="D251" s="240" t="s">
        <v>164</v>
      </c>
      <c r="E251" s="243" t="s">
        <v>3</v>
      </c>
      <c r="F251" s="244" t="s">
        <v>1315</v>
      </c>
      <c r="G251" s="242"/>
      <c r="H251" s="245">
        <v>1.32</v>
      </c>
      <c r="I251" s="159"/>
      <c r="L251" s="157"/>
      <c r="M251" s="160"/>
      <c r="N251" s="161"/>
      <c r="O251" s="161"/>
      <c r="P251" s="161"/>
      <c r="Q251" s="161"/>
      <c r="R251" s="161"/>
      <c r="S251" s="161"/>
      <c r="T251" s="162"/>
      <c r="AT251" s="158" t="s">
        <v>164</v>
      </c>
      <c r="AU251" s="158" t="s">
        <v>22</v>
      </c>
      <c r="AV251" s="13" t="s">
        <v>22</v>
      </c>
      <c r="AW251" s="13" t="s">
        <v>43</v>
      </c>
      <c r="AX251" s="13" t="s">
        <v>82</v>
      </c>
      <c r="AY251" s="158" t="s">
        <v>152</v>
      </c>
    </row>
    <row r="252" spans="1:65" s="13" customFormat="1" x14ac:dyDescent="0.2">
      <c r="B252" s="157"/>
      <c r="C252" s="242"/>
      <c r="D252" s="240" t="s">
        <v>164</v>
      </c>
      <c r="E252" s="243" t="s">
        <v>3</v>
      </c>
      <c r="F252" s="244" t="s">
        <v>1316</v>
      </c>
      <c r="G252" s="242"/>
      <c r="H252" s="245">
        <v>0.88</v>
      </c>
      <c r="I252" s="159"/>
      <c r="L252" s="157"/>
      <c r="M252" s="160"/>
      <c r="N252" s="161"/>
      <c r="O252" s="161"/>
      <c r="P252" s="161"/>
      <c r="Q252" s="161"/>
      <c r="R252" s="161"/>
      <c r="S252" s="161"/>
      <c r="T252" s="162"/>
      <c r="AT252" s="158" t="s">
        <v>164</v>
      </c>
      <c r="AU252" s="158" t="s">
        <v>22</v>
      </c>
      <c r="AV252" s="13" t="s">
        <v>22</v>
      </c>
      <c r="AW252" s="13" t="s">
        <v>43</v>
      </c>
      <c r="AX252" s="13" t="s">
        <v>82</v>
      </c>
      <c r="AY252" s="158" t="s">
        <v>152</v>
      </c>
    </row>
    <row r="253" spans="1:65" s="13" customFormat="1" x14ac:dyDescent="0.2">
      <c r="B253" s="157"/>
      <c r="C253" s="242"/>
      <c r="D253" s="240" t="s">
        <v>164</v>
      </c>
      <c r="E253" s="243" t="s">
        <v>3</v>
      </c>
      <c r="F253" s="244" t="s">
        <v>1317</v>
      </c>
      <c r="G253" s="242"/>
      <c r="H253" s="245">
        <v>0.4</v>
      </c>
      <c r="I253" s="159"/>
      <c r="L253" s="157"/>
      <c r="M253" s="160"/>
      <c r="N253" s="161"/>
      <c r="O253" s="161"/>
      <c r="P253" s="161"/>
      <c r="Q253" s="161"/>
      <c r="R253" s="161"/>
      <c r="S253" s="161"/>
      <c r="T253" s="162"/>
      <c r="AT253" s="158" t="s">
        <v>164</v>
      </c>
      <c r="AU253" s="158" t="s">
        <v>22</v>
      </c>
      <c r="AV253" s="13" t="s">
        <v>22</v>
      </c>
      <c r="AW253" s="13" t="s">
        <v>43</v>
      </c>
      <c r="AX253" s="13" t="s">
        <v>82</v>
      </c>
      <c r="AY253" s="158" t="s">
        <v>152</v>
      </c>
    </row>
    <row r="254" spans="1:65" s="13" customFormat="1" x14ac:dyDescent="0.2">
      <c r="B254" s="157"/>
      <c r="C254" s="242"/>
      <c r="D254" s="240" t="s">
        <v>164</v>
      </c>
      <c r="E254" s="243" t="s">
        <v>3</v>
      </c>
      <c r="F254" s="244" t="s">
        <v>1318</v>
      </c>
      <c r="G254" s="242"/>
      <c r="H254" s="245">
        <v>0.4</v>
      </c>
      <c r="I254" s="159"/>
      <c r="L254" s="157"/>
      <c r="M254" s="160"/>
      <c r="N254" s="161"/>
      <c r="O254" s="161"/>
      <c r="P254" s="161"/>
      <c r="Q254" s="161"/>
      <c r="R254" s="161"/>
      <c r="S254" s="161"/>
      <c r="T254" s="162"/>
      <c r="AT254" s="158" t="s">
        <v>164</v>
      </c>
      <c r="AU254" s="158" t="s">
        <v>22</v>
      </c>
      <c r="AV254" s="13" t="s">
        <v>22</v>
      </c>
      <c r="AW254" s="13" t="s">
        <v>43</v>
      </c>
      <c r="AX254" s="13" t="s">
        <v>82</v>
      </c>
      <c r="AY254" s="158" t="s">
        <v>152</v>
      </c>
    </row>
    <row r="255" spans="1:65" s="13" customFormat="1" x14ac:dyDescent="0.2">
      <c r="B255" s="157"/>
      <c r="C255" s="242"/>
      <c r="D255" s="240" t="s">
        <v>164</v>
      </c>
      <c r="E255" s="243" t="s">
        <v>3</v>
      </c>
      <c r="F255" s="244" t="s">
        <v>1319</v>
      </c>
      <c r="G255" s="242"/>
      <c r="H255" s="245">
        <v>0.4</v>
      </c>
      <c r="I255" s="159"/>
      <c r="L255" s="157"/>
      <c r="M255" s="160"/>
      <c r="N255" s="161"/>
      <c r="O255" s="161"/>
      <c r="P255" s="161"/>
      <c r="Q255" s="161"/>
      <c r="R255" s="161"/>
      <c r="S255" s="161"/>
      <c r="T255" s="162"/>
      <c r="AT255" s="158" t="s">
        <v>164</v>
      </c>
      <c r="AU255" s="158" t="s">
        <v>22</v>
      </c>
      <c r="AV255" s="13" t="s">
        <v>22</v>
      </c>
      <c r="AW255" s="13" t="s">
        <v>43</v>
      </c>
      <c r="AX255" s="13" t="s">
        <v>82</v>
      </c>
      <c r="AY255" s="158" t="s">
        <v>152</v>
      </c>
    </row>
    <row r="256" spans="1:65" s="13" customFormat="1" x14ac:dyDescent="0.2">
      <c r="B256" s="157"/>
      <c r="C256" s="242"/>
      <c r="D256" s="240" t="s">
        <v>164</v>
      </c>
      <c r="E256" s="243" t="s">
        <v>3</v>
      </c>
      <c r="F256" s="244" t="s">
        <v>1320</v>
      </c>
      <c r="G256" s="242"/>
      <c r="H256" s="245">
        <v>0.4</v>
      </c>
      <c r="I256" s="159"/>
      <c r="L256" s="157"/>
      <c r="M256" s="160"/>
      <c r="N256" s="161"/>
      <c r="O256" s="161"/>
      <c r="P256" s="161"/>
      <c r="Q256" s="161"/>
      <c r="R256" s="161"/>
      <c r="S256" s="161"/>
      <c r="T256" s="162"/>
      <c r="AT256" s="158" t="s">
        <v>164</v>
      </c>
      <c r="AU256" s="158" t="s">
        <v>22</v>
      </c>
      <c r="AV256" s="13" t="s">
        <v>22</v>
      </c>
      <c r="AW256" s="13" t="s">
        <v>43</v>
      </c>
      <c r="AX256" s="13" t="s">
        <v>82</v>
      </c>
      <c r="AY256" s="158" t="s">
        <v>152</v>
      </c>
    </row>
    <row r="257" spans="1:65" s="13" customFormat="1" x14ac:dyDescent="0.2">
      <c r="B257" s="157"/>
      <c r="C257" s="242"/>
      <c r="D257" s="240" t="s">
        <v>164</v>
      </c>
      <c r="E257" s="243" t="s">
        <v>3</v>
      </c>
      <c r="F257" s="244" t="s">
        <v>1321</v>
      </c>
      <c r="G257" s="242"/>
      <c r="H257" s="245">
        <v>5.28</v>
      </c>
      <c r="I257" s="159"/>
      <c r="L257" s="157"/>
      <c r="M257" s="160"/>
      <c r="N257" s="161"/>
      <c r="O257" s="161"/>
      <c r="P257" s="161"/>
      <c r="Q257" s="161"/>
      <c r="R257" s="161"/>
      <c r="S257" s="161"/>
      <c r="T257" s="162"/>
      <c r="AT257" s="158" t="s">
        <v>164</v>
      </c>
      <c r="AU257" s="158" t="s">
        <v>22</v>
      </c>
      <c r="AV257" s="13" t="s">
        <v>22</v>
      </c>
      <c r="AW257" s="13" t="s">
        <v>43</v>
      </c>
      <c r="AX257" s="13" t="s">
        <v>82</v>
      </c>
      <c r="AY257" s="158" t="s">
        <v>152</v>
      </c>
    </row>
    <row r="258" spans="1:65" s="13" customFormat="1" x14ac:dyDescent="0.2">
      <c r="B258" s="157"/>
      <c r="C258" s="242"/>
      <c r="D258" s="240" t="s">
        <v>164</v>
      </c>
      <c r="E258" s="243" t="s">
        <v>3</v>
      </c>
      <c r="F258" s="244" t="s">
        <v>1322</v>
      </c>
      <c r="G258" s="242"/>
      <c r="H258" s="245">
        <v>0.66</v>
      </c>
      <c r="I258" s="159"/>
      <c r="L258" s="157"/>
      <c r="M258" s="160"/>
      <c r="N258" s="161"/>
      <c r="O258" s="161"/>
      <c r="P258" s="161"/>
      <c r="Q258" s="161"/>
      <c r="R258" s="161"/>
      <c r="S258" s="161"/>
      <c r="T258" s="162"/>
      <c r="AT258" s="158" t="s">
        <v>164</v>
      </c>
      <c r="AU258" s="158" t="s">
        <v>22</v>
      </c>
      <c r="AV258" s="13" t="s">
        <v>22</v>
      </c>
      <c r="AW258" s="13" t="s">
        <v>43</v>
      </c>
      <c r="AX258" s="13" t="s">
        <v>82</v>
      </c>
      <c r="AY258" s="158" t="s">
        <v>152</v>
      </c>
    </row>
    <row r="259" spans="1:65" s="14" customFormat="1" x14ac:dyDescent="0.2">
      <c r="B259" s="163"/>
      <c r="C259" s="246"/>
      <c r="D259" s="240" t="s">
        <v>164</v>
      </c>
      <c r="E259" s="247" t="s">
        <v>3</v>
      </c>
      <c r="F259" s="248" t="s">
        <v>166</v>
      </c>
      <c r="G259" s="246"/>
      <c r="H259" s="249">
        <v>11.500000000000002</v>
      </c>
      <c r="I259" s="165"/>
      <c r="L259" s="163"/>
      <c r="M259" s="166"/>
      <c r="N259" s="167"/>
      <c r="O259" s="167"/>
      <c r="P259" s="167"/>
      <c r="Q259" s="167"/>
      <c r="R259" s="167"/>
      <c r="S259" s="167"/>
      <c r="T259" s="168"/>
      <c r="AT259" s="164" t="s">
        <v>164</v>
      </c>
      <c r="AU259" s="164" t="s">
        <v>22</v>
      </c>
      <c r="AV259" s="14" t="s">
        <v>158</v>
      </c>
      <c r="AW259" s="14" t="s">
        <v>43</v>
      </c>
      <c r="AX259" s="14" t="s">
        <v>89</v>
      </c>
      <c r="AY259" s="164" t="s">
        <v>152</v>
      </c>
    </row>
    <row r="260" spans="1:65" s="2" customFormat="1" ht="16.5" customHeight="1" x14ac:dyDescent="0.2">
      <c r="A260" s="32"/>
      <c r="B260" s="142"/>
      <c r="C260" s="254" t="s">
        <v>256</v>
      </c>
      <c r="D260" s="254" t="s">
        <v>389</v>
      </c>
      <c r="E260" s="255" t="s">
        <v>1323</v>
      </c>
      <c r="F260" s="256" t="s">
        <v>1324</v>
      </c>
      <c r="G260" s="257" t="s">
        <v>267</v>
      </c>
      <c r="H260" s="258">
        <v>21.678000000000001</v>
      </c>
      <c r="I260" s="172"/>
      <c r="J260" s="173">
        <f>ROUND(I260*H260,2)</f>
        <v>0</v>
      </c>
      <c r="K260" s="174"/>
      <c r="L260" s="175"/>
      <c r="M260" s="176" t="s">
        <v>3</v>
      </c>
      <c r="N260" s="177" t="s">
        <v>53</v>
      </c>
      <c r="O260" s="53"/>
      <c r="P260" s="148">
        <f>O260*H260</f>
        <v>0</v>
      </c>
      <c r="Q260" s="148">
        <v>1</v>
      </c>
      <c r="R260" s="148">
        <f>Q260*H260</f>
        <v>21.678000000000001</v>
      </c>
      <c r="S260" s="148">
        <v>0</v>
      </c>
      <c r="T260" s="14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0" t="s">
        <v>195</v>
      </c>
      <c r="AT260" s="150" t="s">
        <v>389</v>
      </c>
      <c r="AU260" s="150" t="s">
        <v>22</v>
      </c>
      <c r="AY260" s="16" t="s">
        <v>152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6" t="s">
        <v>89</v>
      </c>
      <c r="BK260" s="151">
        <f>ROUND(I260*H260,2)</f>
        <v>0</v>
      </c>
      <c r="BL260" s="16" t="s">
        <v>158</v>
      </c>
      <c r="BM260" s="150" t="s">
        <v>1325</v>
      </c>
    </row>
    <row r="261" spans="1:65" s="13" customFormat="1" x14ac:dyDescent="0.2">
      <c r="B261" s="157"/>
      <c r="C261" s="242"/>
      <c r="D261" s="240" t="s">
        <v>164</v>
      </c>
      <c r="E261" s="243" t="s">
        <v>3</v>
      </c>
      <c r="F261" s="244" t="s">
        <v>1326</v>
      </c>
      <c r="G261" s="242"/>
      <c r="H261" s="245">
        <v>1.659</v>
      </c>
      <c r="I261" s="159"/>
      <c r="L261" s="157"/>
      <c r="M261" s="160"/>
      <c r="N261" s="161"/>
      <c r="O261" s="161"/>
      <c r="P261" s="161"/>
      <c r="Q261" s="161"/>
      <c r="R261" s="161"/>
      <c r="S261" s="161"/>
      <c r="T261" s="162"/>
      <c r="AT261" s="158" t="s">
        <v>164</v>
      </c>
      <c r="AU261" s="158" t="s">
        <v>22</v>
      </c>
      <c r="AV261" s="13" t="s">
        <v>22</v>
      </c>
      <c r="AW261" s="13" t="s">
        <v>43</v>
      </c>
      <c r="AX261" s="13" t="s">
        <v>82</v>
      </c>
      <c r="AY261" s="158" t="s">
        <v>152</v>
      </c>
    </row>
    <row r="262" spans="1:65" s="13" customFormat="1" x14ac:dyDescent="0.2">
      <c r="B262" s="157"/>
      <c r="C262" s="242"/>
      <c r="D262" s="240" t="s">
        <v>164</v>
      </c>
      <c r="E262" s="243" t="s">
        <v>3</v>
      </c>
      <c r="F262" s="244" t="s">
        <v>1327</v>
      </c>
      <c r="G262" s="242"/>
      <c r="H262" s="245">
        <v>1.659</v>
      </c>
      <c r="I262" s="159"/>
      <c r="L262" s="157"/>
      <c r="M262" s="160"/>
      <c r="N262" s="161"/>
      <c r="O262" s="161"/>
      <c r="P262" s="161"/>
      <c r="Q262" s="161"/>
      <c r="R262" s="161"/>
      <c r="S262" s="161"/>
      <c r="T262" s="162"/>
      <c r="AT262" s="158" t="s">
        <v>164</v>
      </c>
      <c r="AU262" s="158" t="s">
        <v>22</v>
      </c>
      <c r="AV262" s="13" t="s">
        <v>22</v>
      </c>
      <c r="AW262" s="13" t="s">
        <v>43</v>
      </c>
      <c r="AX262" s="13" t="s">
        <v>82</v>
      </c>
      <c r="AY262" s="158" t="s">
        <v>152</v>
      </c>
    </row>
    <row r="263" spans="1:65" s="13" customFormat="1" x14ac:dyDescent="0.2">
      <c r="B263" s="157"/>
      <c r="C263" s="242"/>
      <c r="D263" s="240" t="s">
        <v>164</v>
      </c>
      <c r="E263" s="243" t="s">
        <v>3</v>
      </c>
      <c r="F263" s="244" t="s">
        <v>1328</v>
      </c>
      <c r="G263" s="242"/>
      <c r="H263" s="245">
        <v>2.488</v>
      </c>
      <c r="I263" s="159"/>
      <c r="L263" s="157"/>
      <c r="M263" s="160"/>
      <c r="N263" s="161"/>
      <c r="O263" s="161"/>
      <c r="P263" s="161"/>
      <c r="Q263" s="161"/>
      <c r="R263" s="161"/>
      <c r="S263" s="161"/>
      <c r="T263" s="162"/>
      <c r="AT263" s="158" t="s">
        <v>164</v>
      </c>
      <c r="AU263" s="158" t="s">
        <v>22</v>
      </c>
      <c r="AV263" s="13" t="s">
        <v>22</v>
      </c>
      <c r="AW263" s="13" t="s">
        <v>43</v>
      </c>
      <c r="AX263" s="13" t="s">
        <v>82</v>
      </c>
      <c r="AY263" s="158" t="s">
        <v>152</v>
      </c>
    </row>
    <row r="264" spans="1:65" s="13" customFormat="1" x14ac:dyDescent="0.2">
      <c r="B264" s="157"/>
      <c r="C264" s="242"/>
      <c r="D264" s="240" t="s">
        <v>164</v>
      </c>
      <c r="E264" s="243" t="s">
        <v>3</v>
      </c>
      <c r="F264" s="244" t="s">
        <v>1329</v>
      </c>
      <c r="G264" s="242"/>
      <c r="H264" s="245">
        <v>1.659</v>
      </c>
      <c r="I264" s="159"/>
      <c r="L264" s="157"/>
      <c r="M264" s="160"/>
      <c r="N264" s="161"/>
      <c r="O264" s="161"/>
      <c r="P264" s="161"/>
      <c r="Q264" s="161"/>
      <c r="R264" s="161"/>
      <c r="S264" s="161"/>
      <c r="T264" s="162"/>
      <c r="AT264" s="158" t="s">
        <v>164</v>
      </c>
      <c r="AU264" s="158" t="s">
        <v>22</v>
      </c>
      <c r="AV264" s="13" t="s">
        <v>22</v>
      </c>
      <c r="AW264" s="13" t="s">
        <v>43</v>
      </c>
      <c r="AX264" s="13" t="s">
        <v>82</v>
      </c>
      <c r="AY264" s="158" t="s">
        <v>152</v>
      </c>
    </row>
    <row r="265" spans="1:65" s="13" customFormat="1" x14ac:dyDescent="0.2">
      <c r="B265" s="157"/>
      <c r="C265" s="242"/>
      <c r="D265" s="240" t="s">
        <v>164</v>
      </c>
      <c r="E265" s="243" t="s">
        <v>3</v>
      </c>
      <c r="F265" s="244" t="s">
        <v>1330</v>
      </c>
      <c r="G265" s="242"/>
      <c r="H265" s="245">
        <v>0.754</v>
      </c>
      <c r="I265" s="159"/>
      <c r="L265" s="157"/>
      <c r="M265" s="160"/>
      <c r="N265" s="161"/>
      <c r="O265" s="161"/>
      <c r="P265" s="161"/>
      <c r="Q265" s="161"/>
      <c r="R265" s="161"/>
      <c r="S265" s="161"/>
      <c r="T265" s="162"/>
      <c r="AT265" s="158" t="s">
        <v>164</v>
      </c>
      <c r="AU265" s="158" t="s">
        <v>22</v>
      </c>
      <c r="AV265" s="13" t="s">
        <v>22</v>
      </c>
      <c r="AW265" s="13" t="s">
        <v>43</v>
      </c>
      <c r="AX265" s="13" t="s">
        <v>82</v>
      </c>
      <c r="AY265" s="158" t="s">
        <v>152</v>
      </c>
    </row>
    <row r="266" spans="1:65" s="13" customFormat="1" x14ac:dyDescent="0.2">
      <c r="B266" s="157"/>
      <c r="C266" s="242"/>
      <c r="D266" s="240" t="s">
        <v>164</v>
      </c>
      <c r="E266" s="243" t="s">
        <v>3</v>
      </c>
      <c r="F266" s="244" t="s">
        <v>1331</v>
      </c>
      <c r="G266" s="242"/>
      <c r="H266" s="245">
        <v>0.754</v>
      </c>
      <c r="I266" s="159"/>
      <c r="L266" s="157"/>
      <c r="M266" s="160"/>
      <c r="N266" s="161"/>
      <c r="O266" s="161"/>
      <c r="P266" s="161"/>
      <c r="Q266" s="161"/>
      <c r="R266" s="161"/>
      <c r="S266" s="161"/>
      <c r="T266" s="162"/>
      <c r="AT266" s="158" t="s">
        <v>164</v>
      </c>
      <c r="AU266" s="158" t="s">
        <v>22</v>
      </c>
      <c r="AV266" s="13" t="s">
        <v>22</v>
      </c>
      <c r="AW266" s="13" t="s">
        <v>43</v>
      </c>
      <c r="AX266" s="13" t="s">
        <v>82</v>
      </c>
      <c r="AY266" s="158" t="s">
        <v>152</v>
      </c>
    </row>
    <row r="267" spans="1:65" s="13" customFormat="1" x14ac:dyDescent="0.2">
      <c r="B267" s="157"/>
      <c r="C267" s="242"/>
      <c r="D267" s="240" t="s">
        <v>164</v>
      </c>
      <c r="E267" s="243" t="s">
        <v>3</v>
      </c>
      <c r="F267" s="244" t="s">
        <v>1332</v>
      </c>
      <c r="G267" s="242"/>
      <c r="H267" s="245">
        <v>0.754</v>
      </c>
      <c r="I267" s="159"/>
      <c r="L267" s="157"/>
      <c r="M267" s="160"/>
      <c r="N267" s="161"/>
      <c r="O267" s="161"/>
      <c r="P267" s="161"/>
      <c r="Q267" s="161"/>
      <c r="R267" s="161"/>
      <c r="S267" s="161"/>
      <c r="T267" s="162"/>
      <c r="AT267" s="158" t="s">
        <v>164</v>
      </c>
      <c r="AU267" s="158" t="s">
        <v>22</v>
      </c>
      <c r="AV267" s="13" t="s">
        <v>22</v>
      </c>
      <c r="AW267" s="13" t="s">
        <v>43</v>
      </c>
      <c r="AX267" s="13" t="s">
        <v>82</v>
      </c>
      <c r="AY267" s="158" t="s">
        <v>152</v>
      </c>
    </row>
    <row r="268" spans="1:65" s="13" customFormat="1" x14ac:dyDescent="0.2">
      <c r="B268" s="157"/>
      <c r="C268" s="242"/>
      <c r="D268" s="240" t="s">
        <v>164</v>
      </c>
      <c r="E268" s="243" t="s">
        <v>3</v>
      </c>
      <c r="F268" s="244" t="s">
        <v>1333</v>
      </c>
      <c r="G268" s="242"/>
      <c r="H268" s="245">
        <v>0.754</v>
      </c>
      <c r="I268" s="159"/>
      <c r="L268" s="157"/>
      <c r="M268" s="160"/>
      <c r="N268" s="161"/>
      <c r="O268" s="161"/>
      <c r="P268" s="161"/>
      <c r="Q268" s="161"/>
      <c r="R268" s="161"/>
      <c r="S268" s="161"/>
      <c r="T268" s="162"/>
      <c r="AT268" s="158" t="s">
        <v>164</v>
      </c>
      <c r="AU268" s="158" t="s">
        <v>22</v>
      </c>
      <c r="AV268" s="13" t="s">
        <v>22</v>
      </c>
      <c r="AW268" s="13" t="s">
        <v>43</v>
      </c>
      <c r="AX268" s="13" t="s">
        <v>82</v>
      </c>
      <c r="AY268" s="158" t="s">
        <v>152</v>
      </c>
    </row>
    <row r="269" spans="1:65" s="13" customFormat="1" x14ac:dyDescent="0.2">
      <c r="B269" s="157"/>
      <c r="C269" s="242"/>
      <c r="D269" s="240" t="s">
        <v>164</v>
      </c>
      <c r="E269" s="243" t="s">
        <v>3</v>
      </c>
      <c r="F269" s="244" t="s">
        <v>1334</v>
      </c>
      <c r="G269" s="242"/>
      <c r="H269" s="245">
        <v>9.9529999999999994</v>
      </c>
      <c r="I269" s="159"/>
      <c r="L269" s="157"/>
      <c r="M269" s="160"/>
      <c r="N269" s="161"/>
      <c r="O269" s="161"/>
      <c r="P269" s="161"/>
      <c r="Q269" s="161"/>
      <c r="R269" s="161"/>
      <c r="S269" s="161"/>
      <c r="T269" s="162"/>
      <c r="AT269" s="158" t="s">
        <v>164</v>
      </c>
      <c r="AU269" s="158" t="s">
        <v>22</v>
      </c>
      <c r="AV269" s="13" t="s">
        <v>22</v>
      </c>
      <c r="AW269" s="13" t="s">
        <v>43</v>
      </c>
      <c r="AX269" s="13" t="s">
        <v>82</v>
      </c>
      <c r="AY269" s="158" t="s">
        <v>152</v>
      </c>
    </row>
    <row r="270" spans="1:65" s="13" customFormat="1" x14ac:dyDescent="0.2">
      <c r="B270" s="157"/>
      <c r="C270" s="242"/>
      <c r="D270" s="240" t="s">
        <v>164</v>
      </c>
      <c r="E270" s="243" t="s">
        <v>3</v>
      </c>
      <c r="F270" s="244" t="s">
        <v>1335</v>
      </c>
      <c r="G270" s="242"/>
      <c r="H270" s="245">
        <v>1.244</v>
      </c>
      <c r="I270" s="159"/>
      <c r="L270" s="157"/>
      <c r="M270" s="160"/>
      <c r="N270" s="161"/>
      <c r="O270" s="161"/>
      <c r="P270" s="161"/>
      <c r="Q270" s="161"/>
      <c r="R270" s="161"/>
      <c r="S270" s="161"/>
      <c r="T270" s="162"/>
      <c r="AT270" s="158" t="s">
        <v>164</v>
      </c>
      <c r="AU270" s="158" t="s">
        <v>22</v>
      </c>
      <c r="AV270" s="13" t="s">
        <v>22</v>
      </c>
      <c r="AW270" s="13" t="s">
        <v>43</v>
      </c>
      <c r="AX270" s="13" t="s">
        <v>82</v>
      </c>
      <c r="AY270" s="158" t="s">
        <v>152</v>
      </c>
    </row>
    <row r="271" spans="1:65" s="14" customFormat="1" x14ac:dyDescent="0.2">
      <c r="B271" s="163"/>
      <c r="C271" s="246"/>
      <c r="D271" s="240" t="s">
        <v>164</v>
      </c>
      <c r="E271" s="247" t="s">
        <v>3</v>
      </c>
      <c r="F271" s="248" t="s">
        <v>166</v>
      </c>
      <c r="G271" s="246"/>
      <c r="H271" s="249">
        <v>21.677999999999997</v>
      </c>
      <c r="I271" s="165"/>
      <c r="L271" s="163"/>
      <c r="M271" s="166"/>
      <c r="N271" s="167"/>
      <c r="O271" s="167"/>
      <c r="P271" s="167"/>
      <c r="Q271" s="167"/>
      <c r="R271" s="167"/>
      <c r="S271" s="167"/>
      <c r="T271" s="168"/>
      <c r="AT271" s="164" t="s">
        <v>164</v>
      </c>
      <c r="AU271" s="164" t="s">
        <v>22</v>
      </c>
      <c r="AV271" s="14" t="s">
        <v>158</v>
      </c>
      <c r="AW271" s="14" t="s">
        <v>43</v>
      </c>
      <c r="AX271" s="14" t="s">
        <v>89</v>
      </c>
      <c r="AY271" s="164" t="s">
        <v>152</v>
      </c>
    </row>
    <row r="272" spans="1:65" s="12" customFormat="1" ht="22.9" customHeight="1" x14ac:dyDescent="0.2">
      <c r="B272" s="129"/>
      <c r="C272" s="250"/>
      <c r="D272" s="251" t="s">
        <v>81</v>
      </c>
      <c r="E272" s="252" t="s">
        <v>170</v>
      </c>
      <c r="F272" s="252" t="s">
        <v>382</v>
      </c>
      <c r="G272" s="250"/>
      <c r="H272" s="250"/>
      <c r="I272" s="132"/>
      <c r="J272" s="141">
        <f>BK272</f>
        <v>0</v>
      </c>
      <c r="L272" s="129"/>
      <c r="M272" s="134"/>
      <c r="N272" s="135"/>
      <c r="O272" s="135"/>
      <c r="P272" s="136">
        <f>SUM(P273:P291)</f>
        <v>0</v>
      </c>
      <c r="Q272" s="135"/>
      <c r="R272" s="136">
        <f>SUM(R273:R291)</f>
        <v>0</v>
      </c>
      <c r="S272" s="135"/>
      <c r="T272" s="137">
        <f>SUM(T273:T291)</f>
        <v>0</v>
      </c>
      <c r="AR272" s="130" t="s">
        <v>89</v>
      </c>
      <c r="AT272" s="138" t="s">
        <v>81</v>
      </c>
      <c r="AU272" s="138" t="s">
        <v>89</v>
      </c>
      <c r="AY272" s="130" t="s">
        <v>152</v>
      </c>
      <c r="BK272" s="139">
        <f>SUM(BK273:BK291)</f>
        <v>0</v>
      </c>
    </row>
    <row r="273" spans="1:65" s="2" customFormat="1" ht="16.5" customHeight="1" x14ac:dyDescent="0.2">
      <c r="A273" s="32"/>
      <c r="B273" s="142"/>
      <c r="C273" s="232" t="s">
        <v>264</v>
      </c>
      <c r="D273" s="232" t="s">
        <v>154</v>
      </c>
      <c r="E273" s="233" t="s">
        <v>1336</v>
      </c>
      <c r="F273" s="234" t="s">
        <v>1337</v>
      </c>
      <c r="G273" s="235" t="s">
        <v>230</v>
      </c>
      <c r="H273" s="236">
        <v>176</v>
      </c>
      <c r="I273" s="143"/>
      <c r="J273" s="144">
        <f>ROUND(I273*H273,2)</f>
        <v>0</v>
      </c>
      <c r="K273" s="145"/>
      <c r="L273" s="33"/>
      <c r="M273" s="146" t="s">
        <v>3</v>
      </c>
      <c r="N273" s="147" t="s">
        <v>53</v>
      </c>
      <c r="O273" s="53"/>
      <c r="P273" s="148">
        <f>O273*H273</f>
        <v>0</v>
      </c>
      <c r="Q273" s="148">
        <v>0</v>
      </c>
      <c r="R273" s="148">
        <f>Q273*H273</f>
        <v>0</v>
      </c>
      <c r="S273" s="148">
        <v>0</v>
      </c>
      <c r="T273" s="149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0" t="s">
        <v>158</v>
      </c>
      <c r="AT273" s="150" t="s">
        <v>154</v>
      </c>
      <c r="AU273" s="150" t="s">
        <v>22</v>
      </c>
      <c r="AY273" s="16" t="s">
        <v>152</v>
      </c>
      <c r="BE273" s="151">
        <f>IF(N273="základní",J273,0)</f>
        <v>0</v>
      </c>
      <c r="BF273" s="151">
        <f>IF(N273="snížená",J273,0)</f>
        <v>0</v>
      </c>
      <c r="BG273" s="151">
        <f>IF(N273="zákl. přenesená",J273,0)</f>
        <v>0</v>
      </c>
      <c r="BH273" s="151">
        <f>IF(N273="sníž. přenesená",J273,0)</f>
        <v>0</v>
      </c>
      <c r="BI273" s="151">
        <f>IF(N273="nulová",J273,0)</f>
        <v>0</v>
      </c>
      <c r="BJ273" s="16" t="s">
        <v>89</v>
      </c>
      <c r="BK273" s="151">
        <f>ROUND(I273*H273,2)</f>
        <v>0</v>
      </c>
      <c r="BL273" s="16" t="s">
        <v>158</v>
      </c>
      <c r="BM273" s="150" t="s">
        <v>1338</v>
      </c>
    </row>
    <row r="274" spans="1:65" s="2" customFormat="1" x14ac:dyDescent="0.2">
      <c r="A274" s="32"/>
      <c r="B274" s="33"/>
      <c r="C274" s="237"/>
      <c r="D274" s="238" t="s">
        <v>160</v>
      </c>
      <c r="E274" s="237"/>
      <c r="F274" s="239" t="s">
        <v>1339</v>
      </c>
      <c r="G274" s="237"/>
      <c r="H274" s="237"/>
      <c r="I274" s="154"/>
      <c r="J274" s="32"/>
      <c r="K274" s="32"/>
      <c r="L274" s="33"/>
      <c r="M274" s="155"/>
      <c r="N274" s="156"/>
      <c r="O274" s="53"/>
      <c r="P274" s="53"/>
      <c r="Q274" s="53"/>
      <c r="R274" s="53"/>
      <c r="S274" s="53"/>
      <c r="T274" s="54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6" t="s">
        <v>160</v>
      </c>
      <c r="AU274" s="16" t="s">
        <v>22</v>
      </c>
    </row>
    <row r="275" spans="1:65" s="13" customFormat="1" x14ac:dyDescent="0.2">
      <c r="B275" s="157"/>
      <c r="C275" s="242"/>
      <c r="D275" s="240" t="s">
        <v>164</v>
      </c>
      <c r="E275" s="243" t="s">
        <v>3</v>
      </c>
      <c r="F275" s="244" t="s">
        <v>1340</v>
      </c>
      <c r="G275" s="242"/>
      <c r="H275" s="245">
        <v>6</v>
      </c>
      <c r="I275" s="159"/>
      <c r="L275" s="157"/>
      <c r="M275" s="160"/>
      <c r="N275" s="161"/>
      <c r="O275" s="161"/>
      <c r="P275" s="161"/>
      <c r="Q275" s="161"/>
      <c r="R275" s="161"/>
      <c r="S275" s="161"/>
      <c r="T275" s="162"/>
      <c r="AT275" s="158" t="s">
        <v>164</v>
      </c>
      <c r="AU275" s="158" t="s">
        <v>22</v>
      </c>
      <c r="AV275" s="13" t="s">
        <v>22</v>
      </c>
      <c r="AW275" s="13" t="s">
        <v>43</v>
      </c>
      <c r="AX275" s="13" t="s">
        <v>82</v>
      </c>
      <c r="AY275" s="158" t="s">
        <v>152</v>
      </c>
    </row>
    <row r="276" spans="1:65" s="13" customFormat="1" x14ac:dyDescent="0.2">
      <c r="B276" s="157"/>
      <c r="C276" s="242"/>
      <c r="D276" s="240" t="s">
        <v>164</v>
      </c>
      <c r="E276" s="243" t="s">
        <v>3</v>
      </c>
      <c r="F276" s="244" t="s">
        <v>1341</v>
      </c>
      <c r="G276" s="242"/>
      <c r="H276" s="245">
        <v>6</v>
      </c>
      <c r="I276" s="159"/>
      <c r="L276" s="157"/>
      <c r="M276" s="160"/>
      <c r="N276" s="161"/>
      <c r="O276" s="161"/>
      <c r="P276" s="161"/>
      <c r="Q276" s="161"/>
      <c r="R276" s="161"/>
      <c r="S276" s="161"/>
      <c r="T276" s="162"/>
      <c r="AT276" s="158" t="s">
        <v>164</v>
      </c>
      <c r="AU276" s="158" t="s">
        <v>22</v>
      </c>
      <c r="AV276" s="13" t="s">
        <v>22</v>
      </c>
      <c r="AW276" s="13" t="s">
        <v>43</v>
      </c>
      <c r="AX276" s="13" t="s">
        <v>82</v>
      </c>
      <c r="AY276" s="158" t="s">
        <v>152</v>
      </c>
    </row>
    <row r="277" spans="1:65" s="13" customFormat="1" x14ac:dyDescent="0.2">
      <c r="B277" s="157"/>
      <c r="C277" s="242"/>
      <c r="D277" s="240" t="s">
        <v>164</v>
      </c>
      <c r="E277" s="243" t="s">
        <v>3</v>
      </c>
      <c r="F277" s="244" t="s">
        <v>1342</v>
      </c>
      <c r="G277" s="242"/>
      <c r="H277" s="245">
        <v>102.5</v>
      </c>
      <c r="I277" s="159"/>
      <c r="L277" s="157"/>
      <c r="M277" s="160"/>
      <c r="N277" s="161"/>
      <c r="O277" s="161"/>
      <c r="P277" s="161"/>
      <c r="Q277" s="161"/>
      <c r="R277" s="161"/>
      <c r="S277" s="161"/>
      <c r="T277" s="162"/>
      <c r="AT277" s="158" t="s">
        <v>164</v>
      </c>
      <c r="AU277" s="158" t="s">
        <v>22</v>
      </c>
      <c r="AV277" s="13" t="s">
        <v>22</v>
      </c>
      <c r="AW277" s="13" t="s">
        <v>43</v>
      </c>
      <c r="AX277" s="13" t="s">
        <v>82</v>
      </c>
      <c r="AY277" s="158" t="s">
        <v>152</v>
      </c>
    </row>
    <row r="278" spans="1:65" s="13" customFormat="1" x14ac:dyDescent="0.2">
      <c r="B278" s="157"/>
      <c r="C278" s="242"/>
      <c r="D278" s="240" t="s">
        <v>164</v>
      </c>
      <c r="E278" s="243" t="s">
        <v>3</v>
      </c>
      <c r="F278" s="244" t="s">
        <v>1343</v>
      </c>
      <c r="G278" s="242"/>
      <c r="H278" s="245">
        <v>61.5</v>
      </c>
      <c r="I278" s="159"/>
      <c r="L278" s="157"/>
      <c r="M278" s="160"/>
      <c r="N278" s="161"/>
      <c r="O278" s="161"/>
      <c r="P278" s="161"/>
      <c r="Q278" s="161"/>
      <c r="R278" s="161"/>
      <c r="S278" s="161"/>
      <c r="T278" s="162"/>
      <c r="AT278" s="158" t="s">
        <v>164</v>
      </c>
      <c r="AU278" s="158" t="s">
        <v>22</v>
      </c>
      <c r="AV278" s="13" t="s">
        <v>22</v>
      </c>
      <c r="AW278" s="13" t="s">
        <v>43</v>
      </c>
      <c r="AX278" s="13" t="s">
        <v>82</v>
      </c>
      <c r="AY278" s="158" t="s">
        <v>152</v>
      </c>
    </row>
    <row r="279" spans="1:65" s="14" customFormat="1" x14ac:dyDescent="0.2">
      <c r="B279" s="163"/>
      <c r="C279" s="246"/>
      <c r="D279" s="240" t="s">
        <v>164</v>
      </c>
      <c r="E279" s="247" t="s">
        <v>3</v>
      </c>
      <c r="F279" s="248" t="s">
        <v>166</v>
      </c>
      <c r="G279" s="246"/>
      <c r="H279" s="249">
        <v>176</v>
      </c>
      <c r="I279" s="165"/>
      <c r="L279" s="163"/>
      <c r="M279" s="166"/>
      <c r="N279" s="167"/>
      <c r="O279" s="167"/>
      <c r="P279" s="167"/>
      <c r="Q279" s="167"/>
      <c r="R279" s="167"/>
      <c r="S279" s="167"/>
      <c r="T279" s="168"/>
      <c r="AT279" s="164" t="s">
        <v>164</v>
      </c>
      <c r="AU279" s="164" t="s">
        <v>22</v>
      </c>
      <c r="AV279" s="14" t="s">
        <v>158</v>
      </c>
      <c r="AW279" s="14" t="s">
        <v>43</v>
      </c>
      <c r="AX279" s="14" t="s">
        <v>89</v>
      </c>
      <c r="AY279" s="164" t="s">
        <v>152</v>
      </c>
    </row>
    <row r="280" spans="1:65" s="2" customFormat="1" ht="24.2" customHeight="1" x14ac:dyDescent="0.2">
      <c r="A280" s="32"/>
      <c r="B280" s="142"/>
      <c r="C280" s="232" t="s">
        <v>8</v>
      </c>
      <c r="D280" s="232" t="s">
        <v>154</v>
      </c>
      <c r="E280" s="233" t="s">
        <v>1344</v>
      </c>
      <c r="F280" s="234" t="s">
        <v>1345</v>
      </c>
      <c r="G280" s="235" t="s">
        <v>230</v>
      </c>
      <c r="H280" s="236">
        <v>13</v>
      </c>
      <c r="I280" s="143"/>
      <c r="J280" s="144">
        <f>ROUND(I280*H280,2)</f>
        <v>0</v>
      </c>
      <c r="K280" s="145"/>
      <c r="L280" s="33"/>
      <c r="M280" s="146" t="s">
        <v>3</v>
      </c>
      <c r="N280" s="147" t="s">
        <v>53</v>
      </c>
      <c r="O280" s="53"/>
      <c r="P280" s="148">
        <f>O280*H280</f>
        <v>0</v>
      </c>
      <c r="Q280" s="148">
        <v>0</v>
      </c>
      <c r="R280" s="148">
        <f>Q280*H280</f>
        <v>0</v>
      </c>
      <c r="S280" s="148">
        <v>0</v>
      </c>
      <c r="T280" s="149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0" t="s">
        <v>158</v>
      </c>
      <c r="AT280" s="150" t="s">
        <v>154</v>
      </c>
      <c r="AU280" s="150" t="s">
        <v>22</v>
      </c>
      <c r="AY280" s="16" t="s">
        <v>152</v>
      </c>
      <c r="BE280" s="151">
        <f>IF(N280="základní",J280,0)</f>
        <v>0</v>
      </c>
      <c r="BF280" s="151">
        <f>IF(N280="snížená",J280,0)</f>
        <v>0</v>
      </c>
      <c r="BG280" s="151">
        <f>IF(N280="zákl. přenesená",J280,0)</f>
        <v>0</v>
      </c>
      <c r="BH280" s="151">
        <f>IF(N280="sníž. přenesená",J280,0)</f>
        <v>0</v>
      </c>
      <c r="BI280" s="151">
        <f>IF(N280="nulová",J280,0)</f>
        <v>0</v>
      </c>
      <c r="BJ280" s="16" t="s">
        <v>89</v>
      </c>
      <c r="BK280" s="151">
        <f>ROUND(I280*H280,2)</f>
        <v>0</v>
      </c>
      <c r="BL280" s="16" t="s">
        <v>158</v>
      </c>
      <c r="BM280" s="150" t="s">
        <v>1346</v>
      </c>
    </row>
    <row r="281" spans="1:65" s="2" customFormat="1" x14ac:dyDescent="0.2">
      <c r="A281" s="32"/>
      <c r="B281" s="33"/>
      <c r="C281" s="237"/>
      <c r="D281" s="238" t="s">
        <v>160</v>
      </c>
      <c r="E281" s="237"/>
      <c r="F281" s="239" t="s">
        <v>1347</v>
      </c>
      <c r="G281" s="237"/>
      <c r="H281" s="237"/>
      <c r="I281" s="154"/>
      <c r="J281" s="32"/>
      <c r="K281" s="32"/>
      <c r="L281" s="33"/>
      <c r="M281" s="155"/>
      <c r="N281" s="156"/>
      <c r="O281" s="53"/>
      <c r="P281" s="53"/>
      <c r="Q281" s="53"/>
      <c r="R281" s="53"/>
      <c r="S281" s="53"/>
      <c r="T281" s="54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6" t="s">
        <v>160</v>
      </c>
      <c r="AU281" s="16" t="s">
        <v>22</v>
      </c>
    </row>
    <row r="282" spans="1:65" s="13" customFormat="1" x14ac:dyDescent="0.2">
      <c r="B282" s="157"/>
      <c r="C282" s="242"/>
      <c r="D282" s="240" t="s">
        <v>164</v>
      </c>
      <c r="E282" s="243" t="s">
        <v>3</v>
      </c>
      <c r="F282" s="244" t="s">
        <v>1348</v>
      </c>
      <c r="G282" s="242"/>
      <c r="H282" s="245">
        <v>12</v>
      </c>
      <c r="I282" s="159"/>
      <c r="L282" s="157"/>
      <c r="M282" s="160"/>
      <c r="N282" s="161"/>
      <c r="O282" s="161"/>
      <c r="P282" s="161"/>
      <c r="Q282" s="161"/>
      <c r="R282" s="161"/>
      <c r="S282" s="161"/>
      <c r="T282" s="162"/>
      <c r="AT282" s="158" t="s">
        <v>164</v>
      </c>
      <c r="AU282" s="158" t="s">
        <v>22</v>
      </c>
      <c r="AV282" s="13" t="s">
        <v>22</v>
      </c>
      <c r="AW282" s="13" t="s">
        <v>43</v>
      </c>
      <c r="AX282" s="13" t="s">
        <v>82</v>
      </c>
      <c r="AY282" s="158" t="s">
        <v>152</v>
      </c>
    </row>
    <row r="283" spans="1:65" s="13" customFormat="1" x14ac:dyDescent="0.2">
      <c r="B283" s="157"/>
      <c r="C283" s="242"/>
      <c r="D283" s="240" t="s">
        <v>164</v>
      </c>
      <c r="E283" s="243" t="s">
        <v>3</v>
      </c>
      <c r="F283" s="244" t="s">
        <v>1349</v>
      </c>
      <c r="G283" s="242"/>
      <c r="H283" s="245">
        <v>1</v>
      </c>
      <c r="I283" s="159"/>
      <c r="L283" s="157"/>
      <c r="M283" s="160"/>
      <c r="N283" s="161"/>
      <c r="O283" s="161"/>
      <c r="P283" s="161"/>
      <c r="Q283" s="161"/>
      <c r="R283" s="161"/>
      <c r="S283" s="161"/>
      <c r="T283" s="162"/>
      <c r="AT283" s="158" t="s">
        <v>164</v>
      </c>
      <c r="AU283" s="158" t="s">
        <v>22</v>
      </c>
      <c r="AV283" s="13" t="s">
        <v>22</v>
      </c>
      <c r="AW283" s="13" t="s">
        <v>43</v>
      </c>
      <c r="AX283" s="13" t="s">
        <v>82</v>
      </c>
      <c r="AY283" s="158" t="s">
        <v>152</v>
      </c>
    </row>
    <row r="284" spans="1:65" s="14" customFormat="1" x14ac:dyDescent="0.2">
      <c r="B284" s="163"/>
      <c r="C284" s="246"/>
      <c r="D284" s="240" t="s">
        <v>164</v>
      </c>
      <c r="E284" s="247" t="s">
        <v>3</v>
      </c>
      <c r="F284" s="248" t="s">
        <v>166</v>
      </c>
      <c r="G284" s="246"/>
      <c r="H284" s="249">
        <v>13</v>
      </c>
      <c r="I284" s="165"/>
      <c r="L284" s="163"/>
      <c r="M284" s="166"/>
      <c r="N284" s="167"/>
      <c r="O284" s="167"/>
      <c r="P284" s="167"/>
      <c r="Q284" s="167"/>
      <c r="R284" s="167"/>
      <c r="S284" s="167"/>
      <c r="T284" s="168"/>
      <c r="AT284" s="164" t="s">
        <v>164</v>
      </c>
      <c r="AU284" s="164" t="s">
        <v>22</v>
      </c>
      <c r="AV284" s="14" t="s">
        <v>158</v>
      </c>
      <c r="AW284" s="14" t="s">
        <v>43</v>
      </c>
      <c r="AX284" s="14" t="s">
        <v>89</v>
      </c>
      <c r="AY284" s="164" t="s">
        <v>152</v>
      </c>
    </row>
    <row r="285" spans="1:65" s="2" customFormat="1" ht="24.2" customHeight="1" x14ac:dyDescent="0.2">
      <c r="A285" s="32"/>
      <c r="B285" s="142"/>
      <c r="C285" s="232" t="s">
        <v>273</v>
      </c>
      <c r="D285" s="232" t="s">
        <v>154</v>
      </c>
      <c r="E285" s="233" t="s">
        <v>1350</v>
      </c>
      <c r="F285" s="234" t="s">
        <v>1351</v>
      </c>
      <c r="G285" s="235" t="s">
        <v>230</v>
      </c>
      <c r="H285" s="236">
        <v>176</v>
      </c>
      <c r="I285" s="143"/>
      <c r="J285" s="144">
        <f>ROUND(I285*H285,2)</f>
        <v>0</v>
      </c>
      <c r="K285" s="145"/>
      <c r="L285" s="33"/>
      <c r="M285" s="146" t="s">
        <v>3</v>
      </c>
      <c r="N285" s="147" t="s">
        <v>53</v>
      </c>
      <c r="O285" s="53"/>
      <c r="P285" s="148">
        <f>O285*H285</f>
        <v>0</v>
      </c>
      <c r="Q285" s="148">
        <v>0</v>
      </c>
      <c r="R285" s="148">
        <f>Q285*H285</f>
        <v>0</v>
      </c>
      <c r="S285" s="148">
        <v>0</v>
      </c>
      <c r="T285" s="14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0" t="s">
        <v>158</v>
      </c>
      <c r="AT285" s="150" t="s">
        <v>154</v>
      </c>
      <c r="AU285" s="150" t="s">
        <v>22</v>
      </c>
      <c r="AY285" s="16" t="s">
        <v>152</v>
      </c>
      <c r="BE285" s="151">
        <f>IF(N285="základní",J285,0)</f>
        <v>0</v>
      </c>
      <c r="BF285" s="151">
        <f>IF(N285="snížená",J285,0)</f>
        <v>0</v>
      </c>
      <c r="BG285" s="151">
        <f>IF(N285="zákl. přenesená",J285,0)</f>
        <v>0</v>
      </c>
      <c r="BH285" s="151">
        <f>IF(N285="sníž. přenesená",J285,0)</f>
        <v>0</v>
      </c>
      <c r="BI285" s="151">
        <f>IF(N285="nulová",J285,0)</f>
        <v>0</v>
      </c>
      <c r="BJ285" s="16" t="s">
        <v>89</v>
      </c>
      <c r="BK285" s="151">
        <f>ROUND(I285*H285,2)</f>
        <v>0</v>
      </c>
      <c r="BL285" s="16" t="s">
        <v>158</v>
      </c>
      <c r="BM285" s="150" t="s">
        <v>1352</v>
      </c>
    </row>
    <row r="286" spans="1:65" s="2" customFormat="1" x14ac:dyDescent="0.2">
      <c r="A286" s="32"/>
      <c r="B286" s="33"/>
      <c r="C286" s="237"/>
      <c r="D286" s="238" t="s">
        <v>160</v>
      </c>
      <c r="E286" s="237"/>
      <c r="F286" s="239" t="s">
        <v>1353</v>
      </c>
      <c r="G286" s="237"/>
      <c r="H286" s="237"/>
      <c r="I286" s="154"/>
      <c r="J286" s="32"/>
      <c r="K286" s="32"/>
      <c r="L286" s="33"/>
      <c r="M286" s="155"/>
      <c r="N286" s="156"/>
      <c r="O286" s="53"/>
      <c r="P286" s="53"/>
      <c r="Q286" s="53"/>
      <c r="R286" s="53"/>
      <c r="S286" s="53"/>
      <c r="T286" s="54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6" t="s">
        <v>160</v>
      </c>
      <c r="AU286" s="16" t="s">
        <v>22</v>
      </c>
    </row>
    <row r="287" spans="1:65" s="13" customFormat="1" x14ac:dyDescent="0.2">
      <c r="B287" s="157"/>
      <c r="C287" s="242"/>
      <c r="D287" s="240" t="s">
        <v>164</v>
      </c>
      <c r="E287" s="243" t="s">
        <v>3</v>
      </c>
      <c r="F287" s="244" t="s">
        <v>1340</v>
      </c>
      <c r="G287" s="242"/>
      <c r="H287" s="245">
        <v>6</v>
      </c>
      <c r="I287" s="159"/>
      <c r="L287" s="157"/>
      <c r="M287" s="160"/>
      <c r="N287" s="161"/>
      <c r="O287" s="161"/>
      <c r="P287" s="161"/>
      <c r="Q287" s="161"/>
      <c r="R287" s="161"/>
      <c r="S287" s="161"/>
      <c r="T287" s="162"/>
      <c r="AT287" s="158" t="s">
        <v>164</v>
      </c>
      <c r="AU287" s="158" t="s">
        <v>22</v>
      </c>
      <c r="AV287" s="13" t="s">
        <v>22</v>
      </c>
      <c r="AW287" s="13" t="s">
        <v>43</v>
      </c>
      <c r="AX287" s="13" t="s">
        <v>82</v>
      </c>
      <c r="AY287" s="158" t="s">
        <v>152</v>
      </c>
    </row>
    <row r="288" spans="1:65" s="13" customFormat="1" x14ac:dyDescent="0.2">
      <c r="B288" s="157"/>
      <c r="C288" s="242"/>
      <c r="D288" s="240" t="s">
        <v>164</v>
      </c>
      <c r="E288" s="243" t="s">
        <v>3</v>
      </c>
      <c r="F288" s="244" t="s">
        <v>1341</v>
      </c>
      <c r="G288" s="242"/>
      <c r="H288" s="245">
        <v>6</v>
      </c>
      <c r="I288" s="159"/>
      <c r="L288" s="157"/>
      <c r="M288" s="160"/>
      <c r="N288" s="161"/>
      <c r="O288" s="161"/>
      <c r="P288" s="161"/>
      <c r="Q288" s="161"/>
      <c r="R288" s="161"/>
      <c r="S288" s="161"/>
      <c r="T288" s="162"/>
      <c r="AT288" s="158" t="s">
        <v>164</v>
      </c>
      <c r="AU288" s="158" t="s">
        <v>22</v>
      </c>
      <c r="AV288" s="13" t="s">
        <v>22</v>
      </c>
      <c r="AW288" s="13" t="s">
        <v>43</v>
      </c>
      <c r="AX288" s="13" t="s">
        <v>82</v>
      </c>
      <c r="AY288" s="158" t="s">
        <v>152</v>
      </c>
    </row>
    <row r="289" spans="1:65" s="13" customFormat="1" x14ac:dyDescent="0.2">
      <c r="B289" s="157"/>
      <c r="C289" s="242"/>
      <c r="D289" s="240" t="s">
        <v>164</v>
      </c>
      <c r="E289" s="243" t="s">
        <v>3</v>
      </c>
      <c r="F289" s="244" t="s">
        <v>1342</v>
      </c>
      <c r="G289" s="242"/>
      <c r="H289" s="245">
        <v>102.5</v>
      </c>
      <c r="I289" s="159"/>
      <c r="L289" s="157"/>
      <c r="M289" s="160"/>
      <c r="N289" s="161"/>
      <c r="O289" s="161"/>
      <c r="P289" s="161"/>
      <c r="Q289" s="161"/>
      <c r="R289" s="161"/>
      <c r="S289" s="161"/>
      <c r="T289" s="162"/>
      <c r="AT289" s="158" t="s">
        <v>164</v>
      </c>
      <c r="AU289" s="158" t="s">
        <v>22</v>
      </c>
      <c r="AV289" s="13" t="s">
        <v>22</v>
      </c>
      <c r="AW289" s="13" t="s">
        <v>43</v>
      </c>
      <c r="AX289" s="13" t="s">
        <v>82</v>
      </c>
      <c r="AY289" s="158" t="s">
        <v>152</v>
      </c>
    </row>
    <row r="290" spans="1:65" s="13" customFormat="1" x14ac:dyDescent="0.2">
      <c r="B290" s="157"/>
      <c r="C290" s="242"/>
      <c r="D290" s="240" t="s">
        <v>164</v>
      </c>
      <c r="E290" s="243" t="s">
        <v>3</v>
      </c>
      <c r="F290" s="244" t="s">
        <v>1343</v>
      </c>
      <c r="G290" s="242"/>
      <c r="H290" s="245">
        <v>61.5</v>
      </c>
      <c r="I290" s="159"/>
      <c r="L290" s="157"/>
      <c r="M290" s="160"/>
      <c r="N290" s="161"/>
      <c r="O290" s="161"/>
      <c r="P290" s="161"/>
      <c r="Q290" s="161"/>
      <c r="R290" s="161"/>
      <c r="S290" s="161"/>
      <c r="T290" s="162"/>
      <c r="AT290" s="158" t="s">
        <v>164</v>
      </c>
      <c r="AU290" s="158" t="s">
        <v>22</v>
      </c>
      <c r="AV290" s="13" t="s">
        <v>22</v>
      </c>
      <c r="AW290" s="13" t="s">
        <v>43</v>
      </c>
      <c r="AX290" s="13" t="s">
        <v>82</v>
      </c>
      <c r="AY290" s="158" t="s">
        <v>152</v>
      </c>
    </row>
    <row r="291" spans="1:65" s="14" customFormat="1" x14ac:dyDescent="0.2">
      <c r="B291" s="163"/>
      <c r="C291" s="246"/>
      <c r="D291" s="240" t="s">
        <v>164</v>
      </c>
      <c r="E291" s="247" t="s">
        <v>3</v>
      </c>
      <c r="F291" s="248" t="s">
        <v>166</v>
      </c>
      <c r="G291" s="246"/>
      <c r="H291" s="249">
        <v>176</v>
      </c>
      <c r="I291" s="165"/>
      <c r="L291" s="163"/>
      <c r="M291" s="166"/>
      <c r="N291" s="167"/>
      <c r="O291" s="167"/>
      <c r="P291" s="167"/>
      <c r="Q291" s="167"/>
      <c r="R291" s="167"/>
      <c r="S291" s="167"/>
      <c r="T291" s="168"/>
      <c r="AT291" s="164" t="s">
        <v>164</v>
      </c>
      <c r="AU291" s="164" t="s">
        <v>22</v>
      </c>
      <c r="AV291" s="14" t="s">
        <v>158</v>
      </c>
      <c r="AW291" s="14" t="s">
        <v>43</v>
      </c>
      <c r="AX291" s="14" t="s">
        <v>89</v>
      </c>
      <c r="AY291" s="164" t="s">
        <v>152</v>
      </c>
    </row>
    <row r="292" spans="1:65" s="12" customFormat="1" ht="22.9" customHeight="1" x14ac:dyDescent="0.2">
      <c r="B292" s="129"/>
      <c r="C292" s="250"/>
      <c r="D292" s="251" t="s">
        <v>81</v>
      </c>
      <c r="E292" s="252" t="s">
        <v>158</v>
      </c>
      <c r="F292" s="252" t="s">
        <v>1354</v>
      </c>
      <c r="G292" s="250"/>
      <c r="H292" s="250"/>
      <c r="I292" s="132"/>
      <c r="J292" s="141">
        <f>BK292</f>
        <v>0</v>
      </c>
      <c r="L292" s="129"/>
      <c r="M292" s="134"/>
      <c r="N292" s="135"/>
      <c r="O292" s="135"/>
      <c r="P292" s="136">
        <f>SUM(P293:P321)</f>
        <v>0</v>
      </c>
      <c r="Q292" s="135"/>
      <c r="R292" s="136">
        <f>SUM(R293:R321)</f>
        <v>2.95488E-2</v>
      </c>
      <c r="S292" s="135"/>
      <c r="T292" s="137">
        <f>SUM(T293:T321)</f>
        <v>0</v>
      </c>
      <c r="AR292" s="130" t="s">
        <v>89</v>
      </c>
      <c r="AT292" s="138" t="s">
        <v>81</v>
      </c>
      <c r="AU292" s="138" t="s">
        <v>89</v>
      </c>
      <c r="AY292" s="130" t="s">
        <v>152</v>
      </c>
      <c r="BK292" s="139">
        <f>SUM(BK293:BK321)</f>
        <v>0</v>
      </c>
    </row>
    <row r="293" spans="1:65" s="2" customFormat="1" ht="33" customHeight="1" x14ac:dyDescent="0.2">
      <c r="A293" s="32"/>
      <c r="B293" s="142"/>
      <c r="C293" s="232" t="s">
        <v>279</v>
      </c>
      <c r="D293" s="232" t="s">
        <v>154</v>
      </c>
      <c r="E293" s="233" t="s">
        <v>1355</v>
      </c>
      <c r="F293" s="234" t="s">
        <v>1356</v>
      </c>
      <c r="G293" s="235" t="s">
        <v>251</v>
      </c>
      <c r="H293" s="236">
        <v>2.875</v>
      </c>
      <c r="I293" s="143"/>
      <c r="J293" s="144">
        <f>ROUND(I293*H293,2)</f>
        <v>0</v>
      </c>
      <c r="K293" s="145"/>
      <c r="L293" s="33"/>
      <c r="M293" s="146" t="s">
        <v>3</v>
      </c>
      <c r="N293" s="147" t="s">
        <v>53</v>
      </c>
      <c r="O293" s="53"/>
      <c r="P293" s="148">
        <f>O293*H293</f>
        <v>0</v>
      </c>
      <c r="Q293" s="148">
        <v>0</v>
      </c>
      <c r="R293" s="148">
        <f>Q293*H293</f>
        <v>0</v>
      </c>
      <c r="S293" s="148">
        <v>0</v>
      </c>
      <c r="T293" s="149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0" t="s">
        <v>158</v>
      </c>
      <c r="AT293" s="150" t="s">
        <v>154</v>
      </c>
      <c r="AU293" s="150" t="s">
        <v>22</v>
      </c>
      <c r="AY293" s="16" t="s">
        <v>152</v>
      </c>
      <c r="BE293" s="151">
        <f>IF(N293="základní",J293,0)</f>
        <v>0</v>
      </c>
      <c r="BF293" s="151">
        <f>IF(N293="snížená",J293,0)</f>
        <v>0</v>
      </c>
      <c r="BG293" s="151">
        <f>IF(N293="zákl. přenesená",J293,0)</f>
        <v>0</v>
      </c>
      <c r="BH293" s="151">
        <f>IF(N293="sníž. přenesená",J293,0)</f>
        <v>0</v>
      </c>
      <c r="BI293" s="151">
        <f>IF(N293="nulová",J293,0)</f>
        <v>0</v>
      </c>
      <c r="BJ293" s="16" t="s">
        <v>89</v>
      </c>
      <c r="BK293" s="151">
        <f>ROUND(I293*H293,2)</f>
        <v>0</v>
      </c>
      <c r="BL293" s="16" t="s">
        <v>158</v>
      </c>
      <c r="BM293" s="150" t="s">
        <v>1357</v>
      </c>
    </row>
    <row r="294" spans="1:65" s="2" customFormat="1" x14ac:dyDescent="0.2">
      <c r="A294" s="32"/>
      <c r="B294" s="33"/>
      <c r="C294" s="237"/>
      <c r="D294" s="238" t="s">
        <v>160</v>
      </c>
      <c r="E294" s="237"/>
      <c r="F294" s="239" t="s">
        <v>1358</v>
      </c>
      <c r="G294" s="237"/>
      <c r="H294" s="237"/>
      <c r="I294" s="154"/>
      <c r="J294" s="32"/>
      <c r="K294" s="32"/>
      <c r="L294" s="33"/>
      <c r="M294" s="155"/>
      <c r="N294" s="156"/>
      <c r="O294" s="53"/>
      <c r="P294" s="53"/>
      <c r="Q294" s="53"/>
      <c r="R294" s="53"/>
      <c r="S294" s="53"/>
      <c r="T294" s="54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6" t="s">
        <v>160</v>
      </c>
      <c r="AU294" s="16" t="s">
        <v>22</v>
      </c>
    </row>
    <row r="295" spans="1:65" s="13" customFormat="1" x14ac:dyDescent="0.2">
      <c r="B295" s="157"/>
      <c r="C295" s="242"/>
      <c r="D295" s="240" t="s">
        <v>164</v>
      </c>
      <c r="E295" s="243" t="s">
        <v>3</v>
      </c>
      <c r="F295" s="244" t="s">
        <v>1359</v>
      </c>
      <c r="G295" s="242"/>
      <c r="H295" s="245">
        <v>0.22</v>
      </c>
      <c r="I295" s="159"/>
      <c r="L295" s="157"/>
      <c r="M295" s="160"/>
      <c r="N295" s="161"/>
      <c r="O295" s="161"/>
      <c r="P295" s="161"/>
      <c r="Q295" s="161"/>
      <c r="R295" s="161"/>
      <c r="S295" s="161"/>
      <c r="T295" s="162"/>
      <c r="AT295" s="158" t="s">
        <v>164</v>
      </c>
      <c r="AU295" s="158" t="s">
        <v>22</v>
      </c>
      <c r="AV295" s="13" t="s">
        <v>22</v>
      </c>
      <c r="AW295" s="13" t="s">
        <v>43</v>
      </c>
      <c r="AX295" s="13" t="s">
        <v>82</v>
      </c>
      <c r="AY295" s="158" t="s">
        <v>152</v>
      </c>
    </row>
    <row r="296" spans="1:65" s="13" customFormat="1" x14ac:dyDescent="0.2">
      <c r="B296" s="157"/>
      <c r="C296" s="242"/>
      <c r="D296" s="240" t="s">
        <v>164</v>
      </c>
      <c r="E296" s="243" t="s">
        <v>3</v>
      </c>
      <c r="F296" s="244" t="s">
        <v>1360</v>
      </c>
      <c r="G296" s="242"/>
      <c r="H296" s="245">
        <v>0.22</v>
      </c>
      <c r="I296" s="159"/>
      <c r="L296" s="157"/>
      <c r="M296" s="160"/>
      <c r="N296" s="161"/>
      <c r="O296" s="161"/>
      <c r="P296" s="161"/>
      <c r="Q296" s="161"/>
      <c r="R296" s="161"/>
      <c r="S296" s="161"/>
      <c r="T296" s="162"/>
      <c r="AT296" s="158" t="s">
        <v>164</v>
      </c>
      <c r="AU296" s="158" t="s">
        <v>22</v>
      </c>
      <c r="AV296" s="13" t="s">
        <v>22</v>
      </c>
      <c r="AW296" s="13" t="s">
        <v>43</v>
      </c>
      <c r="AX296" s="13" t="s">
        <v>82</v>
      </c>
      <c r="AY296" s="158" t="s">
        <v>152</v>
      </c>
    </row>
    <row r="297" spans="1:65" s="13" customFormat="1" x14ac:dyDescent="0.2">
      <c r="B297" s="157"/>
      <c r="C297" s="242"/>
      <c r="D297" s="240" t="s">
        <v>164</v>
      </c>
      <c r="E297" s="243" t="s">
        <v>3</v>
      </c>
      <c r="F297" s="244" t="s">
        <v>1361</v>
      </c>
      <c r="G297" s="242"/>
      <c r="H297" s="245">
        <v>0.33</v>
      </c>
      <c r="I297" s="159"/>
      <c r="L297" s="157"/>
      <c r="M297" s="160"/>
      <c r="N297" s="161"/>
      <c r="O297" s="161"/>
      <c r="P297" s="161"/>
      <c r="Q297" s="161"/>
      <c r="R297" s="161"/>
      <c r="S297" s="161"/>
      <c r="T297" s="162"/>
      <c r="AT297" s="158" t="s">
        <v>164</v>
      </c>
      <c r="AU297" s="158" t="s">
        <v>22</v>
      </c>
      <c r="AV297" s="13" t="s">
        <v>22</v>
      </c>
      <c r="AW297" s="13" t="s">
        <v>43</v>
      </c>
      <c r="AX297" s="13" t="s">
        <v>82</v>
      </c>
      <c r="AY297" s="158" t="s">
        <v>152</v>
      </c>
    </row>
    <row r="298" spans="1:65" s="13" customFormat="1" x14ac:dyDescent="0.2">
      <c r="B298" s="157"/>
      <c r="C298" s="242"/>
      <c r="D298" s="240" t="s">
        <v>164</v>
      </c>
      <c r="E298" s="243" t="s">
        <v>3</v>
      </c>
      <c r="F298" s="244" t="s">
        <v>1362</v>
      </c>
      <c r="G298" s="242"/>
      <c r="H298" s="245">
        <v>0.22</v>
      </c>
      <c r="I298" s="159"/>
      <c r="L298" s="157"/>
      <c r="M298" s="160"/>
      <c r="N298" s="161"/>
      <c r="O298" s="161"/>
      <c r="P298" s="161"/>
      <c r="Q298" s="161"/>
      <c r="R298" s="161"/>
      <c r="S298" s="161"/>
      <c r="T298" s="162"/>
      <c r="AT298" s="158" t="s">
        <v>164</v>
      </c>
      <c r="AU298" s="158" t="s">
        <v>22</v>
      </c>
      <c r="AV298" s="13" t="s">
        <v>22</v>
      </c>
      <c r="AW298" s="13" t="s">
        <v>43</v>
      </c>
      <c r="AX298" s="13" t="s">
        <v>82</v>
      </c>
      <c r="AY298" s="158" t="s">
        <v>152</v>
      </c>
    </row>
    <row r="299" spans="1:65" s="13" customFormat="1" x14ac:dyDescent="0.2">
      <c r="B299" s="157"/>
      <c r="C299" s="242"/>
      <c r="D299" s="240" t="s">
        <v>164</v>
      </c>
      <c r="E299" s="243" t="s">
        <v>3</v>
      </c>
      <c r="F299" s="244" t="s">
        <v>1363</v>
      </c>
      <c r="G299" s="242"/>
      <c r="H299" s="245">
        <v>0.1</v>
      </c>
      <c r="I299" s="159"/>
      <c r="L299" s="157"/>
      <c r="M299" s="160"/>
      <c r="N299" s="161"/>
      <c r="O299" s="161"/>
      <c r="P299" s="161"/>
      <c r="Q299" s="161"/>
      <c r="R299" s="161"/>
      <c r="S299" s="161"/>
      <c r="T299" s="162"/>
      <c r="AT299" s="158" t="s">
        <v>164</v>
      </c>
      <c r="AU299" s="158" t="s">
        <v>22</v>
      </c>
      <c r="AV299" s="13" t="s">
        <v>22</v>
      </c>
      <c r="AW299" s="13" t="s">
        <v>43</v>
      </c>
      <c r="AX299" s="13" t="s">
        <v>82</v>
      </c>
      <c r="AY299" s="158" t="s">
        <v>152</v>
      </c>
    </row>
    <row r="300" spans="1:65" s="13" customFormat="1" x14ac:dyDescent="0.2">
      <c r="B300" s="157"/>
      <c r="C300" s="242"/>
      <c r="D300" s="240" t="s">
        <v>164</v>
      </c>
      <c r="E300" s="243" t="s">
        <v>3</v>
      </c>
      <c r="F300" s="244" t="s">
        <v>1364</v>
      </c>
      <c r="G300" s="242"/>
      <c r="H300" s="245">
        <v>0.1</v>
      </c>
      <c r="I300" s="159"/>
      <c r="L300" s="157"/>
      <c r="M300" s="160"/>
      <c r="N300" s="161"/>
      <c r="O300" s="161"/>
      <c r="P300" s="161"/>
      <c r="Q300" s="161"/>
      <c r="R300" s="161"/>
      <c r="S300" s="161"/>
      <c r="T300" s="162"/>
      <c r="AT300" s="158" t="s">
        <v>164</v>
      </c>
      <c r="AU300" s="158" t="s">
        <v>22</v>
      </c>
      <c r="AV300" s="13" t="s">
        <v>22</v>
      </c>
      <c r="AW300" s="13" t="s">
        <v>43</v>
      </c>
      <c r="AX300" s="13" t="s">
        <v>82</v>
      </c>
      <c r="AY300" s="158" t="s">
        <v>152</v>
      </c>
    </row>
    <row r="301" spans="1:65" s="13" customFormat="1" x14ac:dyDescent="0.2">
      <c r="B301" s="157"/>
      <c r="C301" s="242"/>
      <c r="D301" s="240" t="s">
        <v>164</v>
      </c>
      <c r="E301" s="243" t="s">
        <v>3</v>
      </c>
      <c r="F301" s="244" t="s">
        <v>1365</v>
      </c>
      <c r="G301" s="242"/>
      <c r="H301" s="245">
        <v>0.1</v>
      </c>
      <c r="I301" s="159"/>
      <c r="L301" s="157"/>
      <c r="M301" s="160"/>
      <c r="N301" s="161"/>
      <c r="O301" s="161"/>
      <c r="P301" s="161"/>
      <c r="Q301" s="161"/>
      <c r="R301" s="161"/>
      <c r="S301" s="161"/>
      <c r="T301" s="162"/>
      <c r="AT301" s="158" t="s">
        <v>164</v>
      </c>
      <c r="AU301" s="158" t="s">
        <v>22</v>
      </c>
      <c r="AV301" s="13" t="s">
        <v>22</v>
      </c>
      <c r="AW301" s="13" t="s">
        <v>43</v>
      </c>
      <c r="AX301" s="13" t="s">
        <v>82</v>
      </c>
      <c r="AY301" s="158" t="s">
        <v>152</v>
      </c>
    </row>
    <row r="302" spans="1:65" s="13" customFormat="1" x14ac:dyDescent="0.2">
      <c r="B302" s="157"/>
      <c r="C302" s="242"/>
      <c r="D302" s="240" t="s">
        <v>164</v>
      </c>
      <c r="E302" s="243" t="s">
        <v>3</v>
      </c>
      <c r="F302" s="244" t="s">
        <v>1366</v>
      </c>
      <c r="G302" s="242"/>
      <c r="H302" s="245">
        <v>0.1</v>
      </c>
      <c r="I302" s="159"/>
      <c r="L302" s="157"/>
      <c r="M302" s="160"/>
      <c r="N302" s="161"/>
      <c r="O302" s="161"/>
      <c r="P302" s="161"/>
      <c r="Q302" s="161"/>
      <c r="R302" s="161"/>
      <c r="S302" s="161"/>
      <c r="T302" s="162"/>
      <c r="AT302" s="158" t="s">
        <v>164</v>
      </c>
      <c r="AU302" s="158" t="s">
        <v>22</v>
      </c>
      <c r="AV302" s="13" t="s">
        <v>22</v>
      </c>
      <c r="AW302" s="13" t="s">
        <v>43</v>
      </c>
      <c r="AX302" s="13" t="s">
        <v>82</v>
      </c>
      <c r="AY302" s="158" t="s">
        <v>152</v>
      </c>
    </row>
    <row r="303" spans="1:65" s="13" customFormat="1" x14ac:dyDescent="0.2">
      <c r="B303" s="157"/>
      <c r="C303" s="242"/>
      <c r="D303" s="240" t="s">
        <v>164</v>
      </c>
      <c r="E303" s="243" t="s">
        <v>3</v>
      </c>
      <c r="F303" s="244" t="s">
        <v>1367</v>
      </c>
      <c r="G303" s="242"/>
      <c r="H303" s="245">
        <v>1.32</v>
      </c>
      <c r="I303" s="159"/>
      <c r="L303" s="157"/>
      <c r="M303" s="160"/>
      <c r="N303" s="161"/>
      <c r="O303" s="161"/>
      <c r="P303" s="161"/>
      <c r="Q303" s="161"/>
      <c r="R303" s="161"/>
      <c r="S303" s="161"/>
      <c r="T303" s="162"/>
      <c r="AT303" s="158" t="s">
        <v>164</v>
      </c>
      <c r="AU303" s="158" t="s">
        <v>22</v>
      </c>
      <c r="AV303" s="13" t="s">
        <v>22</v>
      </c>
      <c r="AW303" s="13" t="s">
        <v>43</v>
      </c>
      <c r="AX303" s="13" t="s">
        <v>82</v>
      </c>
      <c r="AY303" s="158" t="s">
        <v>152</v>
      </c>
    </row>
    <row r="304" spans="1:65" s="13" customFormat="1" x14ac:dyDescent="0.2">
      <c r="B304" s="157"/>
      <c r="C304" s="242"/>
      <c r="D304" s="240" t="s">
        <v>164</v>
      </c>
      <c r="E304" s="243" t="s">
        <v>3</v>
      </c>
      <c r="F304" s="244" t="s">
        <v>1368</v>
      </c>
      <c r="G304" s="242"/>
      <c r="H304" s="245">
        <v>0.16500000000000001</v>
      </c>
      <c r="I304" s="159"/>
      <c r="L304" s="157"/>
      <c r="M304" s="160"/>
      <c r="N304" s="161"/>
      <c r="O304" s="161"/>
      <c r="P304" s="161"/>
      <c r="Q304" s="161"/>
      <c r="R304" s="161"/>
      <c r="S304" s="161"/>
      <c r="T304" s="162"/>
      <c r="AT304" s="158" t="s">
        <v>164</v>
      </c>
      <c r="AU304" s="158" t="s">
        <v>22</v>
      </c>
      <c r="AV304" s="13" t="s">
        <v>22</v>
      </c>
      <c r="AW304" s="13" t="s">
        <v>43</v>
      </c>
      <c r="AX304" s="13" t="s">
        <v>82</v>
      </c>
      <c r="AY304" s="158" t="s">
        <v>152</v>
      </c>
    </row>
    <row r="305" spans="1:65" s="14" customFormat="1" x14ac:dyDescent="0.2">
      <c r="B305" s="163"/>
      <c r="C305" s="246"/>
      <c r="D305" s="240" t="s">
        <v>164</v>
      </c>
      <c r="E305" s="247" t="s">
        <v>3</v>
      </c>
      <c r="F305" s="248" t="s">
        <v>166</v>
      </c>
      <c r="G305" s="246"/>
      <c r="H305" s="249">
        <v>2.8750000000000004</v>
      </c>
      <c r="I305" s="165"/>
      <c r="L305" s="163"/>
      <c r="M305" s="166"/>
      <c r="N305" s="167"/>
      <c r="O305" s="167"/>
      <c r="P305" s="167"/>
      <c r="Q305" s="167"/>
      <c r="R305" s="167"/>
      <c r="S305" s="167"/>
      <c r="T305" s="168"/>
      <c r="AT305" s="164" t="s">
        <v>164</v>
      </c>
      <c r="AU305" s="164" t="s">
        <v>22</v>
      </c>
      <c r="AV305" s="14" t="s">
        <v>158</v>
      </c>
      <c r="AW305" s="14" t="s">
        <v>43</v>
      </c>
      <c r="AX305" s="14" t="s">
        <v>89</v>
      </c>
      <c r="AY305" s="164" t="s">
        <v>152</v>
      </c>
    </row>
    <row r="306" spans="1:65" s="2" customFormat="1" ht="37.9" customHeight="1" x14ac:dyDescent="0.2">
      <c r="A306" s="32"/>
      <c r="B306" s="142"/>
      <c r="C306" s="232" t="s">
        <v>282</v>
      </c>
      <c r="D306" s="232" t="s">
        <v>154</v>
      </c>
      <c r="E306" s="233" t="s">
        <v>1369</v>
      </c>
      <c r="F306" s="234" t="s">
        <v>1370</v>
      </c>
      <c r="G306" s="235" t="s">
        <v>251</v>
      </c>
      <c r="H306" s="236">
        <v>0.216</v>
      </c>
      <c r="I306" s="143"/>
      <c r="J306" s="144">
        <f>ROUND(I306*H306,2)</f>
        <v>0</v>
      </c>
      <c r="K306" s="145"/>
      <c r="L306" s="33"/>
      <c r="M306" s="146" t="s">
        <v>3</v>
      </c>
      <c r="N306" s="147" t="s">
        <v>53</v>
      </c>
      <c r="O306" s="53"/>
      <c r="P306" s="148">
        <f>O306*H306</f>
        <v>0</v>
      </c>
      <c r="Q306" s="148">
        <v>0</v>
      </c>
      <c r="R306" s="148">
        <f>Q306*H306</f>
        <v>0</v>
      </c>
      <c r="S306" s="148">
        <v>0</v>
      </c>
      <c r="T306" s="14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0" t="s">
        <v>158</v>
      </c>
      <c r="AT306" s="150" t="s">
        <v>154</v>
      </c>
      <c r="AU306" s="150" t="s">
        <v>22</v>
      </c>
      <c r="AY306" s="16" t="s">
        <v>152</v>
      </c>
      <c r="BE306" s="151">
        <f>IF(N306="základní",J306,0)</f>
        <v>0</v>
      </c>
      <c r="BF306" s="151">
        <f>IF(N306="snížená",J306,0)</f>
        <v>0</v>
      </c>
      <c r="BG306" s="151">
        <f>IF(N306="zákl. přenesená",J306,0)</f>
        <v>0</v>
      </c>
      <c r="BH306" s="151">
        <f>IF(N306="sníž. přenesená",J306,0)</f>
        <v>0</v>
      </c>
      <c r="BI306" s="151">
        <f>IF(N306="nulová",J306,0)</f>
        <v>0</v>
      </c>
      <c r="BJ306" s="16" t="s">
        <v>89</v>
      </c>
      <c r="BK306" s="151">
        <f>ROUND(I306*H306,2)</f>
        <v>0</v>
      </c>
      <c r="BL306" s="16" t="s">
        <v>158</v>
      </c>
      <c r="BM306" s="150" t="s">
        <v>1371</v>
      </c>
    </row>
    <row r="307" spans="1:65" s="2" customFormat="1" x14ac:dyDescent="0.2">
      <c r="A307" s="32"/>
      <c r="B307" s="33"/>
      <c r="C307" s="237"/>
      <c r="D307" s="238" t="s">
        <v>160</v>
      </c>
      <c r="E307" s="237"/>
      <c r="F307" s="239" t="s">
        <v>1372</v>
      </c>
      <c r="G307" s="237"/>
      <c r="H307" s="237"/>
      <c r="I307" s="154"/>
      <c r="J307" s="32"/>
      <c r="K307" s="32"/>
      <c r="L307" s="33"/>
      <c r="M307" s="155"/>
      <c r="N307" s="156"/>
      <c r="O307" s="53"/>
      <c r="P307" s="53"/>
      <c r="Q307" s="53"/>
      <c r="R307" s="53"/>
      <c r="S307" s="53"/>
      <c r="T307" s="54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6" t="s">
        <v>160</v>
      </c>
      <c r="AU307" s="16" t="s">
        <v>22</v>
      </c>
    </row>
    <row r="308" spans="1:65" s="13" customFormat="1" x14ac:dyDescent="0.2">
      <c r="B308" s="157"/>
      <c r="C308" s="242"/>
      <c r="D308" s="240" t="s">
        <v>164</v>
      </c>
      <c r="E308" s="243" t="s">
        <v>3</v>
      </c>
      <c r="F308" s="244" t="s">
        <v>1373</v>
      </c>
      <c r="G308" s="242"/>
      <c r="H308" s="245">
        <v>0.216</v>
      </c>
      <c r="I308" s="159"/>
      <c r="L308" s="157"/>
      <c r="M308" s="160"/>
      <c r="N308" s="161"/>
      <c r="O308" s="161"/>
      <c r="P308" s="161"/>
      <c r="Q308" s="161"/>
      <c r="R308" s="161"/>
      <c r="S308" s="161"/>
      <c r="T308" s="162"/>
      <c r="AT308" s="158" t="s">
        <v>164</v>
      </c>
      <c r="AU308" s="158" t="s">
        <v>22</v>
      </c>
      <c r="AV308" s="13" t="s">
        <v>22</v>
      </c>
      <c r="AW308" s="13" t="s">
        <v>43</v>
      </c>
      <c r="AX308" s="13" t="s">
        <v>82</v>
      </c>
      <c r="AY308" s="158" t="s">
        <v>152</v>
      </c>
    </row>
    <row r="309" spans="1:65" s="14" customFormat="1" x14ac:dyDescent="0.2">
      <c r="B309" s="163"/>
      <c r="C309" s="246"/>
      <c r="D309" s="240" t="s">
        <v>164</v>
      </c>
      <c r="E309" s="247" t="s">
        <v>3</v>
      </c>
      <c r="F309" s="248" t="s">
        <v>166</v>
      </c>
      <c r="G309" s="246"/>
      <c r="H309" s="249">
        <v>0.216</v>
      </c>
      <c r="I309" s="165"/>
      <c r="L309" s="163"/>
      <c r="M309" s="166"/>
      <c r="N309" s="167"/>
      <c r="O309" s="167"/>
      <c r="P309" s="167"/>
      <c r="Q309" s="167"/>
      <c r="R309" s="167"/>
      <c r="S309" s="167"/>
      <c r="T309" s="168"/>
      <c r="AT309" s="164" t="s">
        <v>164</v>
      </c>
      <c r="AU309" s="164" t="s">
        <v>22</v>
      </c>
      <c r="AV309" s="14" t="s">
        <v>158</v>
      </c>
      <c r="AW309" s="14" t="s">
        <v>43</v>
      </c>
      <c r="AX309" s="14" t="s">
        <v>89</v>
      </c>
      <c r="AY309" s="164" t="s">
        <v>152</v>
      </c>
    </row>
    <row r="310" spans="1:65" s="2" customFormat="1" ht="33" customHeight="1" x14ac:dyDescent="0.2">
      <c r="A310" s="32"/>
      <c r="B310" s="142"/>
      <c r="C310" s="232" t="s">
        <v>288</v>
      </c>
      <c r="D310" s="232" t="s">
        <v>154</v>
      </c>
      <c r="E310" s="233" t="s">
        <v>1374</v>
      </c>
      <c r="F310" s="234" t="s">
        <v>1375</v>
      </c>
      <c r="G310" s="235" t="s">
        <v>251</v>
      </c>
      <c r="H310" s="236">
        <v>0.4</v>
      </c>
      <c r="I310" s="143"/>
      <c r="J310" s="144">
        <f>ROUND(I310*H310,2)</f>
        <v>0</v>
      </c>
      <c r="K310" s="145"/>
      <c r="L310" s="33"/>
      <c r="M310" s="146" t="s">
        <v>3</v>
      </c>
      <c r="N310" s="147" t="s">
        <v>53</v>
      </c>
      <c r="O310" s="53"/>
      <c r="P310" s="148">
        <f>O310*H310</f>
        <v>0</v>
      </c>
      <c r="Q310" s="148">
        <v>0</v>
      </c>
      <c r="R310" s="148">
        <f>Q310*H310</f>
        <v>0</v>
      </c>
      <c r="S310" s="148">
        <v>0</v>
      </c>
      <c r="T310" s="14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0" t="s">
        <v>158</v>
      </c>
      <c r="AT310" s="150" t="s">
        <v>154</v>
      </c>
      <c r="AU310" s="150" t="s">
        <v>22</v>
      </c>
      <c r="AY310" s="16" t="s">
        <v>152</v>
      </c>
      <c r="BE310" s="151">
        <f>IF(N310="základní",J310,0)</f>
        <v>0</v>
      </c>
      <c r="BF310" s="151">
        <f>IF(N310="snížená",J310,0)</f>
        <v>0</v>
      </c>
      <c r="BG310" s="151">
        <f>IF(N310="zákl. přenesená",J310,0)</f>
        <v>0</v>
      </c>
      <c r="BH310" s="151">
        <f>IF(N310="sníž. přenesená",J310,0)</f>
        <v>0</v>
      </c>
      <c r="BI310" s="151">
        <f>IF(N310="nulová",J310,0)</f>
        <v>0</v>
      </c>
      <c r="BJ310" s="16" t="s">
        <v>89</v>
      </c>
      <c r="BK310" s="151">
        <f>ROUND(I310*H310,2)</f>
        <v>0</v>
      </c>
      <c r="BL310" s="16" t="s">
        <v>158</v>
      </c>
      <c r="BM310" s="150" t="s">
        <v>1376</v>
      </c>
    </row>
    <row r="311" spans="1:65" s="2" customFormat="1" x14ac:dyDescent="0.2">
      <c r="A311" s="32"/>
      <c r="B311" s="33"/>
      <c r="C311" s="237"/>
      <c r="D311" s="238" t="s">
        <v>160</v>
      </c>
      <c r="E311" s="237"/>
      <c r="F311" s="239" t="s">
        <v>1377</v>
      </c>
      <c r="G311" s="237"/>
      <c r="H311" s="237"/>
      <c r="I311" s="154"/>
      <c r="J311" s="32"/>
      <c r="K311" s="32"/>
      <c r="L311" s="33"/>
      <c r="M311" s="155"/>
      <c r="N311" s="156"/>
      <c r="O311" s="53"/>
      <c r="P311" s="53"/>
      <c r="Q311" s="53"/>
      <c r="R311" s="53"/>
      <c r="S311" s="53"/>
      <c r="T311" s="54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6" t="s">
        <v>160</v>
      </c>
      <c r="AU311" s="16" t="s">
        <v>22</v>
      </c>
    </row>
    <row r="312" spans="1:65" s="13" customFormat="1" x14ac:dyDescent="0.2">
      <c r="B312" s="157"/>
      <c r="C312" s="242"/>
      <c r="D312" s="240" t="s">
        <v>164</v>
      </c>
      <c r="E312" s="243" t="s">
        <v>3</v>
      </c>
      <c r="F312" s="244" t="s">
        <v>1378</v>
      </c>
      <c r="G312" s="242"/>
      <c r="H312" s="245">
        <v>0.4</v>
      </c>
      <c r="I312" s="159"/>
      <c r="L312" s="157"/>
      <c r="M312" s="160"/>
      <c r="N312" s="161"/>
      <c r="O312" s="161"/>
      <c r="P312" s="161"/>
      <c r="Q312" s="161"/>
      <c r="R312" s="161"/>
      <c r="S312" s="161"/>
      <c r="T312" s="162"/>
      <c r="AT312" s="158" t="s">
        <v>164</v>
      </c>
      <c r="AU312" s="158" t="s">
        <v>22</v>
      </c>
      <c r="AV312" s="13" t="s">
        <v>22</v>
      </c>
      <c r="AW312" s="13" t="s">
        <v>43</v>
      </c>
      <c r="AX312" s="13" t="s">
        <v>82</v>
      </c>
      <c r="AY312" s="158" t="s">
        <v>152</v>
      </c>
    </row>
    <row r="313" spans="1:65" s="14" customFormat="1" x14ac:dyDescent="0.2">
      <c r="B313" s="163"/>
      <c r="C313" s="246"/>
      <c r="D313" s="240" t="s">
        <v>164</v>
      </c>
      <c r="E313" s="247" t="s">
        <v>3</v>
      </c>
      <c r="F313" s="248" t="s">
        <v>166</v>
      </c>
      <c r="G313" s="246"/>
      <c r="H313" s="249">
        <v>0.4</v>
      </c>
      <c r="I313" s="165"/>
      <c r="L313" s="163"/>
      <c r="M313" s="166"/>
      <c r="N313" s="167"/>
      <c r="O313" s="167"/>
      <c r="P313" s="167"/>
      <c r="Q313" s="167"/>
      <c r="R313" s="167"/>
      <c r="S313" s="167"/>
      <c r="T313" s="168"/>
      <c r="AT313" s="164" t="s">
        <v>164</v>
      </c>
      <c r="AU313" s="164" t="s">
        <v>22</v>
      </c>
      <c r="AV313" s="14" t="s">
        <v>158</v>
      </c>
      <c r="AW313" s="14" t="s">
        <v>43</v>
      </c>
      <c r="AX313" s="14" t="s">
        <v>89</v>
      </c>
      <c r="AY313" s="164" t="s">
        <v>152</v>
      </c>
    </row>
    <row r="314" spans="1:65" s="2" customFormat="1" ht="37.9" customHeight="1" x14ac:dyDescent="0.2">
      <c r="A314" s="32"/>
      <c r="B314" s="142"/>
      <c r="C314" s="232" t="s">
        <v>294</v>
      </c>
      <c r="D314" s="232" t="s">
        <v>154</v>
      </c>
      <c r="E314" s="233" t="s">
        <v>1379</v>
      </c>
      <c r="F314" s="234" t="s">
        <v>1380</v>
      </c>
      <c r="G314" s="235" t="s">
        <v>157</v>
      </c>
      <c r="H314" s="236">
        <v>1.44</v>
      </c>
      <c r="I314" s="143"/>
      <c r="J314" s="144">
        <f>ROUND(I314*H314,2)</f>
        <v>0</v>
      </c>
      <c r="K314" s="145"/>
      <c r="L314" s="33"/>
      <c r="M314" s="146" t="s">
        <v>3</v>
      </c>
      <c r="N314" s="147" t="s">
        <v>53</v>
      </c>
      <c r="O314" s="53"/>
      <c r="P314" s="148">
        <f>O314*H314</f>
        <v>0</v>
      </c>
      <c r="Q314" s="148">
        <v>6.3200000000000001E-3</v>
      </c>
      <c r="R314" s="148">
        <f>Q314*H314</f>
        <v>9.1007999999999992E-3</v>
      </c>
      <c r="S314" s="148">
        <v>0</v>
      </c>
      <c r="T314" s="14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0" t="s">
        <v>158</v>
      </c>
      <c r="AT314" s="150" t="s">
        <v>154</v>
      </c>
      <c r="AU314" s="150" t="s">
        <v>22</v>
      </c>
      <c r="AY314" s="16" t="s">
        <v>152</v>
      </c>
      <c r="BE314" s="151">
        <f>IF(N314="základní",J314,0)</f>
        <v>0</v>
      </c>
      <c r="BF314" s="151">
        <f>IF(N314="snížená",J314,0)</f>
        <v>0</v>
      </c>
      <c r="BG314" s="151">
        <f>IF(N314="zákl. přenesená",J314,0)</f>
        <v>0</v>
      </c>
      <c r="BH314" s="151">
        <f>IF(N314="sníž. přenesená",J314,0)</f>
        <v>0</v>
      </c>
      <c r="BI314" s="151">
        <f>IF(N314="nulová",J314,0)</f>
        <v>0</v>
      </c>
      <c r="BJ314" s="16" t="s">
        <v>89</v>
      </c>
      <c r="BK314" s="151">
        <f>ROUND(I314*H314,2)</f>
        <v>0</v>
      </c>
      <c r="BL314" s="16" t="s">
        <v>158</v>
      </c>
      <c r="BM314" s="150" t="s">
        <v>1381</v>
      </c>
    </row>
    <row r="315" spans="1:65" s="2" customFormat="1" x14ac:dyDescent="0.2">
      <c r="A315" s="32"/>
      <c r="B315" s="33"/>
      <c r="C315" s="237"/>
      <c r="D315" s="238" t="s">
        <v>160</v>
      </c>
      <c r="E315" s="237"/>
      <c r="F315" s="239" t="s">
        <v>1382</v>
      </c>
      <c r="G315" s="237"/>
      <c r="H315" s="237"/>
      <c r="I315" s="154"/>
      <c r="J315" s="32"/>
      <c r="K315" s="32"/>
      <c r="L315" s="33"/>
      <c r="M315" s="155"/>
      <c r="N315" s="156"/>
      <c r="O315" s="53"/>
      <c r="P315" s="53"/>
      <c r="Q315" s="53"/>
      <c r="R315" s="53"/>
      <c r="S315" s="53"/>
      <c r="T315" s="54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6" t="s">
        <v>160</v>
      </c>
      <c r="AU315" s="16" t="s">
        <v>22</v>
      </c>
    </row>
    <row r="316" spans="1:65" s="13" customFormat="1" x14ac:dyDescent="0.2">
      <c r="B316" s="157"/>
      <c r="C316" s="242"/>
      <c r="D316" s="240" t="s">
        <v>164</v>
      </c>
      <c r="E316" s="243" t="s">
        <v>3</v>
      </c>
      <c r="F316" s="244" t="s">
        <v>1383</v>
      </c>
      <c r="G316" s="242"/>
      <c r="H316" s="245">
        <v>1.44</v>
      </c>
      <c r="I316" s="159"/>
      <c r="L316" s="157"/>
      <c r="M316" s="160"/>
      <c r="N316" s="161"/>
      <c r="O316" s="161"/>
      <c r="P316" s="161"/>
      <c r="Q316" s="161"/>
      <c r="R316" s="161"/>
      <c r="S316" s="161"/>
      <c r="T316" s="162"/>
      <c r="AT316" s="158" t="s">
        <v>164</v>
      </c>
      <c r="AU316" s="158" t="s">
        <v>22</v>
      </c>
      <c r="AV316" s="13" t="s">
        <v>22</v>
      </c>
      <c r="AW316" s="13" t="s">
        <v>43</v>
      </c>
      <c r="AX316" s="13" t="s">
        <v>82</v>
      </c>
      <c r="AY316" s="158" t="s">
        <v>152</v>
      </c>
    </row>
    <row r="317" spans="1:65" s="14" customFormat="1" x14ac:dyDescent="0.2">
      <c r="B317" s="163"/>
      <c r="C317" s="246"/>
      <c r="D317" s="240" t="s">
        <v>164</v>
      </c>
      <c r="E317" s="247" t="s">
        <v>3</v>
      </c>
      <c r="F317" s="248" t="s">
        <v>166</v>
      </c>
      <c r="G317" s="246"/>
      <c r="H317" s="249">
        <v>1.44</v>
      </c>
      <c r="I317" s="165"/>
      <c r="L317" s="163"/>
      <c r="M317" s="166"/>
      <c r="N317" s="167"/>
      <c r="O317" s="167"/>
      <c r="P317" s="167"/>
      <c r="Q317" s="167"/>
      <c r="R317" s="167"/>
      <c r="S317" s="167"/>
      <c r="T317" s="168"/>
      <c r="AT317" s="164" t="s">
        <v>164</v>
      </c>
      <c r="AU317" s="164" t="s">
        <v>22</v>
      </c>
      <c r="AV317" s="14" t="s">
        <v>158</v>
      </c>
      <c r="AW317" s="14" t="s">
        <v>43</v>
      </c>
      <c r="AX317" s="14" t="s">
        <v>89</v>
      </c>
      <c r="AY317" s="164" t="s">
        <v>152</v>
      </c>
    </row>
    <row r="318" spans="1:65" s="2" customFormat="1" ht="24.2" customHeight="1" x14ac:dyDescent="0.2">
      <c r="A318" s="32"/>
      <c r="B318" s="142"/>
      <c r="C318" s="232" t="s">
        <v>299</v>
      </c>
      <c r="D318" s="232" t="s">
        <v>154</v>
      </c>
      <c r="E318" s="233" t="s">
        <v>1384</v>
      </c>
      <c r="F318" s="234" t="s">
        <v>1385</v>
      </c>
      <c r="G318" s="235" t="s">
        <v>157</v>
      </c>
      <c r="H318" s="236">
        <v>3.2</v>
      </c>
      <c r="I318" s="143"/>
      <c r="J318" s="144">
        <f>ROUND(I318*H318,2)</f>
        <v>0</v>
      </c>
      <c r="K318" s="145"/>
      <c r="L318" s="33"/>
      <c r="M318" s="146" t="s">
        <v>3</v>
      </c>
      <c r="N318" s="147" t="s">
        <v>53</v>
      </c>
      <c r="O318" s="53"/>
      <c r="P318" s="148">
        <f>O318*H318</f>
        <v>0</v>
      </c>
      <c r="Q318" s="148">
        <v>6.3899999999999998E-3</v>
      </c>
      <c r="R318" s="148">
        <f>Q318*H318</f>
        <v>2.0448000000000001E-2</v>
      </c>
      <c r="S318" s="148">
        <v>0</v>
      </c>
      <c r="T318" s="149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0" t="s">
        <v>158</v>
      </c>
      <c r="AT318" s="150" t="s">
        <v>154</v>
      </c>
      <c r="AU318" s="150" t="s">
        <v>22</v>
      </c>
      <c r="AY318" s="16" t="s">
        <v>152</v>
      </c>
      <c r="BE318" s="151">
        <f>IF(N318="základní",J318,0)</f>
        <v>0</v>
      </c>
      <c r="BF318" s="151">
        <f>IF(N318="snížená",J318,0)</f>
        <v>0</v>
      </c>
      <c r="BG318" s="151">
        <f>IF(N318="zákl. přenesená",J318,0)</f>
        <v>0</v>
      </c>
      <c r="BH318" s="151">
        <f>IF(N318="sníž. přenesená",J318,0)</f>
        <v>0</v>
      </c>
      <c r="BI318" s="151">
        <f>IF(N318="nulová",J318,0)</f>
        <v>0</v>
      </c>
      <c r="BJ318" s="16" t="s">
        <v>89</v>
      </c>
      <c r="BK318" s="151">
        <f>ROUND(I318*H318,2)</f>
        <v>0</v>
      </c>
      <c r="BL318" s="16" t="s">
        <v>158</v>
      </c>
      <c r="BM318" s="150" t="s">
        <v>1386</v>
      </c>
    </row>
    <row r="319" spans="1:65" s="2" customFormat="1" x14ac:dyDescent="0.2">
      <c r="A319" s="32"/>
      <c r="B319" s="33"/>
      <c r="C319" s="237"/>
      <c r="D319" s="238" t="s">
        <v>160</v>
      </c>
      <c r="E319" s="237"/>
      <c r="F319" s="239" t="s">
        <v>1387</v>
      </c>
      <c r="G319" s="237"/>
      <c r="H319" s="237"/>
      <c r="I319" s="154"/>
      <c r="J319" s="32"/>
      <c r="K319" s="32"/>
      <c r="L319" s="33"/>
      <c r="M319" s="155"/>
      <c r="N319" s="156"/>
      <c r="O319" s="53"/>
      <c r="P319" s="53"/>
      <c r="Q319" s="53"/>
      <c r="R319" s="53"/>
      <c r="S319" s="53"/>
      <c r="T319" s="54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6" t="s">
        <v>160</v>
      </c>
      <c r="AU319" s="16" t="s">
        <v>22</v>
      </c>
    </row>
    <row r="320" spans="1:65" s="13" customFormat="1" x14ac:dyDescent="0.2">
      <c r="B320" s="157"/>
      <c r="C320" s="242"/>
      <c r="D320" s="240" t="s">
        <v>164</v>
      </c>
      <c r="E320" s="243" t="s">
        <v>3</v>
      </c>
      <c r="F320" s="244" t="s">
        <v>1388</v>
      </c>
      <c r="G320" s="242"/>
      <c r="H320" s="245">
        <v>3.2</v>
      </c>
      <c r="I320" s="159"/>
      <c r="L320" s="157"/>
      <c r="M320" s="160"/>
      <c r="N320" s="161"/>
      <c r="O320" s="161"/>
      <c r="P320" s="161"/>
      <c r="Q320" s="161"/>
      <c r="R320" s="161"/>
      <c r="S320" s="161"/>
      <c r="T320" s="162"/>
      <c r="AT320" s="158" t="s">
        <v>164</v>
      </c>
      <c r="AU320" s="158" t="s">
        <v>22</v>
      </c>
      <c r="AV320" s="13" t="s">
        <v>22</v>
      </c>
      <c r="AW320" s="13" t="s">
        <v>43</v>
      </c>
      <c r="AX320" s="13" t="s">
        <v>82</v>
      </c>
      <c r="AY320" s="158" t="s">
        <v>152</v>
      </c>
    </row>
    <row r="321" spans="1:65" s="14" customFormat="1" x14ac:dyDescent="0.2">
      <c r="B321" s="163"/>
      <c r="C321" s="246"/>
      <c r="D321" s="240" t="s">
        <v>164</v>
      </c>
      <c r="E321" s="247" t="s">
        <v>3</v>
      </c>
      <c r="F321" s="248" t="s">
        <v>166</v>
      </c>
      <c r="G321" s="246"/>
      <c r="H321" s="249">
        <v>3.2</v>
      </c>
      <c r="I321" s="165"/>
      <c r="L321" s="163"/>
      <c r="M321" s="166"/>
      <c r="N321" s="167"/>
      <c r="O321" s="167"/>
      <c r="P321" s="167"/>
      <c r="Q321" s="167"/>
      <c r="R321" s="167"/>
      <c r="S321" s="167"/>
      <c r="T321" s="168"/>
      <c r="AT321" s="164" t="s">
        <v>164</v>
      </c>
      <c r="AU321" s="164" t="s">
        <v>22</v>
      </c>
      <c r="AV321" s="14" t="s">
        <v>158</v>
      </c>
      <c r="AW321" s="14" t="s">
        <v>43</v>
      </c>
      <c r="AX321" s="14" t="s">
        <v>89</v>
      </c>
      <c r="AY321" s="164" t="s">
        <v>152</v>
      </c>
    </row>
    <row r="322" spans="1:65" s="12" customFormat="1" ht="22.9" customHeight="1" x14ac:dyDescent="0.2">
      <c r="B322" s="129"/>
      <c r="C322" s="250"/>
      <c r="D322" s="251" t="s">
        <v>81</v>
      </c>
      <c r="E322" s="252" t="s">
        <v>195</v>
      </c>
      <c r="F322" s="252" t="s">
        <v>458</v>
      </c>
      <c r="G322" s="250"/>
      <c r="H322" s="250"/>
      <c r="I322" s="132"/>
      <c r="J322" s="141">
        <f>BK322</f>
        <v>0</v>
      </c>
      <c r="L322" s="129"/>
      <c r="M322" s="134"/>
      <c r="N322" s="135"/>
      <c r="O322" s="135"/>
      <c r="P322" s="136">
        <f>SUM(P323:P587)</f>
        <v>0</v>
      </c>
      <c r="Q322" s="135"/>
      <c r="R322" s="136">
        <f>SUM(R323:R587)</f>
        <v>17.196400000000004</v>
      </c>
      <c r="S322" s="135"/>
      <c r="T322" s="137">
        <f>SUM(T323:T587)</f>
        <v>1.5526399999999998</v>
      </c>
      <c r="AR322" s="130" t="s">
        <v>89</v>
      </c>
      <c r="AT322" s="138" t="s">
        <v>81</v>
      </c>
      <c r="AU322" s="138" t="s">
        <v>89</v>
      </c>
      <c r="AY322" s="130" t="s">
        <v>152</v>
      </c>
      <c r="BK322" s="139">
        <f>SUM(BK323:BK587)</f>
        <v>0</v>
      </c>
    </row>
    <row r="323" spans="1:65" s="2" customFormat="1" ht="24.2" customHeight="1" x14ac:dyDescent="0.2">
      <c r="A323" s="32"/>
      <c r="B323" s="142"/>
      <c r="C323" s="232" t="s">
        <v>302</v>
      </c>
      <c r="D323" s="232" t="s">
        <v>154</v>
      </c>
      <c r="E323" s="233" t="s">
        <v>1389</v>
      </c>
      <c r="F323" s="234" t="s">
        <v>1390</v>
      </c>
      <c r="G323" s="235" t="s">
        <v>259</v>
      </c>
      <c r="H323" s="236">
        <v>1</v>
      </c>
      <c r="I323" s="143"/>
      <c r="J323" s="144">
        <f>ROUND(I323*H323,2)</f>
        <v>0</v>
      </c>
      <c r="K323" s="145"/>
      <c r="L323" s="33"/>
      <c r="M323" s="146" t="s">
        <v>3</v>
      </c>
      <c r="N323" s="147" t="s">
        <v>53</v>
      </c>
      <c r="O323" s="53"/>
      <c r="P323" s="148">
        <f>O323*H323</f>
        <v>0</v>
      </c>
      <c r="Q323" s="148">
        <v>0</v>
      </c>
      <c r="R323" s="148">
        <f>Q323*H323</f>
        <v>0</v>
      </c>
      <c r="S323" s="148">
        <v>0</v>
      </c>
      <c r="T323" s="14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0" t="s">
        <v>158</v>
      </c>
      <c r="AT323" s="150" t="s">
        <v>154</v>
      </c>
      <c r="AU323" s="150" t="s">
        <v>22</v>
      </c>
      <c r="AY323" s="16" t="s">
        <v>152</v>
      </c>
      <c r="BE323" s="151">
        <f>IF(N323="základní",J323,0)</f>
        <v>0</v>
      </c>
      <c r="BF323" s="151">
        <f>IF(N323="snížená",J323,0)</f>
        <v>0</v>
      </c>
      <c r="BG323" s="151">
        <f>IF(N323="zákl. přenesená",J323,0)</f>
        <v>0</v>
      </c>
      <c r="BH323" s="151">
        <f>IF(N323="sníž. přenesená",J323,0)</f>
        <v>0</v>
      </c>
      <c r="BI323" s="151">
        <f>IF(N323="nulová",J323,0)</f>
        <v>0</v>
      </c>
      <c r="BJ323" s="16" t="s">
        <v>89</v>
      </c>
      <c r="BK323" s="151">
        <f>ROUND(I323*H323,2)</f>
        <v>0</v>
      </c>
      <c r="BL323" s="16" t="s">
        <v>158</v>
      </c>
      <c r="BM323" s="150" t="s">
        <v>1391</v>
      </c>
    </row>
    <row r="324" spans="1:65" s="13" customFormat="1" x14ac:dyDescent="0.2">
      <c r="B324" s="157"/>
      <c r="C324" s="242"/>
      <c r="D324" s="240" t="s">
        <v>164</v>
      </c>
      <c r="E324" s="243" t="s">
        <v>3</v>
      </c>
      <c r="F324" s="244" t="s">
        <v>1392</v>
      </c>
      <c r="G324" s="242"/>
      <c r="H324" s="245">
        <v>1</v>
      </c>
      <c r="I324" s="159"/>
      <c r="L324" s="157"/>
      <c r="M324" s="160"/>
      <c r="N324" s="161"/>
      <c r="O324" s="161"/>
      <c r="P324" s="161"/>
      <c r="Q324" s="161"/>
      <c r="R324" s="161"/>
      <c r="S324" s="161"/>
      <c r="T324" s="162"/>
      <c r="AT324" s="158" t="s">
        <v>164</v>
      </c>
      <c r="AU324" s="158" t="s">
        <v>22</v>
      </c>
      <c r="AV324" s="13" t="s">
        <v>22</v>
      </c>
      <c r="AW324" s="13" t="s">
        <v>43</v>
      </c>
      <c r="AX324" s="13" t="s">
        <v>82</v>
      </c>
      <c r="AY324" s="158" t="s">
        <v>152</v>
      </c>
    </row>
    <row r="325" spans="1:65" s="14" customFormat="1" x14ac:dyDescent="0.2">
      <c r="B325" s="163"/>
      <c r="C325" s="246"/>
      <c r="D325" s="240" t="s">
        <v>164</v>
      </c>
      <c r="E325" s="247" t="s">
        <v>3</v>
      </c>
      <c r="F325" s="248" t="s">
        <v>166</v>
      </c>
      <c r="G325" s="246"/>
      <c r="H325" s="249">
        <v>1</v>
      </c>
      <c r="I325" s="165"/>
      <c r="L325" s="163"/>
      <c r="M325" s="166"/>
      <c r="N325" s="167"/>
      <c r="O325" s="167"/>
      <c r="P325" s="167"/>
      <c r="Q325" s="167"/>
      <c r="R325" s="167"/>
      <c r="S325" s="167"/>
      <c r="T325" s="168"/>
      <c r="AT325" s="164" t="s">
        <v>164</v>
      </c>
      <c r="AU325" s="164" t="s">
        <v>22</v>
      </c>
      <c r="AV325" s="14" t="s">
        <v>158</v>
      </c>
      <c r="AW325" s="14" t="s">
        <v>43</v>
      </c>
      <c r="AX325" s="14" t="s">
        <v>89</v>
      </c>
      <c r="AY325" s="164" t="s">
        <v>152</v>
      </c>
    </row>
    <row r="326" spans="1:65" s="2" customFormat="1" ht="44.25" customHeight="1" x14ac:dyDescent="0.2">
      <c r="A326" s="32"/>
      <c r="B326" s="142"/>
      <c r="C326" s="232" t="s">
        <v>308</v>
      </c>
      <c r="D326" s="232" t="s">
        <v>154</v>
      </c>
      <c r="E326" s="233" t="s">
        <v>1393</v>
      </c>
      <c r="F326" s="234" t="s">
        <v>1394</v>
      </c>
      <c r="G326" s="235" t="s">
        <v>259</v>
      </c>
      <c r="H326" s="236">
        <v>13</v>
      </c>
      <c r="I326" s="143"/>
      <c r="J326" s="144">
        <f>ROUND(I326*H326,2)</f>
        <v>0</v>
      </c>
      <c r="K326" s="145"/>
      <c r="L326" s="33"/>
      <c r="M326" s="146" t="s">
        <v>3</v>
      </c>
      <c r="N326" s="147" t="s">
        <v>53</v>
      </c>
      <c r="O326" s="53"/>
      <c r="P326" s="148">
        <f>O326*H326</f>
        <v>0</v>
      </c>
      <c r="Q326" s="148">
        <v>1.67E-3</v>
      </c>
      <c r="R326" s="148">
        <f>Q326*H326</f>
        <v>2.171E-2</v>
      </c>
      <c r="S326" s="148">
        <v>0</v>
      </c>
      <c r="T326" s="14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0" t="s">
        <v>158</v>
      </c>
      <c r="AT326" s="150" t="s">
        <v>154</v>
      </c>
      <c r="AU326" s="150" t="s">
        <v>22</v>
      </c>
      <c r="AY326" s="16" t="s">
        <v>152</v>
      </c>
      <c r="BE326" s="151">
        <f>IF(N326="základní",J326,0)</f>
        <v>0</v>
      </c>
      <c r="BF326" s="151">
        <f>IF(N326="snížená",J326,0)</f>
        <v>0</v>
      </c>
      <c r="BG326" s="151">
        <f>IF(N326="zákl. přenesená",J326,0)</f>
        <v>0</v>
      </c>
      <c r="BH326" s="151">
        <f>IF(N326="sníž. přenesená",J326,0)</f>
        <v>0</v>
      </c>
      <c r="BI326" s="151">
        <f>IF(N326="nulová",J326,0)</f>
        <v>0</v>
      </c>
      <c r="BJ326" s="16" t="s">
        <v>89</v>
      </c>
      <c r="BK326" s="151">
        <f>ROUND(I326*H326,2)</f>
        <v>0</v>
      </c>
      <c r="BL326" s="16" t="s">
        <v>158</v>
      </c>
      <c r="BM326" s="150" t="s">
        <v>1395</v>
      </c>
    </row>
    <row r="327" spans="1:65" s="2" customFormat="1" x14ac:dyDescent="0.2">
      <c r="A327" s="32"/>
      <c r="B327" s="33"/>
      <c r="C327" s="237"/>
      <c r="D327" s="238" t="s">
        <v>160</v>
      </c>
      <c r="E327" s="237"/>
      <c r="F327" s="239" t="s">
        <v>1396</v>
      </c>
      <c r="G327" s="237"/>
      <c r="H327" s="237"/>
      <c r="I327" s="154"/>
      <c r="J327" s="32"/>
      <c r="K327" s="32"/>
      <c r="L327" s="33"/>
      <c r="M327" s="155"/>
      <c r="N327" s="156"/>
      <c r="O327" s="53"/>
      <c r="P327" s="53"/>
      <c r="Q327" s="53"/>
      <c r="R327" s="53"/>
      <c r="S327" s="53"/>
      <c r="T327" s="54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6" t="s">
        <v>160</v>
      </c>
      <c r="AU327" s="16" t="s">
        <v>22</v>
      </c>
    </row>
    <row r="328" spans="1:65" s="2" customFormat="1" ht="19.5" x14ac:dyDescent="0.2">
      <c r="A328" s="32"/>
      <c r="B328" s="33"/>
      <c r="C328" s="237"/>
      <c r="D328" s="240" t="s">
        <v>162</v>
      </c>
      <c r="E328" s="237"/>
      <c r="F328" s="241" t="s">
        <v>1397</v>
      </c>
      <c r="G328" s="237"/>
      <c r="H328" s="237"/>
      <c r="I328" s="154"/>
      <c r="J328" s="32"/>
      <c r="K328" s="32"/>
      <c r="L328" s="33"/>
      <c r="M328" s="155"/>
      <c r="N328" s="156"/>
      <c r="O328" s="53"/>
      <c r="P328" s="53"/>
      <c r="Q328" s="53"/>
      <c r="R328" s="53"/>
      <c r="S328" s="53"/>
      <c r="T328" s="54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T328" s="16" t="s">
        <v>162</v>
      </c>
      <c r="AU328" s="16" t="s">
        <v>22</v>
      </c>
    </row>
    <row r="329" spans="1:65" s="13" customFormat="1" x14ac:dyDescent="0.2">
      <c r="B329" s="157"/>
      <c r="C329" s="242"/>
      <c r="D329" s="240" t="s">
        <v>164</v>
      </c>
      <c r="E329" s="243" t="s">
        <v>3</v>
      </c>
      <c r="F329" s="244" t="s">
        <v>1398</v>
      </c>
      <c r="G329" s="242"/>
      <c r="H329" s="245">
        <v>5</v>
      </c>
      <c r="I329" s="159"/>
      <c r="L329" s="157"/>
      <c r="M329" s="160"/>
      <c r="N329" s="161"/>
      <c r="O329" s="161"/>
      <c r="P329" s="161"/>
      <c r="Q329" s="161"/>
      <c r="R329" s="161"/>
      <c r="S329" s="161"/>
      <c r="T329" s="162"/>
      <c r="AT329" s="158" t="s">
        <v>164</v>
      </c>
      <c r="AU329" s="158" t="s">
        <v>22</v>
      </c>
      <c r="AV329" s="13" t="s">
        <v>22</v>
      </c>
      <c r="AW329" s="13" t="s">
        <v>43</v>
      </c>
      <c r="AX329" s="13" t="s">
        <v>82</v>
      </c>
      <c r="AY329" s="158" t="s">
        <v>152</v>
      </c>
    </row>
    <row r="330" spans="1:65" s="13" customFormat="1" x14ac:dyDescent="0.2">
      <c r="B330" s="157"/>
      <c r="C330" s="242"/>
      <c r="D330" s="240" t="s">
        <v>164</v>
      </c>
      <c r="E330" s="243" t="s">
        <v>3</v>
      </c>
      <c r="F330" s="244" t="s">
        <v>1399</v>
      </c>
      <c r="G330" s="242"/>
      <c r="H330" s="245">
        <v>8</v>
      </c>
      <c r="I330" s="159"/>
      <c r="L330" s="157"/>
      <c r="M330" s="160"/>
      <c r="N330" s="161"/>
      <c r="O330" s="161"/>
      <c r="P330" s="161"/>
      <c r="Q330" s="161"/>
      <c r="R330" s="161"/>
      <c r="S330" s="161"/>
      <c r="T330" s="162"/>
      <c r="AT330" s="158" t="s">
        <v>164</v>
      </c>
      <c r="AU330" s="158" t="s">
        <v>22</v>
      </c>
      <c r="AV330" s="13" t="s">
        <v>22</v>
      </c>
      <c r="AW330" s="13" t="s">
        <v>43</v>
      </c>
      <c r="AX330" s="13" t="s">
        <v>82</v>
      </c>
      <c r="AY330" s="158" t="s">
        <v>152</v>
      </c>
    </row>
    <row r="331" spans="1:65" s="14" customFormat="1" x14ac:dyDescent="0.2">
      <c r="B331" s="163"/>
      <c r="C331" s="246"/>
      <c r="D331" s="240" t="s">
        <v>164</v>
      </c>
      <c r="E331" s="247" t="s">
        <v>3</v>
      </c>
      <c r="F331" s="248" t="s">
        <v>166</v>
      </c>
      <c r="G331" s="246"/>
      <c r="H331" s="249">
        <v>13</v>
      </c>
      <c r="I331" s="165"/>
      <c r="L331" s="163"/>
      <c r="M331" s="166"/>
      <c r="N331" s="167"/>
      <c r="O331" s="167"/>
      <c r="P331" s="167"/>
      <c r="Q331" s="167"/>
      <c r="R331" s="167"/>
      <c r="S331" s="167"/>
      <c r="T331" s="168"/>
      <c r="AT331" s="164" t="s">
        <v>164</v>
      </c>
      <c r="AU331" s="164" t="s">
        <v>22</v>
      </c>
      <c r="AV331" s="14" t="s">
        <v>158</v>
      </c>
      <c r="AW331" s="14" t="s">
        <v>43</v>
      </c>
      <c r="AX331" s="14" t="s">
        <v>89</v>
      </c>
      <c r="AY331" s="164" t="s">
        <v>152</v>
      </c>
    </row>
    <row r="332" spans="1:65" s="2" customFormat="1" ht="24.2" customHeight="1" x14ac:dyDescent="0.2">
      <c r="A332" s="32"/>
      <c r="B332" s="142"/>
      <c r="C332" s="254" t="s">
        <v>314</v>
      </c>
      <c r="D332" s="254" t="s">
        <v>389</v>
      </c>
      <c r="E332" s="255" t="s">
        <v>1400</v>
      </c>
      <c r="F332" s="256" t="s">
        <v>1401</v>
      </c>
      <c r="G332" s="257" t="s">
        <v>259</v>
      </c>
      <c r="H332" s="258">
        <v>3</v>
      </c>
      <c r="I332" s="172"/>
      <c r="J332" s="173">
        <f>ROUND(I332*H332,2)</f>
        <v>0</v>
      </c>
      <c r="K332" s="174"/>
      <c r="L332" s="175"/>
      <c r="M332" s="176" t="s">
        <v>3</v>
      </c>
      <c r="N332" s="177" t="s">
        <v>53</v>
      </c>
      <c r="O332" s="53"/>
      <c r="P332" s="148">
        <f>O332*H332</f>
        <v>0</v>
      </c>
      <c r="Q332" s="148">
        <v>1.8700000000000001E-2</v>
      </c>
      <c r="R332" s="148">
        <f>Q332*H332</f>
        <v>5.6100000000000004E-2</v>
      </c>
      <c r="S332" s="148">
        <v>0</v>
      </c>
      <c r="T332" s="14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0" t="s">
        <v>195</v>
      </c>
      <c r="AT332" s="150" t="s">
        <v>389</v>
      </c>
      <c r="AU332" s="150" t="s">
        <v>22</v>
      </c>
      <c r="AY332" s="16" t="s">
        <v>152</v>
      </c>
      <c r="BE332" s="151">
        <f>IF(N332="základní",J332,0)</f>
        <v>0</v>
      </c>
      <c r="BF332" s="151">
        <f>IF(N332="snížená",J332,0)</f>
        <v>0</v>
      </c>
      <c r="BG332" s="151">
        <f>IF(N332="zákl. přenesená",J332,0)</f>
        <v>0</v>
      </c>
      <c r="BH332" s="151">
        <f>IF(N332="sníž. přenesená",J332,0)</f>
        <v>0</v>
      </c>
      <c r="BI332" s="151">
        <f>IF(N332="nulová",J332,0)</f>
        <v>0</v>
      </c>
      <c r="BJ332" s="16" t="s">
        <v>89</v>
      </c>
      <c r="BK332" s="151">
        <f>ROUND(I332*H332,2)</f>
        <v>0</v>
      </c>
      <c r="BL332" s="16" t="s">
        <v>158</v>
      </c>
      <c r="BM332" s="150" t="s">
        <v>1402</v>
      </c>
    </row>
    <row r="333" spans="1:65" s="13" customFormat="1" x14ac:dyDescent="0.2">
      <c r="B333" s="157"/>
      <c r="C333" s="242"/>
      <c r="D333" s="240" t="s">
        <v>164</v>
      </c>
      <c r="E333" s="243" t="s">
        <v>3</v>
      </c>
      <c r="F333" s="244" t="s">
        <v>1403</v>
      </c>
      <c r="G333" s="242"/>
      <c r="H333" s="245">
        <v>1</v>
      </c>
      <c r="I333" s="159"/>
      <c r="L333" s="157"/>
      <c r="M333" s="160"/>
      <c r="N333" s="161"/>
      <c r="O333" s="161"/>
      <c r="P333" s="161"/>
      <c r="Q333" s="161"/>
      <c r="R333" s="161"/>
      <c r="S333" s="161"/>
      <c r="T333" s="162"/>
      <c r="AT333" s="158" t="s">
        <v>164</v>
      </c>
      <c r="AU333" s="158" t="s">
        <v>22</v>
      </c>
      <c r="AV333" s="13" t="s">
        <v>22</v>
      </c>
      <c r="AW333" s="13" t="s">
        <v>43</v>
      </c>
      <c r="AX333" s="13" t="s">
        <v>82</v>
      </c>
      <c r="AY333" s="158" t="s">
        <v>152</v>
      </c>
    </row>
    <row r="334" spans="1:65" s="13" customFormat="1" x14ac:dyDescent="0.2">
      <c r="B334" s="157"/>
      <c r="C334" s="242"/>
      <c r="D334" s="240" t="s">
        <v>164</v>
      </c>
      <c r="E334" s="243" t="s">
        <v>3</v>
      </c>
      <c r="F334" s="244" t="s">
        <v>1404</v>
      </c>
      <c r="G334" s="242"/>
      <c r="H334" s="245">
        <v>1</v>
      </c>
      <c r="I334" s="159"/>
      <c r="L334" s="157"/>
      <c r="M334" s="160"/>
      <c r="N334" s="161"/>
      <c r="O334" s="161"/>
      <c r="P334" s="161"/>
      <c r="Q334" s="161"/>
      <c r="R334" s="161"/>
      <c r="S334" s="161"/>
      <c r="T334" s="162"/>
      <c r="AT334" s="158" t="s">
        <v>164</v>
      </c>
      <c r="AU334" s="158" t="s">
        <v>22</v>
      </c>
      <c r="AV334" s="13" t="s">
        <v>22</v>
      </c>
      <c r="AW334" s="13" t="s">
        <v>43</v>
      </c>
      <c r="AX334" s="13" t="s">
        <v>82</v>
      </c>
      <c r="AY334" s="158" t="s">
        <v>152</v>
      </c>
    </row>
    <row r="335" spans="1:65" s="13" customFormat="1" x14ac:dyDescent="0.2">
      <c r="B335" s="157"/>
      <c r="C335" s="242"/>
      <c r="D335" s="240" t="s">
        <v>164</v>
      </c>
      <c r="E335" s="243" t="s">
        <v>3</v>
      </c>
      <c r="F335" s="244" t="s">
        <v>1405</v>
      </c>
      <c r="G335" s="242"/>
      <c r="H335" s="245">
        <v>1</v>
      </c>
      <c r="I335" s="159"/>
      <c r="L335" s="157"/>
      <c r="M335" s="160"/>
      <c r="N335" s="161"/>
      <c r="O335" s="161"/>
      <c r="P335" s="161"/>
      <c r="Q335" s="161"/>
      <c r="R335" s="161"/>
      <c r="S335" s="161"/>
      <c r="T335" s="162"/>
      <c r="AT335" s="158" t="s">
        <v>164</v>
      </c>
      <c r="AU335" s="158" t="s">
        <v>22</v>
      </c>
      <c r="AV335" s="13" t="s">
        <v>22</v>
      </c>
      <c r="AW335" s="13" t="s">
        <v>43</v>
      </c>
      <c r="AX335" s="13" t="s">
        <v>82</v>
      </c>
      <c r="AY335" s="158" t="s">
        <v>152</v>
      </c>
    </row>
    <row r="336" spans="1:65" s="14" customFormat="1" x14ac:dyDescent="0.2">
      <c r="B336" s="163"/>
      <c r="C336" s="246"/>
      <c r="D336" s="240" t="s">
        <v>164</v>
      </c>
      <c r="E336" s="247" t="s">
        <v>3</v>
      </c>
      <c r="F336" s="248" t="s">
        <v>166</v>
      </c>
      <c r="G336" s="246"/>
      <c r="H336" s="249">
        <v>3</v>
      </c>
      <c r="I336" s="165"/>
      <c r="L336" s="163"/>
      <c r="M336" s="166"/>
      <c r="N336" s="167"/>
      <c r="O336" s="167"/>
      <c r="P336" s="167"/>
      <c r="Q336" s="167"/>
      <c r="R336" s="167"/>
      <c r="S336" s="167"/>
      <c r="T336" s="168"/>
      <c r="AT336" s="164" t="s">
        <v>164</v>
      </c>
      <c r="AU336" s="164" t="s">
        <v>22</v>
      </c>
      <c r="AV336" s="14" t="s">
        <v>158</v>
      </c>
      <c r="AW336" s="14" t="s">
        <v>43</v>
      </c>
      <c r="AX336" s="14" t="s">
        <v>89</v>
      </c>
      <c r="AY336" s="164" t="s">
        <v>152</v>
      </c>
    </row>
    <row r="337" spans="1:65" s="2" customFormat="1" ht="24.2" customHeight="1" x14ac:dyDescent="0.2">
      <c r="A337" s="32"/>
      <c r="B337" s="142"/>
      <c r="C337" s="254" t="s">
        <v>317</v>
      </c>
      <c r="D337" s="254" t="s">
        <v>389</v>
      </c>
      <c r="E337" s="255" t="s">
        <v>1406</v>
      </c>
      <c r="F337" s="256" t="s">
        <v>1407</v>
      </c>
      <c r="G337" s="257" t="s">
        <v>259</v>
      </c>
      <c r="H337" s="258">
        <v>1</v>
      </c>
      <c r="I337" s="172"/>
      <c r="J337" s="173">
        <f>ROUND(I337*H337,2)</f>
        <v>0</v>
      </c>
      <c r="K337" s="174"/>
      <c r="L337" s="175"/>
      <c r="M337" s="176" t="s">
        <v>3</v>
      </c>
      <c r="N337" s="177" t="s">
        <v>53</v>
      </c>
      <c r="O337" s="53"/>
      <c r="P337" s="148">
        <f>O337*H337</f>
        <v>0</v>
      </c>
      <c r="Q337" s="148">
        <v>1.4200000000000001E-2</v>
      </c>
      <c r="R337" s="148">
        <f>Q337*H337</f>
        <v>1.4200000000000001E-2</v>
      </c>
      <c r="S337" s="148">
        <v>0</v>
      </c>
      <c r="T337" s="14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0" t="s">
        <v>195</v>
      </c>
      <c r="AT337" s="150" t="s">
        <v>389</v>
      </c>
      <c r="AU337" s="150" t="s">
        <v>22</v>
      </c>
      <c r="AY337" s="16" t="s">
        <v>152</v>
      </c>
      <c r="BE337" s="151">
        <f>IF(N337="základní",J337,0)</f>
        <v>0</v>
      </c>
      <c r="BF337" s="151">
        <f>IF(N337="snížená",J337,0)</f>
        <v>0</v>
      </c>
      <c r="BG337" s="151">
        <f>IF(N337="zákl. přenesená",J337,0)</f>
        <v>0</v>
      </c>
      <c r="BH337" s="151">
        <f>IF(N337="sníž. přenesená",J337,0)</f>
        <v>0</v>
      </c>
      <c r="BI337" s="151">
        <f>IF(N337="nulová",J337,0)</f>
        <v>0</v>
      </c>
      <c r="BJ337" s="16" t="s">
        <v>89</v>
      </c>
      <c r="BK337" s="151">
        <f>ROUND(I337*H337,2)</f>
        <v>0</v>
      </c>
      <c r="BL337" s="16" t="s">
        <v>158</v>
      </c>
      <c r="BM337" s="150" t="s">
        <v>1408</v>
      </c>
    </row>
    <row r="338" spans="1:65" s="13" customFormat="1" x14ac:dyDescent="0.2">
      <c r="B338" s="157"/>
      <c r="C338" s="242"/>
      <c r="D338" s="240" t="s">
        <v>164</v>
      </c>
      <c r="E338" s="243" t="s">
        <v>3</v>
      </c>
      <c r="F338" s="244" t="s">
        <v>1409</v>
      </c>
      <c r="G338" s="242"/>
      <c r="H338" s="245">
        <v>1</v>
      </c>
      <c r="I338" s="159"/>
      <c r="L338" s="157"/>
      <c r="M338" s="160"/>
      <c r="N338" s="161"/>
      <c r="O338" s="161"/>
      <c r="P338" s="161"/>
      <c r="Q338" s="161"/>
      <c r="R338" s="161"/>
      <c r="S338" s="161"/>
      <c r="T338" s="162"/>
      <c r="AT338" s="158" t="s">
        <v>164</v>
      </c>
      <c r="AU338" s="158" t="s">
        <v>22</v>
      </c>
      <c r="AV338" s="13" t="s">
        <v>22</v>
      </c>
      <c r="AW338" s="13" t="s">
        <v>43</v>
      </c>
      <c r="AX338" s="13" t="s">
        <v>82</v>
      </c>
      <c r="AY338" s="158" t="s">
        <v>152</v>
      </c>
    </row>
    <row r="339" spans="1:65" s="14" customFormat="1" x14ac:dyDescent="0.2">
      <c r="B339" s="163"/>
      <c r="C339" s="246"/>
      <c r="D339" s="240" t="s">
        <v>164</v>
      </c>
      <c r="E339" s="247" t="s">
        <v>3</v>
      </c>
      <c r="F339" s="248" t="s">
        <v>166</v>
      </c>
      <c r="G339" s="246"/>
      <c r="H339" s="249">
        <v>1</v>
      </c>
      <c r="I339" s="165"/>
      <c r="L339" s="163"/>
      <c r="M339" s="166"/>
      <c r="N339" s="167"/>
      <c r="O339" s="167"/>
      <c r="P339" s="167"/>
      <c r="Q339" s="167"/>
      <c r="R339" s="167"/>
      <c r="S339" s="167"/>
      <c r="T339" s="168"/>
      <c r="AT339" s="164" t="s">
        <v>164</v>
      </c>
      <c r="AU339" s="164" t="s">
        <v>22</v>
      </c>
      <c r="AV339" s="14" t="s">
        <v>158</v>
      </c>
      <c r="AW339" s="14" t="s">
        <v>43</v>
      </c>
      <c r="AX339" s="14" t="s">
        <v>89</v>
      </c>
      <c r="AY339" s="164" t="s">
        <v>152</v>
      </c>
    </row>
    <row r="340" spans="1:65" s="2" customFormat="1" ht="24.2" customHeight="1" x14ac:dyDescent="0.2">
      <c r="A340" s="32"/>
      <c r="B340" s="142"/>
      <c r="C340" s="254" t="s">
        <v>323</v>
      </c>
      <c r="D340" s="254" t="s">
        <v>389</v>
      </c>
      <c r="E340" s="255" t="s">
        <v>1410</v>
      </c>
      <c r="F340" s="256" t="s">
        <v>1411</v>
      </c>
      <c r="G340" s="257" t="s">
        <v>259</v>
      </c>
      <c r="H340" s="258">
        <v>1</v>
      </c>
      <c r="I340" s="172"/>
      <c r="J340" s="173">
        <f>ROUND(I340*H340,2)</f>
        <v>0</v>
      </c>
      <c r="K340" s="174"/>
      <c r="L340" s="175"/>
      <c r="M340" s="176" t="s">
        <v>3</v>
      </c>
      <c r="N340" s="177" t="s">
        <v>53</v>
      </c>
      <c r="O340" s="53"/>
      <c r="P340" s="148">
        <f>O340*H340</f>
        <v>0</v>
      </c>
      <c r="Q340" s="148">
        <v>1.78E-2</v>
      </c>
      <c r="R340" s="148">
        <f>Q340*H340</f>
        <v>1.78E-2</v>
      </c>
      <c r="S340" s="148">
        <v>0</v>
      </c>
      <c r="T340" s="14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0" t="s">
        <v>195</v>
      </c>
      <c r="AT340" s="150" t="s">
        <v>389</v>
      </c>
      <c r="AU340" s="150" t="s">
        <v>22</v>
      </c>
      <c r="AY340" s="16" t="s">
        <v>152</v>
      </c>
      <c r="BE340" s="151">
        <f>IF(N340="základní",J340,0)</f>
        <v>0</v>
      </c>
      <c r="BF340" s="151">
        <f>IF(N340="snížená",J340,0)</f>
        <v>0</v>
      </c>
      <c r="BG340" s="151">
        <f>IF(N340="zákl. přenesená",J340,0)</f>
        <v>0</v>
      </c>
      <c r="BH340" s="151">
        <f>IF(N340="sníž. přenesená",J340,0)</f>
        <v>0</v>
      </c>
      <c r="BI340" s="151">
        <f>IF(N340="nulová",J340,0)</f>
        <v>0</v>
      </c>
      <c r="BJ340" s="16" t="s">
        <v>89</v>
      </c>
      <c r="BK340" s="151">
        <f>ROUND(I340*H340,2)</f>
        <v>0</v>
      </c>
      <c r="BL340" s="16" t="s">
        <v>158</v>
      </c>
      <c r="BM340" s="150" t="s">
        <v>1412</v>
      </c>
    </row>
    <row r="341" spans="1:65" s="13" customFormat="1" x14ac:dyDescent="0.2">
      <c r="B341" s="157"/>
      <c r="C341" s="242"/>
      <c r="D341" s="240" t="s">
        <v>164</v>
      </c>
      <c r="E341" s="243" t="s">
        <v>3</v>
      </c>
      <c r="F341" s="244" t="s">
        <v>1409</v>
      </c>
      <c r="G341" s="242"/>
      <c r="H341" s="245">
        <v>1</v>
      </c>
      <c r="I341" s="159"/>
      <c r="L341" s="157"/>
      <c r="M341" s="160"/>
      <c r="N341" s="161"/>
      <c r="O341" s="161"/>
      <c r="P341" s="161"/>
      <c r="Q341" s="161"/>
      <c r="R341" s="161"/>
      <c r="S341" s="161"/>
      <c r="T341" s="162"/>
      <c r="AT341" s="158" t="s">
        <v>164</v>
      </c>
      <c r="AU341" s="158" t="s">
        <v>22</v>
      </c>
      <c r="AV341" s="13" t="s">
        <v>22</v>
      </c>
      <c r="AW341" s="13" t="s">
        <v>43</v>
      </c>
      <c r="AX341" s="13" t="s">
        <v>82</v>
      </c>
      <c r="AY341" s="158" t="s">
        <v>152</v>
      </c>
    </row>
    <row r="342" spans="1:65" s="14" customFormat="1" x14ac:dyDescent="0.2">
      <c r="B342" s="163"/>
      <c r="C342" s="246"/>
      <c r="D342" s="240" t="s">
        <v>164</v>
      </c>
      <c r="E342" s="247" t="s">
        <v>3</v>
      </c>
      <c r="F342" s="248" t="s">
        <v>166</v>
      </c>
      <c r="G342" s="246"/>
      <c r="H342" s="249">
        <v>1</v>
      </c>
      <c r="I342" s="165"/>
      <c r="L342" s="163"/>
      <c r="M342" s="166"/>
      <c r="N342" s="167"/>
      <c r="O342" s="167"/>
      <c r="P342" s="167"/>
      <c r="Q342" s="167"/>
      <c r="R342" s="167"/>
      <c r="S342" s="167"/>
      <c r="T342" s="168"/>
      <c r="AT342" s="164" t="s">
        <v>164</v>
      </c>
      <c r="AU342" s="164" t="s">
        <v>22</v>
      </c>
      <c r="AV342" s="14" t="s">
        <v>158</v>
      </c>
      <c r="AW342" s="14" t="s">
        <v>43</v>
      </c>
      <c r="AX342" s="14" t="s">
        <v>89</v>
      </c>
      <c r="AY342" s="164" t="s">
        <v>152</v>
      </c>
    </row>
    <row r="343" spans="1:65" s="2" customFormat="1" ht="44.25" customHeight="1" x14ac:dyDescent="0.2">
      <c r="A343" s="32"/>
      <c r="B343" s="142"/>
      <c r="C343" s="232" t="s">
        <v>329</v>
      </c>
      <c r="D343" s="232" t="s">
        <v>154</v>
      </c>
      <c r="E343" s="233" t="s">
        <v>1413</v>
      </c>
      <c r="F343" s="234" t="s">
        <v>1414</v>
      </c>
      <c r="G343" s="235" t="s">
        <v>230</v>
      </c>
      <c r="H343" s="236">
        <v>13</v>
      </c>
      <c r="I343" s="143"/>
      <c r="J343" s="144">
        <f>ROUND(I343*H343,2)</f>
        <v>0</v>
      </c>
      <c r="K343" s="145"/>
      <c r="L343" s="33"/>
      <c r="M343" s="146" t="s">
        <v>3</v>
      </c>
      <c r="N343" s="147" t="s">
        <v>53</v>
      </c>
      <c r="O343" s="53"/>
      <c r="P343" s="148">
        <f>O343*H343</f>
        <v>0</v>
      </c>
      <c r="Q343" s="148">
        <v>4.2199999999999998E-3</v>
      </c>
      <c r="R343" s="148">
        <f>Q343*H343</f>
        <v>5.4859999999999999E-2</v>
      </c>
      <c r="S343" s="148">
        <v>0</v>
      </c>
      <c r="T343" s="14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50" t="s">
        <v>158</v>
      </c>
      <c r="AT343" s="150" t="s">
        <v>154</v>
      </c>
      <c r="AU343" s="150" t="s">
        <v>22</v>
      </c>
      <c r="AY343" s="16" t="s">
        <v>152</v>
      </c>
      <c r="BE343" s="151">
        <f>IF(N343="základní",J343,0)</f>
        <v>0</v>
      </c>
      <c r="BF343" s="151">
        <f>IF(N343="snížená",J343,0)</f>
        <v>0</v>
      </c>
      <c r="BG343" s="151">
        <f>IF(N343="zákl. přenesená",J343,0)</f>
        <v>0</v>
      </c>
      <c r="BH343" s="151">
        <f>IF(N343="sníž. přenesená",J343,0)</f>
        <v>0</v>
      </c>
      <c r="BI343" s="151">
        <f>IF(N343="nulová",J343,0)</f>
        <v>0</v>
      </c>
      <c r="BJ343" s="16" t="s">
        <v>89</v>
      </c>
      <c r="BK343" s="151">
        <f>ROUND(I343*H343,2)</f>
        <v>0</v>
      </c>
      <c r="BL343" s="16" t="s">
        <v>158</v>
      </c>
      <c r="BM343" s="150" t="s">
        <v>1415</v>
      </c>
    </row>
    <row r="344" spans="1:65" s="2" customFormat="1" x14ac:dyDescent="0.2">
      <c r="A344" s="32"/>
      <c r="B344" s="33"/>
      <c r="C344" s="237"/>
      <c r="D344" s="238" t="s">
        <v>160</v>
      </c>
      <c r="E344" s="237"/>
      <c r="F344" s="239" t="s">
        <v>1416</v>
      </c>
      <c r="G344" s="237"/>
      <c r="H344" s="237"/>
      <c r="I344" s="154"/>
      <c r="J344" s="32"/>
      <c r="K344" s="32"/>
      <c r="L344" s="33"/>
      <c r="M344" s="155"/>
      <c r="N344" s="156"/>
      <c r="O344" s="53"/>
      <c r="P344" s="53"/>
      <c r="Q344" s="53"/>
      <c r="R344" s="53"/>
      <c r="S344" s="53"/>
      <c r="T344" s="54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T344" s="16" t="s">
        <v>160</v>
      </c>
      <c r="AU344" s="16" t="s">
        <v>22</v>
      </c>
    </row>
    <row r="345" spans="1:65" s="13" customFormat="1" x14ac:dyDescent="0.2">
      <c r="B345" s="157"/>
      <c r="C345" s="242"/>
      <c r="D345" s="240" t="s">
        <v>164</v>
      </c>
      <c r="E345" s="243" t="s">
        <v>3</v>
      </c>
      <c r="F345" s="244" t="s">
        <v>1348</v>
      </c>
      <c r="G345" s="242"/>
      <c r="H345" s="245">
        <v>12</v>
      </c>
      <c r="I345" s="159"/>
      <c r="L345" s="157"/>
      <c r="M345" s="160"/>
      <c r="N345" s="161"/>
      <c r="O345" s="161"/>
      <c r="P345" s="161"/>
      <c r="Q345" s="161"/>
      <c r="R345" s="161"/>
      <c r="S345" s="161"/>
      <c r="T345" s="162"/>
      <c r="AT345" s="158" t="s">
        <v>164</v>
      </c>
      <c r="AU345" s="158" t="s">
        <v>22</v>
      </c>
      <c r="AV345" s="13" t="s">
        <v>22</v>
      </c>
      <c r="AW345" s="13" t="s">
        <v>43</v>
      </c>
      <c r="AX345" s="13" t="s">
        <v>82</v>
      </c>
      <c r="AY345" s="158" t="s">
        <v>152</v>
      </c>
    </row>
    <row r="346" spans="1:65" s="13" customFormat="1" x14ac:dyDescent="0.2">
      <c r="B346" s="157"/>
      <c r="C346" s="242"/>
      <c r="D346" s="240" t="s">
        <v>164</v>
      </c>
      <c r="E346" s="243" t="s">
        <v>3</v>
      </c>
      <c r="F346" s="244" t="s">
        <v>1349</v>
      </c>
      <c r="G346" s="242"/>
      <c r="H346" s="245">
        <v>1</v>
      </c>
      <c r="I346" s="159"/>
      <c r="L346" s="157"/>
      <c r="M346" s="160"/>
      <c r="N346" s="161"/>
      <c r="O346" s="161"/>
      <c r="P346" s="161"/>
      <c r="Q346" s="161"/>
      <c r="R346" s="161"/>
      <c r="S346" s="161"/>
      <c r="T346" s="162"/>
      <c r="AT346" s="158" t="s">
        <v>164</v>
      </c>
      <c r="AU346" s="158" t="s">
        <v>22</v>
      </c>
      <c r="AV346" s="13" t="s">
        <v>22</v>
      </c>
      <c r="AW346" s="13" t="s">
        <v>43</v>
      </c>
      <c r="AX346" s="13" t="s">
        <v>82</v>
      </c>
      <c r="AY346" s="158" t="s">
        <v>152</v>
      </c>
    </row>
    <row r="347" spans="1:65" s="14" customFormat="1" x14ac:dyDescent="0.2">
      <c r="B347" s="163"/>
      <c r="C347" s="246"/>
      <c r="D347" s="240" t="s">
        <v>164</v>
      </c>
      <c r="E347" s="247" t="s">
        <v>3</v>
      </c>
      <c r="F347" s="248" t="s">
        <v>166</v>
      </c>
      <c r="G347" s="246"/>
      <c r="H347" s="249">
        <v>13</v>
      </c>
      <c r="I347" s="165"/>
      <c r="L347" s="163"/>
      <c r="M347" s="166"/>
      <c r="N347" s="167"/>
      <c r="O347" s="167"/>
      <c r="P347" s="167"/>
      <c r="Q347" s="167"/>
      <c r="R347" s="167"/>
      <c r="S347" s="167"/>
      <c r="T347" s="168"/>
      <c r="AT347" s="164" t="s">
        <v>164</v>
      </c>
      <c r="AU347" s="164" t="s">
        <v>22</v>
      </c>
      <c r="AV347" s="14" t="s">
        <v>158</v>
      </c>
      <c r="AW347" s="14" t="s">
        <v>43</v>
      </c>
      <c r="AX347" s="14" t="s">
        <v>89</v>
      </c>
      <c r="AY347" s="164" t="s">
        <v>152</v>
      </c>
    </row>
    <row r="348" spans="1:65" s="2" customFormat="1" ht="37.9" customHeight="1" x14ac:dyDescent="0.2">
      <c r="A348" s="32"/>
      <c r="B348" s="142"/>
      <c r="C348" s="232" t="s">
        <v>335</v>
      </c>
      <c r="D348" s="232" t="s">
        <v>154</v>
      </c>
      <c r="E348" s="233" t="s">
        <v>1417</v>
      </c>
      <c r="F348" s="234" t="s">
        <v>1418</v>
      </c>
      <c r="G348" s="235" t="s">
        <v>259</v>
      </c>
      <c r="H348" s="236">
        <v>4</v>
      </c>
      <c r="I348" s="143"/>
      <c r="J348" s="144">
        <f>ROUND(I348*H348,2)</f>
        <v>0</v>
      </c>
      <c r="K348" s="145"/>
      <c r="L348" s="33"/>
      <c r="M348" s="146" t="s">
        <v>3</v>
      </c>
      <c r="N348" s="147" t="s">
        <v>53</v>
      </c>
      <c r="O348" s="53"/>
      <c r="P348" s="148">
        <f>O348*H348</f>
        <v>0</v>
      </c>
      <c r="Q348" s="148">
        <v>0</v>
      </c>
      <c r="R348" s="148">
        <f>Q348*H348</f>
        <v>0</v>
      </c>
      <c r="S348" s="148">
        <v>0</v>
      </c>
      <c r="T348" s="149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50" t="s">
        <v>158</v>
      </c>
      <c r="AT348" s="150" t="s">
        <v>154</v>
      </c>
      <c r="AU348" s="150" t="s">
        <v>22</v>
      </c>
      <c r="AY348" s="16" t="s">
        <v>152</v>
      </c>
      <c r="BE348" s="151">
        <f>IF(N348="základní",J348,0)</f>
        <v>0</v>
      </c>
      <c r="BF348" s="151">
        <f>IF(N348="snížená",J348,0)</f>
        <v>0</v>
      </c>
      <c r="BG348" s="151">
        <f>IF(N348="zákl. přenesená",J348,0)</f>
        <v>0</v>
      </c>
      <c r="BH348" s="151">
        <f>IF(N348="sníž. přenesená",J348,0)</f>
        <v>0</v>
      </c>
      <c r="BI348" s="151">
        <f>IF(N348="nulová",J348,0)</f>
        <v>0</v>
      </c>
      <c r="BJ348" s="16" t="s">
        <v>89</v>
      </c>
      <c r="BK348" s="151">
        <f>ROUND(I348*H348,2)</f>
        <v>0</v>
      </c>
      <c r="BL348" s="16" t="s">
        <v>158</v>
      </c>
      <c r="BM348" s="150" t="s">
        <v>1419</v>
      </c>
    </row>
    <row r="349" spans="1:65" s="2" customFormat="1" x14ac:dyDescent="0.2">
      <c r="A349" s="32"/>
      <c r="B349" s="33"/>
      <c r="C349" s="237"/>
      <c r="D349" s="238" t="s">
        <v>160</v>
      </c>
      <c r="E349" s="237"/>
      <c r="F349" s="239" t="s">
        <v>1420</v>
      </c>
      <c r="G349" s="237"/>
      <c r="H349" s="237"/>
      <c r="I349" s="154"/>
      <c r="J349" s="32"/>
      <c r="K349" s="32"/>
      <c r="L349" s="33"/>
      <c r="M349" s="155"/>
      <c r="N349" s="156"/>
      <c r="O349" s="53"/>
      <c r="P349" s="53"/>
      <c r="Q349" s="53"/>
      <c r="R349" s="53"/>
      <c r="S349" s="53"/>
      <c r="T349" s="54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T349" s="16" t="s">
        <v>160</v>
      </c>
      <c r="AU349" s="16" t="s">
        <v>22</v>
      </c>
    </row>
    <row r="350" spans="1:65" s="13" customFormat="1" x14ac:dyDescent="0.2">
      <c r="B350" s="157"/>
      <c r="C350" s="242"/>
      <c r="D350" s="240" t="s">
        <v>164</v>
      </c>
      <c r="E350" s="243" t="s">
        <v>3</v>
      </c>
      <c r="F350" s="244" t="s">
        <v>1421</v>
      </c>
      <c r="G350" s="242"/>
      <c r="H350" s="245">
        <v>3</v>
      </c>
      <c r="I350" s="159"/>
      <c r="L350" s="157"/>
      <c r="M350" s="160"/>
      <c r="N350" s="161"/>
      <c r="O350" s="161"/>
      <c r="P350" s="161"/>
      <c r="Q350" s="161"/>
      <c r="R350" s="161"/>
      <c r="S350" s="161"/>
      <c r="T350" s="162"/>
      <c r="AT350" s="158" t="s">
        <v>164</v>
      </c>
      <c r="AU350" s="158" t="s">
        <v>22</v>
      </c>
      <c r="AV350" s="13" t="s">
        <v>22</v>
      </c>
      <c r="AW350" s="13" t="s">
        <v>43</v>
      </c>
      <c r="AX350" s="13" t="s">
        <v>82</v>
      </c>
      <c r="AY350" s="158" t="s">
        <v>152</v>
      </c>
    </row>
    <row r="351" spans="1:65" s="13" customFormat="1" x14ac:dyDescent="0.2">
      <c r="B351" s="157"/>
      <c r="C351" s="242"/>
      <c r="D351" s="240" t="s">
        <v>164</v>
      </c>
      <c r="E351" s="243" t="s">
        <v>3</v>
      </c>
      <c r="F351" s="244" t="s">
        <v>1349</v>
      </c>
      <c r="G351" s="242"/>
      <c r="H351" s="245">
        <v>1</v>
      </c>
      <c r="I351" s="159"/>
      <c r="L351" s="157"/>
      <c r="M351" s="160"/>
      <c r="N351" s="161"/>
      <c r="O351" s="161"/>
      <c r="P351" s="161"/>
      <c r="Q351" s="161"/>
      <c r="R351" s="161"/>
      <c r="S351" s="161"/>
      <c r="T351" s="162"/>
      <c r="AT351" s="158" t="s">
        <v>164</v>
      </c>
      <c r="AU351" s="158" t="s">
        <v>22</v>
      </c>
      <c r="AV351" s="13" t="s">
        <v>22</v>
      </c>
      <c r="AW351" s="13" t="s">
        <v>43</v>
      </c>
      <c r="AX351" s="13" t="s">
        <v>82</v>
      </c>
      <c r="AY351" s="158" t="s">
        <v>152</v>
      </c>
    </row>
    <row r="352" spans="1:65" s="14" customFormat="1" x14ac:dyDescent="0.2">
      <c r="B352" s="163"/>
      <c r="C352" s="246"/>
      <c r="D352" s="240" t="s">
        <v>164</v>
      </c>
      <c r="E352" s="247" t="s">
        <v>3</v>
      </c>
      <c r="F352" s="248" t="s">
        <v>166</v>
      </c>
      <c r="G352" s="246"/>
      <c r="H352" s="249">
        <v>4</v>
      </c>
      <c r="I352" s="165"/>
      <c r="L352" s="163"/>
      <c r="M352" s="166"/>
      <c r="N352" s="167"/>
      <c r="O352" s="167"/>
      <c r="P352" s="167"/>
      <c r="Q352" s="167"/>
      <c r="R352" s="167"/>
      <c r="S352" s="167"/>
      <c r="T352" s="168"/>
      <c r="AT352" s="164" t="s">
        <v>164</v>
      </c>
      <c r="AU352" s="164" t="s">
        <v>22</v>
      </c>
      <c r="AV352" s="14" t="s">
        <v>158</v>
      </c>
      <c r="AW352" s="14" t="s">
        <v>43</v>
      </c>
      <c r="AX352" s="14" t="s">
        <v>89</v>
      </c>
      <c r="AY352" s="164" t="s">
        <v>152</v>
      </c>
    </row>
    <row r="353" spans="1:65" s="2" customFormat="1" ht="16.5" customHeight="1" x14ac:dyDescent="0.2">
      <c r="A353" s="32"/>
      <c r="B353" s="142"/>
      <c r="C353" s="254" t="s">
        <v>503</v>
      </c>
      <c r="D353" s="254" t="s">
        <v>389</v>
      </c>
      <c r="E353" s="255" t="s">
        <v>1422</v>
      </c>
      <c r="F353" s="256" t="s">
        <v>1423</v>
      </c>
      <c r="G353" s="257" t="s">
        <v>259</v>
      </c>
      <c r="H353" s="258">
        <v>1</v>
      </c>
      <c r="I353" s="172"/>
      <c r="J353" s="173">
        <f>ROUND(I353*H353,2)</f>
        <v>0</v>
      </c>
      <c r="K353" s="174"/>
      <c r="L353" s="175"/>
      <c r="M353" s="176" t="s">
        <v>3</v>
      </c>
      <c r="N353" s="177" t="s">
        <v>53</v>
      </c>
      <c r="O353" s="53"/>
      <c r="P353" s="148">
        <f>O353*H353</f>
        <v>0</v>
      </c>
      <c r="Q353" s="148">
        <v>7.3999999999999999E-4</v>
      </c>
      <c r="R353" s="148">
        <f>Q353*H353</f>
        <v>7.3999999999999999E-4</v>
      </c>
      <c r="S353" s="148">
        <v>0</v>
      </c>
      <c r="T353" s="14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50" t="s">
        <v>195</v>
      </c>
      <c r="AT353" s="150" t="s">
        <v>389</v>
      </c>
      <c r="AU353" s="150" t="s">
        <v>22</v>
      </c>
      <c r="AY353" s="16" t="s">
        <v>152</v>
      </c>
      <c r="BE353" s="151">
        <f>IF(N353="základní",J353,0)</f>
        <v>0</v>
      </c>
      <c r="BF353" s="151">
        <f>IF(N353="snížená",J353,0)</f>
        <v>0</v>
      </c>
      <c r="BG353" s="151">
        <f>IF(N353="zákl. přenesená",J353,0)</f>
        <v>0</v>
      </c>
      <c r="BH353" s="151">
        <f>IF(N353="sníž. přenesená",J353,0)</f>
        <v>0</v>
      </c>
      <c r="BI353" s="151">
        <f>IF(N353="nulová",J353,0)</f>
        <v>0</v>
      </c>
      <c r="BJ353" s="16" t="s">
        <v>89</v>
      </c>
      <c r="BK353" s="151">
        <f>ROUND(I353*H353,2)</f>
        <v>0</v>
      </c>
      <c r="BL353" s="16" t="s">
        <v>158</v>
      </c>
      <c r="BM353" s="150" t="s">
        <v>1424</v>
      </c>
    </row>
    <row r="354" spans="1:65" s="13" customFormat="1" x14ac:dyDescent="0.2">
      <c r="B354" s="157"/>
      <c r="C354" s="242"/>
      <c r="D354" s="240" t="s">
        <v>164</v>
      </c>
      <c r="E354" s="243" t="s">
        <v>3</v>
      </c>
      <c r="F354" s="244" t="s">
        <v>89</v>
      </c>
      <c r="G354" s="242"/>
      <c r="H354" s="245">
        <v>1</v>
      </c>
      <c r="I354" s="159"/>
      <c r="L354" s="157"/>
      <c r="M354" s="160"/>
      <c r="N354" s="161"/>
      <c r="O354" s="161"/>
      <c r="P354" s="161"/>
      <c r="Q354" s="161"/>
      <c r="R354" s="161"/>
      <c r="S354" s="161"/>
      <c r="T354" s="162"/>
      <c r="AT354" s="158" t="s">
        <v>164</v>
      </c>
      <c r="AU354" s="158" t="s">
        <v>22</v>
      </c>
      <c r="AV354" s="13" t="s">
        <v>22</v>
      </c>
      <c r="AW354" s="13" t="s">
        <v>43</v>
      </c>
      <c r="AX354" s="13" t="s">
        <v>82</v>
      </c>
      <c r="AY354" s="158" t="s">
        <v>152</v>
      </c>
    </row>
    <row r="355" spans="1:65" s="14" customFormat="1" x14ac:dyDescent="0.2">
      <c r="B355" s="163"/>
      <c r="C355" s="246"/>
      <c r="D355" s="240" t="s">
        <v>164</v>
      </c>
      <c r="E355" s="247" t="s">
        <v>3</v>
      </c>
      <c r="F355" s="248" t="s">
        <v>166</v>
      </c>
      <c r="G355" s="246"/>
      <c r="H355" s="249">
        <v>1</v>
      </c>
      <c r="I355" s="165"/>
      <c r="L355" s="163"/>
      <c r="M355" s="166"/>
      <c r="N355" s="167"/>
      <c r="O355" s="167"/>
      <c r="P355" s="167"/>
      <c r="Q355" s="167"/>
      <c r="R355" s="167"/>
      <c r="S355" s="167"/>
      <c r="T355" s="168"/>
      <c r="AT355" s="164" t="s">
        <v>164</v>
      </c>
      <c r="AU355" s="164" t="s">
        <v>22</v>
      </c>
      <c r="AV355" s="14" t="s">
        <v>158</v>
      </c>
      <c r="AW355" s="14" t="s">
        <v>43</v>
      </c>
      <c r="AX355" s="14" t="s">
        <v>89</v>
      </c>
      <c r="AY355" s="164" t="s">
        <v>152</v>
      </c>
    </row>
    <row r="356" spans="1:65" s="2" customFormat="1" ht="16.5" customHeight="1" x14ac:dyDescent="0.2">
      <c r="A356" s="32"/>
      <c r="B356" s="142"/>
      <c r="C356" s="254" t="s">
        <v>510</v>
      </c>
      <c r="D356" s="254" t="s">
        <v>389</v>
      </c>
      <c r="E356" s="255" t="s">
        <v>1425</v>
      </c>
      <c r="F356" s="256" t="s">
        <v>1426</v>
      </c>
      <c r="G356" s="257" t="s">
        <v>259</v>
      </c>
      <c r="H356" s="258">
        <v>3</v>
      </c>
      <c r="I356" s="172"/>
      <c r="J356" s="173">
        <f>ROUND(I356*H356,2)</f>
        <v>0</v>
      </c>
      <c r="K356" s="174"/>
      <c r="L356" s="175"/>
      <c r="M356" s="176" t="s">
        <v>3</v>
      </c>
      <c r="N356" s="177" t="s">
        <v>53</v>
      </c>
      <c r="O356" s="53"/>
      <c r="P356" s="148">
        <f>O356*H356</f>
        <v>0</v>
      </c>
      <c r="Q356" s="148">
        <v>8.0999999999999996E-4</v>
      </c>
      <c r="R356" s="148">
        <f>Q356*H356</f>
        <v>2.4299999999999999E-3</v>
      </c>
      <c r="S356" s="148">
        <v>0</v>
      </c>
      <c r="T356" s="14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0" t="s">
        <v>195</v>
      </c>
      <c r="AT356" s="150" t="s">
        <v>389</v>
      </c>
      <c r="AU356" s="150" t="s">
        <v>22</v>
      </c>
      <c r="AY356" s="16" t="s">
        <v>152</v>
      </c>
      <c r="BE356" s="151">
        <f>IF(N356="základní",J356,0)</f>
        <v>0</v>
      </c>
      <c r="BF356" s="151">
        <f>IF(N356="snížená",J356,0)</f>
        <v>0</v>
      </c>
      <c r="BG356" s="151">
        <f>IF(N356="zákl. přenesená",J356,0)</f>
        <v>0</v>
      </c>
      <c r="BH356" s="151">
        <f>IF(N356="sníž. přenesená",J356,0)</f>
        <v>0</v>
      </c>
      <c r="BI356" s="151">
        <f>IF(N356="nulová",J356,0)</f>
        <v>0</v>
      </c>
      <c r="BJ356" s="16" t="s">
        <v>89</v>
      </c>
      <c r="BK356" s="151">
        <f>ROUND(I356*H356,2)</f>
        <v>0</v>
      </c>
      <c r="BL356" s="16" t="s">
        <v>158</v>
      </c>
      <c r="BM356" s="150" t="s">
        <v>1427</v>
      </c>
    </row>
    <row r="357" spans="1:65" s="13" customFormat="1" x14ac:dyDescent="0.2">
      <c r="B357" s="157"/>
      <c r="C357" s="242"/>
      <c r="D357" s="240" t="s">
        <v>164</v>
      </c>
      <c r="E357" s="243" t="s">
        <v>3</v>
      </c>
      <c r="F357" s="244" t="s">
        <v>1428</v>
      </c>
      <c r="G357" s="242"/>
      <c r="H357" s="245">
        <v>3</v>
      </c>
      <c r="I357" s="159"/>
      <c r="L357" s="157"/>
      <c r="M357" s="160"/>
      <c r="N357" s="161"/>
      <c r="O357" s="161"/>
      <c r="P357" s="161"/>
      <c r="Q357" s="161"/>
      <c r="R357" s="161"/>
      <c r="S357" s="161"/>
      <c r="T357" s="162"/>
      <c r="AT357" s="158" t="s">
        <v>164</v>
      </c>
      <c r="AU357" s="158" t="s">
        <v>22</v>
      </c>
      <c r="AV357" s="13" t="s">
        <v>22</v>
      </c>
      <c r="AW357" s="13" t="s">
        <v>43</v>
      </c>
      <c r="AX357" s="13" t="s">
        <v>82</v>
      </c>
      <c r="AY357" s="158" t="s">
        <v>152</v>
      </c>
    </row>
    <row r="358" spans="1:65" s="14" customFormat="1" x14ac:dyDescent="0.2">
      <c r="B358" s="163"/>
      <c r="C358" s="246"/>
      <c r="D358" s="240" t="s">
        <v>164</v>
      </c>
      <c r="E358" s="247" t="s">
        <v>3</v>
      </c>
      <c r="F358" s="248" t="s">
        <v>166</v>
      </c>
      <c r="G358" s="246"/>
      <c r="H358" s="249">
        <v>3</v>
      </c>
      <c r="I358" s="165"/>
      <c r="L358" s="163"/>
      <c r="M358" s="166"/>
      <c r="N358" s="167"/>
      <c r="O358" s="167"/>
      <c r="P358" s="167"/>
      <c r="Q358" s="167"/>
      <c r="R358" s="167"/>
      <c r="S358" s="167"/>
      <c r="T358" s="168"/>
      <c r="AT358" s="164" t="s">
        <v>164</v>
      </c>
      <c r="AU358" s="164" t="s">
        <v>22</v>
      </c>
      <c r="AV358" s="14" t="s">
        <v>158</v>
      </c>
      <c r="AW358" s="14" t="s">
        <v>43</v>
      </c>
      <c r="AX358" s="14" t="s">
        <v>89</v>
      </c>
      <c r="AY358" s="164" t="s">
        <v>152</v>
      </c>
    </row>
    <row r="359" spans="1:65" s="2" customFormat="1" ht="37.9" customHeight="1" x14ac:dyDescent="0.2">
      <c r="A359" s="32"/>
      <c r="B359" s="142"/>
      <c r="C359" s="232" t="s">
        <v>518</v>
      </c>
      <c r="D359" s="232" t="s">
        <v>154</v>
      </c>
      <c r="E359" s="233" t="s">
        <v>1429</v>
      </c>
      <c r="F359" s="234" t="s">
        <v>1430</v>
      </c>
      <c r="G359" s="235" t="s">
        <v>259</v>
      </c>
      <c r="H359" s="236">
        <v>2</v>
      </c>
      <c r="I359" s="143"/>
      <c r="J359" s="144">
        <f>ROUND(I359*H359,2)</f>
        <v>0</v>
      </c>
      <c r="K359" s="145"/>
      <c r="L359" s="33"/>
      <c r="M359" s="146" t="s">
        <v>3</v>
      </c>
      <c r="N359" s="147" t="s">
        <v>53</v>
      </c>
      <c r="O359" s="53"/>
      <c r="P359" s="148">
        <f>O359*H359</f>
        <v>0</v>
      </c>
      <c r="Q359" s="148">
        <v>0</v>
      </c>
      <c r="R359" s="148">
        <f>Q359*H359</f>
        <v>0</v>
      </c>
      <c r="S359" s="148">
        <v>0</v>
      </c>
      <c r="T359" s="14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0" t="s">
        <v>158</v>
      </c>
      <c r="AT359" s="150" t="s">
        <v>154</v>
      </c>
      <c r="AU359" s="150" t="s">
        <v>22</v>
      </c>
      <c r="AY359" s="16" t="s">
        <v>152</v>
      </c>
      <c r="BE359" s="151">
        <f>IF(N359="základní",J359,0)</f>
        <v>0</v>
      </c>
      <c r="BF359" s="151">
        <f>IF(N359="snížená",J359,0)</f>
        <v>0</v>
      </c>
      <c r="BG359" s="151">
        <f>IF(N359="zákl. přenesená",J359,0)</f>
        <v>0</v>
      </c>
      <c r="BH359" s="151">
        <f>IF(N359="sníž. přenesená",J359,0)</f>
        <v>0</v>
      </c>
      <c r="BI359" s="151">
        <f>IF(N359="nulová",J359,0)</f>
        <v>0</v>
      </c>
      <c r="BJ359" s="16" t="s">
        <v>89</v>
      </c>
      <c r="BK359" s="151">
        <f>ROUND(I359*H359,2)</f>
        <v>0</v>
      </c>
      <c r="BL359" s="16" t="s">
        <v>158</v>
      </c>
      <c r="BM359" s="150" t="s">
        <v>1431</v>
      </c>
    </row>
    <row r="360" spans="1:65" s="2" customFormat="1" x14ac:dyDescent="0.2">
      <c r="A360" s="32"/>
      <c r="B360" s="33"/>
      <c r="C360" s="237"/>
      <c r="D360" s="238" t="s">
        <v>160</v>
      </c>
      <c r="E360" s="237"/>
      <c r="F360" s="239" t="s">
        <v>1432</v>
      </c>
      <c r="G360" s="237"/>
      <c r="H360" s="237"/>
      <c r="I360" s="154"/>
      <c r="J360" s="32"/>
      <c r="K360" s="32"/>
      <c r="L360" s="33"/>
      <c r="M360" s="155"/>
      <c r="N360" s="156"/>
      <c r="O360" s="53"/>
      <c r="P360" s="53"/>
      <c r="Q360" s="53"/>
      <c r="R360" s="53"/>
      <c r="S360" s="53"/>
      <c r="T360" s="54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6" t="s">
        <v>160</v>
      </c>
      <c r="AU360" s="16" t="s">
        <v>22</v>
      </c>
    </row>
    <row r="361" spans="1:65" s="13" customFormat="1" x14ac:dyDescent="0.2">
      <c r="B361" s="157"/>
      <c r="C361" s="242"/>
      <c r="D361" s="240" t="s">
        <v>164</v>
      </c>
      <c r="E361" s="243" t="s">
        <v>3</v>
      </c>
      <c r="F361" s="244" t="s">
        <v>1392</v>
      </c>
      <c r="G361" s="242"/>
      <c r="H361" s="245">
        <v>1</v>
      </c>
      <c r="I361" s="159"/>
      <c r="L361" s="157"/>
      <c r="M361" s="160"/>
      <c r="N361" s="161"/>
      <c r="O361" s="161"/>
      <c r="P361" s="161"/>
      <c r="Q361" s="161"/>
      <c r="R361" s="161"/>
      <c r="S361" s="161"/>
      <c r="T361" s="162"/>
      <c r="AT361" s="158" t="s">
        <v>164</v>
      </c>
      <c r="AU361" s="158" t="s">
        <v>22</v>
      </c>
      <c r="AV361" s="13" t="s">
        <v>22</v>
      </c>
      <c r="AW361" s="13" t="s">
        <v>43</v>
      </c>
      <c r="AX361" s="13" t="s">
        <v>82</v>
      </c>
      <c r="AY361" s="158" t="s">
        <v>152</v>
      </c>
    </row>
    <row r="362" spans="1:65" s="13" customFormat="1" x14ac:dyDescent="0.2">
      <c r="B362" s="157"/>
      <c r="C362" s="242"/>
      <c r="D362" s="240" t="s">
        <v>164</v>
      </c>
      <c r="E362" s="243" t="s">
        <v>3</v>
      </c>
      <c r="F362" s="244" t="s">
        <v>1349</v>
      </c>
      <c r="G362" s="242"/>
      <c r="H362" s="245">
        <v>1</v>
      </c>
      <c r="I362" s="159"/>
      <c r="L362" s="157"/>
      <c r="M362" s="160"/>
      <c r="N362" s="161"/>
      <c r="O362" s="161"/>
      <c r="P362" s="161"/>
      <c r="Q362" s="161"/>
      <c r="R362" s="161"/>
      <c r="S362" s="161"/>
      <c r="T362" s="162"/>
      <c r="AT362" s="158" t="s">
        <v>164</v>
      </c>
      <c r="AU362" s="158" t="s">
        <v>22</v>
      </c>
      <c r="AV362" s="13" t="s">
        <v>22</v>
      </c>
      <c r="AW362" s="13" t="s">
        <v>43</v>
      </c>
      <c r="AX362" s="13" t="s">
        <v>82</v>
      </c>
      <c r="AY362" s="158" t="s">
        <v>152</v>
      </c>
    </row>
    <row r="363" spans="1:65" s="14" customFormat="1" x14ac:dyDescent="0.2">
      <c r="B363" s="163"/>
      <c r="C363" s="246"/>
      <c r="D363" s="240" t="s">
        <v>164</v>
      </c>
      <c r="E363" s="247" t="s">
        <v>3</v>
      </c>
      <c r="F363" s="248" t="s">
        <v>166</v>
      </c>
      <c r="G363" s="246"/>
      <c r="H363" s="249">
        <v>2</v>
      </c>
      <c r="I363" s="165"/>
      <c r="L363" s="163"/>
      <c r="M363" s="166"/>
      <c r="N363" s="167"/>
      <c r="O363" s="167"/>
      <c r="P363" s="167"/>
      <c r="Q363" s="167"/>
      <c r="R363" s="167"/>
      <c r="S363" s="167"/>
      <c r="T363" s="168"/>
      <c r="AT363" s="164" t="s">
        <v>164</v>
      </c>
      <c r="AU363" s="164" t="s">
        <v>22</v>
      </c>
      <c r="AV363" s="14" t="s">
        <v>158</v>
      </c>
      <c r="AW363" s="14" t="s">
        <v>43</v>
      </c>
      <c r="AX363" s="14" t="s">
        <v>89</v>
      </c>
      <c r="AY363" s="164" t="s">
        <v>152</v>
      </c>
    </row>
    <row r="364" spans="1:65" s="2" customFormat="1" ht="16.5" customHeight="1" x14ac:dyDescent="0.2">
      <c r="A364" s="32"/>
      <c r="B364" s="142"/>
      <c r="C364" s="254" t="s">
        <v>523</v>
      </c>
      <c r="D364" s="254" t="s">
        <v>389</v>
      </c>
      <c r="E364" s="255" t="s">
        <v>1433</v>
      </c>
      <c r="F364" s="256" t="s">
        <v>1434</v>
      </c>
      <c r="G364" s="257" t="s">
        <v>259</v>
      </c>
      <c r="H364" s="258">
        <v>2</v>
      </c>
      <c r="I364" s="172"/>
      <c r="J364" s="173">
        <f>ROUND(I364*H364,2)</f>
        <v>0</v>
      </c>
      <c r="K364" s="174"/>
      <c r="L364" s="175"/>
      <c r="M364" s="176" t="s">
        <v>3</v>
      </c>
      <c r="N364" s="177" t="s">
        <v>53</v>
      </c>
      <c r="O364" s="53"/>
      <c r="P364" s="148">
        <f>O364*H364</f>
        <v>0</v>
      </c>
      <c r="Q364" s="148">
        <v>8.0000000000000004E-4</v>
      </c>
      <c r="R364" s="148">
        <f>Q364*H364</f>
        <v>1.6000000000000001E-3</v>
      </c>
      <c r="S364" s="148">
        <v>0</v>
      </c>
      <c r="T364" s="14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50" t="s">
        <v>195</v>
      </c>
      <c r="AT364" s="150" t="s">
        <v>389</v>
      </c>
      <c r="AU364" s="150" t="s">
        <v>22</v>
      </c>
      <c r="AY364" s="16" t="s">
        <v>152</v>
      </c>
      <c r="BE364" s="151">
        <f>IF(N364="základní",J364,0)</f>
        <v>0</v>
      </c>
      <c r="BF364" s="151">
        <f>IF(N364="snížená",J364,0)</f>
        <v>0</v>
      </c>
      <c r="BG364" s="151">
        <f>IF(N364="zákl. přenesená",J364,0)</f>
        <v>0</v>
      </c>
      <c r="BH364" s="151">
        <f>IF(N364="sníž. přenesená",J364,0)</f>
        <v>0</v>
      </c>
      <c r="BI364" s="151">
        <f>IF(N364="nulová",J364,0)</f>
        <v>0</v>
      </c>
      <c r="BJ364" s="16" t="s">
        <v>89</v>
      </c>
      <c r="BK364" s="151">
        <f>ROUND(I364*H364,2)</f>
        <v>0</v>
      </c>
      <c r="BL364" s="16" t="s">
        <v>158</v>
      </c>
      <c r="BM364" s="150" t="s">
        <v>1435</v>
      </c>
    </row>
    <row r="365" spans="1:65" s="13" customFormat="1" x14ac:dyDescent="0.2">
      <c r="B365" s="157"/>
      <c r="C365" s="242"/>
      <c r="D365" s="240" t="s">
        <v>164</v>
      </c>
      <c r="E365" s="243" t="s">
        <v>3</v>
      </c>
      <c r="F365" s="244" t="s">
        <v>1392</v>
      </c>
      <c r="G365" s="242"/>
      <c r="H365" s="245">
        <v>1</v>
      </c>
      <c r="I365" s="159"/>
      <c r="L365" s="157"/>
      <c r="M365" s="160"/>
      <c r="N365" s="161"/>
      <c r="O365" s="161"/>
      <c r="P365" s="161"/>
      <c r="Q365" s="161"/>
      <c r="R365" s="161"/>
      <c r="S365" s="161"/>
      <c r="T365" s="162"/>
      <c r="AT365" s="158" t="s">
        <v>164</v>
      </c>
      <c r="AU365" s="158" t="s">
        <v>22</v>
      </c>
      <c r="AV365" s="13" t="s">
        <v>22</v>
      </c>
      <c r="AW365" s="13" t="s">
        <v>43</v>
      </c>
      <c r="AX365" s="13" t="s">
        <v>82</v>
      </c>
      <c r="AY365" s="158" t="s">
        <v>152</v>
      </c>
    </row>
    <row r="366" spans="1:65" s="13" customFormat="1" x14ac:dyDescent="0.2">
      <c r="B366" s="157"/>
      <c r="C366" s="242"/>
      <c r="D366" s="240" t="s">
        <v>164</v>
      </c>
      <c r="E366" s="243" t="s">
        <v>3</v>
      </c>
      <c r="F366" s="244" t="s">
        <v>1349</v>
      </c>
      <c r="G366" s="242"/>
      <c r="H366" s="245">
        <v>1</v>
      </c>
      <c r="I366" s="159"/>
      <c r="L366" s="157"/>
      <c r="M366" s="160"/>
      <c r="N366" s="161"/>
      <c r="O366" s="161"/>
      <c r="P366" s="161"/>
      <c r="Q366" s="161"/>
      <c r="R366" s="161"/>
      <c r="S366" s="161"/>
      <c r="T366" s="162"/>
      <c r="AT366" s="158" t="s">
        <v>164</v>
      </c>
      <c r="AU366" s="158" t="s">
        <v>22</v>
      </c>
      <c r="AV366" s="13" t="s">
        <v>22</v>
      </c>
      <c r="AW366" s="13" t="s">
        <v>43</v>
      </c>
      <c r="AX366" s="13" t="s">
        <v>82</v>
      </c>
      <c r="AY366" s="158" t="s">
        <v>152</v>
      </c>
    </row>
    <row r="367" spans="1:65" s="14" customFormat="1" x14ac:dyDescent="0.2">
      <c r="B367" s="163"/>
      <c r="C367" s="246"/>
      <c r="D367" s="240" t="s">
        <v>164</v>
      </c>
      <c r="E367" s="247" t="s">
        <v>3</v>
      </c>
      <c r="F367" s="248" t="s">
        <v>166</v>
      </c>
      <c r="G367" s="246"/>
      <c r="H367" s="249">
        <v>2</v>
      </c>
      <c r="I367" s="165"/>
      <c r="L367" s="163"/>
      <c r="M367" s="166"/>
      <c r="N367" s="167"/>
      <c r="O367" s="167"/>
      <c r="P367" s="167"/>
      <c r="Q367" s="167"/>
      <c r="R367" s="167"/>
      <c r="S367" s="167"/>
      <c r="T367" s="168"/>
      <c r="AT367" s="164" t="s">
        <v>164</v>
      </c>
      <c r="AU367" s="164" t="s">
        <v>22</v>
      </c>
      <c r="AV367" s="14" t="s">
        <v>158</v>
      </c>
      <c r="AW367" s="14" t="s">
        <v>43</v>
      </c>
      <c r="AX367" s="14" t="s">
        <v>89</v>
      </c>
      <c r="AY367" s="164" t="s">
        <v>152</v>
      </c>
    </row>
    <row r="368" spans="1:65" s="2" customFormat="1" ht="33" customHeight="1" x14ac:dyDescent="0.2">
      <c r="A368" s="32"/>
      <c r="B368" s="142"/>
      <c r="C368" s="232" t="s">
        <v>532</v>
      </c>
      <c r="D368" s="232" t="s">
        <v>154</v>
      </c>
      <c r="E368" s="233" t="s">
        <v>1436</v>
      </c>
      <c r="F368" s="234" t="s">
        <v>1437</v>
      </c>
      <c r="G368" s="235" t="s">
        <v>251</v>
      </c>
      <c r="H368" s="236">
        <v>0.39200000000000002</v>
      </c>
      <c r="I368" s="143"/>
      <c r="J368" s="144">
        <f>ROUND(I368*H368,2)</f>
        <v>0</v>
      </c>
      <c r="K368" s="145"/>
      <c r="L368" s="33"/>
      <c r="M368" s="146" t="s">
        <v>3</v>
      </c>
      <c r="N368" s="147" t="s">
        <v>53</v>
      </c>
      <c r="O368" s="53"/>
      <c r="P368" s="148">
        <f>O368*H368</f>
        <v>0</v>
      </c>
      <c r="Q368" s="148">
        <v>0</v>
      </c>
      <c r="R368" s="148">
        <f>Q368*H368</f>
        <v>0</v>
      </c>
      <c r="S368" s="148">
        <v>1.92</v>
      </c>
      <c r="T368" s="149">
        <f>S368*H368</f>
        <v>0.75263999999999998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0" t="s">
        <v>158</v>
      </c>
      <c r="AT368" s="150" t="s">
        <v>154</v>
      </c>
      <c r="AU368" s="150" t="s">
        <v>22</v>
      </c>
      <c r="AY368" s="16" t="s">
        <v>152</v>
      </c>
      <c r="BE368" s="151">
        <f>IF(N368="základní",J368,0)</f>
        <v>0</v>
      </c>
      <c r="BF368" s="151">
        <f>IF(N368="snížená",J368,0)</f>
        <v>0</v>
      </c>
      <c r="BG368" s="151">
        <f>IF(N368="zákl. přenesená",J368,0)</f>
        <v>0</v>
      </c>
      <c r="BH368" s="151">
        <f>IF(N368="sníž. přenesená",J368,0)</f>
        <v>0</v>
      </c>
      <c r="BI368" s="151">
        <f>IF(N368="nulová",J368,0)</f>
        <v>0</v>
      </c>
      <c r="BJ368" s="16" t="s">
        <v>89</v>
      </c>
      <c r="BK368" s="151">
        <f>ROUND(I368*H368,2)</f>
        <v>0</v>
      </c>
      <c r="BL368" s="16" t="s">
        <v>158</v>
      </c>
      <c r="BM368" s="150" t="s">
        <v>1438</v>
      </c>
    </row>
    <row r="369" spans="1:65" s="2" customFormat="1" x14ac:dyDescent="0.2">
      <c r="A369" s="32"/>
      <c r="B369" s="33"/>
      <c r="C369" s="237"/>
      <c r="D369" s="238" t="s">
        <v>160</v>
      </c>
      <c r="E369" s="237"/>
      <c r="F369" s="239" t="s">
        <v>1439</v>
      </c>
      <c r="G369" s="237"/>
      <c r="H369" s="237"/>
      <c r="I369" s="154"/>
      <c r="J369" s="32"/>
      <c r="K369" s="32"/>
      <c r="L369" s="33"/>
      <c r="M369" s="155"/>
      <c r="N369" s="156"/>
      <c r="O369" s="53"/>
      <c r="P369" s="53"/>
      <c r="Q369" s="53"/>
      <c r="R369" s="53"/>
      <c r="S369" s="53"/>
      <c r="T369" s="54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T369" s="16" t="s">
        <v>160</v>
      </c>
      <c r="AU369" s="16" t="s">
        <v>22</v>
      </c>
    </row>
    <row r="370" spans="1:65" s="13" customFormat="1" x14ac:dyDescent="0.2">
      <c r="B370" s="157"/>
      <c r="C370" s="242"/>
      <c r="D370" s="240" t="s">
        <v>164</v>
      </c>
      <c r="E370" s="243" t="s">
        <v>3</v>
      </c>
      <c r="F370" s="244" t="s">
        <v>1440</v>
      </c>
      <c r="G370" s="242"/>
      <c r="H370" s="245">
        <v>9.8000000000000004E-2</v>
      </c>
      <c r="I370" s="159"/>
      <c r="L370" s="157"/>
      <c r="M370" s="160"/>
      <c r="N370" s="161"/>
      <c r="O370" s="161"/>
      <c r="P370" s="161"/>
      <c r="Q370" s="161"/>
      <c r="R370" s="161"/>
      <c r="S370" s="161"/>
      <c r="T370" s="162"/>
      <c r="AT370" s="158" t="s">
        <v>164</v>
      </c>
      <c r="AU370" s="158" t="s">
        <v>22</v>
      </c>
      <c r="AV370" s="13" t="s">
        <v>22</v>
      </c>
      <c r="AW370" s="13" t="s">
        <v>43</v>
      </c>
      <c r="AX370" s="13" t="s">
        <v>82</v>
      </c>
      <c r="AY370" s="158" t="s">
        <v>152</v>
      </c>
    </row>
    <row r="371" spans="1:65" s="13" customFormat="1" x14ac:dyDescent="0.2">
      <c r="B371" s="157"/>
      <c r="C371" s="242"/>
      <c r="D371" s="240" t="s">
        <v>164</v>
      </c>
      <c r="E371" s="243" t="s">
        <v>3</v>
      </c>
      <c r="F371" s="244" t="s">
        <v>1441</v>
      </c>
      <c r="G371" s="242"/>
      <c r="H371" s="245">
        <v>9.8000000000000004E-2</v>
      </c>
      <c r="I371" s="159"/>
      <c r="L371" s="157"/>
      <c r="M371" s="160"/>
      <c r="N371" s="161"/>
      <c r="O371" s="161"/>
      <c r="P371" s="161"/>
      <c r="Q371" s="161"/>
      <c r="R371" s="161"/>
      <c r="S371" s="161"/>
      <c r="T371" s="162"/>
      <c r="AT371" s="158" t="s">
        <v>164</v>
      </c>
      <c r="AU371" s="158" t="s">
        <v>22</v>
      </c>
      <c r="AV371" s="13" t="s">
        <v>22</v>
      </c>
      <c r="AW371" s="13" t="s">
        <v>43</v>
      </c>
      <c r="AX371" s="13" t="s">
        <v>82</v>
      </c>
      <c r="AY371" s="158" t="s">
        <v>152</v>
      </c>
    </row>
    <row r="372" spans="1:65" s="13" customFormat="1" x14ac:dyDescent="0.2">
      <c r="B372" s="157"/>
      <c r="C372" s="242"/>
      <c r="D372" s="240" t="s">
        <v>164</v>
      </c>
      <c r="E372" s="243" t="s">
        <v>3</v>
      </c>
      <c r="F372" s="244" t="s">
        <v>1442</v>
      </c>
      <c r="G372" s="242"/>
      <c r="H372" s="245">
        <v>9.8000000000000004E-2</v>
      </c>
      <c r="I372" s="159"/>
      <c r="L372" s="157"/>
      <c r="M372" s="160"/>
      <c r="N372" s="161"/>
      <c r="O372" s="161"/>
      <c r="P372" s="161"/>
      <c r="Q372" s="161"/>
      <c r="R372" s="161"/>
      <c r="S372" s="161"/>
      <c r="T372" s="162"/>
      <c r="AT372" s="158" t="s">
        <v>164</v>
      </c>
      <c r="AU372" s="158" t="s">
        <v>22</v>
      </c>
      <c r="AV372" s="13" t="s">
        <v>22</v>
      </c>
      <c r="AW372" s="13" t="s">
        <v>43</v>
      </c>
      <c r="AX372" s="13" t="s">
        <v>82</v>
      </c>
      <c r="AY372" s="158" t="s">
        <v>152</v>
      </c>
    </row>
    <row r="373" spans="1:65" s="13" customFormat="1" x14ac:dyDescent="0.2">
      <c r="B373" s="157"/>
      <c r="C373" s="242"/>
      <c r="D373" s="240" t="s">
        <v>164</v>
      </c>
      <c r="E373" s="243" t="s">
        <v>3</v>
      </c>
      <c r="F373" s="244" t="s">
        <v>1443</v>
      </c>
      <c r="G373" s="242"/>
      <c r="H373" s="245">
        <v>9.8000000000000004E-2</v>
      </c>
      <c r="I373" s="159"/>
      <c r="L373" s="157"/>
      <c r="M373" s="160"/>
      <c r="N373" s="161"/>
      <c r="O373" s="161"/>
      <c r="P373" s="161"/>
      <c r="Q373" s="161"/>
      <c r="R373" s="161"/>
      <c r="S373" s="161"/>
      <c r="T373" s="162"/>
      <c r="AT373" s="158" t="s">
        <v>164</v>
      </c>
      <c r="AU373" s="158" t="s">
        <v>22</v>
      </c>
      <c r="AV373" s="13" t="s">
        <v>22</v>
      </c>
      <c r="AW373" s="13" t="s">
        <v>43</v>
      </c>
      <c r="AX373" s="13" t="s">
        <v>82</v>
      </c>
      <c r="AY373" s="158" t="s">
        <v>152</v>
      </c>
    </row>
    <row r="374" spans="1:65" s="14" customFormat="1" x14ac:dyDescent="0.2">
      <c r="B374" s="163"/>
      <c r="C374" s="246"/>
      <c r="D374" s="240" t="s">
        <v>164</v>
      </c>
      <c r="E374" s="247" t="s">
        <v>3</v>
      </c>
      <c r="F374" s="248" t="s">
        <v>166</v>
      </c>
      <c r="G374" s="246"/>
      <c r="H374" s="249">
        <v>0.39200000000000002</v>
      </c>
      <c r="I374" s="165"/>
      <c r="L374" s="163"/>
      <c r="M374" s="166"/>
      <c r="N374" s="167"/>
      <c r="O374" s="167"/>
      <c r="P374" s="167"/>
      <c r="Q374" s="167"/>
      <c r="R374" s="167"/>
      <c r="S374" s="167"/>
      <c r="T374" s="168"/>
      <c r="AT374" s="164" t="s">
        <v>164</v>
      </c>
      <c r="AU374" s="164" t="s">
        <v>22</v>
      </c>
      <c r="AV374" s="14" t="s">
        <v>158</v>
      </c>
      <c r="AW374" s="14" t="s">
        <v>43</v>
      </c>
      <c r="AX374" s="14" t="s">
        <v>89</v>
      </c>
      <c r="AY374" s="164" t="s">
        <v>152</v>
      </c>
    </row>
    <row r="375" spans="1:65" s="2" customFormat="1" ht="49.15" customHeight="1" x14ac:dyDescent="0.2">
      <c r="A375" s="32"/>
      <c r="B375" s="142"/>
      <c r="C375" s="232" t="s">
        <v>783</v>
      </c>
      <c r="D375" s="232" t="s">
        <v>154</v>
      </c>
      <c r="E375" s="233" t="s">
        <v>1444</v>
      </c>
      <c r="F375" s="234" t="s">
        <v>1445</v>
      </c>
      <c r="G375" s="235" t="s">
        <v>259</v>
      </c>
      <c r="H375" s="236">
        <v>3</v>
      </c>
      <c r="I375" s="143"/>
      <c r="J375" s="144">
        <f>ROUND(I375*H375,2)</f>
        <v>0</v>
      </c>
      <c r="K375" s="145"/>
      <c r="L375" s="33"/>
      <c r="M375" s="146" t="s">
        <v>3</v>
      </c>
      <c r="N375" s="147" t="s">
        <v>53</v>
      </c>
      <c r="O375" s="53"/>
      <c r="P375" s="148">
        <f>O375*H375</f>
        <v>0</v>
      </c>
      <c r="Q375" s="148">
        <v>1.6199999999999999E-3</v>
      </c>
      <c r="R375" s="148">
        <f>Q375*H375</f>
        <v>4.8599999999999997E-3</v>
      </c>
      <c r="S375" s="148">
        <v>0</v>
      </c>
      <c r="T375" s="14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50" t="s">
        <v>158</v>
      </c>
      <c r="AT375" s="150" t="s">
        <v>154</v>
      </c>
      <c r="AU375" s="150" t="s">
        <v>22</v>
      </c>
      <c r="AY375" s="16" t="s">
        <v>152</v>
      </c>
      <c r="BE375" s="151">
        <f>IF(N375="základní",J375,0)</f>
        <v>0</v>
      </c>
      <c r="BF375" s="151">
        <f>IF(N375="snížená",J375,0)</f>
        <v>0</v>
      </c>
      <c r="BG375" s="151">
        <f>IF(N375="zákl. přenesená",J375,0)</f>
        <v>0</v>
      </c>
      <c r="BH375" s="151">
        <f>IF(N375="sníž. přenesená",J375,0)</f>
        <v>0</v>
      </c>
      <c r="BI375" s="151">
        <f>IF(N375="nulová",J375,0)</f>
        <v>0</v>
      </c>
      <c r="BJ375" s="16" t="s">
        <v>89</v>
      </c>
      <c r="BK375" s="151">
        <f>ROUND(I375*H375,2)</f>
        <v>0</v>
      </c>
      <c r="BL375" s="16" t="s">
        <v>158</v>
      </c>
      <c r="BM375" s="150" t="s">
        <v>1446</v>
      </c>
    </row>
    <row r="376" spans="1:65" s="2" customFormat="1" x14ac:dyDescent="0.2">
      <c r="A376" s="32"/>
      <c r="B376" s="33"/>
      <c r="C376" s="237"/>
      <c r="D376" s="238" t="s">
        <v>160</v>
      </c>
      <c r="E376" s="237"/>
      <c r="F376" s="239" t="s">
        <v>1447</v>
      </c>
      <c r="G376" s="237"/>
      <c r="H376" s="237"/>
      <c r="I376" s="154"/>
      <c r="J376" s="32"/>
      <c r="K376" s="32"/>
      <c r="L376" s="33"/>
      <c r="M376" s="155"/>
      <c r="N376" s="156"/>
      <c r="O376" s="53"/>
      <c r="P376" s="53"/>
      <c r="Q376" s="53"/>
      <c r="R376" s="53"/>
      <c r="S376" s="53"/>
      <c r="T376" s="54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16" t="s">
        <v>160</v>
      </c>
      <c r="AU376" s="16" t="s">
        <v>22</v>
      </c>
    </row>
    <row r="377" spans="1:65" s="13" customFormat="1" x14ac:dyDescent="0.2">
      <c r="B377" s="157"/>
      <c r="C377" s="242"/>
      <c r="D377" s="240" t="s">
        <v>164</v>
      </c>
      <c r="E377" s="243" t="s">
        <v>3</v>
      </c>
      <c r="F377" s="244" t="s">
        <v>1403</v>
      </c>
      <c r="G377" s="242"/>
      <c r="H377" s="245">
        <v>1</v>
      </c>
      <c r="I377" s="159"/>
      <c r="L377" s="157"/>
      <c r="M377" s="160"/>
      <c r="N377" s="161"/>
      <c r="O377" s="161"/>
      <c r="P377" s="161"/>
      <c r="Q377" s="161"/>
      <c r="R377" s="161"/>
      <c r="S377" s="161"/>
      <c r="T377" s="162"/>
      <c r="AT377" s="158" t="s">
        <v>164</v>
      </c>
      <c r="AU377" s="158" t="s">
        <v>22</v>
      </c>
      <c r="AV377" s="13" t="s">
        <v>22</v>
      </c>
      <c r="AW377" s="13" t="s">
        <v>43</v>
      </c>
      <c r="AX377" s="13" t="s">
        <v>82</v>
      </c>
      <c r="AY377" s="158" t="s">
        <v>152</v>
      </c>
    </row>
    <row r="378" spans="1:65" s="13" customFormat="1" x14ac:dyDescent="0.2">
      <c r="B378" s="157"/>
      <c r="C378" s="242"/>
      <c r="D378" s="240" t="s">
        <v>164</v>
      </c>
      <c r="E378" s="243" t="s">
        <v>3</v>
      </c>
      <c r="F378" s="244" t="s">
        <v>1404</v>
      </c>
      <c r="G378" s="242"/>
      <c r="H378" s="245">
        <v>1</v>
      </c>
      <c r="I378" s="159"/>
      <c r="L378" s="157"/>
      <c r="M378" s="160"/>
      <c r="N378" s="161"/>
      <c r="O378" s="161"/>
      <c r="P378" s="161"/>
      <c r="Q378" s="161"/>
      <c r="R378" s="161"/>
      <c r="S378" s="161"/>
      <c r="T378" s="162"/>
      <c r="AT378" s="158" t="s">
        <v>164</v>
      </c>
      <c r="AU378" s="158" t="s">
        <v>22</v>
      </c>
      <c r="AV378" s="13" t="s">
        <v>22</v>
      </c>
      <c r="AW378" s="13" t="s">
        <v>43</v>
      </c>
      <c r="AX378" s="13" t="s">
        <v>82</v>
      </c>
      <c r="AY378" s="158" t="s">
        <v>152</v>
      </c>
    </row>
    <row r="379" spans="1:65" s="13" customFormat="1" x14ac:dyDescent="0.2">
      <c r="B379" s="157"/>
      <c r="C379" s="242"/>
      <c r="D379" s="240" t="s">
        <v>164</v>
      </c>
      <c r="E379" s="243" t="s">
        <v>3</v>
      </c>
      <c r="F379" s="244" t="s">
        <v>1409</v>
      </c>
      <c r="G379" s="242"/>
      <c r="H379" s="245">
        <v>1</v>
      </c>
      <c r="I379" s="159"/>
      <c r="L379" s="157"/>
      <c r="M379" s="160"/>
      <c r="N379" s="161"/>
      <c r="O379" s="161"/>
      <c r="P379" s="161"/>
      <c r="Q379" s="161"/>
      <c r="R379" s="161"/>
      <c r="S379" s="161"/>
      <c r="T379" s="162"/>
      <c r="AT379" s="158" t="s">
        <v>164</v>
      </c>
      <c r="AU379" s="158" t="s">
        <v>22</v>
      </c>
      <c r="AV379" s="13" t="s">
        <v>22</v>
      </c>
      <c r="AW379" s="13" t="s">
        <v>43</v>
      </c>
      <c r="AX379" s="13" t="s">
        <v>82</v>
      </c>
      <c r="AY379" s="158" t="s">
        <v>152</v>
      </c>
    </row>
    <row r="380" spans="1:65" s="14" customFormat="1" x14ac:dyDescent="0.2">
      <c r="B380" s="163"/>
      <c r="C380" s="246"/>
      <c r="D380" s="240" t="s">
        <v>164</v>
      </c>
      <c r="E380" s="247" t="s">
        <v>3</v>
      </c>
      <c r="F380" s="248" t="s">
        <v>166</v>
      </c>
      <c r="G380" s="246"/>
      <c r="H380" s="249">
        <v>3</v>
      </c>
      <c r="I380" s="165"/>
      <c r="L380" s="163"/>
      <c r="M380" s="166"/>
      <c r="N380" s="167"/>
      <c r="O380" s="167"/>
      <c r="P380" s="167"/>
      <c r="Q380" s="167"/>
      <c r="R380" s="167"/>
      <c r="S380" s="167"/>
      <c r="T380" s="168"/>
      <c r="AT380" s="164" t="s">
        <v>164</v>
      </c>
      <c r="AU380" s="164" t="s">
        <v>22</v>
      </c>
      <c r="AV380" s="14" t="s">
        <v>158</v>
      </c>
      <c r="AW380" s="14" t="s">
        <v>43</v>
      </c>
      <c r="AX380" s="14" t="s">
        <v>89</v>
      </c>
      <c r="AY380" s="164" t="s">
        <v>152</v>
      </c>
    </row>
    <row r="381" spans="1:65" s="2" customFormat="1" ht="24.2" customHeight="1" x14ac:dyDescent="0.2">
      <c r="A381" s="32"/>
      <c r="B381" s="142"/>
      <c r="C381" s="254" t="s">
        <v>786</v>
      </c>
      <c r="D381" s="254" t="s">
        <v>389</v>
      </c>
      <c r="E381" s="255" t="s">
        <v>1448</v>
      </c>
      <c r="F381" s="256" t="s">
        <v>1449</v>
      </c>
      <c r="G381" s="257" t="s">
        <v>259</v>
      </c>
      <c r="H381" s="258">
        <v>3</v>
      </c>
      <c r="I381" s="172"/>
      <c r="J381" s="173">
        <f>ROUND(I381*H381,2)</f>
        <v>0</v>
      </c>
      <c r="K381" s="174"/>
      <c r="L381" s="175"/>
      <c r="M381" s="176" t="s">
        <v>3</v>
      </c>
      <c r="N381" s="177" t="s">
        <v>53</v>
      </c>
      <c r="O381" s="53"/>
      <c r="P381" s="148">
        <f>O381*H381</f>
        <v>0</v>
      </c>
      <c r="Q381" s="148">
        <v>1.7999999999999999E-2</v>
      </c>
      <c r="R381" s="148">
        <f>Q381*H381</f>
        <v>5.3999999999999992E-2</v>
      </c>
      <c r="S381" s="148">
        <v>0</v>
      </c>
      <c r="T381" s="14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50" t="s">
        <v>195</v>
      </c>
      <c r="AT381" s="150" t="s">
        <v>389</v>
      </c>
      <c r="AU381" s="150" t="s">
        <v>22</v>
      </c>
      <c r="AY381" s="16" t="s">
        <v>152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6" t="s">
        <v>89</v>
      </c>
      <c r="BK381" s="151">
        <f>ROUND(I381*H381,2)</f>
        <v>0</v>
      </c>
      <c r="BL381" s="16" t="s">
        <v>158</v>
      </c>
      <c r="BM381" s="150" t="s">
        <v>1450</v>
      </c>
    </row>
    <row r="382" spans="1:65" s="13" customFormat="1" x14ac:dyDescent="0.2">
      <c r="B382" s="157"/>
      <c r="C382" s="242"/>
      <c r="D382" s="240" t="s">
        <v>164</v>
      </c>
      <c r="E382" s="243" t="s">
        <v>3</v>
      </c>
      <c r="F382" s="244" t="s">
        <v>1403</v>
      </c>
      <c r="G382" s="242"/>
      <c r="H382" s="245">
        <v>1</v>
      </c>
      <c r="I382" s="159"/>
      <c r="L382" s="157"/>
      <c r="M382" s="160"/>
      <c r="N382" s="161"/>
      <c r="O382" s="161"/>
      <c r="P382" s="161"/>
      <c r="Q382" s="161"/>
      <c r="R382" s="161"/>
      <c r="S382" s="161"/>
      <c r="T382" s="162"/>
      <c r="AT382" s="158" t="s">
        <v>164</v>
      </c>
      <c r="AU382" s="158" t="s">
        <v>22</v>
      </c>
      <c r="AV382" s="13" t="s">
        <v>22</v>
      </c>
      <c r="AW382" s="13" t="s">
        <v>43</v>
      </c>
      <c r="AX382" s="13" t="s">
        <v>82</v>
      </c>
      <c r="AY382" s="158" t="s">
        <v>152</v>
      </c>
    </row>
    <row r="383" spans="1:65" s="13" customFormat="1" x14ac:dyDescent="0.2">
      <c r="B383" s="157"/>
      <c r="C383" s="242"/>
      <c r="D383" s="240" t="s">
        <v>164</v>
      </c>
      <c r="E383" s="243" t="s">
        <v>3</v>
      </c>
      <c r="F383" s="244" t="s">
        <v>1404</v>
      </c>
      <c r="G383" s="242"/>
      <c r="H383" s="245">
        <v>1</v>
      </c>
      <c r="I383" s="159"/>
      <c r="L383" s="157"/>
      <c r="M383" s="160"/>
      <c r="N383" s="161"/>
      <c r="O383" s="161"/>
      <c r="P383" s="161"/>
      <c r="Q383" s="161"/>
      <c r="R383" s="161"/>
      <c r="S383" s="161"/>
      <c r="T383" s="162"/>
      <c r="AT383" s="158" t="s">
        <v>164</v>
      </c>
      <c r="AU383" s="158" t="s">
        <v>22</v>
      </c>
      <c r="AV383" s="13" t="s">
        <v>22</v>
      </c>
      <c r="AW383" s="13" t="s">
        <v>43</v>
      </c>
      <c r="AX383" s="13" t="s">
        <v>82</v>
      </c>
      <c r="AY383" s="158" t="s">
        <v>152</v>
      </c>
    </row>
    <row r="384" spans="1:65" s="13" customFormat="1" x14ac:dyDescent="0.2">
      <c r="B384" s="157"/>
      <c r="C384" s="242"/>
      <c r="D384" s="240" t="s">
        <v>164</v>
      </c>
      <c r="E384" s="243" t="s">
        <v>3</v>
      </c>
      <c r="F384" s="244" t="s">
        <v>1409</v>
      </c>
      <c r="G384" s="242"/>
      <c r="H384" s="245">
        <v>1</v>
      </c>
      <c r="I384" s="159"/>
      <c r="L384" s="157"/>
      <c r="M384" s="160"/>
      <c r="N384" s="161"/>
      <c r="O384" s="161"/>
      <c r="P384" s="161"/>
      <c r="Q384" s="161"/>
      <c r="R384" s="161"/>
      <c r="S384" s="161"/>
      <c r="T384" s="162"/>
      <c r="AT384" s="158" t="s">
        <v>164</v>
      </c>
      <c r="AU384" s="158" t="s">
        <v>22</v>
      </c>
      <c r="AV384" s="13" t="s">
        <v>22</v>
      </c>
      <c r="AW384" s="13" t="s">
        <v>43</v>
      </c>
      <c r="AX384" s="13" t="s">
        <v>82</v>
      </c>
      <c r="AY384" s="158" t="s">
        <v>152</v>
      </c>
    </row>
    <row r="385" spans="1:65" s="14" customFormat="1" x14ac:dyDescent="0.2">
      <c r="B385" s="163"/>
      <c r="C385" s="246"/>
      <c r="D385" s="240" t="s">
        <v>164</v>
      </c>
      <c r="E385" s="247" t="s">
        <v>3</v>
      </c>
      <c r="F385" s="248" t="s">
        <v>166</v>
      </c>
      <c r="G385" s="246"/>
      <c r="H385" s="249">
        <v>3</v>
      </c>
      <c r="I385" s="165"/>
      <c r="L385" s="163"/>
      <c r="M385" s="166"/>
      <c r="N385" s="167"/>
      <c r="O385" s="167"/>
      <c r="P385" s="167"/>
      <c r="Q385" s="167"/>
      <c r="R385" s="167"/>
      <c r="S385" s="167"/>
      <c r="T385" s="168"/>
      <c r="AT385" s="164" t="s">
        <v>164</v>
      </c>
      <c r="AU385" s="164" t="s">
        <v>22</v>
      </c>
      <c r="AV385" s="14" t="s">
        <v>158</v>
      </c>
      <c r="AW385" s="14" t="s">
        <v>43</v>
      </c>
      <c r="AX385" s="14" t="s">
        <v>89</v>
      </c>
      <c r="AY385" s="164" t="s">
        <v>152</v>
      </c>
    </row>
    <row r="386" spans="1:65" s="2" customFormat="1" ht="21.75" customHeight="1" x14ac:dyDescent="0.2">
      <c r="A386" s="32"/>
      <c r="B386" s="142"/>
      <c r="C386" s="254" t="s">
        <v>30</v>
      </c>
      <c r="D386" s="254" t="s">
        <v>389</v>
      </c>
      <c r="E386" s="255" t="s">
        <v>1451</v>
      </c>
      <c r="F386" s="256" t="s">
        <v>1452</v>
      </c>
      <c r="G386" s="257" t="s">
        <v>259</v>
      </c>
      <c r="H386" s="258">
        <v>3</v>
      </c>
      <c r="I386" s="172"/>
      <c r="J386" s="173">
        <f>ROUND(I386*H386,2)</f>
        <v>0</v>
      </c>
      <c r="K386" s="174"/>
      <c r="L386" s="175"/>
      <c r="M386" s="176" t="s">
        <v>3</v>
      </c>
      <c r="N386" s="177" t="s">
        <v>53</v>
      </c>
      <c r="O386" s="53"/>
      <c r="P386" s="148">
        <f>O386*H386</f>
        <v>0</v>
      </c>
      <c r="Q386" s="148">
        <v>3.5000000000000001E-3</v>
      </c>
      <c r="R386" s="148">
        <f>Q386*H386</f>
        <v>1.0500000000000001E-2</v>
      </c>
      <c r="S386" s="148">
        <v>0</v>
      </c>
      <c r="T386" s="14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50" t="s">
        <v>195</v>
      </c>
      <c r="AT386" s="150" t="s">
        <v>389</v>
      </c>
      <c r="AU386" s="150" t="s">
        <v>22</v>
      </c>
      <c r="AY386" s="16" t="s">
        <v>152</v>
      </c>
      <c r="BE386" s="151">
        <f>IF(N386="základní",J386,0)</f>
        <v>0</v>
      </c>
      <c r="BF386" s="151">
        <f>IF(N386="snížená",J386,0)</f>
        <v>0</v>
      </c>
      <c r="BG386" s="151">
        <f>IF(N386="zákl. přenesená",J386,0)</f>
        <v>0</v>
      </c>
      <c r="BH386" s="151">
        <f>IF(N386="sníž. přenesená",J386,0)</f>
        <v>0</v>
      </c>
      <c r="BI386" s="151">
        <f>IF(N386="nulová",J386,0)</f>
        <v>0</v>
      </c>
      <c r="BJ386" s="16" t="s">
        <v>89</v>
      </c>
      <c r="BK386" s="151">
        <f>ROUND(I386*H386,2)</f>
        <v>0</v>
      </c>
      <c r="BL386" s="16" t="s">
        <v>158</v>
      </c>
      <c r="BM386" s="150" t="s">
        <v>1453</v>
      </c>
    </row>
    <row r="387" spans="1:65" s="13" customFormat="1" x14ac:dyDescent="0.2">
      <c r="B387" s="157"/>
      <c r="C387" s="242"/>
      <c r="D387" s="240" t="s">
        <v>164</v>
      </c>
      <c r="E387" s="243" t="s">
        <v>3</v>
      </c>
      <c r="F387" s="244" t="s">
        <v>1403</v>
      </c>
      <c r="G387" s="242"/>
      <c r="H387" s="245">
        <v>1</v>
      </c>
      <c r="I387" s="159"/>
      <c r="L387" s="157"/>
      <c r="M387" s="160"/>
      <c r="N387" s="161"/>
      <c r="O387" s="161"/>
      <c r="P387" s="161"/>
      <c r="Q387" s="161"/>
      <c r="R387" s="161"/>
      <c r="S387" s="161"/>
      <c r="T387" s="162"/>
      <c r="AT387" s="158" t="s">
        <v>164</v>
      </c>
      <c r="AU387" s="158" t="s">
        <v>22</v>
      </c>
      <c r="AV387" s="13" t="s">
        <v>22</v>
      </c>
      <c r="AW387" s="13" t="s">
        <v>43</v>
      </c>
      <c r="AX387" s="13" t="s">
        <v>82</v>
      </c>
      <c r="AY387" s="158" t="s">
        <v>152</v>
      </c>
    </row>
    <row r="388" spans="1:65" s="13" customFormat="1" x14ac:dyDescent="0.2">
      <c r="B388" s="157"/>
      <c r="C388" s="242"/>
      <c r="D388" s="240" t="s">
        <v>164</v>
      </c>
      <c r="E388" s="243" t="s">
        <v>3</v>
      </c>
      <c r="F388" s="244" t="s">
        <v>1404</v>
      </c>
      <c r="G388" s="242"/>
      <c r="H388" s="245">
        <v>1</v>
      </c>
      <c r="I388" s="159"/>
      <c r="L388" s="157"/>
      <c r="M388" s="160"/>
      <c r="N388" s="161"/>
      <c r="O388" s="161"/>
      <c r="P388" s="161"/>
      <c r="Q388" s="161"/>
      <c r="R388" s="161"/>
      <c r="S388" s="161"/>
      <c r="T388" s="162"/>
      <c r="AT388" s="158" t="s">
        <v>164</v>
      </c>
      <c r="AU388" s="158" t="s">
        <v>22</v>
      </c>
      <c r="AV388" s="13" t="s">
        <v>22</v>
      </c>
      <c r="AW388" s="13" t="s">
        <v>43</v>
      </c>
      <c r="AX388" s="13" t="s">
        <v>82</v>
      </c>
      <c r="AY388" s="158" t="s">
        <v>152</v>
      </c>
    </row>
    <row r="389" spans="1:65" s="13" customFormat="1" x14ac:dyDescent="0.2">
      <c r="B389" s="157"/>
      <c r="C389" s="242"/>
      <c r="D389" s="240" t="s">
        <v>164</v>
      </c>
      <c r="E389" s="243" t="s">
        <v>3</v>
      </c>
      <c r="F389" s="244" t="s">
        <v>1409</v>
      </c>
      <c r="G389" s="242"/>
      <c r="H389" s="245">
        <v>1</v>
      </c>
      <c r="I389" s="159"/>
      <c r="L389" s="157"/>
      <c r="M389" s="160"/>
      <c r="N389" s="161"/>
      <c r="O389" s="161"/>
      <c r="P389" s="161"/>
      <c r="Q389" s="161"/>
      <c r="R389" s="161"/>
      <c r="S389" s="161"/>
      <c r="T389" s="162"/>
      <c r="AT389" s="158" t="s">
        <v>164</v>
      </c>
      <c r="AU389" s="158" t="s">
        <v>22</v>
      </c>
      <c r="AV389" s="13" t="s">
        <v>22</v>
      </c>
      <c r="AW389" s="13" t="s">
        <v>43</v>
      </c>
      <c r="AX389" s="13" t="s">
        <v>82</v>
      </c>
      <c r="AY389" s="158" t="s">
        <v>152</v>
      </c>
    </row>
    <row r="390" spans="1:65" s="14" customFormat="1" x14ac:dyDescent="0.2">
      <c r="B390" s="163"/>
      <c r="C390" s="246"/>
      <c r="D390" s="240" t="s">
        <v>164</v>
      </c>
      <c r="E390" s="247" t="s">
        <v>3</v>
      </c>
      <c r="F390" s="248" t="s">
        <v>166</v>
      </c>
      <c r="G390" s="246"/>
      <c r="H390" s="249">
        <v>3</v>
      </c>
      <c r="I390" s="165"/>
      <c r="L390" s="163"/>
      <c r="M390" s="166"/>
      <c r="N390" s="167"/>
      <c r="O390" s="167"/>
      <c r="P390" s="167"/>
      <c r="Q390" s="167"/>
      <c r="R390" s="167"/>
      <c r="S390" s="167"/>
      <c r="T390" s="168"/>
      <c r="AT390" s="164" t="s">
        <v>164</v>
      </c>
      <c r="AU390" s="164" t="s">
        <v>22</v>
      </c>
      <c r="AV390" s="14" t="s">
        <v>158</v>
      </c>
      <c r="AW390" s="14" t="s">
        <v>43</v>
      </c>
      <c r="AX390" s="14" t="s">
        <v>89</v>
      </c>
      <c r="AY390" s="164" t="s">
        <v>152</v>
      </c>
    </row>
    <row r="391" spans="1:65" s="2" customFormat="1" ht="24.2" customHeight="1" x14ac:dyDescent="0.2">
      <c r="A391" s="32"/>
      <c r="B391" s="142"/>
      <c r="C391" s="232" t="s">
        <v>799</v>
      </c>
      <c r="D391" s="232" t="s">
        <v>154</v>
      </c>
      <c r="E391" s="233" t="s">
        <v>1454</v>
      </c>
      <c r="F391" s="234" t="s">
        <v>1455</v>
      </c>
      <c r="G391" s="235" t="s">
        <v>259</v>
      </c>
      <c r="H391" s="236">
        <v>4</v>
      </c>
      <c r="I391" s="143"/>
      <c r="J391" s="144">
        <f>ROUND(I391*H391,2)</f>
        <v>0</v>
      </c>
      <c r="K391" s="145"/>
      <c r="L391" s="33"/>
      <c r="M391" s="146" t="s">
        <v>3</v>
      </c>
      <c r="N391" s="147" t="s">
        <v>53</v>
      </c>
      <c r="O391" s="53"/>
      <c r="P391" s="148">
        <f>O391*H391</f>
        <v>0</v>
      </c>
      <c r="Q391" s="148">
        <v>0</v>
      </c>
      <c r="R391" s="148">
        <f>Q391*H391</f>
        <v>0</v>
      </c>
      <c r="S391" s="148">
        <v>0</v>
      </c>
      <c r="T391" s="14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0" t="s">
        <v>158</v>
      </c>
      <c r="AT391" s="150" t="s">
        <v>154</v>
      </c>
      <c r="AU391" s="150" t="s">
        <v>22</v>
      </c>
      <c r="AY391" s="16" t="s">
        <v>152</v>
      </c>
      <c r="BE391" s="151">
        <f>IF(N391="základní",J391,0)</f>
        <v>0</v>
      </c>
      <c r="BF391" s="151">
        <f>IF(N391="snížená",J391,0)</f>
        <v>0</v>
      </c>
      <c r="BG391" s="151">
        <f>IF(N391="zákl. přenesená",J391,0)</f>
        <v>0</v>
      </c>
      <c r="BH391" s="151">
        <f>IF(N391="sníž. přenesená",J391,0)</f>
        <v>0</v>
      </c>
      <c r="BI391" s="151">
        <f>IF(N391="nulová",J391,0)</f>
        <v>0</v>
      </c>
      <c r="BJ391" s="16" t="s">
        <v>89</v>
      </c>
      <c r="BK391" s="151">
        <f>ROUND(I391*H391,2)</f>
        <v>0</v>
      </c>
      <c r="BL391" s="16" t="s">
        <v>158</v>
      </c>
      <c r="BM391" s="150" t="s">
        <v>1456</v>
      </c>
    </row>
    <row r="392" spans="1:65" s="13" customFormat="1" x14ac:dyDescent="0.2">
      <c r="B392" s="157"/>
      <c r="C392" s="242"/>
      <c r="D392" s="240" t="s">
        <v>164</v>
      </c>
      <c r="E392" s="243" t="s">
        <v>3</v>
      </c>
      <c r="F392" s="244" t="s">
        <v>1403</v>
      </c>
      <c r="G392" s="242"/>
      <c r="H392" s="245">
        <v>1</v>
      </c>
      <c r="I392" s="159"/>
      <c r="L392" s="157"/>
      <c r="M392" s="160"/>
      <c r="N392" s="161"/>
      <c r="O392" s="161"/>
      <c r="P392" s="161"/>
      <c r="Q392" s="161"/>
      <c r="R392" s="161"/>
      <c r="S392" s="161"/>
      <c r="T392" s="162"/>
      <c r="AT392" s="158" t="s">
        <v>164</v>
      </c>
      <c r="AU392" s="158" t="s">
        <v>22</v>
      </c>
      <c r="AV392" s="13" t="s">
        <v>22</v>
      </c>
      <c r="AW392" s="13" t="s">
        <v>43</v>
      </c>
      <c r="AX392" s="13" t="s">
        <v>82</v>
      </c>
      <c r="AY392" s="158" t="s">
        <v>152</v>
      </c>
    </row>
    <row r="393" spans="1:65" s="13" customFormat="1" x14ac:dyDescent="0.2">
      <c r="B393" s="157"/>
      <c r="C393" s="242"/>
      <c r="D393" s="240" t="s">
        <v>164</v>
      </c>
      <c r="E393" s="243" t="s">
        <v>3</v>
      </c>
      <c r="F393" s="244" t="s">
        <v>1404</v>
      </c>
      <c r="G393" s="242"/>
      <c r="H393" s="245">
        <v>1</v>
      </c>
      <c r="I393" s="159"/>
      <c r="L393" s="157"/>
      <c r="M393" s="160"/>
      <c r="N393" s="161"/>
      <c r="O393" s="161"/>
      <c r="P393" s="161"/>
      <c r="Q393" s="161"/>
      <c r="R393" s="161"/>
      <c r="S393" s="161"/>
      <c r="T393" s="162"/>
      <c r="AT393" s="158" t="s">
        <v>164</v>
      </c>
      <c r="AU393" s="158" t="s">
        <v>22</v>
      </c>
      <c r="AV393" s="13" t="s">
        <v>22</v>
      </c>
      <c r="AW393" s="13" t="s">
        <v>43</v>
      </c>
      <c r="AX393" s="13" t="s">
        <v>82</v>
      </c>
      <c r="AY393" s="158" t="s">
        <v>152</v>
      </c>
    </row>
    <row r="394" spans="1:65" s="13" customFormat="1" x14ac:dyDescent="0.2">
      <c r="B394" s="157"/>
      <c r="C394" s="242"/>
      <c r="D394" s="240" t="s">
        <v>164</v>
      </c>
      <c r="E394" s="243" t="s">
        <v>3</v>
      </c>
      <c r="F394" s="244" t="s">
        <v>1409</v>
      </c>
      <c r="G394" s="242"/>
      <c r="H394" s="245">
        <v>1</v>
      </c>
      <c r="I394" s="159"/>
      <c r="L394" s="157"/>
      <c r="M394" s="160"/>
      <c r="N394" s="161"/>
      <c r="O394" s="161"/>
      <c r="P394" s="161"/>
      <c r="Q394" s="161"/>
      <c r="R394" s="161"/>
      <c r="S394" s="161"/>
      <c r="T394" s="162"/>
      <c r="AT394" s="158" t="s">
        <v>164</v>
      </c>
      <c r="AU394" s="158" t="s">
        <v>22</v>
      </c>
      <c r="AV394" s="13" t="s">
        <v>22</v>
      </c>
      <c r="AW394" s="13" t="s">
        <v>43</v>
      </c>
      <c r="AX394" s="13" t="s">
        <v>82</v>
      </c>
      <c r="AY394" s="158" t="s">
        <v>152</v>
      </c>
    </row>
    <row r="395" spans="1:65" s="13" customFormat="1" x14ac:dyDescent="0.2">
      <c r="B395" s="157"/>
      <c r="C395" s="242"/>
      <c r="D395" s="240" t="s">
        <v>164</v>
      </c>
      <c r="E395" s="243" t="s">
        <v>3</v>
      </c>
      <c r="F395" s="244" t="s">
        <v>1405</v>
      </c>
      <c r="G395" s="242"/>
      <c r="H395" s="245">
        <v>1</v>
      </c>
      <c r="I395" s="159"/>
      <c r="L395" s="157"/>
      <c r="M395" s="160"/>
      <c r="N395" s="161"/>
      <c r="O395" s="161"/>
      <c r="P395" s="161"/>
      <c r="Q395" s="161"/>
      <c r="R395" s="161"/>
      <c r="S395" s="161"/>
      <c r="T395" s="162"/>
      <c r="AT395" s="158" t="s">
        <v>164</v>
      </c>
      <c r="AU395" s="158" t="s">
        <v>22</v>
      </c>
      <c r="AV395" s="13" t="s">
        <v>22</v>
      </c>
      <c r="AW395" s="13" t="s">
        <v>43</v>
      </c>
      <c r="AX395" s="13" t="s">
        <v>82</v>
      </c>
      <c r="AY395" s="158" t="s">
        <v>152</v>
      </c>
    </row>
    <row r="396" spans="1:65" s="14" customFormat="1" x14ac:dyDescent="0.2">
      <c r="B396" s="163"/>
      <c r="C396" s="246"/>
      <c r="D396" s="240" t="s">
        <v>164</v>
      </c>
      <c r="E396" s="247" t="s">
        <v>3</v>
      </c>
      <c r="F396" s="248" t="s">
        <v>166</v>
      </c>
      <c r="G396" s="246"/>
      <c r="H396" s="249">
        <v>4</v>
      </c>
      <c r="I396" s="165"/>
      <c r="L396" s="163"/>
      <c r="M396" s="166"/>
      <c r="N396" s="167"/>
      <c r="O396" s="167"/>
      <c r="P396" s="167"/>
      <c r="Q396" s="167"/>
      <c r="R396" s="167"/>
      <c r="S396" s="167"/>
      <c r="T396" s="168"/>
      <c r="AT396" s="164" t="s">
        <v>164</v>
      </c>
      <c r="AU396" s="164" t="s">
        <v>22</v>
      </c>
      <c r="AV396" s="14" t="s">
        <v>158</v>
      </c>
      <c r="AW396" s="14" t="s">
        <v>43</v>
      </c>
      <c r="AX396" s="14" t="s">
        <v>89</v>
      </c>
      <c r="AY396" s="164" t="s">
        <v>152</v>
      </c>
    </row>
    <row r="397" spans="1:65" s="2" customFormat="1" ht="33" customHeight="1" x14ac:dyDescent="0.2">
      <c r="A397" s="32"/>
      <c r="B397" s="142"/>
      <c r="C397" s="232" t="s">
        <v>805</v>
      </c>
      <c r="D397" s="232" t="s">
        <v>154</v>
      </c>
      <c r="E397" s="233" t="s">
        <v>1457</v>
      </c>
      <c r="F397" s="234" t="s">
        <v>1458</v>
      </c>
      <c r="G397" s="235" t="s">
        <v>259</v>
      </c>
      <c r="H397" s="236">
        <v>8</v>
      </c>
      <c r="I397" s="143"/>
      <c r="J397" s="144">
        <f>ROUND(I397*H397,2)</f>
        <v>0</v>
      </c>
      <c r="K397" s="145"/>
      <c r="L397" s="33"/>
      <c r="M397" s="146" t="s">
        <v>3</v>
      </c>
      <c r="N397" s="147" t="s">
        <v>53</v>
      </c>
      <c r="O397" s="53"/>
      <c r="P397" s="148">
        <f>O397*H397</f>
        <v>0</v>
      </c>
      <c r="Q397" s="148">
        <v>0</v>
      </c>
      <c r="R397" s="148">
        <f>Q397*H397</f>
        <v>0</v>
      </c>
      <c r="S397" s="148">
        <v>0</v>
      </c>
      <c r="T397" s="14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50" t="s">
        <v>158</v>
      </c>
      <c r="AT397" s="150" t="s">
        <v>154</v>
      </c>
      <c r="AU397" s="150" t="s">
        <v>22</v>
      </c>
      <c r="AY397" s="16" t="s">
        <v>152</v>
      </c>
      <c r="BE397" s="151">
        <f>IF(N397="základní",J397,0)</f>
        <v>0</v>
      </c>
      <c r="BF397" s="151">
        <f>IF(N397="snížená",J397,0)</f>
        <v>0</v>
      </c>
      <c r="BG397" s="151">
        <f>IF(N397="zákl. přenesená",J397,0)</f>
        <v>0</v>
      </c>
      <c r="BH397" s="151">
        <f>IF(N397="sníž. přenesená",J397,0)</f>
        <v>0</v>
      </c>
      <c r="BI397" s="151">
        <f>IF(N397="nulová",J397,0)</f>
        <v>0</v>
      </c>
      <c r="BJ397" s="16" t="s">
        <v>89</v>
      </c>
      <c r="BK397" s="151">
        <f>ROUND(I397*H397,2)</f>
        <v>0</v>
      </c>
      <c r="BL397" s="16" t="s">
        <v>158</v>
      </c>
      <c r="BM397" s="150" t="s">
        <v>1459</v>
      </c>
    </row>
    <row r="398" spans="1:65" s="13" customFormat="1" x14ac:dyDescent="0.2">
      <c r="B398" s="157"/>
      <c r="C398" s="242"/>
      <c r="D398" s="240" t="s">
        <v>164</v>
      </c>
      <c r="E398" s="243" t="s">
        <v>3</v>
      </c>
      <c r="F398" s="244" t="s">
        <v>1460</v>
      </c>
      <c r="G398" s="242"/>
      <c r="H398" s="245">
        <v>2</v>
      </c>
      <c r="I398" s="159"/>
      <c r="L398" s="157"/>
      <c r="M398" s="160"/>
      <c r="N398" s="161"/>
      <c r="O398" s="161"/>
      <c r="P398" s="161"/>
      <c r="Q398" s="161"/>
      <c r="R398" s="161"/>
      <c r="S398" s="161"/>
      <c r="T398" s="162"/>
      <c r="AT398" s="158" t="s">
        <v>164</v>
      </c>
      <c r="AU398" s="158" t="s">
        <v>22</v>
      </c>
      <c r="AV398" s="13" t="s">
        <v>22</v>
      </c>
      <c r="AW398" s="13" t="s">
        <v>43</v>
      </c>
      <c r="AX398" s="13" t="s">
        <v>82</v>
      </c>
      <c r="AY398" s="158" t="s">
        <v>152</v>
      </c>
    </row>
    <row r="399" spans="1:65" s="13" customFormat="1" x14ac:dyDescent="0.2">
      <c r="B399" s="157"/>
      <c r="C399" s="242"/>
      <c r="D399" s="240" t="s">
        <v>164</v>
      </c>
      <c r="E399" s="243" t="s">
        <v>3</v>
      </c>
      <c r="F399" s="244" t="s">
        <v>1461</v>
      </c>
      <c r="G399" s="242"/>
      <c r="H399" s="245">
        <v>2</v>
      </c>
      <c r="I399" s="159"/>
      <c r="L399" s="157"/>
      <c r="M399" s="160"/>
      <c r="N399" s="161"/>
      <c r="O399" s="161"/>
      <c r="P399" s="161"/>
      <c r="Q399" s="161"/>
      <c r="R399" s="161"/>
      <c r="S399" s="161"/>
      <c r="T399" s="162"/>
      <c r="AT399" s="158" t="s">
        <v>164</v>
      </c>
      <c r="AU399" s="158" t="s">
        <v>22</v>
      </c>
      <c r="AV399" s="13" t="s">
        <v>22</v>
      </c>
      <c r="AW399" s="13" t="s">
        <v>43</v>
      </c>
      <c r="AX399" s="13" t="s">
        <v>82</v>
      </c>
      <c r="AY399" s="158" t="s">
        <v>152</v>
      </c>
    </row>
    <row r="400" spans="1:65" s="13" customFormat="1" x14ac:dyDescent="0.2">
      <c r="B400" s="157"/>
      <c r="C400" s="242"/>
      <c r="D400" s="240" t="s">
        <v>164</v>
      </c>
      <c r="E400" s="243" t="s">
        <v>3</v>
      </c>
      <c r="F400" s="244" t="s">
        <v>1462</v>
      </c>
      <c r="G400" s="242"/>
      <c r="H400" s="245">
        <v>2</v>
      </c>
      <c r="I400" s="159"/>
      <c r="L400" s="157"/>
      <c r="M400" s="160"/>
      <c r="N400" s="161"/>
      <c r="O400" s="161"/>
      <c r="P400" s="161"/>
      <c r="Q400" s="161"/>
      <c r="R400" s="161"/>
      <c r="S400" s="161"/>
      <c r="T400" s="162"/>
      <c r="AT400" s="158" t="s">
        <v>164</v>
      </c>
      <c r="AU400" s="158" t="s">
        <v>22</v>
      </c>
      <c r="AV400" s="13" t="s">
        <v>22</v>
      </c>
      <c r="AW400" s="13" t="s">
        <v>43</v>
      </c>
      <c r="AX400" s="13" t="s">
        <v>82</v>
      </c>
      <c r="AY400" s="158" t="s">
        <v>152</v>
      </c>
    </row>
    <row r="401" spans="1:65" s="13" customFormat="1" x14ac:dyDescent="0.2">
      <c r="B401" s="157"/>
      <c r="C401" s="242"/>
      <c r="D401" s="240" t="s">
        <v>164</v>
      </c>
      <c r="E401" s="243" t="s">
        <v>3</v>
      </c>
      <c r="F401" s="244" t="s">
        <v>1463</v>
      </c>
      <c r="G401" s="242"/>
      <c r="H401" s="245">
        <v>2</v>
      </c>
      <c r="I401" s="159"/>
      <c r="L401" s="157"/>
      <c r="M401" s="160"/>
      <c r="N401" s="161"/>
      <c r="O401" s="161"/>
      <c r="P401" s="161"/>
      <c r="Q401" s="161"/>
      <c r="R401" s="161"/>
      <c r="S401" s="161"/>
      <c r="T401" s="162"/>
      <c r="AT401" s="158" t="s">
        <v>164</v>
      </c>
      <c r="AU401" s="158" t="s">
        <v>22</v>
      </c>
      <c r="AV401" s="13" t="s">
        <v>22</v>
      </c>
      <c r="AW401" s="13" t="s">
        <v>43</v>
      </c>
      <c r="AX401" s="13" t="s">
        <v>82</v>
      </c>
      <c r="AY401" s="158" t="s">
        <v>152</v>
      </c>
    </row>
    <row r="402" spans="1:65" s="14" customFormat="1" x14ac:dyDescent="0.2">
      <c r="B402" s="163"/>
      <c r="C402" s="246"/>
      <c r="D402" s="240" t="s">
        <v>164</v>
      </c>
      <c r="E402" s="247" t="s">
        <v>3</v>
      </c>
      <c r="F402" s="248" t="s">
        <v>166</v>
      </c>
      <c r="G402" s="246"/>
      <c r="H402" s="249">
        <v>8</v>
      </c>
      <c r="I402" s="165"/>
      <c r="L402" s="163"/>
      <c r="M402" s="166"/>
      <c r="N402" s="167"/>
      <c r="O402" s="167"/>
      <c r="P402" s="167"/>
      <c r="Q402" s="167"/>
      <c r="R402" s="167"/>
      <c r="S402" s="167"/>
      <c r="T402" s="168"/>
      <c r="AT402" s="164" t="s">
        <v>164</v>
      </c>
      <c r="AU402" s="164" t="s">
        <v>22</v>
      </c>
      <c r="AV402" s="14" t="s">
        <v>158</v>
      </c>
      <c r="AW402" s="14" t="s">
        <v>43</v>
      </c>
      <c r="AX402" s="14" t="s">
        <v>89</v>
      </c>
      <c r="AY402" s="164" t="s">
        <v>152</v>
      </c>
    </row>
    <row r="403" spans="1:65" s="2" customFormat="1" ht="24.2" customHeight="1" x14ac:dyDescent="0.2">
      <c r="A403" s="32"/>
      <c r="B403" s="142"/>
      <c r="C403" s="232" t="s">
        <v>810</v>
      </c>
      <c r="D403" s="232" t="s">
        <v>154</v>
      </c>
      <c r="E403" s="233" t="s">
        <v>1464</v>
      </c>
      <c r="F403" s="234" t="s">
        <v>1465</v>
      </c>
      <c r="G403" s="235" t="s">
        <v>259</v>
      </c>
      <c r="H403" s="236">
        <v>4</v>
      </c>
      <c r="I403" s="143"/>
      <c r="J403" s="144">
        <f>ROUND(I403*H403,2)</f>
        <v>0</v>
      </c>
      <c r="K403" s="145"/>
      <c r="L403" s="33"/>
      <c r="M403" s="146" t="s">
        <v>3</v>
      </c>
      <c r="N403" s="147" t="s">
        <v>53</v>
      </c>
      <c r="O403" s="53"/>
      <c r="P403" s="148">
        <f>O403*H403</f>
        <v>0</v>
      </c>
      <c r="Q403" s="148">
        <v>1.3600000000000001E-3</v>
      </c>
      <c r="R403" s="148">
        <f>Q403*H403</f>
        <v>5.4400000000000004E-3</v>
      </c>
      <c r="S403" s="148">
        <v>0</v>
      </c>
      <c r="T403" s="14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50" t="s">
        <v>158</v>
      </c>
      <c r="AT403" s="150" t="s">
        <v>154</v>
      </c>
      <c r="AU403" s="150" t="s">
        <v>22</v>
      </c>
      <c r="AY403" s="16" t="s">
        <v>152</v>
      </c>
      <c r="BE403" s="151">
        <f>IF(N403="základní",J403,0)</f>
        <v>0</v>
      </c>
      <c r="BF403" s="151">
        <f>IF(N403="snížená",J403,0)</f>
        <v>0</v>
      </c>
      <c r="BG403" s="151">
        <f>IF(N403="zákl. přenesená",J403,0)</f>
        <v>0</v>
      </c>
      <c r="BH403" s="151">
        <f>IF(N403="sníž. přenesená",J403,0)</f>
        <v>0</v>
      </c>
      <c r="BI403" s="151">
        <f>IF(N403="nulová",J403,0)</f>
        <v>0</v>
      </c>
      <c r="BJ403" s="16" t="s">
        <v>89</v>
      </c>
      <c r="BK403" s="151">
        <f>ROUND(I403*H403,2)</f>
        <v>0</v>
      </c>
      <c r="BL403" s="16" t="s">
        <v>158</v>
      </c>
      <c r="BM403" s="150" t="s">
        <v>1466</v>
      </c>
    </row>
    <row r="404" spans="1:65" s="2" customFormat="1" x14ac:dyDescent="0.2">
      <c r="A404" s="32"/>
      <c r="B404" s="33"/>
      <c r="C404" s="237"/>
      <c r="D404" s="238" t="s">
        <v>160</v>
      </c>
      <c r="E404" s="237"/>
      <c r="F404" s="239" t="s">
        <v>1467</v>
      </c>
      <c r="G404" s="237"/>
      <c r="H404" s="237"/>
      <c r="I404" s="154"/>
      <c r="J404" s="32"/>
      <c r="K404" s="32"/>
      <c r="L404" s="33"/>
      <c r="M404" s="155"/>
      <c r="N404" s="156"/>
      <c r="O404" s="53"/>
      <c r="P404" s="53"/>
      <c r="Q404" s="53"/>
      <c r="R404" s="53"/>
      <c r="S404" s="53"/>
      <c r="T404" s="54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T404" s="16" t="s">
        <v>160</v>
      </c>
      <c r="AU404" s="16" t="s">
        <v>22</v>
      </c>
    </row>
    <row r="405" spans="1:65" s="13" customFormat="1" x14ac:dyDescent="0.2">
      <c r="B405" s="157"/>
      <c r="C405" s="242"/>
      <c r="D405" s="240" t="s">
        <v>164</v>
      </c>
      <c r="E405" s="243" t="s">
        <v>3</v>
      </c>
      <c r="F405" s="244" t="s">
        <v>1403</v>
      </c>
      <c r="G405" s="242"/>
      <c r="H405" s="245">
        <v>1</v>
      </c>
      <c r="I405" s="159"/>
      <c r="L405" s="157"/>
      <c r="M405" s="160"/>
      <c r="N405" s="161"/>
      <c r="O405" s="161"/>
      <c r="P405" s="161"/>
      <c r="Q405" s="161"/>
      <c r="R405" s="161"/>
      <c r="S405" s="161"/>
      <c r="T405" s="162"/>
      <c r="AT405" s="158" t="s">
        <v>164</v>
      </c>
      <c r="AU405" s="158" t="s">
        <v>22</v>
      </c>
      <c r="AV405" s="13" t="s">
        <v>22</v>
      </c>
      <c r="AW405" s="13" t="s">
        <v>43</v>
      </c>
      <c r="AX405" s="13" t="s">
        <v>82</v>
      </c>
      <c r="AY405" s="158" t="s">
        <v>152</v>
      </c>
    </row>
    <row r="406" spans="1:65" s="13" customFormat="1" x14ac:dyDescent="0.2">
      <c r="B406" s="157"/>
      <c r="C406" s="242"/>
      <c r="D406" s="240" t="s">
        <v>164</v>
      </c>
      <c r="E406" s="243" t="s">
        <v>3</v>
      </c>
      <c r="F406" s="244" t="s">
        <v>1404</v>
      </c>
      <c r="G406" s="242"/>
      <c r="H406" s="245">
        <v>1</v>
      </c>
      <c r="I406" s="159"/>
      <c r="L406" s="157"/>
      <c r="M406" s="160"/>
      <c r="N406" s="161"/>
      <c r="O406" s="161"/>
      <c r="P406" s="161"/>
      <c r="Q406" s="161"/>
      <c r="R406" s="161"/>
      <c r="S406" s="161"/>
      <c r="T406" s="162"/>
      <c r="AT406" s="158" t="s">
        <v>164</v>
      </c>
      <c r="AU406" s="158" t="s">
        <v>22</v>
      </c>
      <c r="AV406" s="13" t="s">
        <v>22</v>
      </c>
      <c r="AW406" s="13" t="s">
        <v>43</v>
      </c>
      <c r="AX406" s="13" t="s">
        <v>82</v>
      </c>
      <c r="AY406" s="158" t="s">
        <v>152</v>
      </c>
    </row>
    <row r="407" spans="1:65" s="13" customFormat="1" x14ac:dyDescent="0.2">
      <c r="B407" s="157"/>
      <c r="C407" s="242"/>
      <c r="D407" s="240" t="s">
        <v>164</v>
      </c>
      <c r="E407" s="243" t="s">
        <v>3</v>
      </c>
      <c r="F407" s="244" t="s">
        <v>1409</v>
      </c>
      <c r="G407" s="242"/>
      <c r="H407" s="245">
        <v>1</v>
      </c>
      <c r="I407" s="159"/>
      <c r="L407" s="157"/>
      <c r="M407" s="160"/>
      <c r="N407" s="161"/>
      <c r="O407" s="161"/>
      <c r="P407" s="161"/>
      <c r="Q407" s="161"/>
      <c r="R407" s="161"/>
      <c r="S407" s="161"/>
      <c r="T407" s="162"/>
      <c r="AT407" s="158" t="s">
        <v>164</v>
      </c>
      <c r="AU407" s="158" t="s">
        <v>22</v>
      </c>
      <c r="AV407" s="13" t="s">
        <v>22</v>
      </c>
      <c r="AW407" s="13" t="s">
        <v>43</v>
      </c>
      <c r="AX407" s="13" t="s">
        <v>82</v>
      </c>
      <c r="AY407" s="158" t="s">
        <v>152</v>
      </c>
    </row>
    <row r="408" spans="1:65" s="13" customFormat="1" x14ac:dyDescent="0.2">
      <c r="B408" s="157"/>
      <c r="C408" s="242"/>
      <c r="D408" s="240" t="s">
        <v>164</v>
      </c>
      <c r="E408" s="243" t="s">
        <v>3</v>
      </c>
      <c r="F408" s="244" t="s">
        <v>1405</v>
      </c>
      <c r="G408" s="242"/>
      <c r="H408" s="245">
        <v>1</v>
      </c>
      <c r="I408" s="159"/>
      <c r="L408" s="157"/>
      <c r="M408" s="160"/>
      <c r="N408" s="161"/>
      <c r="O408" s="161"/>
      <c r="P408" s="161"/>
      <c r="Q408" s="161"/>
      <c r="R408" s="161"/>
      <c r="S408" s="161"/>
      <c r="T408" s="162"/>
      <c r="AT408" s="158" t="s">
        <v>164</v>
      </c>
      <c r="AU408" s="158" t="s">
        <v>22</v>
      </c>
      <c r="AV408" s="13" t="s">
        <v>22</v>
      </c>
      <c r="AW408" s="13" t="s">
        <v>43</v>
      </c>
      <c r="AX408" s="13" t="s">
        <v>82</v>
      </c>
      <c r="AY408" s="158" t="s">
        <v>152</v>
      </c>
    </row>
    <row r="409" spans="1:65" s="14" customFormat="1" x14ac:dyDescent="0.2">
      <c r="B409" s="163"/>
      <c r="C409" s="246"/>
      <c r="D409" s="240" t="s">
        <v>164</v>
      </c>
      <c r="E409" s="247" t="s">
        <v>3</v>
      </c>
      <c r="F409" s="248" t="s">
        <v>166</v>
      </c>
      <c r="G409" s="246"/>
      <c r="H409" s="249">
        <v>4</v>
      </c>
      <c r="I409" s="165"/>
      <c r="L409" s="163"/>
      <c r="M409" s="166"/>
      <c r="N409" s="167"/>
      <c r="O409" s="167"/>
      <c r="P409" s="167"/>
      <c r="Q409" s="167"/>
      <c r="R409" s="167"/>
      <c r="S409" s="167"/>
      <c r="T409" s="168"/>
      <c r="AT409" s="164" t="s">
        <v>164</v>
      </c>
      <c r="AU409" s="164" t="s">
        <v>22</v>
      </c>
      <c r="AV409" s="14" t="s">
        <v>158</v>
      </c>
      <c r="AW409" s="14" t="s">
        <v>43</v>
      </c>
      <c r="AX409" s="14" t="s">
        <v>89</v>
      </c>
      <c r="AY409" s="164" t="s">
        <v>152</v>
      </c>
    </row>
    <row r="410" spans="1:65" s="2" customFormat="1" ht="16.5" customHeight="1" x14ac:dyDescent="0.2">
      <c r="A410" s="32"/>
      <c r="B410" s="142"/>
      <c r="C410" s="232" t="s">
        <v>814</v>
      </c>
      <c r="D410" s="232" t="s">
        <v>154</v>
      </c>
      <c r="E410" s="233" t="s">
        <v>1468</v>
      </c>
      <c r="F410" s="234" t="s">
        <v>1469</v>
      </c>
      <c r="G410" s="235" t="s">
        <v>230</v>
      </c>
      <c r="H410" s="236">
        <v>13</v>
      </c>
      <c r="I410" s="143"/>
      <c r="J410" s="144">
        <f>ROUND(I410*H410,2)</f>
        <v>0</v>
      </c>
      <c r="K410" s="145"/>
      <c r="L410" s="33"/>
      <c r="M410" s="146" t="s">
        <v>3</v>
      </c>
      <c r="N410" s="147" t="s">
        <v>53</v>
      </c>
      <c r="O410" s="53"/>
      <c r="P410" s="148">
        <f>O410*H410</f>
        <v>0</v>
      </c>
      <c r="Q410" s="148">
        <v>0</v>
      </c>
      <c r="R410" s="148">
        <f>Q410*H410</f>
        <v>0</v>
      </c>
      <c r="S410" s="148">
        <v>0</v>
      </c>
      <c r="T410" s="14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50" t="s">
        <v>158</v>
      </c>
      <c r="AT410" s="150" t="s">
        <v>154</v>
      </c>
      <c r="AU410" s="150" t="s">
        <v>22</v>
      </c>
      <c r="AY410" s="16" t="s">
        <v>152</v>
      </c>
      <c r="BE410" s="151">
        <f>IF(N410="základní",J410,0)</f>
        <v>0</v>
      </c>
      <c r="BF410" s="151">
        <f>IF(N410="snížená",J410,0)</f>
        <v>0</v>
      </c>
      <c r="BG410" s="151">
        <f>IF(N410="zákl. přenesená",J410,0)</f>
        <v>0</v>
      </c>
      <c r="BH410" s="151">
        <f>IF(N410="sníž. přenesená",J410,0)</f>
        <v>0</v>
      </c>
      <c r="BI410" s="151">
        <f>IF(N410="nulová",J410,0)</f>
        <v>0</v>
      </c>
      <c r="BJ410" s="16" t="s">
        <v>89</v>
      </c>
      <c r="BK410" s="151">
        <f>ROUND(I410*H410,2)</f>
        <v>0</v>
      </c>
      <c r="BL410" s="16" t="s">
        <v>158</v>
      </c>
      <c r="BM410" s="150" t="s">
        <v>1470</v>
      </c>
    </row>
    <row r="411" spans="1:65" s="2" customFormat="1" x14ac:dyDescent="0.2">
      <c r="A411" s="32"/>
      <c r="B411" s="33"/>
      <c r="C411" s="237"/>
      <c r="D411" s="238" t="s">
        <v>160</v>
      </c>
      <c r="E411" s="237"/>
      <c r="F411" s="239" t="s">
        <v>1471</v>
      </c>
      <c r="G411" s="237"/>
      <c r="H411" s="237"/>
      <c r="I411" s="154"/>
      <c r="J411" s="32"/>
      <c r="K411" s="32"/>
      <c r="L411" s="33"/>
      <c r="M411" s="155"/>
      <c r="N411" s="156"/>
      <c r="O411" s="53"/>
      <c r="P411" s="53"/>
      <c r="Q411" s="53"/>
      <c r="R411" s="53"/>
      <c r="S411" s="53"/>
      <c r="T411" s="54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T411" s="16" t="s">
        <v>160</v>
      </c>
      <c r="AU411" s="16" t="s">
        <v>22</v>
      </c>
    </row>
    <row r="412" spans="1:65" s="13" customFormat="1" x14ac:dyDescent="0.2">
      <c r="B412" s="157"/>
      <c r="C412" s="242"/>
      <c r="D412" s="240" t="s">
        <v>164</v>
      </c>
      <c r="E412" s="243" t="s">
        <v>3</v>
      </c>
      <c r="F412" s="244" t="s">
        <v>1472</v>
      </c>
      <c r="G412" s="242"/>
      <c r="H412" s="245">
        <v>3</v>
      </c>
      <c r="I412" s="159"/>
      <c r="L412" s="157"/>
      <c r="M412" s="160"/>
      <c r="N412" s="161"/>
      <c r="O412" s="161"/>
      <c r="P412" s="161"/>
      <c r="Q412" s="161"/>
      <c r="R412" s="161"/>
      <c r="S412" s="161"/>
      <c r="T412" s="162"/>
      <c r="AT412" s="158" t="s">
        <v>164</v>
      </c>
      <c r="AU412" s="158" t="s">
        <v>22</v>
      </c>
      <c r="AV412" s="13" t="s">
        <v>22</v>
      </c>
      <c r="AW412" s="13" t="s">
        <v>43</v>
      </c>
      <c r="AX412" s="13" t="s">
        <v>82</v>
      </c>
      <c r="AY412" s="158" t="s">
        <v>152</v>
      </c>
    </row>
    <row r="413" spans="1:65" s="13" customFormat="1" x14ac:dyDescent="0.2">
      <c r="B413" s="157"/>
      <c r="C413" s="242"/>
      <c r="D413" s="240" t="s">
        <v>164</v>
      </c>
      <c r="E413" s="243" t="s">
        <v>3</v>
      </c>
      <c r="F413" s="244" t="s">
        <v>1473</v>
      </c>
      <c r="G413" s="242"/>
      <c r="H413" s="245">
        <v>3</v>
      </c>
      <c r="I413" s="159"/>
      <c r="L413" s="157"/>
      <c r="M413" s="160"/>
      <c r="N413" s="161"/>
      <c r="O413" s="161"/>
      <c r="P413" s="161"/>
      <c r="Q413" s="161"/>
      <c r="R413" s="161"/>
      <c r="S413" s="161"/>
      <c r="T413" s="162"/>
      <c r="AT413" s="158" t="s">
        <v>164</v>
      </c>
      <c r="AU413" s="158" t="s">
        <v>22</v>
      </c>
      <c r="AV413" s="13" t="s">
        <v>22</v>
      </c>
      <c r="AW413" s="13" t="s">
        <v>43</v>
      </c>
      <c r="AX413" s="13" t="s">
        <v>82</v>
      </c>
      <c r="AY413" s="158" t="s">
        <v>152</v>
      </c>
    </row>
    <row r="414" spans="1:65" s="13" customFormat="1" x14ac:dyDescent="0.2">
      <c r="B414" s="157"/>
      <c r="C414" s="242"/>
      <c r="D414" s="240" t="s">
        <v>164</v>
      </c>
      <c r="E414" s="243" t="s">
        <v>3</v>
      </c>
      <c r="F414" s="244" t="s">
        <v>1474</v>
      </c>
      <c r="G414" s="242"/>
      <c r="H414" s="245">
        <v>4</v>
      </c>
      <c r="I414" s="159"/>
      <c r="L414" s="157"/>
      <c r="M414" s="160"/>
      <c r="N414" s="161"/>
      <c r="O414" s="161"/>
      <c r="P414" s="161"/>
      <c r="Q414" s="161"/>
      <c r="R414" s="161"/>
      <c r="S414" s="161"/>
      <c r="T414" s="162"/>
      <c r="AT414" s="158" t="s">
        <v>164</v>
      </c>
      <c r="AU414" s="158" t="s">
        <v>22</v>
      </c>
      <c r="AV414" s="13" t="s">
        <v>22</v>
      </c>
      <c r="AW414" s="13" t="s">
        <v>43</v>
      </c>
      <c r="AX414" s="13" t="s">
        <v>82</v>
      </c>
      <c r="AY414" s="158" t="s">
        <v>152</v>
      </c>
    </row>
    <row r="415" spans="1:65" s="13" customFormat="1" x14ac:dyDescent="0.2">
      <c r="B415" s="157"/>
      <c r="C415" s="242"/>
      <c r="D415" s="240" t="s">
        <v>164</v>
      </c>
      <c r="E415" s="243" t="s">
        <v>3</v>
      </c>
      <c r="F415" s="244" t="s">
        <v>1475</v>
      </c>
      <c r="G415" s="242"/>
      <c r="H415" s="245">
        <v>3</v>
      </c>
      <c r="I415" s="159"/>
      <c r="L415" s="157"/>
      <c r="M415" s="160"/>
      <c r="N415" s="161"/>
      <c r="O415" s="161"/>
      <c r="P415" s="161"/>
      <c r="Q415" s="161"/>
      <c r="R415" s="161"/>
      <c r="S415" s="161"/>
      <c r="T415" s="162"/>
      <c r="AT415" s="158" t="s">
        <v>164</v>
      </c>
      <c r="AU415" s="158" t="s">
        <v>22</v>
      </c>
      <c r="AV415" s="13" t="s">
        <v>22</v>
      </c>
      <c r="AW415" s="13" t="s">
        <v>43</v>
      </c>
      <c r="AX415" s="13" t="s">
        <v>82</v>
      </c>
      <c r="AY415" s="158" t="s">
        <v>152</v>
      </c>
    </row>
    <row r="416" spans="1:65" s="14" customFormat="1" x14ac:dyDescent="0.2">
      <c r="B416" s="163"/>
      <c r="C416" s="246"/>
      <c r="D416" s="240" t="s">
        <v>164</v>
      </c>
      <c r="E416" s="247" t="s">
        <v>3</v>
      </c>
      <c r="F416" s="248" t="s">
        <v>166</v>
      </c>
      <c r="G416" s="246"/>
      <c r="H416" s="249">
        <v>13</v>
      </c>
      <c r="I416" s="165"/>
      <c r="L416" s="163"/>
      <c r="M416" s="166"/>
      <c r="N416" s="167"/>
      <c r="O416" s="167"/>
      <c r="P416" s="167"/>
      <c r="Q416" s="167"/>
      <c r="R416" s="167"/>
      <c r="S416" s="167"/>
      <c r="T416" s="168"/>
      <c r="AT416" s="164" t="s">
        <v>164</v>
      </c>
      <c r="AU416" s="164" t="s">
        <v>22</v>
      </c>
      <c r="AV416" s="14" t="s">
        <v>158</v>
      </c>
      <c r="AW416" s="14" t="s">
        <v>43</v>
      </c>
      <c r="AX416" s="14" t="s">
        <v>89</v>
      </c>
      <c r="AY416" s="164" t="s">
        <v>152</v>
      </c>
    </row>
    <row r="417" spans="1:65" s="2" customFormat="1" ht="24.2" customHeight="1" x14ac:dyDescent="0.2">
      <c r="A417" s="32"/>
      <c r="B417" s="142"/>
      <c r="C417" s="232" t="s">
        <v>821</v>
      </c>
      <c r="D417" s="232" t="s">
        <v>154</v>
      </c>
      <c r="E417" s="233" t="s">
        <v>1476</v>
      </c>
      <c r="F417" s="234" t="s">
        <v>1477</v>
      </c>
      <c r="G417" s="235" t="s">
        <v>230</v>
      </c>
      <c r="H417" s="236">
        <v>13</v>
      </c>
      <c r="I417" s="143"/>
      <c r="J417" s="144">
        <f>ROUND(I417*H417,2)</f>
        <v>0</v>
      </c>
      <c r="K417" s="145"/>
      <c r="L417" s="33"/>
      <c r="M417" s="146" t="s">
        <v>3</v>
      </c>
      <c r="N417" s="147" t="s">
        <v>53</v>
      </c>
      <c r="O417" s="53"/>
      <c r="P417" s="148">
        <f>O417*H417</f>
        <v>0</v>
      </c>
      <c r="Q417" s="148">
        <v>0</v>
      </c>
      <c r="R417" s="148">
        <f>Q417*H417</f>
        <v>0</v>
      </c>
      <c r="S417" s="148">
        <v>0</v>
      </c>
      <c r="T417" s="14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50" t="s">
        <v>158</v>
      </c>
      <c r="AT417" s="150" t="s">
        <v>154</v>
      </c>
      <c r="AU417" s="150" t="s">
        <v>22</v>
      </c>
      <c r="AY417" s="16" t="s">
        <v>152</v>
      </c>
      <c r="BE417" s="151">
        <f>IF(N417="základní",J417,0)</f>
        <v>0</v>
      </c>
      <c r="BF417" s="151">
        <f>IF(N417="snížená",J417,0)</f>
        <v>0</v>
      </c>
      <c r="BG417" s="151">
        <f>IF(N417="zákl. přenesená",J417,0)</f>
        <v>0</v>
      </c>
      <c r="BH417" s="151">
        <f>IF(N417="sníž. přenesená",J417,0)</f>
        <v>0</v>
      </c>
      <c r="BI417" s="151">
        <f>IF(N417="nulová",J417,0)</f>
        <v>0</v>
      </c>
      <c r="BJ417" s="16" t="s">
        <v>89</v>
      </c>
      <c r="BK417" s="151">
        <f>ROUND(I417*H417,2)</f>
        <v>0</v>
      </c>
      <c r="BL417" s="16" t="s">
        <v>158</v>
      </c>
      <c r="BM417" s="150" t="s">
        <v>1478</v>
      </c>
    </row>
    <row r="418" spans="1:65" s="2" customFormat="1" x14ac:dyDescent="0.2">
      <c r="A418" s="32"/>
      <c r="B418" s="33"/>
      <c r="C418" s="237"/>
      <c r="D418" s="238" t="s">
        <v>160</v>
      </c>
      <c r="E418" s="237"/>
      <c r="F418" s="239" t="s">
        <v>1479</v>
      </c>
      <c r="G418" s="237"/>
      <c r="H418" s="237"/>
      <c r="I418" s="154"/>
      <c r="J418" s="32"/>
      <c r="K418" s="32"/>
      <c r="L418" s="33"/>
      <c r="M418" s="155"/>
      <c r="N418" s="156"/>
      <c r="O418" s="53"/>
      <c r="P418" s="53"/>
      <c r="Q418" s="53"/>
      <c r="R418" s="53"/>
      <c r="S418" s="53"/>
      <c r="T418" s="54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T418" s="16" t="s">
        <v>160</v>
      </c>
      <c r="AU418" s="16" t="s">
        <v>22</v>
      </c>
    </row>
    <row r="419" spans="1:65" s="13" customFormat="1" x14ac:dyDescent="0.2">
      <c r="B419" s="157"/>
      <c r="C419" s="242"/>
      <c r="D419" s="240" t="s">
        <v>164</v>
      </c>
      <c r="E419" s="243" t="s">
        <v>3</v>
      </c>
      <c r="F419" s="244" t="s">
        <v>1472</v>
      </c>
      <c r="G419" s="242"/>
      <c r="H419" s="245">
        <v>3</v>
      </c>
      <c r="I419" s="159"/>
      <c r="L419" s="157"/>
      <c r="M419" s="160"/>
      <c r="N419" s="161"/>
      <c r="O419" s="161"/>
      <c r="P419" s="161"/>
      <c r="Q419" s="161"/>
      <c r="R419" s="161"/>
      <c r="S419" s="161"/>
      <c r="T419" s="162"/>
      <c r="AT419" s="158" t="s">
        <v>164</v>
      </c>
      <c r="AU419" s="158" t="s">
        <v>22</v>
      </c>
      <c r="AV419" s="13" t="s">
        <v>22</v>
      </c>
      <c r="AW419" s="13" t="s">
        <v>43</v>
      </c>
      <c r="AX419" s="13" t="s">
        <v>82</v>
      </c>
      <c r="AY419" s="158" t="s">
        <v>152</v>
      </c>
    </row>
    <row r="420" spans="1:65" s="13" customFormat="1" x14ac:dyDescent="0.2">
      <c r="B420" s="157"/>
      <c r="C420" s="242"/>
      <c r="D420" s="240" t="s">
        <v>164</v>
      </c>
      <c r="E420" s="243" t="s">
        <v>3</v>
      </c>
      <c r="F420" s="244" t="s">
        <v>1473</v>
      </c>
      <c r="G420" s="242"/>
      <c r="H420" s="245">
        <v>3</v>
      </c>
      <c r="I420" s="159"/>
      <c r="L420" s="157"/>
      <c r="M420" s="160"/>
      <c r="N420" s="161"/>
      <c r="O420" s="161"/>
      <c r="P420" s="161"/>
      <c r="Q420" s="161"/>
      <c r="R420" s="161"/>
      <c r="S420" s="161"/>
      <c r="T420" s="162"/>
      <c r="AT420" s="158" t="s">
        <v>164</v>
      </c>
      <c r="AU420" s="158" t="s">
        <v>22</v>
      </c>
      <c r="AV420" s="13" t="s">
        <v>22</v>
      </c>
      <c r="AW420" s="13" t="s">
        <v>43</v>
      </c>
      <c r="AX420" s="13" t="s">
        <v>82</v>
      </c>
      <c r="AY420" s="158" t="s">
        <v>152</v>
      </c>
    </row>
    <row r="421" spans="1:65" s="13" customFormat="1" x14ac:dyDescent="0.2">
      <c r="B421" s="157"/>
      <c r="C421" s="242"/>
      <c r="D421" s="240" t="s">
        <v>164</v>
      </c>
      <c r="E421" s="243" t="s">
        <v>3</v>
      </c>
      <c r="F421" s="244" t="s">
        <v>1474</v>
      </c>
      <c r="G421" s="242"/>
      <c r="H421" s="245">
        <v>4</v>
      </c>
      <c r="I421" s="159"/>
      <c r="L421" s="157"/>
      <c r="M421" s="160"/>
      <c r="N421" s="161"/>
      <c r="O421" s="161"/>
      <c r="P421" s="161"/>
      <c r="Q421" s="161"/>
      <c r="R421" s="161"/>
      <c r="S421" s="161"/>
      <c r="T421" s="162"/>
      <c r="AT421" s="158" t="s">
        <v>164</v>
      </c>
      <c r="AU421" s="158" t="s">
        <v>22</v>
      </c>
      <c r="AV421" s="13" t="s">
        <v>22</v>
      </c>
      <c r="AW421" s="13" t="s">
        <v>43</v>
      </c>
      <c r="AX421" s="13" t="s">
        <v>82</v>
      </c>
      <c r="AY421" s="158" t="s">
        <v>152</v>
      </c>
    </row>
    <row r="422" spans="1:65" s="13" customFormat="1" x14ac:dyDescent="0.2">
      <c r="B422" s="157"/>
      <c r="C422" s="242"/>
      <c r="D422" s="240" t="s">
        <v>164</v>
      </c>
      <c r="E422" s="243" t="s">
        <v>3</v>
      </c>
      <c r="F422" s="244" t="s">
        <v>1475</v>
      </c>
      <c r="G422" s="242"/>
      <c r="H422" s="245">
        <v>3</v>
      </c>
      <c r="I422" s="159"/>
      <c r="L422" s="157"/>
      <c r="M422" s="160"/>
      <c r="N422" s="161"/>
      <c r="O422" s="161"/>
      <c r="P422" s="161"/>
      <c r="Q422" s="161"/>
      <c r="R422" s="161"/>
      <c r="S422" s="161"/>
      <c r="T422" s="162"/>
      <c r="AT422" s="158" t="s">
        <v>164</v>
      </c>
      <c r="AU422" s="158" t="s">
        <v>22</v>
      </c>
      <c r="AV422" s="13" t="s">
        <v>22</v>
      </c>
      <c r="AW422" s="13" t="s">
        <v>43</v>
      </c>
      <c r="AX422" s="13" t="s">
        <v>82</v>
      </c>
      <c r="AY422" s="158" t="s">
        <v>152</v>
      </c>
    </row>
    <row r="423" spans="1:65" s="14" customFormat="1" x14ac:dyDescent="0.2">
      <c r="B423" s="163"/>
      <c r="C423" s="246"/>
      <c r="D423" s="240" t="s">
        <v>164</v>
      </c>
      <c r="E423" s="247" t="s">
        <v>3</v>
      </c>
      <c r="F423" s="248" t="s">
        <v>166</v>
      </c>
      <c r="G423" s="246"/>
      <c r="H423" s="249">
        <v>13</v>
      </c>
      <c r="I423" s="165"/>
      <c r="L423" s="163"/>
      <c r="M423" s="166"/>
      <c r="N423" s="167"/>
      <c r="O423" s="167"/>
      <c r="P423" s="167"/>
      <c r="Q423" s="167"/>
      <c r="R423" s="167"/>
      <c r="S423" s="167"/>
      <c r="T423" s="168"/>
      <c r="AT423" s="164" t="s">
        <v>164</v>
      </c>
      <c r="AU423" s="164" t="s">
        <v>22</v>
      </c>
      <c r="AV423" s="14" t="s">
        <v>158</v>
      </c>
      <c r="AW423" s="14" t="s">
        <v>43</v>
      </c>
      <c r="AX423" s="14" t="s">
        <v>89</v>
      </c>
      <c r="AY423" s="164" t="s">
        <v>152</v>
      </c>
    </row>
    <row r="424" spans="1:65" s="2" customFormat="1" ht="21.75" customHeight="1" x14ac:dyDescent="0.2">
      <c r="A424" s="32"/>
      <c r="B424" s="142"/>
      <c r="C424" s="232" t="s">
        <v>827</v>
      </c>
      <c r="D424" s="232" t="s">
        <v>154</v>
      </c>
      <c r="E424" s="233" t="s">
        <v>1480</v>
      </c>
      <c r="F424" s="234" t="s">
        <v>1481</v>
      </c>
      <c r="G424" s="235" t="s">
        <v>230</v>
      </c>
      <c r="H424" s="236">
        <v>13</v>
      </c>
      <c r="I424" s="143"/>
      <c r="J424" s="144">
        <f>ROUND(I424*H424,2)</f>
        <v>0</v>
      </c>
      <c r="K424" s="145"/>
      <c r="L424" s="33"/>
      <c r="M424" s="146" t="s">
        <v>3</v>
      </c>
      <c r="N424" s="147" t="s">
        <v>53</v>
      </c>
      <c r="O424" s="53"/>
      <c r="P424" s="148">
        <f>O424*H424</f>
        <v>0</v>
      </c>
      <c r="Q424" s="148">
        <v>0</v>
      </c>
      <c r="R424" s="148">
        <f>Q424*H424</f>
        <v>0</v>
      </c>
      <c r="S424" s="148">
        <v>0</v>
      </c>
      <c r="T424" s="14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50" t="s">
        <v>158</v>
      </c>
      <c r="AT424" s="150" t="s">
        <v>154</v>
      </c>
      <c r="AU424" s="150" t="s">
        <v>22</v>
      </c>
      <c r="AY424" s="16" t="s">
        <v>152</v>
      </c>
      <c r="BE424" s="151">
        <f>IF(N424="základní",J424,0)</f>
        <v>0</v>
      </c>
      <c r="BF424" s="151">
        <f>IF(N424="snížená",J424,0)</f>
        <v>0</v>
      </c>
      <c r="BG424" s="151">
        <f>IF(N424="zákl. přenesená",J424,0)</f>
        <v>0</v>
      </c>
      <c r="BH424" s="151">
        <f>IF(N424="sníž. přenesená",J424,0)</f>
        <v>0</v>
      </c>
      <c r="BI424" s="151">
        <f>IF(N424="nulová",J424,0)</f>
        <v>0</v>
      </c>
      <c r="BJ424" s="16" t="s">
        <v>89</v>
      </c>
      <c r="BK424" s="151">
        <f>ROUND(I424*H424,2)</f>
        <v>0</v>
      </c>
      <c r="BL424" s="16" t="s">
        <v>158</v>
      </c>
      <c r="BM424" s="150" t="s">
        <v>1482</v>
      </c>
    </row>
    <row r="425" spans="1:65" s="2" customFormat="1" x14ac:dyDescent="0.2">
      <c r="A425" s="32"/>
      <c r="B425" s="33"/>
      <c r="C425" s="237"/>
      <c r="D425" s="238" t="s">
        <v>160</v>
      </c>
      <c r="E425" s="237"/>
      <c r="F425" s="239" t="s">
        <v>1483</v>
      </c>
      <c r="G425" s="237"/>
      <c r="H425" s="237"/>
      <c r="I425" s="154"/>
      <c r="J425" s="32"/>
      <c r="K425" s="32"/>
      <c r="L425" s="33"/>
      <c r="M425" s="155"/>
      <c r="N425" s="156"/>
      <c r="O425" s="53"/>
      <c r="P425" s="53"/>
      <c r="Q425" s="53"/>
      <c r="R425" s="53"/>
      <c r="S425" s="53"/>
      <c r="T425" s="54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T425" s="16" t="s">
        <v>160</v>
      </c>
      <c r="AU425" s="16" t="s">
        <v>22</v>
      </c>
    </row>
    <row r="426" spans="1:65" s="13" customFormat="1" x14ac:dyDescent="0.2">
      <c r="B426" s="157"/>
      <c r="C426" s="242"/>
      <c r="D426" s="240" t="s">
        <v>164</v>
      </c>
      <c r="E426" s="243" t="s">
        <v>3</v>
      </c>
      <c r="F426" s="244" t="s">
        <v>1348</v>
      </c>
      <c r="G426" s="242"/>
      <c r="H426" s="245">
        <v>12</v>
      </c>
      <c r="I426" s="159"/>
      <c r="L426" s="157"/>
      <c r="M426" s="160"/>
      <c r="N426" s="161"/>
      <c r="O426" s="161"/>
      <c r="P426" s="161"/>
      <c r="Q426" s="161"/>
      <c r="R426" s="161"/>
      <c r="S426" s="161"/>
      <c r="T426" s="162"/>
      <c r="AT426" s="158" t="s">
        <v>164</v>
      </c>
      <c r="AU426" s="158" t="s">
        <v>22</v>
      </c>
      <c r="AV426" s="13" t="s">
        <v>22</v>
      </c>
      <c r="AW426" s="13" t="s">
        <v>43</v>
      </c>
      <c r="AX426" s="13" t="s">
        <v>82</v>
      </c>
      <c r="AY426" s="158" t="s">
        <v>152</v>
      </c>
    </row>
    <row r="427" spans="1:65" s="13" customFormat="1" x14ac:dyDescent="0.2">
      <c r="B427" s="157"/>
      <c r="C427" s="242"/>
      <c r="D427" s="240" t="s">
        <v>164</v>
      </c>
      <c r="E427" s="243" t="s">
        <v>3</v>
      </c>
      <c r="F427" s="244" t="s">
        <v>1349</v>
      </c>
      <c r="G427" s="242"/>
      <c r="H427" s="245">
        <v>1</v>
      </c>
      <c r="I427" s="159"/>
      <c r="L427" s="157"/>
      <c r="M427" s="160"/>
      <c r="N427" s="161"/>
      <c r="O427" s="161"/>
      <c r="P427" s="161"/>
      <c r="Q427" s="161"/>
      <c r="R427" s="161"/>
      <c r="S427" s="161"/>
      <c r="T427" s="162"/>
      <c r="AT427" s="158" t="s">
        <v>164</v>
      </c>
      <c r="AU427" s="158" t="s">
        <v>22</v>
      </c>
      <c r="AV427" s="13" t="s">
        <v>22</v>
      </c>
      <c r="AW427" s="13" t="s">
        <v>43</v>
      </c>
      <c r="AX427" s="13" t="s">
        <v>82</v>
      </c>
      <c r="AY427" s="158" t="s">
        <v>152</v>
      </c>
    </row>
    <row r="428" spans="1:65" s="14" customFormat="1" x14ac:dyDescent="0.2">
      <c r="B428" s="163"/>
      <c r="C428" s="246"/>
      <c r="D428" s="240" t="s">
        <v>164</v>
      </c>
      <c r="E428" s="247" t="s">
        <v>3</v>
      </c>
      <c r="F428" s="248" t="s">
        <v>166</v>
      </c>
      <c r="G428" s="246"/>
      <c r="H428" s="249">
        <v>13</v>
      </c>
      <c r="I428" s="165"/>
      <c r="L428" s="163"/>
      <c r="M428" s="166"/>
      <c r="N428" s="167"/>
      <c r="O428" s="167"/>
      <c r="P428" s="167"/>
      <c r="Q428" s="167"/>
      <c r="R428" s="167"/>
      <c r="S428" s="167"/>
      <c r="T428" s="168"/>
      <c r="AT428" s="164" t="s">
        <v>164</v>
      </c>
      <c r="AU428" s="164" t="s">
        <v>22</v>
      </c>
      <c r="AV428" s="14" t="s">
        <v>158</v>
      </c>
      <c r="AW428" s="14" t="s">
        <v>43</v>
      </c>
      <c r="AX428" s="14" t="s">
        <v>89</v>
      </c>
      <c r="AY428" s="164" t="s">
        <v>152</v>
      </c>
    </row>
    <row r="429" spans="1:65" s="2" customFormat="1" ht="24.2" customHeight="1" x14ac:dyDescent="0.2">
      <c r="A429" s="32"/>
      <c r="B429" s="142"/>
      <c r="C429" s="232" t="s">
        <v>832</v>
      </c>
      <c r="D429" s="232" t="s">
        <v>154</v>
      </c>
      <c r="E429" s="233" t="s">
        <v>1484</v>
      </c>
      <c r="F429" s="234" t="s">
        <v>1485</v>
      </c>
      <c r="G429" s="235" t="s">
        <v>259</v>
      </c>
      <c r="H429" s="236">
        <v>1</v>
      </c>
      <c r="I429" s="143"/>
      <c r="J429" s="144">
        <f>ROUND(I429*H429,2)</f>
        <v>0</v>
      </c>
      <c r="K429" s="145"/>
      <c r="L429" s="33"/>
      <c r="M429" s="146" t="s">
        <v>3</v>
      </c>
      <c r="N429" s="147" t="s">
        <v>53</v>
      </c>
      <c r="O429" s="53"/>
      <c r="P429" s="148">
        <f>O429*H429</f>
        <v>0</v>
      </c>
      <c r="Q429" s="148">
        <v>0.45937</v>
      </c>
      <c r="R429" s="148">
        <f>Q429*H429</f>
        <v>0.45937</v>
      </c>
      <c r="S429" s="148">
        <v>0</v>
      </c>
      <c r="T429" s="14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50" t="s">
        <v>158</v>
      </c>
      <c r="AT429" s="150" t="s">
        <v>154</v>
      </c>
      <c r="AU429" s="150" t="s">
        <v>22</v>
      </c>
      <c r="AY429" s="16" t="s">
        <v>152</v>
      </c>
      <c r="BE429" s="151">
        <f>IF(N429="základní",J429,0)</f>
        <v>0</v>
      </c>
      <c r="BF429" s="151">
        <f>IF(N429="snížená",J429,0)</f>
        <v>0</v>
      </c>
      <c r="BG429" s="151">
        <f>IF(N429="zákl. přenesená",J429,0)</f>
        <v>0</v>
      </c>
      <c r="BH429" s="151">
        <f>IF(N429="sníž. přenesená",J429,0)</f>
        <v>0</v>
      </c>
      <c r="BI429" s="151">
        <f>IF(N429="nulová",J429,0)</f>
        <v>0</v>
      </c>
      <c r="BJ429" s="16" t="s">
        <v>89</v>
      </c>
      <c r="BK429" s="151">
        <f>ROUND(I429*H429,2)</f>
        <v>0</v>
      </c>
      <c r="BL429" s="16" t="s">
        <v>158</v>
      </c>
      <c r="BM429" s="150" t="s">
        <v>1486</v>
      </c>
    </row>
    <row r="430" spans="1:65" s="2" customFormat="1" x14ac:dyDescent="0.2">
      <c r="A430" s="32"/>
      <c r="B430" s="33"/>
      <c r="C430" s="237"/>
      <c r="D430" s="238" t="s">
        <v>160</v>
      </c>
      <c r="E430" s="237"/>
      <c r="F430" s="239" t="s">
        <v>1487</v>
      </c>
      <c r="G430" s="237"/>
      <c r="H430" s="237"/>
      <c r="I430" s="154"/>
      <c r="J430" s="32"/>
      <c r="K430" s="32"/>
      <c r="L430" s="33"/>
      <c r="M430" s="155"/>
      <c r="N430" s="156"/>
      <c r="O430" s="53"/>
      <c r="P430" s="53"/>
      <c r="Q430" s="53"/>
      <c r="R430" s="53"/>
      <c r="S430" s="53"/>
      <c r="T430" s="54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T430" s="16" t="s">
        <v>160</v>
      </c>
      <c r="AU430" s="16" t="s">
        <v>22</v>
      </c>
    </row>
    <row r="431" spans="1:65" s="13" customFormat="1" x14ac:dyDescent="0.2">
      <c r="B431" s="157"/>
      <c r="C431" s="242"/>
      <c r="D431" s="240" t="s">
        <v>164</v>
      </c>
      <c r="E431" s="243" t="s">
        <v>3</v>
      </c>
      <c r="F431" s="244" t="s">
        <v>89</v>
      </c>
      <c r="G431" s="242"/>
      <c r="H431" s="245">
        <v>1</v>
      </c>
      <c r="I431" s="159"/>
      <c r="L431" s="157"/>
      <c r="M431" s="160"/>
      <c r="N431" s="161"/>
      <c r="O431" s="161"/>
      <c r="P431" s="161"/>
      <c r="Q431" s="161"/>
      <c r="R431" s="161"/>
      <c r="S431" s="161"/>
      <c r="T431" s="162"/>
      <c r="AT431" s="158" t="s">
        <v>164</v>
      </c>
      <c r="AU431" s="158" t="s">
        <v>22</v>
      </c>
      <c r="AV431" s="13" t="s">
        <v>22</v>
      </c>
      <c r="AW431" s="13" t="s">
        <v>43</v>
      </c>
      <c r="AX431" s="13" t="s">
        <v>82</v>
      </c>
      <c r="AY431" s="158" t="s">
        <v>152</v>
      </c>
    </row>
    <row r="432" spans="1:65" s="14" customFormat="1" x14ac:dyDescent="0.2">
      <c r="B432" s="163"/>
      <c r="C432" s="246"/>
      <c r="D432" s="240" t="s">
        <v>164</v>
      </c>
      <c r="E432" s="247" t="s">
        <v>3</v>
      </c>
      <c r="F432" s="248" t="s">
        <v>166</v>
      </c>
      <c r="G432" s="246"/>
      <c r="H432" s="249">
        <v>1</v>
      </c>
      <c r="I432" s="165"/>
      <c r="L432" s="163"/>
      <c r="M432" s="166"/>
      <c r="N432" s="167"/>
      <c r="O432" s="167"/>
      <c r="P432" s="167"/>
      <c r="Q432" s="167"/>
      <c r="R432" s="167"/>
      <c r="S432" s="167"/>
      <c r="T432" s="168"/>
      <c r="AT432" s="164" t="s">
        <v>164</v>
      </c>
      <c r="AU432" s="164" t="s">
        <v>22</v>
      </c>
      <c r="AV432" s="14" t="s">
        <v>158</v>
      </c>
      <c r="AW432" s="14" t="s">
        <v>43</v>
      </c>
      <c r="AX432" s="14" t="s">
        <v>89</v>
      </c>
      <c r="AY432" s="164" t="s">
        <v>152</v>
      </c>
    </row>
    <row r="433" spans="1:65" s="2" customFormat="1" ht="24.2" customHeight="1" x14ac:dyDescent="0.2">
      <c r="A433" s="32"/>
      <c r="B433" s="142"/>
      <c r="C433" s="232" t="s">
        <v>837</v>
      </c>
      <c r="D433" s="232" t="s">
        <v>154</v>
      </c>
      <c r="E433" s="233" t="s">
        <v>1488</v>
      </c>
      <c r="F433" s="234" t="s">
        <v>1489</v>
      </c>
      <c r="G433" s="235" t="s">
        <v>259</v>
      </c>
      <c r="H433" s="236">
        <v>4</v>
      </c>
      <c r="I433" s="143"/>
      <c r="J433" s="144">
        <f>ROUND(I433*H433,2)</f>
        <v>0</v>
      </c>
      <c r="K433" s="145"/>
      <c r="L433" s="33"/>
      <c r="M433" s="146" t="s">
        <v>3</v>
      </c>
      <c r="N433" s="147" t="s">
        <v>53</v>
      </c>
      <c r="O433" s="53"/>
      <c r="P433" s="148">
        <f>O433*H433</f>
        <v>0</v>
      </c>
      <c r="Q433" s="148">
        <v>1.0189999999999999E-2</v>
      </c>
      <c r="R433" s="148">
        <f>Q433*H433</f>
        <v>4.0759999999999998E-2</v>
      </c>
      <c r="S433" s="148">
        <v>0</v>
      </c>
      <c r="T433" s="149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50" t="s">
        <v>158</v>
      </c>
      <c r="AT433" s="150" t="s">
        <v>154</v>
      </c>
      <c r="AU433" s="150" t="s">
        <v>22</v>
      </c>
      <c r="AY433" s="16" t="s">
        <v>152</v>
      </c>
      <c r="BE433" s="151">
        <f>IF(N433="základní",J433,0)</f>
        <v>0</v>
      </c>
      <c r="BF433" s="151">
        <f>IF(N433="snížená",J433,0)</f>
        <v>0</v>
      </c>
      <c r="BG433" s="151">
        <f>IF(N433="zákl. přenesená",J433,0)</f>
        <v>0</v>
      </c>
      <c r="BH433" s="151">
        <f>IF(N433="sníž. přenesená",J433,0)</f>
        <v>0</v>
      </c>
      <c r="BI433" s="151">
        <f>IF(N433="nulová",J433,0)</f>
        <v>0</v>
      </c>
      <c r="BJ433" s="16" t="s">
        <v>89</v>
      </c>
      <c r="BK433" s="151">
        <f>ROUND(I433*H433,2)</f>
        <v>0</v>
      </c>
      <c r="BL433" s="16" t="s">
        <v>158</v>
      </c>
      <c r="BM433" s="150" t="s">
        <v>1490</v>
      </c>
    </row>
    <row r="434" spans="1:65" s="2" customFormat="1" x14ac:dyDescent="0.2">
      <c r="A434" s="32"/>
      <c r="B434" s="33"/>
      <c r="C434" s="237"/>
      <c r="D434" s="238" t="s">
        <v>160</v>
      </c>
      <c r="E434" s="237"/>
      <c r="F434" s="239" t="s">
        <v>1491</v>
      </c>
      <c r="G434" s="237"/>
      <c r="H434" s="237"/>
      <c r="I434" s="154"/>
      <c r="J434" s="32"/>
      <c r="K434" s="32"/>
      <c r="L434" s="33"/>
      <c r="M434" s="155"/>
      <c r="N434" s="156"/>
      <c r="O434" s="53"/>
      <c r="P434" s="53"/>
      <c r="Q434" s="53"/>
      <c r="R434" s="53"/>
      <c r="S434" s="53"/>
      <c r="T434" s="54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T434" s="16" t="s">
        <v>160</v>
      </c>
      <c r="AU434" s="16" t="s">
        <v>22</v>
      </c>
    </row>
    <row r="435" spans="1:65" s="13" customFormat="1" x14ac:dyDescent="0.2">
      <c r="B435" s="157"/>
      <c r="C435" s="242"/>
      <c r="D435" s="240" t="s">
        <v>164</v>
      </c>
      <c r="E435" s="243" t="s">
        <v>3</v>
      </c>
      <c r="F435" s="244" t="s">
        <v>1492</v>
      </c>
      <c r="G435" s="242"/>
      <c r="H435" s="245">
        <v>2</v>
      </c>
      <c r="I435" s="159"/>
      <c r="L435" s="157"/>
      <c r="M435" s="160"/>
      <c r="N435" s="161"/>
      <c r="O435" s="161"/>
      <c r="P435" s="161"/>
      <c r="Q435" s="161"/>
      <c r="R435" s="161"/>
      <c r="S435" s="161"/>
      <c r="T435" s="162"/>
      <c r="AT435" s="158" t="s">
        <v>164</v>
      </c>
      <c r="AU435" s="158" t="s">
        <v>22</v>
      </c>
      <c r="AV435" s="13" t="s">
        <v>22</v>
      </c>
      <c r="AW435" s="13" t="s">
        <v>43</v>
      </c>
      <c r="AX435" s="13" t="s">
        <v>82</v>
      </c>
      <c r="AY435" s="158" t="s">
        <v>152</v>
      </c>
    </row>
    <row r="436" spans="1:65" s="13" customFormat="1" x14ac:dyDescent="0.2">
      <c r="B436" s="157"/>
      <c r="C436" s="242"/>
      <c r="D436" s="240" t="s">
        <v>164</v>
      </c>
      <c r="E436" s="243" t="s">
        <v>3</v>
      </c>
      <c r="F436" s="244" t="s">
        <v>1493</v>
      </c>
      <c r="G436" s="242"/>
      <c r="H436" s="245">
        <v>2</v>
      </c>
      <c r="I436" s="159"/>
      <c r="L436" s="157"/>
      <c r="M436" s="160"/>
      <c r="N436" s="161"/>
      <c r="O436" s="161"/>
      <c r="P436" s="161"/>
      <c r="Q436" s="161"/>
      <c r="R436" s="161"/>
      <c r="S436" s="161"/>
      <c r="T436" s="162"/>
      <c r="AT436" s="158" t="s">
        <v>164</v>
      </c>
      <c r="AU436" s="158" t="s">
        <v>22</v>
      </c>
      <c r="AV436" s="13" t="s">
        <v>22</v>
      </c>
      <c r="AW436" s="13" t="s">
        <v>43</v>
      </c>
      <c r="AX436" s="13" t="s">
        <v>82</v>
      </c>
      <c r="AY436" s="158" t="s">
        <v>152</v>
      </c>
    </row>
    <row r="437" spans="1:65" s="14" customFormat="1" x14ac:dyDescent="0.2">
      <c r="B437" s="163"/>
      <c r="C437" s="246"/>
      <c r="D437" s="240" t="s">
        <v>164</v>
      </c>
      <c r="E437" s="247" t="s">
        <v>3</v>
      </c>
      <c r="F437" s="248" t="s">
        <v>166</v>
      </c>
      <c r="G437" s="246"/>
      <c r="H437" s="249">
        <v>4</v>
      </c>
      <c r="I437" s="165"/>
      <c r="L437" s="163"/>
      <c r="M437" s="166"/>
      <c r="N437" s="167"/>
      <c r="O437" s="167"/>
      <c r="P437" s="167"/>
      <c r="Q437" s="167"/>
      <c r="R437" s="167"/>
      <c r="S437" s="167"/>
      <c r="T437" s="168"/>
      <c r="AT437" s="164" t="s">
        <v>164</v>
      </c>
      <c r="AU437" s="164" t="s">
        <v>22</v>
      </c>
      <c r="AV437" s="14" t="s">
        <v>158</v>
      </c>
      <c r="AW437" s="14" t="s">
        <v>43</v>
      </c>
      <c r="AX437" s="14" t="s">
        <v>89</v>
      </c>
      <c r="AY437" s="164" t="s">
        <v>152</v>
      </c>
    </row>
    <row r="438" spans="1:65" s="2" customFormat="1" ht="24.2" customHeight="1" x14ac:dyDescent="0.2">
      <c r="A438" s="32"/>
      <c r="B438" s="142"/>
      <c r="C438" s="254" t="s">
        <v>839</v>
      </c>
      <c r="D438" s="254" t="s">
        <v>389</v>
      </c>
      <c r="E438" s="255" t="s">
        <v>1494</v>
      </c>
      <c r="F438" s="256" t="s">
        <v>1495</v>
      </c>
      <c r="G438" s="257" t="s">
        <v>259</v>
      </c>
      <c r="H438" s="258">
        <v>2</v>
      </c>
      <c r="I438" s="172"/>
      <c r="J438" s="173">
        <f>ROUND(I438*H438,2)</f>
        <v>0</v>
      </c>
      <c r="K438" s="174"/>
      <c r="L438" s="175"/>
      <c r="M438" s="176" t="s">
        <v>3</v>
      </c>
      <c r="N438" s="177" t="s">
        <v>53</v>
      </c>
      <c r="O438" s="53"/>
      <c r="P438" s="148">
        <f>O438*H438</f>
        <v>0</v>
      </c>
      <c r="Q438" s="148">
        <v>0.50600000000000001</v>
      </c>
      <c r="R438" s="148">
        <f>Q438*H438</f>
        <v>1.012</v>
      </c>
      <c r="S438" s="148">
        <v>0</v>
      </c>
      <c r="T438" s="149">
        <f>S438*H438</f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50" t="s">
        <v>195</v>
      </c>
      <c r="AT438" s="150" t="s">
        <v>389</v>
      </c>
      <c r="AU438" s="150" t="s">
        <v>22</v>
      </c>
      <c r="AY438" s="16" t="s">
        <v>152</v>
      </c>
      <c r="BE438" s="151">
        <f>IF(N438="základní",J438,0)</f>
        <v>0</v>
      </c>
      <c r="BF438" s="151">
        <f>IF(N438="snížená",J438,0)</f>
        <v>0</v>
      </c>
      <c r="BG438" s="151">
        <f>IF(N438="zákl. přenesená",J438,0)</f>
        <v>0</v>
      </c>
      <c r="BH438" s="151">
        <f>IF(N438="sníž. přenesená",J438,0)</f>
        <v>0</v>
      </c>
      <c r="BI438" s="151">
        <f>IF(N438="nulová",J438,0)</f>
        <v>0</v>
      </c>
      <c r="BJ438" s="16" t="s">
        <v>89</v>
      </c>
      <c r="BK438" s="151">
        <f>ROUND(I438*H438,2)</f>
        <v>0</v>
      </c>
      <c r="BL438" s="16" t="s">
        <v>158</v>
      </c>
      <c r="BM438" s="150" t="s">
        <v>1496</v>
      </c>
    </row>
    <row r="439" spans="1:65" s="13" customFormat="1" x14ac:dyDescent="0.2">
      <c r="B439" s="157"/>
      <c r="C439" s="242"/>
      <c r="D439" s="240" t="s">
        <v>164</v>
      </c>
      <c r="E439" s="243" t="s">
        <v>3</v>
      </c>
      <c r="F439" s="244" t="s">
        <v>1497</v>
      </c>
      <c r="G439" s="242"/>
      <c r="H439" s="245">
        <v>1</v>
      </c>
      <c r="I439" s="159"/>
      <c r="L439" s="157"/>
      <c r="M439" s="160"/>
      <c r="N439" s="161"/>
      <c r="O439" s="161"/>
      <c r="P439" s="161"/>
      <c r="Q439" s="161"/>
      <c r="R439" s="161"/>
      <c r="S439" s="161"/>
      <c r="T439" s="162"/>
      <c r="AT439" s="158" t="s">
        <v>164</v>
      </c>
      <c r="AU439" s="158" t="s">
        <v>22</v>
      </c>
      <c r="AV439" s="13" t="s">
        <v>22</v>
      </c>
      <c r="AW439" s="13" t="s">
        <v>43</v>
      </c>
      <c r="AX439" s="13" t="s">
        <v>82</v>
      </c>
      <c r="AY439" s="158" t="s">
        <v>152</v>
      </c>
    </row>
    <row r="440" spans="1:65" s="13" customFormat="1" x14ac:dyDescent="0.2">
      <c r="B440" s="157"/>
      <c r="C440" s="242"/>
      <c r="D440" s="240" t="s">
        <v>164</v>
      </c>
      <c r="E440" s="243" t="s">
        <v>3</v>
      </c>
      <c r="F440" s="244" t="s">
        <v>1498</v>
      </c>
      <c r="G440" s="242"/>
      <c r="H440" s="245">
        <v>1</v>
      </c>
      <c r="I440" s="159"/>
      <c r="L440" s="157"/>
      <c r="M440" s="160"/>
      <c r="N440" s="161"/>
      <c r="O440" s="161"/>
      <c r="P440" s="161"/>
      <c r="Q440" s="161"/>
      <c r="R440" s="161"/>
      <c r="S440" s="161"/>
      <c r="T440" s="162"/>
      <c r="AT440" s="158" t="s">
        <v>164</v>
      </c>
      <c r="AU440" s="158" t="s">
        <v>22</v>
      </c>
      <c r="AV440" s="13" t="s">
        <v>22</v>
      </c>
      <c r="AW440" s="13" t="s">
        <v>43</v>
      </c>
      <c r="AX440" s="13" t="s">
        <v>82</v>
      </c>
      <c r="AY440" s="158" t="s">
        <v>152</v>
      </c>
    </row>
    <row r="441" spans="1:65" s="14" customFormat="1" x14ac:dyDescent="0.2">
      <c r="B441" s="163"/>
      <c r="C441" s="246"/>
      <c r="D441" s="240" t="s">
        <v>164</v>
      </c>
      <c r="E441" s="247" t="s">
        <v>3</v>
      </c>
      <c r="F441" s="248" t="s">
        <v>166</v>
      </c>
      <c r="G441" s="246"/>
      <c r="H441" s="249">
        <v>2</v>
      </c>
      <c r="I441" s="165"/>
      <c r="L441" s="163"/>
      <c r="M441" s="166"/>
      <c r="N441" s="167"/>
      <c r="O441" s="167"/>
      <c r="P441" s="167"/>
      <c r="Q441" s="167"/>
      <c r="R441" s="167"/>
      <c r="S441" s="167"/>
      <c r="T441" s="168"/>
      <c r="AT441" s="164" t="s">
        <v>164</v>
      </c>
      <c r="AU441" s="164" t="s">
        <v>22</v>
      </c>
      <c r="AV441" s="14" t="s">
        <v>158</v>
      </c>
      <c r="AW441" s="14" t="s">
        <v>43</v>
      </c>
      <c r="AX441" s="14" t="s">
        <v>89</v>
      </c>
      <c r="AY441" s="164" t="s">
        <v>152</v>
      </c>
    </row>
    <row r="442" spans="1:65" s="2" customFormat="1" ht="24.2" customHeight="1" x14ac:dyDescent="0.2">
      <c r="A442" s="32"/>
      <c r="B442" s="142"/>
      <c r="C442" s="254" t="s">
        <v>1132</v>
      </c>
      <c r="D442" s="254" t="s">
        <v>389</v>
      </c>
      <c r="E442" s="255" t="s">
        <v>1499</v>
      </c>
      <c r="F442" s="256" t="s">
        <v>1500</v>
      </c>
      <c r="G442" s="257" t="s">
        <v>259</v>
      </c>
      <c r="H442" s="258">
        <v>2</v>
      </c>
      <c r="I442" s="172"/>
      <c r="J442" s="173">
        <f>ROUND(I442*H442,2)</f>
        <v>0</v>
      </c>
      <c r="K442" s="174"/>
      <c r="L442" s="175"/>
      <c r="M442" s="176" t="s">
        <v>3</v>
      </c>
      <c r="N442" s="177" t="s">
        <v>53</v>
      </c>
      <c r="O442" s="53"/>
      <c r="P442" s="148">
        <f>O442*H442</f>
        <v>0</v>
      </c>
      <c r="Q442" s="148">
        <v>3.2000000000000001E-2</v>
      </c>
      <c r="R442" s="148">
        <f>Q442*H442</f>
        <v>6.4000000000000001E-2</v>
      </c>
      <c r="S442" s="148">
        <v>0</v>
      </c>
      <c r="T442" s="149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50" t="s">
        <v>195</v>
      </c>
      <c r="AT442" s="150" t="s">
        <v>389</v>
      </c>
      <c r="AU442" s="150" t="s">
        <v>22</v>
      </c>
      <c r="AY442" s="16" t="s">
        <v>152</v>
      </c>
      <c r="BE442" s="151">
        <f>IF(N442="základní",J442,0)</f>
        <v>0</v>
      </c>
      <c r="BF442" s="151">
        <f>IF(N442="snížená",J442,0)</f>
        <v>0</v>
      </c>
      <c r="BG442" s="151">
        <f>IF(N442="zákl. přenesená",J442,0)</f>
        <v>0</v>
      </c>
      <c r="BH442" s="151">
        <f>IF(N442="sníž. přenesená",J442,0)</f>
        <v>0</v>
      </c>
      <c r="BI442" s="151">
        <f>IF(N442="nulová",J442,0)</f>
        <v>0</v>
      </c>
      <c r="BJ442" s="16" t="s">
        <v>89</v>
      </c>
      <c r="BK442" s="151">
        <f>ROUND(I442*H442,2)</f>
        <v>0</v>
      </c>
      <c r="BL442" s="16" t="s">
        <v>158</v>
      </c>
      <c r="BM442" s="150" t="s">
        <v>1501</v>
      </c>
    </row>
    <row r="443" spans="1:65" s="13" customFormat="1" x14ac:dyDescent="0.2">
      <c r="B443" s="157"/>
      <c r="C443" s="242"/>
      <c r="D443" s="240" t="s">
        <v>164</v>
      </c>
      <c r="E443" s="243" t="s">
        <v>3</v>
      </c>
      <c r="F443" s="244" t="s">
        <v>1497</v>
      </c>
      <c r="G443" s="242"/>
      <c r="H443" s="245">
        <v>1</v>
      </c>
      <c r="I443" s="159"/>
      <c r="L443" s="157"/>
      <c r="M443" s="160"/>
      <c r="N443" s="161"/>
      <c r="O443" s="161"/>
      <c r="P443" s="161"/>
      <c r="Q443" s="161"/>
      <c r="R443" s="161"/>
      <c r="S443" s="161"/>
      <c r="T443" s="162"/>
      <c r="AT443" s="158" t="s">
        <v>164</v>
      </c>
      <c r="AU443" s="158" t="s">
        <v>22</v>
      </c>
      <c r="AV443" s="13" t="s">
        <v>22</v>
      </c>
      <c r="AW443" s="13" t="s">
        <v>43</v>
      </c>
      <c r="AX443" s="13" t="s">
        <v>82</v>
      </c>
      <c r="AY443" s="158" t="s">
        <v>152</v>
      </c>
    </row>
    <row r="444" spans="1:65" s="13" customFormat="1" x14ac:dyDescent="0.2">
      <c r="B444" s="157"/>
      <c r="C444" s="242"/>
      <c r="D444" s="240" t="s">
        <v>164</v>
      </c>
      <c r="E444" s="243" t="s">
        <v>3</v>
      </c>
      <c r="F444" s="244" t="s">
        <v>1498</v>
      </c>
      <c r="G444" s="242"/>
      <c r="H444" s="245">
        <v>1</v>
      </c>
      <c r="I444" s="159"/>
      <c r="L444" s="157"/>
      <c r="M444" s="160"/>
      <c r="N444" s="161"/>
      <c r="O444" s="161"/>
      <c r="P444" s="161"/>
      <c r="Q444" s="161"/>
      <c r="R444" s="161"/>
      <c r="S444" s="161"/>
      <c r="T444" s="162"/>
      <c r="AT444" s="158" t="s">
        <v>164</v>
      </c>
      <c r="AU444" s="158" t="s">
        <v>22</v>
      </c>
      <c r="AV444" s="13" t="s">
        <v>22</v>
      </c>
      <c r="AW444" s="13" t="s">
        <v>43</v>
      </c>
      <c r="AX444" s="13" t="s">
        <v>82</v>
      </c>
      <c r="AY444" s="158" t="s">
        <v>152</v>
      </c>
    </row>
    <row r="445" spans="1:65" s="14" customFormat="1" x14ac:dyDescent="0.2">
      <c r="B445" s="163"/>
      <c r="C445" s="246"/>
      <c r="D445" s="240" t="s">
        <v>164</v>
      </c>
      <c r="E445" s="247" t="s">
        <v>3</v>
      </c>
      <c r="F445" s="248" t="s">
        <v>166</v>
      </c>
      <c r="G445" s="246"/>
      <c r="H445" s="249">
        <v>2</v>
      </c>
      <c r="I445" s="165"/>
      <c r="L445" s="163"/>
      <c r="M445" s="166"/>
      <c r="N445" s="167"/>
      <c r="O445" s="167"/>
      <c r="P445" s="167"/>
      <c r="Q445" s="167"/>
      <c r="R445" s="167"/>
      <c r="S445" s="167"/>
      <c r="T445" s="168"/>
      <c r="AT445" s="164" t="s">
        <v>164</v>
      </c>
      <c r="AU445" s="164" t="s">
        <v>22</v>
      </c>
      <c r="AV445" s="14" t="s">
        <v>158</v>
      </c>
      <c r="AW445" s="14" t="s">
        <v>43</v>
      </c>
      <c r="AX445" s="14" t="s">
        <v>89</v>
      </c>
      <c r="AY445" s="164" t="s">
        <v>152</v>
      </c>
    </row>
    <row r="446" spans="1:65" s="2" customFormat="1" ht="24.2" customHeight="1" x14ac:dyDescent="0.2">
      <c r="A446" s="32"/>
      <c r="B446" s="142"/>
      <c r="C446" s="232" t="s">
        <v>1134</v>
      </c>
      <c r="D446" s="232" t="s">
        <v>154</v>
      </c>
      <c r="E446" s="233" t="s">
        <v>1502</v>
      </c>
      <c r="F446" s="234" t="s">
        <v>1503</v>
      </c>
      <c r="G446" s="235" t="s">
        <v>259</v>
      </c>
      <c r="H446" s="236">
        <v>2</v>
      </c>
      <c r="I446" s="143"/>
      <c r="J446" s="144">
        <f>ROUND(I446*H446,2)</f>
        <v>0</v>
      </c>
      <c r="K446" s="145"/>
      <c r="L446" s="33"/>
      <c r="M446" s="146" t="s">
        <v>3</v>
      </c>
      <c r="N446" s="147" t="s">
        <v>53</v>
      </c>
      <c r="O446" s="53"/>
      <c r="P446" s="148">
        <f>O446*H446</f>
        <v>0</v>
      </c>
      <c r="Q446" s="148">
        <v>1.248E-2</v>
      </c>
      <c r="R446" s="148">
        <f>Q446*H446</f>
        <v>2.496E-2</v>
      </c>
      <c r="S446" s="148">
        <v>0</v>
      </c>
      <c r="T446" s="149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50" t="s">
        <v>158</v>
      </c>
      <c r="AT446" s="150" t="s">
        <v>154</v>
      </c>
      <c r="AU446" s="150" t="s">
        <v>22</v>
      </c>
      <c r="AY446" s="16" t="s">
        <v>152</v>
      </c>
      <c r="BE446" s="151">
        <f>IF(N446="základní",J446,0)</f>
        <v>0</v>
      </c>
      <c r="BF446" s="151">
        <f>IF(N446="snížená",J446,0)</f>
        <v>0</v>
      </c>
      <c r="BG446" s="151">
        <f>IF(N446="zákl. přenesená",J446,0)</f>
        <v>0</v>
      </c>
      <c r="BH446" s="151">
        <f>IF(N446="sníž. přenesená",J446,0)</f>
        <v>0</v>
      </c>
      <c r="BI446" s="151">
        <f>IF(N446="nulová",J446,0)</f>
        <v>0</v>
      </c>
      <c r="BJ446" s="16" t="s">
        <v>89</v>
      </c>
      <c r="BK446" s="151">
        <f>ROUND(I446*H446,2)</f>
        <v>0</v>
      </c>
      <c r="BL446" s="16" t="s">
        <v>158</v>
      </c>
      <c r="BM446" s="150" t="s">
        <v>1504</v>
      </c>
    </row>
    <row r="447" spans="1:65" s="2" customFormat="1" x14ac:dyDescent="0.2">
      <c r="A447" s="32"/>
      <c r="B447" s="33"/>
      <c r="C447" s="237"/>
      <c r="D447" s="238" t="s">
        <v>160</v>
      </c>
      <c r="E447" s="237"/>
      <c r="F447" s="239" t="s">
        <v>1505</v>
      </c>
      <c r="G447" s="237"/>
      <c r="H447" s="237"/>
      <c r="I447" s="154"/>
      <c r="J447" s="32"/>
      <c r="K447" s="32"/>
      <c r="L447" s="33"/>
      <c r="M447" s="155"/>
      <c r="N447" s="156"/>
      <c r="O447" s="53"/>
      <c r="P447" s="53"/>
      <c r="Q447" s="53"/>
      <c r="R447" s="53"/>
      <c r="S447" s="53"/>
      <c r="T447" s="54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T447" s="16" t="s">
        <v>160</v>
      </c>
      <c r="AU447" s="16" t="s">
        <v>22</v>
      </c>
    </row>
    <row r="448" spans="1:65" s="13" customFormat="1" x14ac:dyDescent="0.2">
      <c r="B448" s="157"/>
      <c r="C448" s="242"/>
      <c r="D448" s="240" t="s">
        <v>164</v>
      </c>
      <c r="E448" s="243" t="s">
        <v>3</v>
      </c>
      <c r="F448" s="244" t="s">
        <v>1497</v>
      </c>
      <c r="G448" s="242"/>
      <c r="H448" s="245">
        <v>1</v>
      </c>
      <c r="I448" s="159"/>
      <c r="L448" s="157"/>
      <c r="M448" s="160"/>
      <c r="N448" s="161"/>
      <c r="O448" s="161"/>
      <c r="P448" s="161"/>
      <c r="Q448" s="161"/>
      <c r="R448" s="161"/>
      <c r="S448" s="161"/>
      <c r="T448" s="162"/>
      <c r="AT448" s="158" t="s">
        <v>164</v>
      </c>
      <c r="AU448" s="158" t="s">
        <v>22</v>
      </c>
      <c r="AV448" s="13" t="s">
        <v>22</v>
      </c>
      <c r="AW448" s="13" t="s">
        <v>43</v>
      </c>
      <c r="AX448" s="13" t="s">
        <v>82</v>
      </c>
      <c r="AY448" s="158" t="s">
        <v>152</v>
      </c>
    </row>
    <row r="449" spans="1:65" s="13" customFormat="1" x14ac:dyDescent="0.2">
      <c r="B449" s="157"/>
      <c r="C449" s="242"/>
      <c r="D449" s="240" t="s">
        <v>164</v>
      </c>
      <c r="E449" s="243" t="s">
        <v>3</v>
      </c>
      <c r="F449" s="244" t="s">
        <v>1498</v>
      </c>
      <c r="G449" s="242"/>
      <c r="H449" s="245">
        <v>1</v>
      </c>
      <c r="I449" s="159"/>
      <c r="L449" s="157"/>
      <c r="M449" s="160"/>
      <c r="N449" s="161"/>
      <c r="O449" s="161"/>
      <c r="P449" s="161"/>
      <c r="Q449" s="161"/>
      <c r="R449" s="161"/>
      <c r="S449" s="161"/>
      <c r="T449" s="162"/>
      <c r="AT449" s="158" t="s">
        <v>164</v>
      </c>
      <c r="AU449" s="158" t="s">
        <v>22</v>
      </c>
      <c r="AV449" s="13" t="s">
        <v>22</v>
      </c>
      <c r="AW449" s="13" t="s">
        <v>43</v>
      </c>
      <c r="AX449" s="13" t="s">
        <v>82</v>
      </c>
      <c r="AY449" s="158" t="s">
        <v>152</v>
      </c>
    </row>
    <row r="450" spans="1:65" s="14" customFormat="1" x14ac:dyDescent="0.2">
      <c r="B450" s="163"/>
      <c r="C450" s="246"/>
      <c r="D450" s="240" t="s">
        <v>164</v>
      </c>
      <c r="E450" s="247" t="s">
        <v>3</v>
      </c>
      <c r="F450" s="248" t="s">
        <v>166</v>
      </c>
      <c r="G450" s="246"/>
      <c r="H450" s="249">
        <v>2</v>
      </c>
      <c r="I450" s="165"/>
      <c r="L450" s="163"/>
      <c r="M450" s="166"/>
      <c r="N450" s="167"/>
      <c r="O450" s="167"/>
      <c r="P450" s="167"/>
      <c r="Q450" s="167"/>
      <c r="R450" s="167"/>
      <c r="S450" s="167"/>
      <c r="T450" s="168"/>
      <c r="AT450" s="164" t="s">
        <v>164</v>
      </c>
      <c r="AU450" s="164" t="s">
        <v>22</v>
      </c>
      <c r="AV450" s="14" t="s">
        <v>158</v>
      </c>
      <c r="AW450" s="14" t="s">
        <v>43</v>
      </c>
      <c r="AX450" s="14" t="s">
        <v>89</v>
      </c>
      <c r="AY450" s="164" t="s">
        <v>152</v>
      </c>
    </row>
    <row r="451" spans="1:65" s="2" customFormat="1" ht="24.2" customHeight="1" x14ac:dyDescent="0.2">
      <c r="A451" s="32"/>
      <c r="B451" s="142"/>
      <c r="C451" s="254" t="s">
        <v>1136</v>
      </c>
      <c r="D451" s="254" t="s">
        <v>389</v>
      </c>
      <c r="E451" s="255" t="s">
        <v>1506</v>
      </c>
      <c r="F451" s="256" t="s">
        <v>1507</v>
      </c>
      <c r="G451" s="257" t="s">
        <v>259</v>
      </c>
      <c r="H451" s="258">
        <v>2</v>
      </c>
      <c r="I451" s="172"/>
      <c r="J451" s="173">
        <f>ROUND(I451*H451,2)</f>
        <v>0</v>
      </c>
      <c r="K451" s="174"/>
      <c r="L451" s="175"/>
      <c r="M451" s="176" t="s">
        <v>3</v>
      </c>
      <c r="N451" s="177" t="s">
        <v>53</v>
      </c>
      <c r="O451" s="53"/>
      <c r="P451" s="148">
        <f>O451*H451</f>
        <v>0</v>
      </c>
      <c r="Q451" s="148">
        <v>0.54800000000000004</v>
      </c>
      <c r="R451" s="148">
        <f>Q451*H451</f>
        <v>1.0960000000000001</v>
      </c>
      <c r="S451" s="148">
        <v>0</v>
      </c>
      <c r="T451" s="149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50" t="s">
        <v>195</v>
      </c>
      <c r="AT451" s="150" t="s">
        <v>389</v>
      </c>
      <c r="AU451" s="150" t="s">
        <v>22</v>
      </c>
      <c r="AY451" s="16" t="s">
        <v>152</v>
      </c>
      <c r="BE451" s="151">
        <f>IF(N451="základní",J451,0)</f>
        <v>0</v>
      </c>
      <c r="BF451" s="151">
        <f>IF(N451="snížená",J451,0)</f>
        <v>0</v>
      </c>
      <c r="BG451" s="151">
        <f>IF(N451="zákl. přenesená",J451,0)</f>
        <v>0</v>
      </c>
      <c r="BH451" s="151">
        <f>IF(N451="sníž. přenesená",J451,0)</f>
        <v>0</v>
      </c>
      <c r="BI451" s="151">
        <f>IF(N451="nulová",J451,0)</f>
        <v>0</v>
      </c>
      <c r="BJ451" s="16" t="s">
        <v>89</v>
      </c>
      <c r="BK451" s="151">
        <f>ROUND(I451*H451,2)</f>
        <v>0</v>
      </c>
      <c r="BL451" s="16" t="s">
        <v>158</v>
      </c>
      <c r="BM451" s="150" t="s">
        <v>1508</v>
      </c>
    </row>
    <row r="452" spans="1:65" s="13" customFormat="1" x14ac:dyDescent="0.2">
      <c r="B452" s="157"/>
      <c r="C452" s="242"/>
      <c r="D452" s="240" t="s">
        <v>164</v>
      </c>
      <c r="E452" s="243" t="s">
        <v>3</v>
      </c>
      <c r="F452" s="244" t="s">
        <v>1497</v>
      </c>
      <c r="G452" s="242"/>
      <c r="H452" s="245">
        <v>1</v>
      </c>
      <c r="I452" s="159"/>
      <c r="L452" s="157"/>
      <c r="M452" s="160"/>
      <c r="N452" s="161"/>
      <c r="O452" s="161"/>
      <c r="P452" s="161"/>
      <c r="Q452" s="161"/>
      <c r="R452" s="161"/>
      <c r="S452" s="161"/>
      <c r="T452" s="162"/>
      <c r="AT452" s="158" t="s">
        <v>164</v>
      </c>
      <c r="AU452" s="158" t="s">
        <v>22</v>
      </c>
      <c r="AV452" s="13" t="s">
        <v>22</v>
      </c>
      <c r="AW452" s="13" t="s">
        <v>43</v>
      </c>
      <c r="AX452" s="13" t="s">
        <v>82</v>
      </c>
      <c r="AY452" s="158" t="s">
        <v>152</v>
      </c>
    </row>
    <row r="453" spans="1:65" s="13" customFormat="1" x14ac:dyDescent="0.2">
      <c r="B453" s="157"/>
      <c r="C453" s="242"/>
      <c r="D453" s="240" t="s">
        <v>164</v>
      </c>
      <c r="E453" s="243" t="s">
        <v>3</v>
      </c>
      <c r="F453" s="244" t="s">
        <v>1498</v>
      </c>
      <c r="G453" s="242"/>
      <c r="H453" s="245">
        <v>1</v>
      </c>
      <c r="I453" s="159"/>
      <c r="L453" s="157"/>
      <c r="M453" s="160"/>
      <c r="N453" s="161"/>
      <c r="O453" s="161"/>
      <c r="P453" s="161"/>
      <c r="Q453" s="161"/>
      <c r="R453" s="161"/>
      <c r="S453" s="161"/>
      <c r="T453" s="162"/>
      <c r="AT453" s="158" t="s">
        <v>164</v>
      </c>
      <c r="AU453" s="158" t="s">
        <v>22</v>
      </c>
      <c r="AV453" s="13" t="s">
        <v>22</v>
      </c>
      <c r="AW453" s="13" t="s">
        <v>43</v>
      </c>
      <c r="AX453" s="13" t="s">
        <v>82</v>
      </c>
      <c r="AY453" s="158" t="s">
        <v>152</v>
      </c>
    </row>
    <row r="454" spans="1:65" s="14" customFormat="1" x14ac:dyDescent="0.2">
      <c r="B454" s="163"/>
      <c r="C454" s="246"/>
      <c r="D454" s="240" t="s">
        <v>164</v>
      </c>
      <c r="E454" s="247" t="s">
        <v>3</v>
      </c>
      <c r="F454" s="248" t="s">
        <v>166</v>
      </c>
      <c r="G454" s="246"/>
      <c r="H454" s="249">
        <v>2</v>
      </c>
      <c r="I454" s="165"/>
      <c r="L454" s="163"/>
      <c r="M454" s="166"/>
      <c r="N454" s="167"/>
      <c r="O454" s="167"/>
      <c r="P454" s="167"/>
      <c r="Q454" s="167"/>
      <c r="R454" s="167"/>
      <c r="S454" s="167"/>
      <c r="T454" s="168"/>
      <c r="AT454" s="164" t="s">
        <v>164</v>
      </c>
      <c r="AU454" s="164" t="s">
        <v>22</v>
      </c>
      <c r="AV454" s="14" t="s">
        <v>158</v>
      </c>
      <c r="AW454" s="14" t="s">
        <v>43</v>
      </c>
      <c r="AX454" s="14" t="s">
        <v>89</v>
      </c>
      <c r="AY454" s="164" t="s">
        <v>152</v>
      </c>
    </row>
    <row r="455" spans="1:65" s="2" customFormat="1" ht="24.2" customHeight="1" x14ac:dyDescent="0.2">
      <c r="A455" s="32"/>
      <c r="B455" s="142"/>
      <c r="C455" s="232" t="s">
        <v>1509</v>
      </c>
      <c r="D455" s="232" t="s">
        <v>154</v>
      </c>
      <c r="E455" s="233" t="s">
        <v>1510</v>
      </c>
      <c r="F455" s="234" t="s">
        <v>1511</v>
      </c>
      <c r="G455" s="235" t="s">
        <v>259</v>
      </c>
      <c r="H455" s="236">
        <v>6</v>
      </c>
      <c r="I455" s="143"/>
      <c r="J455" s="144">
        <f>ROUND(I455*H455,2)</f>
        <v>0</v>
      </c>
      <c r="K455" s="145"/>
      <c r="L455" s="33"/>
      <c r="M455" s="146" t="s">
        <v>3</v>
      </c>
      <c r="N455" s="147" t="s">
        <v>53</v>
      </c>
      <c r="O455" s="53"/>
      <c r="P455" s="148">
        <f>O455*H455</f>
        <v>0</v>
      </c>
      <c r="Q455" s="148">
        <v>0.34089999999999998</v>
      </c>
      <c r="R455" s="148">
        <f>Q455*H455</f>
        <v>2.0453999999999999</v>
      </c>
      <c r="S455" s="148">
        <v>0</v>
      </c>
      <c r="T455" s="149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50" t="s">
        <v>158</v>
      </c>
      <c r="AT455" s="150" t="s">
        <v>154</v>
      </c>
      <c r="AU455" s="150" t="s">
        <v>22</v>
      </c>
      <c r="AY455" s="16" t="s">
        <v>152</v>
      </c>
      <c r="BE455" s="151">
        <f>IF(N455="základní",J455,0)</f>
        <v>0</v>
      </c>
      <c r="BF455" s="151">
        <f>IF(N455="snížená",J455,0)</f>
        <v>0</v>
      </c>
      <c r="BG455" s="151">
        <f>IF(N455="zákl. přenesená",J455,0)</f>
        <v>0</v>
      </c>
      <c r="BH455" s="151">
        <f>IF(N455="sníž. přenesená",J455,0)</f>
        <v>0</v>
      </c>
      <c r="BI455" s="151">
        <f>IF(N455="nulová",J455,0)</f>
        <v>0</v>
      </c>
      <c r="BJ455" s="16" t="s">
        <v>89</v>
      </c>
      <c r="BK455" s="151">
        <f>ROUND(I455*H455,2)</f>
        <v>0</v>
      </c>
      <c r="BL455" s="16" t="s">
        <v>158</v>
      </c>
      <c r="BM455" s="150" t="s">
        <v>1512</v>
      </c>
    </row>
    <row r="456" spans="1:65" s="2" customFormat="1" x14ac:dyDescent="0.2">
      <c r="A456" s="32"/>
      <c r="B456" s="33"/>
      <c r="C456" s="237"/>
      <c r="D456" s="238" t="s">
        <v>160</v>
      </c>
      <c r="E456" s="237"/>
      <c r="F456" s="239" t="s">
        <v>1513</v>
      </c>
      <c r="G456" s="237"/>
      <c r="H456" s="237"/>
      <c r="I456" s="154"/>
      <c r="J456" s="32"/>
      <c r="K456" s="32"/>
      <c r="L456" s="33"/>
      <c r="M456" s="155"/>
      <c r="N456" s="156"/>
      <c r="O456" s="53"/>
      <c r="P456" s="53"/>
      <c r="Q456" s="53"/>
      <c r="R456" s="53"/>
      <c r="S456" s="53"/>
      <c r="T456" s="54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T456" s="16" t="s">
        <v>160</v>
      </c>
      <c r="AU456" s="16" t="s">
        <v>22</v>
      </c>
    </row>
    <row r="457" spans="1:65" s="13" customFormat="1" x14ac:dyDescent="0.2">
      <c r="B457" s="157"/>
      <c r="C457" s="242"/>
      <c r="D457" s="240" t="s">
        <v>164</v>
      </c>
      <c r="E457" s="243" t="s">
        <v>3</v>
      </c>
      <c r="F457" s="244" t="s">
        <v>1514</v>
      </c>
      <c r="G457" s="242"/>
      <c r="H457" s="245">
        <v>1</v>
      </c>
      <c r="I457" s="159"/>
      <c r="L457" s="157"/>
      <c r="M457" s="160"/>
      <c r="N457" s="161"/>
      <c r="O457" s="161"/>
      <c r="P457" s="161"/>
      <c r="Q457" s="161"/>
      <c r="R457" s="161"/>
      <c r="S457" s="161"/>
      <c r="T457" s="162"/>
      <c r="AT457" s="158" t="s">
        <v>164</v>
      </c>
      <c r="AU457" s="158" t="s">
        <v>22</v>
      </c>
      <c r="AV457" s="13" t="s">
        <v>22</v>
      </c>
      <c r="AW457" s="13" t="s">
        <v>43</v>
      </c>
      <c r="AX457" s="13" t="s">
        <v>82</v>
      </c>
      <c r="AY457" s="158" t="s">
        <v>152</v>
      </c>
    </row>
    <row r="458" spans="1:65" s="13" customFormat="1" x14ac:dyDescent="0.2">
      <c r="B458" s="157"/>
      <c r="C458" s="242"/>
      <c r="D458" s="240" t="s">
        <v>164</v>
      </c>
      <c r="E458" s="243" t="s">
        <v>3</v>
      </c>
      <c r="F458" s="244" t="s">
        <v>1515</v>
      </c>
      <c r="G458" s="242"/>
      <c r="H458" s="245">
        <v>1</v>
      </c>
      <c r="I458" s="159"/>
      <c r="L458" s="157"/>
      <c r="M458" s="160"/>
      <c r="N458" s="161"/>
      <c r="O458" s="161"/>
      <c r="P458" s="161"/>
      <c r="Q458" s="161"/>
      <c r="R458" s="161"/>
      <c r="S458" s="161"/>
      <c r="T458" s="162"/>
      <c r="AT458" s="158" t="s">
        <v>164</v>
      </c>
      <c r="AU458" s="158" t="s">
        <v>22</v>
      </c>
      <c r="AV458" s="13" t="s">
        <v>22</v>
      </c>
      <c r="AW458" s="13" t="s">
        <v>43</v>
      </c>
      <c r="AX458" s="13" t="s">
        <v>82</v>
      </c>
      <c r="AY458" s="158" t="s">
        <v>152</v>
      </c>
    </row>
    <row r="459" spans="1:65" s="13" customFormat="1" x14ac:dyDescent="0.2">
      <c r="B459" s="157"/>
      <c r="C459" s="242"/>
      <c r="D459" s="240" t="s">
        <v>164</v>
      </c>
      <c r="E459" s="243" t="s">
        <v>3</v>
      </c>
      <c r="F459" s="244" t="s">
        <v>1516</v>
      </c>
      <c r="G459" s="242"/>
      <c r="H459" s="245">
        <v>1</v>
      </c>
      <c r="I459" s="159"/>
      <c r="L459" s="157"/>
      <c r="M459" s="160"/>
      <c r="N459" s="161"/>
      <c r="O459" s="161"/>
      <c r="P459" s="161"/>
      <c r="Q459" s="161"/>
      <c r="R459" s="161"/>
      <c r="S459" s="161"/>
      <c r="T459" s="162"/>
      <c r="AT459" s="158" t="s">
        <v>164</v>
      </c>
      <c r="AU459" s="158" t="s">
        <v>22</v>
      </c>
      <c r="AV459" s="13" t="s">
        <v>22</v>
      </c>
      <c r="AW459" s="13" t="s">
        <v>43</v>
      </c>
      <c r="AX459" s="13" t="s">
        <v>82</v>
      </c>
      <c r="AY459" s="158" t="s">
        <v>152</v>
      </c>
    </row>
    <row r="460" spans="1:65" s="13" customFormat="1" x14ac:dyDescent="0.2">
      <c r="B460" s="157"/>
      <c r="C460" s="242"/>
      <c r="D460" s="240" t="s">
        <v>164</v>
      </c>
      <c r="E460" s="243" t="s">
        <v>3</v>
      </c>
      <c r="F460" s="244" t="s">
        <v>1517</v>
      </c>
      <c r="G460" s="242"/>
      <c r="H460" s="245">
        <v>1</v>
      </c>
      <c r="I460" s="159"/>
      <c r="L460" s="157"/>
      <c r="M460" s="160"/>
      <c r="N460" s="161"/>
      <c r="O460" s="161"/>
      <c r="P460" s="161"/>
      <c r="Q460" s="161"/>
      <c r="R460" s="161"/>
      <c r="S460" s="161"/>
      <c r="T460" s="162"/>
      <c r="AT460" s="158" t="s">
        <v>164</v>
      </c>
      <c r="AU460" s="158" t="s">
        <v>22</v>
      </c>
      <c r="AV460" s="13" t="s">
        <v>22</v>
      </c>
      <c r="AW460" s="13" t="s">
        <v>43</v>
      </c>
      <c r="AX460" s="13" t="s">
        <v>82</v>
      </c>
      <c r="AY460" s="158" t="s">
        <v>152</v>
      </c>
    </row>
    <row r="461" spans="1:65" s="13" customFormat="1" x14ac:dyDescent="0.2">
      <c r="B461" s="157"/>
      <c r="C461" s="242"/>
      <c r="D461" s="240" t="s">
        <v>164</v>
      </c>
      <c r="E461" s="243" t="s">
        <v>3</v>
      </c>
      <c r="F461" s="244" t="s">
        <v>1392</v>
      </c>
      <c r="G461" s="242"/>
      <c r="H461" s="245">
        <v>1</v>
      </c>
      <c r="I461" s="159"/>
      <c r="L461" s="157"/>
      <c r="M461" s="160"/>
      <c r="N461" s="161"/>
      <c r="O461" s="161"/>
      <c r="P461" s="161"/>
      <c r="Q461" s="161"/>
      <c r="R461" s="161"/>
      <c r="S461" s="161"/>
      <c r="T461" s="162"/>
      <c r="AT461" s="158" t="s">
        <v>164</v>
      </c>
      <c r="AU461" s="158" t="s">
        <v>22</v>
      </c>
      <c r="AV461" s="13" t="s">
        <v>22</v>
      </c>
      <c r="AW461" s="13" t="s">
        <v>43</v>
      </c>
      <c r="AX461" s="13" t="s">
        <v>82</v>
      </c>
      <c r="AY461" s="158" t="s">
        <v>152</v>
      </c>
    </row>
    <row r="462" spans="1:65" s="13" customFormat="1" x14ac:dyDescent="0.2">
      <c r="B462" s="157"/>
      <c r="C462" s="242"/>
      <c r="D462" s="240" t="s">
        <v>164</v>
      </c>
      <c r="E462" s="243" t="s">
        <v>3</v>
      </c>
      <c r="F462" s="244" t="s">
        <v>1349</v>
      </c>
      <c r="G462" s="242"/>
      <c r="H462" s="245">
        <v>1</v>
      </c>
      <c r="I462" s="159"/>
      <c r="L462" s="157"/>
      <c r="M462" s="160"/>
      <c r="N462" s="161"/>
      <c r="O462" s="161"/>
      <c r="P462" s="161"/>
      <c r="Q462" s="161"/>
      <c r="R462" s="161"/>
      <c r="S462" s="161"/>
      <c r="T462" s="162"/>
      <c r="AT462" s="158" t="s">
        <v>164</v>
      </c>
      <c r="AU462" s="158" t="s">
        <v>22</v>
      </c>
      <c r="AV462" s="13" t="s">
        <v>22</v>
      </c>
      <c r="AW462" s="13" t="s">
        <v>43</v>
      </c>
      <c r="AX462" s="13" t="s">
        <v>82</v>
      </c>
      <c r="AY462" s="158" t="s">
        <v>152</v>
      </c>
    </row>
    <row r="463" spans="1:65" s="14" customFormat="1" x14ac:dyDescent="0.2">
      <c r="B463" s="163"/>
      <c r="C463" s="246"/>
      <c r="D463" s="240" t="s">
        <v>164</v>
      </c>
      <c r="E463" s="247" t="s">
        <v>3</v>
      </c>
      <c r="F463" s="248" t="s">
        <v>166</v>
      </c>
      <c r="G463" s="246"/>
      <c r="H463" s="249">
        <v>6</v>
      </c>
      <c r="I463" s="165"/>
      <c r="L463" s="163"/>
      <c r="M463" s="166"/>
      <c r="N463" s="167"/>
      <c r="O463" s="167"/>
      <c r="P463" s="167"/>
      <c r="Q463" s="167"/>
      <c r="R463" s="167"/>
      <c r="S463" s="167"/>
      <c r="T463" s="168"/>
      <c r="AT463" s="164" t="s">
        <v>164</v>
      </c>
      <c r="AU463" s="164" t="s">
        <v>22</v>
      </c>
      <c r="AV463" s="14" t="s">
        <v>158</v>
      </c>
      <c r="AW463" s="14" t="s">
        <v>43</v>
      </c>
      <c r="AX463" s="14" t="s">
        <v>89</v>
      </c>
      <c r="AY463" s="164" t="s">
        <v>152</v>
      </c>
    </row>
    <row r="464" spans="1:65" s="2" customFormat="1" ht="16.5" customHeight="1" x14ac:dyDescent="0.2">
      <c r="A464" s="32"/>
      <c r="B464" s="142"/>
      <c r="C464" s="254" t="s">
        <v>1518</v>
      </c>
      <c r="D464" s="254" t="s">
        <v>389</v>
      </c>
      <c r="E464" s="255" t="s">
        <v>1519</v>
      </c>
      <c r="F464" s="256" t="s">
        <v>1520</v>
      </c>
      <c r="G464" s="257" t="s">
        <v>259</v>
      </c>
      <c r="H464" s="258">
        <v>6</v>
      </c>
      <c r="I464" s="172"/>
      <c r="J464" s="173">
        <f>ROUND(I464*H464,2)</f>
        <v>0</v>
      </c>
      <c r="K464" s="174"/>
      <c r="L464" s="175"/>
      <c r="M464" s="176" t="s">
        <v>3</v>
      </c>
      <c r="N464" s="177" t="s">
        <v>53</v>
      </c>
      <c r="O464" s="53"/>
      <c r="P464" s="148">
        <f>O464*H464</f>
        <v>0</v>
      </c>
      <c r="Q464" s="148">
        <v>0.10299999999999999</v>
      </c>
      <c r="R464" s="148">
        <f>Q464*H464</f>
        <v>0.61799999999999999</v>
      </c>
      <c r="S464" s="148">
        <v>0</v>
      </c>
      <c r="T464" s="149">
        <f>S464*H464</f>
        <v>0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R464" s="150" t="s">
        <v>195</v>
      </c>
      <c r="AT464" s="150" t="s">
        <v>389</v>
      </c>
      <c r="AU464" s="150" t="s">
        <v>22</v>
      </c>
      <c r="AY464" s="16" t="s">
        <v>152</v>
      </c>
      <c r="BE464" s="151">
        <f>IF(N464="základní",J464,0)</f>
        <v>0</v>
      </c>
      <c r="BF464" s="151">
        <f>IF(N464="snížená",J464,0)</f>
        <v>0</v>
      </c>
      <c r="BG464" s="151">
        <f>IF(N464="zákl. přenesená",J464,0)</f>
        <v>0</v>
      </c>
      <c r="BH464" s="151">
        <f>IF(N464="sníž. přenesená",J464,0)</f>
        <v>0</v>
      </c>
      <c r="BI464" s="151">
        <f>IF(N464="nulová",J464,0)</f>
        <v>0</v>
      </c>
      <c r="BJ464" s="16" t="s">
        <v>89</v>
      </c>
      <c r="BK464" s="151">
        <f>ROUND(I464*H464,2)</f>
        <v>0</v>
      </c>
      <c r="BL464" s="16" t="s">
        <v>158</v>
      </c>
      <c r="BM464" s="150" t="s">
        <v>1521</v>
      </c>
    </row>
    <row r="465" spans="1:65" s="13" customFormat="1" x14ac:dyDescent="0.2">
      <c r="B465" s="157"/>
      <c r="C465" s="242"/>
      <c r="D465" s="240" t="s">
        <v>164</v>
      </c>
      <c r="E465" s="243" t="s">
        <v>3</v>
      </c>
      <c r="F465" s="244" t="s">
        <v>1514</v>
      </c>
      <c r="G465" s="242"/>
      <c r="H465" s="245">
        <v>1</v>
      </c>
      <c r="I465" s="159"/>
      <c r="L465" s="157"/>
      <c r="M465" s="160"/>
      <c r="N465" s="161"/>
      <c r="O465" s="161"/>
      <c r="P465" s="161"/>
      <c r="Q465" s="161"/>
      <c r="R465" s="161"/>
      <c r="S465" s="161"/>
      <c r="T465" s="162"/>
      <c r="AT465" s="158" t="s">
        <v>164</v>
      </c>
      <c r="AU465" s="158" t="s">
        <v>22</v>
      </c>
      <c r="AV465" s="13" t="s">
        <v>22</v>
      </c>
      <c r="AW465" s="13" t="s">
        <v>43</v>
      </c>
      <c r="AX465" s="13" t="s">
        <v>82</v>
      </c>
      <c r="AY465" s="158" t="s">
        <v>152</v>
      </c>
    </row>
    <row r="466" spans="1:65" s="13" customFormat="1" x14ac:dyDescent="0.2">
      <c r="B466" s="157"/>
      <c r="C466" s="242"/>
      <c r="D466" s="240" t="s">
        <v>164</v>
      </c>
      <c r="E466" s="243" t="s">
        <v>3</v>
      </c>
      <c r="F466" s="244" t="s">
        <v>1515</v>
      </c>
      <c r="G466" s="242"/>
      <c r="H466" s="245">
        <v>1</v>
      </c>
      <c r="I466" s="159"/>
      <c r="L466" s="157"/>
      <c r="M466" s="160"/>
      <c r="N466" s="161"/>
      <c r="O466" s="161"/>
      <c r="P466" s="161"/>
      <c r="Q466" s="161"/>
      <c r="R466" s="161"/>
      <c r="S466" s="161"/>
      <c r="T466" s="162"/>
      <c r="AT466" s="158" t="s">
        <v>164</v>
      </c>
      <c r="AU466" s="158" t="s">
        <v>22</v>
      </c>
      <c r="AV466" s="13" t="s">
        <v>22</v>
      </c>
      <c r="AW466" s="13" t="s">
        <v>43</v>
      </c>
      <c r="AX466" s="13" t="s">
        <v>82</v>
      </c>
      <c r="AY466" s="158" t="s">
        <v>152</v>
      </c>
    </row>
    <row r="467" spans="1:65" s="13" customFormat="1" x14ac:dyDescent="0.2">
      <c r="B467" s="157"/>
      <c r="C467" s="242"/>
      <c r="D467" s="240" t="s">
        <v>164</v>
      </c>
      <c r="E467" s="243" t="s">
        <v>3</v>
      </c>
      <c r="F467" s="244" t="s">
        <v>1516</v>
      </c>
      <c r="G467" s="242"/>
      <c r="H467" s="245">
        <v>1</v>
      </c>
      <c r="I467" s="159"/>
      <c r="L467" s="157"/>
      <c r="M467" s="160"/>
      <c r="N467" s="161"/>
      <c r="O467" s="161"/>
      <c r="P467" s="161"/>
      <c r="Q467" s="161"/>
      <c r="R467" s="161"/>
      <c r="S467" s="161"/>
      <c r="T467" s="162"/>
      <c r="AT467" s="158" t="s">
        <v>164</v>
      </c>
      <c r="AU467" s="158" t="s">
        <v>22</v>
      </c>
      <c r="AV467" s="13" t="s">
        <v>22</v>
      </c>
      <c r="AW467" s="13" t="s">
        <v>43</v>
      </c>
      <c r="AX467" s="13" t="s">
        <v>82</v>
      </c>
      <c r="AY467" s="158" t="s">
        <v>152</v>
      </c>
    </row>
    <row r="468" spans="1:65" s="13" customFormat="1" x14ac:dyDescent="0.2">
      <c r="B468" s="157"/>
      <c r="C468" s="242"/>
      <c r="D468" s="240" t="s">
        <v>164</v>
      </c>
      <c r="E468" s="243" t="s">
        <v>3</v>
      </c>
      <c r="F468" s="244" t="s">
        <v>1517</v>
      </c>
      <c r="G468" s="242"/>
      <c r="H468" s="245">
        <v>1</v>
      </c>
      <c r="I468" s="159"/>
      <c r="L468" s="157"/>
      <c r="M468" s="160"/>
      <c r="N468" s="161"/>
      <c r="O468" s="161"/>
      <c r="P468" s="161"/>
      <c r="Q468" s="161"/>
      <c r="R468" s="161"/>
      <c r="S468" s="161"/>
      <c r="T468" s="162"/>
      <c r="AT468" s="158" t="s">
        <v>164</v>
      </c>
      <c r="AU468" s="158" t="s">
        <v>22</v>
      </c>
      <c r="AV468" s="13" t="s">
        <v>22</v>
      </c>
      <c r="AW468" s="13" t="s">
        <v>43</v>
      </c>
      <c r="AX468" s="13" t="s">
        <v>82</v>
      </c>
      <c r="AY468" s="158" t="s">
        <v>152</v>
      </c>
    </row>
    <row r="469" spans="1:65" s="13" customFormat="1" x14ac:dyDescent="0.2">
      <c r="B469" s="157"/>
      <c r="C469" s="242"/>
      <c r="D469" s="240" t="s">
        <v>164</v>
      </c>
      <c r="E469" s="243" t="s">
        <v>3</v>
      </c>
      <c r="F469" s="244" t="s">
        <v>1522</v>
      </c>
      <c r="G469" s="242"/>
      <c r="H469" s="245">
        <v>1</v>
      </c>
      <c r="I469" s="159"/>
      <c r="L469" s="157"/>
      <c r="M469" s="160"/>
      <c r="N469" s="161"/>
      <c r="O469" s="161"/>
      <c r="P469" s="161"/>
      <c r="Q469" s="161"/>
      <c r="R469" s="161"/>
      <c r="S469" s="161"/>
      <c r="T469" s="162"/>
      <c r="AT469" s="158" t="s">
        <v>164</v>
      </c>
      <c r="AU469" s="158" t="s">
        <v>22</v>
      </c>
      <c r="AV469" s="13" t="s">
        <v>22</v>
      </c>
      <c r="AW469" s="13" t="s">
        <v>43</v>
      </c>
      <c r="AX469" s="13" t="s">
        <v>82</v>
      </c>
      <c r="AY469" s="158" t="s">
        <v>152</v>
      </c>
    </row>
    <row r="470" spans="1:65" s="13" customFormat="1" x14ac:dyDescent="0.2">
      <c r="B470" s="157"/>
      <c r="C470" s="242"/>
      <c r="D470" s="240" t="s">
        <v>164</v>
      </c>
      <c r="E470" s="243" t="s">
        <v>3</v>
      </c>
      <c r="F470" s="244" t="s">
        <v>1349</v>
      </c>
      <c r="G470" s="242"/>
      <c r="H470" s="245">
        <v>1</v>
      </c>
      <c r="I470" s="159"/>
      <c r="L470" s="157"/>
      <c r="M470" s="160"/>
      <c r="N470" s="161"/>
      <c r="O470" s="161"/>
      <c r="P470" s="161"/>
      <c r="Q470" s="161"/>
      <c r="R470" s="161"/>
      <c r="S470" s="161"/>
      <c r="T470" s="162"/>
      <c r="AT470" s="158" t="s">
        <v>164</v>
      </c>
      <c r="AU470" s="158" t="s">
        <v>22</v>
      </c>
      <c r="AV470" s="13" t="s">
        <v>22</v>
      </c>
      <c r="AW470" s="13" t="s">
        <v>43</v>
      </c>
      <c r="AX470" s="13" t="s">
        <v>82</v>
      </c>
      <c r="AY470" s="158" t="s">
        <v>152</v>
      </c>
    </row>
    <row r="471" spans="1:65" s="14" customFormat="1" x14ac:dyDescent="0.2">
      <c r="B471" s="163"/>
      <c r="C471" s="246"/>
      <c r="D471" s="240" t="s">
        <v>164</v>
      </c>
      <c r="E471" s="247" t="s">
        <v>3</v>
      </c>
      <c r="F471" s="248" t="s">
        <v>166</v>
      </c>
      <c r="G471" s="246"/>
      <c r="H471" s="249">
        <v>6</v>
      </c>
      <c r="I471" s="165"/>
      <c r="L471" s="163"/>
      <c r="M471" s="166"/>
      <c r="N471" s="167"/>
      <c r="O471" s="167"/>
      <c r="P471" s="167"/>
      <c r="Q471" s="167"/>
      <c r="R471" s="167"/>
      <c r="S471" s="167"/>
      <c r="T471" s="168"/>
      <c r="AT471" s="164" t="s">
        <v>164</v>
      </c>
      <c r="AU471" s="164" t="s">
        <v>22</v>
      </c>
      <c r="AV471" s="14" t="s">
        <v>158</v>
      </c>
      <c r="AW471" s="14" t="s">
        <v>43</v>
      </c>
      <c r="AX471" s="14" t="s">
        <v>89</v>
      </c>
      <c r="AY471" s="164" t="s">
        <v>152</v>
      </c>
    </row>
    <row r="472" spans="1:65" s="2" customFormat="1" ht="16.5" customHeight="1" x14ac:dyDescent="0.2">
      <c r="A472" s="32"/>
      <c r="B472" s="142"/>
      <c r="C472" s="254" t="s">
        <v>1523</v>
      </c>
      <c r="D472" s="254" t="s">
        <v>389</v>
      </c>
      <c r="E472" s="255" t="s">
        <v>1524</v>
      </c>
      <c r="F472" s="256" t="s">
        <v>1525</v>
      </c>
      <c r="G472" s="257" t="s">
        <v>259</v>
      </c>
      <c r="H472" s="258">
        <v>6</v>
      </c>
      <c r="I472" s="172"/>
      <c r="J472" s="173">
        <f>ROUND(I472*H472,2)</f>
        <v>0</v>
      </c>
      <c r="K472" s="174"/>
      <c r="L472" s="175"/>
      <c r="M472" s="176" t="s">
        <v>3</v>
      </c>
      <c r="N472" s="177" t="s">
        <v>53</v>
      </c>
      <c r="O472" s="53"/>
      <c r="P472" s="148">
        <f>O472*H472</f>
        <v>0</v>
      </c>
      <c r="Q472" s="148">
        <v>0.06</v>
      </c>
      <c r="R472" s="148">
        <f>Q472*H472</f>
        <v>0.36</v>
      </c>
      <c r="S472" s="148">
        <v>0</v>
      </c>
      <c r="T472" s="149">
        <f>S472*H472</f>
        <v>0</v>
      </c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R472" s="150" t="s">
        <v>195</v>
      </c>
      <c r="AT472" s="150" t="s">
        <v>389</v>
      </c>
      <c r="AU472" s="150" t="s">
        <v>22</v>
      </c>
      <c r="AY472" s="16" t="s">
        <v>152</v>
      </c>
      <c r="BE472" s="151">
        <f>IF(N472="základní",J472,0)</f>
        <v>0</v>
      </c>
      <c r="BF472" s="151">
        <f>IF(N472="snížená",J472,0)</f>
        <v>0</v>
      </c>
      <c r="BG472" s="151">
        <f>IF(N472="zákl. přenesená",J472,0)</f>
        <v>0</v>
      </c>
      <c r="BH472" s="151">
        <f>IF(N472="sníž. přenesená",J472,0)</f>
        <v>0</v>
      </c>
      <c r="BI472" s="151">
        <f>IF(N472="nulová",J472,0)</f>
        <v>0</v>
      </c>
      <c r="BJ472" s="16" t="s">
        <v>89</v>
      </c>
      <c r="BK472" s="151">
        <f>ROUND(I472*H472,2)</f>
        <v>0</v>
      </c>
      <c r="BL472" s="16" t="s">
        <v>158</v>
      </c>
      <c r="BM472" s="150" t="s">
        <v>1526</v>
      </c>
    </row>
    <row r="473" spans="1:65" s="13" customFormat="1" x14ac:dyDescent="0.2">
      <c r="B473" s="157"/>
      <c r="C473" s="242"/>
      <c r="D473" s="240" t="s">
        <v>164</v>
      </c>
      <c r="E473" s="243" t="s">
        <v>3</v>
      </c>
      <c r="F473" s="244" t="s">
        <v>1514</v>
      </c>
      <c r="G473" s="242"/>
      <c r="H473" s="245">
        <v>1</v>
      </c>
      <c r="I473" s="159"/>
      <c r="L473" s="157"/>
      <c r="M473" s="160"/>
      <c r="N473" s="161"/>
      <c r="O473" s="161"/>
      <c r="P473" s="161"/>
      <c r="Q473" s="161"/>
      <c r="R473" s="161"/>
      <c r="S473" s="161"/>
      <c r="T473" s="162"/>
      <c r="AT473" s="158" t="s">
        <v>164</v>
      </c>
      <c r="AU473" s="158" t="s">
        <v>22</v>
      </c>
      <c r="AV473" s="13" t="s">
        <v>22</v>
      </c>
      <c r="AW473" s="13" t="s">
        <v>43</v>
      </c>
      <c r="AX473" s="13" t="s">
        <v>82</v>
      </c>
      <c r="AY473" s="158" t="s">
        <v>152</v>
      </c>
    </row>
    <row r="474" spans="1:65" s="13" customFormat="1" x14ac:dyDescent="0.2">
      <c r="B474" s="157"/>
      <c r="C474" s="242"/>
      <c r="D474" s="240" t="s">
        <v>164</v>
      </c>
      <c r="E474" s="243" t="s">
        <v>3</v>
      </c>
      <c r="F474" s="244" t="s">
        <v>1515</v>
      </c>
      <c r="G474" s="242"/>
      <c r="H474" s="245">
        <v>1</v>
      </c>
      <c r="I474" s="159"/>
      <c r="L474" s="157"/>
      <c r="M474" s="160"/>
      <c r="N474" s="161"/>
      <c r="O474" s="161"/>
      <c r="P474" s="161"/>
      <c r="Q474" s="161"/>
      <c r="R474" s="161"/>
      <c r="S474" s="161"/>
      <c r="T474" s="162"/>
      <c r="AT474" s="158" t="s">
        <v>164</v>
      </c>
      <c r="AU474" s="158" t="s">
        <v>22</v>
      </c>
      <c r="AV474" s="13" t="s">
        <v>22</v>
      </c>
      <c r="AW474" s="13" t="s">
        <v>43</v>
      </c>
      <c r="AX474" s="13" t="s">
        <v>82</v>
      </c>
      <c r="AY474" s="158" t="s">
        <v>152</v>
      </c>
    </row>
    <row r="475" spans="1:65" s="13" customFormat="1" x14ac:dyDescent="0.2">
      <c r="B475" s="157"/>
      <c r="C475" s="242"/>
      <c r="D475" s="240" t="s">
        <v>164</v>
      </c>
      <c r="E475" s="243" t="s">
        <v>3</v>
      </c>
      <c r="F475" s="244" t="s">
        <v>1516</v>
      </c>
      <c r="G475" s="242"/>
      <c r="H475" s="245">
        <v>1</v>
      </c>
      <c r="I475" s="159"/>
      <c r="L475" s="157"/>
      <c r="M475" s="160"/>
      <c r="N475" s="161"/>
      <c r="O475" s="161"/>
      <c r="P475" s="161"/>
      <c r="Q475" s="161"/>
      <c r="R475" s="161"/>
      <c r="S475" s="161"/>
      <c r="T475" s="162"/>
      <c r="AT475" s="158" t="s">
        <v>164</v>
      </c>
      <c r="AU475" s="158" t="s">
        <v>22</v>
      </c>
      <c r="AV475" s="13" t="s">
        <v>22</v>
      </c>
      <c r="AW475" s="13" t="s">
        <v>43</v>
      </c>
      <c r="AX475" s="13" t="s">
        <v>82</v>
      </c>
      <c r="AY475" s="158" t="s">
        <v>152</v>
      </c>
    </row>
    <row r="476" spans="1:65" s="13" customFormat="1" x14ac:dyDescent="0.2">
      <c r="B476" s="157"/>
      <c r="C476" s="242"/>
      <c r="D476" s="240" t="s">
        <v>164</v>
      </c>
      <c r="E476" s="243" t="s">
        <v>3</v>
      </c>
      <c r="F476" s="244" t="s">
        <v>1517</v>
      </c>
      <c r="G476" s="242"/>
      <c r="H476" s="245">
        <v>1</v>
      </c>
      <c r="I476" s="159"/>
      <c r="L476" s="157"/>
      <c r="M476" s="160"/>
      <c r="N476" s="161"/>
      <c r="O476" s="161"/>
      <c r="P476" s="161"/>
      <c r="Q476" s="161"/>
      <c r="R476" s="161"/>
      <c r="S476" s="161"/>
      <c r="T476" s="162"/>
      <c r="AT476" s="158" t="s">
        <v>164</v>
      </c>
      <c r="AU476" s="158" t="s">
        <v>22</v>
      </c>
      <c r="AV476" s="13" t="s">
        <v>22</v>
      </c>
      <c r="AW476" s="13" t="s">
        <v>43</v>
      </c>
      <c r="AX476" s="13" t="s">
        <v>82</v>
      </c>
      <c r="AY476" s="158" t="s">
        <v>152</v>
      </c>
    </row>
    <row r="477" spans="1:65" s="13" customFormat="1" x14ac:dyDescent="0.2">
      <c r="B477" s="157"/>
      <c r="C477" s="242"/>
      <c r="D477" s="240" t="s">
        <v>164</v>
      </c>
      <c r="E477" s="243" t="s">
        <v>3</v>
      </c>
      <c r="F477" s="244" t="s">
        <v>1392</v>
      </c>
      <c r="G477" s="242"/>
      <c r="H477" s="245">
        <v>1</v>
      </c>
      <c r="I477" s="159"/>
      <c r="L477" s="157"/>
      <c r="M477" s="160"/>
      <c r="N477" s="161"/>
      <c r="O477" s="161"/>
      <c r="P477" s="161"/>
      <c r="Q477" s="161"/>
      <c r="R477" s="161"/>
      <c r="S477" s="161"/>
      <c r="T477" s="162"/>
      <c r="AT477" s="158" t="s">
        <v>164</v>
      </c>
      <c r="AU477" s="158" t="s">
        <v>22</v>
      </c>
      <c r="AV477" s="13" t="s">
        <v>22</v>
      </c>
      <c r="AW477" s="13" t="s">
        <v>43</v>
      </c>
      <c r="AX477" s="13" t="s">
        <v>82</v>
      </c>
      <c r="AY477" s="158" t="s">
        <v>152</v>
      </c>
    </row>
    <row r="478" spans="1:65" s="13" customFormat="1" x14ac:dyDescent="0.2">
      <c r="B478" s="157"/>
      <c r="C478" s="242"/>
      <c r="D478" s="240" t="s">
        <v>164</v>
      </c>
      <c r="E478" s="243" t="s">
        <v>3</v>
      </c>
      <c r="F478" s="244" t="s">
        <v>1349</v>
      </c>
      <c r="G478" s="242"/>
      <c r="H478" s="245">
        <v>1</v>
      </c>
      <c r="I478" s="159"/>
      <c r="L478" s="157"/>
      <c r="M478" s="160"/>
      <c r="N478" s="161"/>
      <c r="O478" s="161"/>
      <c r="P478" s="161"/>
      <c r="Q478" s="161"/>
      <c r="R478" s="161"/>
      <c r="S478" s="161"/>
      <c r="T478" s="162"/>
      <c r="AT478" s="158" t="s">
        <v>164</v>
      </c>
      <c r="AU478" s="158" t="s">
        <v>22</v>
      </c>
      <c r="AV478" s="13" t="s">
        <v>22</v>
      </c>
      <c r="AW478" s="13" t="s">
        <v>43</v>
      </c>
      <c r="AX478" s="13" t="s">
        <v>82</v>
      </c>
      <c r="AY478" s="158" t="s">
        <v>152</v>
      </c>
    </row>
    <row r="479" spans="1:65" s="14" customFormat="1" x14ac:dyDescent="0.2">
      <c r="B479" s="163"/>
      <c r="C479" s="246"/>
      <c r="D479" s="240" t="s">
        <v>164</v>
      </c>
      <c r="E479" s="247" t="s">
        <v>3</v>
      </c>
      <c r="F479" s="248" t="s">
        <v>166</v>
      </c>
      <c r="G479" s="246"/>
      <c r="H479" s="249">
        <v>6</v>
      </c>
      <c r="I479" s="165"/>
      <c r="L479" s="163"/>
      <c r="M479" s="166"/>
      <c r="N479" s="167"/>
      <c r="O479" s="167"/>
      <c r="P479" s="167"/>
      <c r="Q479" s="167"/>
      <c r="R479" s="167"/>
      <c r="S479" s="167"/>
      <c r="T479" s="168"/>
      <c r="AT479" s="164" t="s">
        <v>164</v>
      </c>
      <c r="AU479" s="164" t="s">
        <v>22</v>
      </c>
      <c r="AV479" s="14" t="s">
        <v>158</v>
      </c>
      <c r="AW479" s="14" t="s">
        <v>43</v>
      </c>
      <c r="AX479" s="14" t="s">
        <v>89</v>
      </c>
      <c r="AY479" s="164" t="s">
        <v>152</v>
      </c>
    </row>
    <row r="480" spans="1:65" s="2" customFormat="1" ht="24.2" customHeight="1" x14ac:dyDescent="0.2">
      <c r="A480" s="32"/>
      <c r="B480" s="142"/>
      <c r="C480" s="254" t="s">
        <v>1527</v>
      </c>
      <c r="D480" s="254" t="s">
        <v>389</v>
      </c>
      <c r="E480" s="255" t="s">
        <v>1528</v>
      </c>
      <c r="F480" s="256" t="s">
        <v>1529</v>
      </c>
      <c r="G480" s="257" t="s">
        <v>259</v>
      </c>
      <c r="H480" s="258">
        <v>6</v>
      </c>
      <c r="I480" s="172"/>
      <c r="J480" s="173">
        <f>ROUND(I480*H480,2)</f>
        <v>0</v>
      </c>
      <c r="K480" s="174"/>
      <c r="L480" s="175"/>
      <c r="M480" s="176" t="s">
        <v>3</v>
      </c>
      <c r="N480" s="177" t="s">
        <v>53</v>
      </c>
      <c r="O480" s="53"/>
      <c r="P480" s="148">
        <f>O480*H480</f>
        <v>0</v>
      </c>
      <c r="Q480" s="148">
        <v>8.6999999999999994E-2</v>
      </c>
      <c r="R480" s="148">
        <f>Q480*H480</f>
        <v>0.52200000000000002</v>
      </c>
      <c r="S480" s="148">
        <v>0</v>
      </c>
      <c r="T480" s="149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50" t="s">
        <v>195</v>
      </c>
      <c r="AT480" s="150" t="s">
        <v>389</v>
      </c>
      <c r="AU480" s="150" t="s">
        <v>22</v>
      </c>
      <c r="AY480" s="16" t="s">
        <v>152</v>
      </c>
      <c r="BE480" s="151">
        <f>IF(N480="základní",J480,0)</f>
        <v>0</v>
      </c>
      <c r="BF480" s="151">
        <f>IF(N480="snížená",J480,0)</f>
        <v>0</v>
      </c>
      <c r="BG480" s="151">
        <f>IF(N480="zákl. přenesená",J480,0)</f>
        <v>0</v>
      </c>
      <c r="BH480" s="151">
        <f>IF(N480="sníž. přenesená",J480,0)</f>
        <v>0</v>
      </c>
      <c r="BI480" s="151">
        <f>IF(N480="nulová",J480,0)</f>
        <v>0</v>
      </c>
      <c r="BJ480" s="16" t="s">
        <v>89</v>
      </c>
      <c r="BK480" s="151">
        <f>ROUND(I480*H480,2)</f>
        <v>0</v>
      </c>
      <c r="BL480" s="16" t="s">
        <v>158</v>
      </c>
      <c r="BM480" s="150" t="s">
        <v>1530</v>
      </c>
    </row>
    <row r="481" spans="1:65" s="13" customFormat="1" x14ac:dyDescent="0.2">
      <c r="B481" s="157"/>
      <c r="C481" s="242"/>
      <c r="D481" s="240" t="s">
        <v>164</v>
      </c>
      <c r="E481" s="243" t="s">
        <v>3</v>
      </c>
      <c r="F481" s="244" t="s">
        <v>1514</v>
      </c>
      <c r="G481" s="242"/>
      <c r="H481" s="245">
        <v>1</v>
      </c>
      <c r="I481" s="159"/>
      <c r="L481" s="157"/>
      <c r="M481" s="160"/>
      <c r="N481" s="161"/>
      <c r="O481" s="161"/>
      <c r="P481" s="161"/>
      <c r="Q481" s="161"/>
      <c r="R481" s="161"/>
      <c r="S481" s="161"/>
      <c r="T481" s="162"/>
      <c r="AT481" s="158" t="s">
        <v>164</v>
      </c>
      <c r="AU481" s="158" t="s">
        <v>22</v>
      </c>
      <c r="AV481" s="13" t="s">
        <v>22</v>
      </c>
      <c r="AW481" s="13" t="s">
        <v>43</v>
      </c>
      <c r="AX481" s="13" t="s">
        <v>82</v>
      </c>
      <c r="AY481" s="158" t="s">
        <v>152</v>
      </c>
    </row>
    <row r="482" spans="1:65" s="13" customFormat="1" x14ac:dyDescent="0.2">
      <c r="B482" s="157"/>
      <c r="C482" s="242"/>
      <c r="D482" s="240" t="s">
        <v>164</v>
      </c>
      <c r="E482" s="243" t="s">
        <v>3</v>
      </c>
      <c r="F482" s="244" t="s">
        <v>1515</v>
      </c>
      <c r="G482" s="242"/>
      <c r="H482" s="245">
        <v>1</v>
      </c>
      <c r="I482" s="159"/>
      <c r="L482" s="157"/>
      <c r="M482" s="160"/>
      <c r="N482" s="161"/>
      <c r="O482" s="161"/>
      <c r="P482" s="161"/>
      <c r="Q482" s="161"/>
      <c r="R482" s="161"/>
      <c r="S482" s="161"/>
      <c r="T482" s="162"/>
      <c r="AT482" s="158" t="s">
        <v>164</v>
      </c>
      <c r="AU482" s="158" t="s">
        <v>22</v>
      </c>
      <c r="AV482" s="13" t="s">
        <v>22</v>
      </c>
      <c r="AW482" s="13" t="s">
        <v>43</v>
      </c>
      <c r="AX482" s="13" t="s">
        <v>82</v>
      </c>
      <c r="AY482" s="158" t="s">
        <v>152</v>
      </c>
    </row>
    <row r="483" spans="1:65" s="13" customFormat="1" x14ac:dyDescent="0.2">
      <c r="B483" s="157"/>
      <c r="C483" s="242"/>
      <c r="D483" s="240" t="s">
        <v>164</v>
      </c>
      <c r="E483" s="243" t="s">
        <v>3</v>
      </c>
      <c r="F483" s="244" t="s">
        <v>1516</v>
      </c>
      <c r="G483" s="242"/>
      <c r="H483" s="245">
        <v>1</v>
      </c>
      <c r="I483" s="159"/>
      <c r="L483" s="157"/>
      <c r="M483" s="160"/>
      <c r="N483" s="161"/>
      <c r="O483" s="161"/>
      <c r="P483" s="161"/>
      <c r="Q483" s="161"/>
      <c r="R483" s="161"/>
      <c r="S483" s="161"/>
      <c r="T483" s="162"/>
      <c r="AT483" s="158" t="s">
        <v>164</v>
      </c>
      <c r="AU483" s="158" t="s">
        <v>22</v>
      </c>
      <c r="AV483" s="13" t="s">
        <v>22</v>
      </c>
      <c r="AW483" s="13" t="s">
        <v>43</v>
      </c>
      <c r="AX483" s="13" t="s">
        <v>82</v>
      </c>
      <c r="AY483" s="158" t="s">
        <v>152</v>
      </c>
    </row>
    <row r="484" spans="1:65" s="13" customFormat="1" x14ac:dyDescent="0.2">
      <c r="B484" s="157"/>
      <c r="C484" s="242"/>
      <c r="D484" s="240" t="s">
        <v>164</v>
      </c>
      <c r="E484" s="243" t="s">
        <v>3</v>
      </c>
      <c r="F484" s="244" t="s">
        <v>1517</v>
      </c>
      <c r="G484" s="242"/>
      <c r="H484" s="245">
        <v>1</v>
      </c>
      <c r="I484" s="159"/>
      <c r="L484" s="157"/>
      <c r="M484" s="160"/>
      <c r="N484" s="161"/>
      <c r="O484" s="161"/>
      <c r="P484" s="161"/>
      <c r="Q484" s="161"/>
      <c r="R484" s="161"/>
      <c r="S484" s="161"/>
      <c r="T484" s="162"/>
      <c r="AT484" s="158" t="s">
        <v>164</v>
      </c>
      <c r="AU484" s="158" t="s">
        <v>22</v>
      </c>
      <c r="AV484" s="13" t="s">
        <v>22</v>
      </c>
      <c r="AW484" s="13" t="s">
        <v>43</v>
      </c>
      <c r="AX484" s="13" t="s">
        <v>82</v>
      </c>
      <c r="AY484" s="158" t="s">
        <v>152</v>
      </c>
    </row>
    <row r="485" spans="1:65" s="13" customFormat="1" x14ac:dyDescent="0.2">
      <c r="B485" s="157"/>
      <c r="C485" s="242"/>
      <c r="D485" s="240" t="s">
        <v>164</v>
      </c>
      <c r="E485" s="243" t="s">
        <v>3</v>
      </c>
      <c r="F485" s="244" t="s">
        <v>1392</v>
      </c>
      <c r="G485" s="242"/>
      <c r="H485" s="245">
        <v>1</v>
      </c>
      <c r="I485" s="159"/>
      <c r="L485" s="157"/>
      <c r="M485" s="160"/>
      <c r="N485" s="161"/>
      <c r="O485" s="161"/>
      <c r="P485" s="161"/>
      <c r="Q485" s="161"/>
      <c r="R485" s="161"/>
      <c r="S485" s="161"/>
      <c r="T485" s="162"/>
      <c r="AT485" s="158" t="s">
        <v>164</v>
      </c>
      <c r="AU485" s="158" t="s">
        <v>22</v>
      </c>
      <c r="AV485" s="13" t="s">
        <v>22</v>
      </c>
      <c r="AW485" s="13" t="s">
        <v>43</v>
      </c>
      <c r="AX485" s="13" t="s">
        <v>82</v>
      </c>
      <c r="AY485" s="158" t="s">
        <v>152</v>
      </c>
    </row>
    <row r="486" spans="1:65" s="13" customFormat="1" x14ac:dyDescent="0.2">
      <c r="B486" s="157"/>
      <c r="C486" s="242"/>
      <c r="D486" s="240" t="s">
        <v>164</v>
      </c>
      <c r="E486" s="243" t="s">
        <v>3</v>
      </c>
      <c r="F486" s="244" t="s">
        <v>1349</v>
      </c>
      <c r="G486" s="242"/>
      <c r="H486" s="245">
        <v>1</v>
      </c>
      <c r="I486" s="159"/>
      <c r="L486" s="157"/>
      <c r="M486" s="160"/>
      <c r="N486" s="161"/>
      <c r="O486" s="161"/>
      <c r="P486" s="161"/>
      <c r="Q486" s="161"/>
      <c r="R486" s="161"/>
      <c r="S486" s="161"/>
      <c r="T486" s="162"/>
      <c r="AT486" s="158" t="s">
        <v>164</v>
      </c>
      <c r="AU486" s="158" t="s">
        <v>22</v>
      </c>
      <c r="AV486" s="13" t="s">
        <v>22</v>
      </c>
      <c r="AW486" s="13" t="s">
        <v>43</v>
      </c>
      <c r="AX486" s="13" t="s">
        <v>82</v>
      </c>
      <c r="AY486" s="158" t="s">
        <v>152</v>
      </c>
    </row>
    <row r="487" spans="1:65" s="14" customFormat="1" x14ac:dyDescent="0.2">
      <c r="B487" s="163"/>
      <c r="C487" s="246"/>
      <c r="D487" s="240" t="s">
        <v>164</v>
      </c>
      <c r="E487" s="247" t="s">
        <v>3</v>
      </c>
      <c r="F487" s="248" t="s">
        <v>166</v>
      </c>
      <c r="G487" s="246"/>
      <c r="H487" s="249">
        <v>6</v>
      </c>
      <c r="I487" s="165"/>
      <c r="L487" s="163"/>
      <c r="M487" s="166"/>
      <c r="N487" s="167"/>
      <c r="O487" s="167"/>
      <c r="P487" s="167"/>
      <c r="Q487" s="167"/>
      <c r="R487" s="167"/>
      <c r="S487" s="167"/>
      <c r="T487" s="168"/>
      <c r="AT487" s="164" t="s">
        <v>164</v>
      </c>
      <c r="AU487" s="164" t="s">
        <v>22</v>
      </c>
      <c r="AV487" s="14" t="s">
        <v>158</v>
      </c>
      <c r="AW487" s="14" t="s">
        <v>43</v>
      </c>
      <c r="AX487" s="14" t="s">
        <v>89</v>
      </c>
      <c r="AY487" s="164" t="s">
        <v>152</v>
      </c>
    </row>
    <row r="488" spans="1:65" s="2" customFormat="1" ht="24.2" customHeight="1" x14ac:dyDescent="0.2">
      <c r="A488" s="32"/>
      <c r="B488" s="142"/>
      <c r="C488" s="254" t="s">
        <v>1531</v>
      </c>
      <c r="D488" s="254" t="s">
        <v>389</v>
      </c>
      <c r="E488" s="255" t="s">
        <v>1532</v>
      </c>
      <c r="F488" s="256" t="s">
        <v>1533</v>
      </c>
      <c r="G488" s="257" t="s">
        <v>259</v>
      </c>
      <c r="H488" s="258">
        <v>6</v>
      </c>
      <c r="I488" s="172"/>
      <c r="J488" s="173">
        <f>ROUND(I488*H488,2)</f>
        <v>0</v>
      </c>
      <c r="K488" s="174"/>
      <c r="L488" s="175"/>
      <c r="M488" s="176" t="s">
        <v>3</v>
      </c>
      <c r="N488" s="177" t="s">
        <v>53</v>
      </c>
      <c r="O488" s="53"/>
      <c r="P488" s="148">
        <f>O488*H488</f>
        <v>0</v>
      </c>
      <c r="Q488" s="148">
        <v>0.17</v>
      </c>
      <c r="R488" s="148">
        <f>Q488*H488</f>
        <v>1.02</v>
      </c>
      <c r="S488" s="148">
        <v>0</v>
      </c>
      <c r="T488" s="149">
        <f>S488*H488</f>
        <v>0</v>
      </c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R488" s="150" t="s">
        <v>195</v>
      </c>
      <c r="AT488" s="150" t="s">
        <v>389</v>
      </c>
      <c r="AU488" s="150" t="s">
        <v>22</v>
      </c>
      <c r="AY488" s="16" t="s">
        <v>152</v>
      </c>
      <c r="BE488" s="151">
        <f>IF(N488="základní",J488,0)</f>
        <v>0</v>
      </c>
      <c r="BF488" s="151">
        <f>IF(N488="snížená",J488,0)</f>
        <v>0</v>
      </c>
      <c r="BG488" s="151">
        <f>IF(N488="zákl. přenesená",J488,0)</f>
        <v>0</v>
      </c>
      <c r="BH488" s="151">
        <f>IF(N488="sníž. přenesená",J488,0)</f>
        <v>0</v>
      </c>
      <c r="BI488" s="151">
        <f>IF(N488="nulová",J488,0)</f>
        <v>0</v>
      </c>
      <c r="BJ488" s="16" t="s">
        <v>89</v>
      </c>
      <c r="BK488" s="151">
        <f>ROUND(I488*H488,2)</f>
        <v>0</v>
      </c>
      <c r="BL488" s="16" t="s">
        <v>158</v>
      </c>
      <c r="BM488" s="150" t="s">
        <v>1534</v>
      </c>
    </row>
    <row r="489" spans="1:65" s="13" customFormat="1" x14ac:dyDescent="0.2">
      <c r="B489" s="157"/>
      <c r="C489" s="242"/>
      <c r="D489" s="240" t="s">
        <v>164</v>
      </c>
      <c r="E489" s="243" t="s">
        <v>3</v>
      </c>
      <c r="F489" s="244" t="s">
        <v>1514</v>
      </c>
      <c r="G489" s="242"/>
      <c r="H489" s="245">
        <v>1</v>
      </c>
      <c r="I489" s="159"/>
      <c r="L489" s="157"/>
      <c r="M489" s="160"/>
      <c r="N489" s="161"/>
      <c r="O489" s="161"/>
      <c r="P489" s="161"/>
      <c r="Q489" s="161"/>
      <c r="R489" s="161"/>
      <c r="S489" s="161"/>
      <c r="T489" s="162"/>
      <c r="AT489" s="158" t="s">
        <v>164</v>
      </c>
      <c r="AU489" s="158" t="s">
        <v>22</v>
      </c>
      <c r="AV489" s="13" t="s">
        <v>22</v>
      </c>
      <c r="AW489" s="13" t="s">
        <v>43</v>
      </c>
      <c r="AX489" s="13" t="s">
        <v>82</v>
      </c>
      <c r="AY489" s="158" t="s">
        <v>152</v>
      </c>
    </row>
    <row r="490" spans="1:65" s="13" customFormat="1" x14ac:dyDescent="0.2">
      <c r="B490" s="157"/>
      <c r="C490" s="242"/>
      <c r="D490" s="240" t="s">
        <v>164</v>
      </c>
      <c r="E490" s="243" t="s">
        <v>3</v>
      </c>
      <c r="F490" s="244" t="s">
        <v>1515</v>
      </c>
      <c r="G490" s="242"/>
      <c r="H490" s="245">
        <v>1</v>
      </c>
      <c r="I490" s="159"/>
      <c r="L490" s="157"/>
      <c r="M490" s="160"/>
      <c r="N490" s="161"/>
      <c r="O490" s="161"/>
      <c r="P490" s="161"/>
      <c r="Q490" s="161"/>
      <c r="R490" s="161"/>
      <c r="S490" s="161"/>
      <c r="T490" s="162"/>
      <c r="AT490" s="158" t="s">
        <v>164</v>
      </c>
      <c r="AU490" s="158" t="s">
        <v>22</v>
      </c>
      <c r="AV490" s="13" t="s">
        <v>22</v>
      </c>
      <c r="AW490" s="13" t="s">
        <v>43</v>
      </c>
      <c r="AX490" s="13" t="s">
        <v>82</v>
      </c>
      <c r="AY490" s="158" t="s">
        <v>152</v>
      </c>
    </row>
    <row r="491" spans="1:65" s="13" customFormat="1" x14ac:dyDescent="0.2">
      <c r="B491" s="157"/>
      <c r="C491" s="242"/>
      <c r="D491" s="240" t="s">
        <v>164</v>
      </c>
      <c r="E491" s="243" t="s">
        <v>3</v>
      </c>
      <c r="F491" s="244" t="s">
        <v>1516</v>
      </c>
      <c r="G491" s="242"/>
      <c r="H491" s="245">
        <v>1</v>
      </c>
      <c r="I491" s="159"/>
      <c r="L491" s="157"/>
      <c r="M491" s="160"/>
      <c r="N491" s="161"/>
      <c r="O491" s="161"/>
      <c r="P491" s="161"/>
      <c r="Q491" s="161"/>
      <c r="R491" s="161"/>
      <c r="S491" s="161"/>
      <c r="T491" s="162"/>
      <c r="AT491" s="158" t="s">
        <v>164</v>
      </c>
      <c r="AU491" s="158" t="s">
        <v>22</v>
      </c>
      <c r="AV491" s="13" t="s">
        <v>22</v>
      </c>
      <c r="AW491" s="13" t="s">
        <v>43</v>
      </c>
      <c r="AX491" s="13" t="s">
        <v>82</v>
      </c>
      <c r="AY491" s="158" t="s">
        <v>152</v>
      </c>
    </row>
    <row r="492" spans="1:65" s="13" customFormat="1" x14ac:dyDescent="0.2">
      <c r="B492" s="157"/>
      <c r="C492" s="242"/>
      <c r="D492" s="240" t="s">
        <v>164</v>
      </c>
      <c r="E492" s="243" t="s">
        <v>3</v>
      </c>
      <c r="F492" s="244" t="s">
        <v>1517</v>
      </c>
      <c r="G492" s="242"/>
      <c r="H492" s="245">
        <v>1</v>
      </c>
      <c r="I492" s="159"/>
      <c r="L492" s="157"/>
      <c r="M492" s="160"/>
      <c r="N492" s="161"/>
      <c r="O492" s="161"/>
      <c r="P492" s="161"/>
      <c r="Q492" s="161"/>
      <c r="R492" s="161"/>
      <c r="S492" s="161"/>
      <c r="T492" s="162"/>
      <c r="AT492" s="158" t="s">
        <v>164</v>
      </c>
      <c r="AU492" s="158" t="s">
        <v>22</v>
      </c>
      <c r="AV492" s="13" t="s">
        <v>22</v>
      </c>
      <c r="AW492" s="13" t="s">
        <v>43</v>
      </c>
      <c r="AX492" s="13" t="s">
        <v>82</v>
      </c>
      <c r="AY492" s="158" t="s">
        <v>152</v>
      </c>
    </row>
    <row r="493" spans="1:65" s="13" customFormat="1" x14ac:dyDescent="0.2">
      <c r="B493" s="157"/>
      <c r="C493" s="242"/>
      <c r="D493" s="240" t="s">
        <v>164</v>
      </c>
      <c r="E493" s="243" t="s">
        <v>3</v>
      </c>
      <c r="F493" s="244" t="s">
        <v>1392</v>
      </c>
      <c r="G493" s="242"/>
      <c r="H493" s="245">
        <v>1</v>
      </c>
      <c r="I493" s="159"/>
      <c r="L493" s="157"/>
      <c r="M493" s="160"/>
      <c r="N493" s="161"/>
      <c r="O493" s="161"/>
      <c r="P493" s="161"/>
      <c r="Q493" s="161"/>
      <c r="R493" s="161"/>
      <c r="S493" s="161"/>
      <c r="T493" s="162"/>
      <c r="AT493" s="158" t="s">
        <v>164</v>
      </c>
      <c r="AU493" s="158" t="s">
        <v>22</v>
      </c>
      <c r="AV493" s="13" t="s">
        <v>22</v>
      </c>
      <c r="AW493" s="13" t="s">
        <v>43</v>
      </c>
      <c r="AX493" s="13" t="s">
        <v>82</v>
      </c>
      <c r="AY493" s="158" t="s">
        <v>152</v>
      </c>
    </row>
    <row r="494" spans="1:65" s="13" customFormat="1" x14ac:dyDescent="0.2">
      <c r="B494" s="157"/>
      <c r="C494" s="242"/>
      <c r="D494" s="240" t="s">
        <v>164</v>
      </c>
      <c r="E494" s="243" t="s">
        <v>3</v>
      </c>
      <c r="F494" s="244" t="s">
        <v>1349</v>
      </c>
      <c r="G494" s="242"/>
      <c r="H494" s="245">
        <v>1</v>
      </c>
      <c r="I494" s="159"/>
      <c r="L494" s="157"/>
      <c r="M494" s="160"/>
      <c r="N494" s="161"/>
      <c r="O494" s="161"/>
      <c r="P494" s="161"/>
      <c r="Q494" s="161"/>
      <c r="R494" s="161"/>
      <c r="S494" s="161"/>
      <c r="T494" s="162"/>
      <c r="AT494" s="158" t="s">
        <v>164</v>
      </c>
      <c r="AU494" s="158" t="s">
        <v>22</v>
      </c>
      <c r="AV494" s="13" t="s">
        <v>22</v>
      </c>
      <c r="AW494" s="13" t="s">
        <v>43</v>
      </c>
      <c r="AX494" s="13" t="s">
        <v>82</v>
      </c>
      <c r="AY494" s="158" t="s">
        <v>152</v>
      </c>
    </row>
    <row r="495" spans="1:65" s="14" customFormat="1" x14ac:dyDescent="0.2">
      <c r="B495" s="163"/>
      <c r="C495" s="246"/>
      <c r="D495" s="240" t="s">
        <v>164</v>
      </c>
      <c r="E495" s="247" t="s">
        <v>3</v>
      </c>
      <c r="F495" s="248" t="s">
        <v>166</v>
      </c>
      <c r="G495" s="246"/>
      <c r="H495" s="249">
        <v>6</v>
      </c>
      <c r="I495" s="165"/>
      <c r="L495" s="163"/>
      <c r="M495" s="166"/>
      <c r="N495" s="167"/>
      <c r="O495" s="167"/>
      <c r="P495" s="167"/>
      <c r="Q495" s="167"/>
      <c r="R495" s="167"/>
      <c r="S495" s="167"/>
      <c r="T495" s="168"/>
      <c r="AT495" s="164" t="s">
        <v>164</v>
      </c>
      <c r="AU495" s="164" t="s">
        <v>22</v>
      </c>
      <c r="AV495" s="14" t="s">
        <v>158</v>
      </c>
      <c r="AW495" s="14" t="s">
        <v>43</v>
      </c>
      <c r="AX495" s="14" t="s">
        <v>89</v>
      </c>
      <c r="AY495" s="164" t="s">
        <v>152</v>
      </c>
    </row>
    <row r="496" spans="1:65" s="2" customFormat="1" ht="24.2" customHeight="1" x14ac:dyDescent="0.2">
      <c r="A496" s="32"/>
      <c r="B496" s="142"/>
      <c r="C496" s="232" t="s">
        <v>1535</v>
      </c>
      <c r="D496" s="232" t="s">
        <v>154</v>
      </c>
      <c r="E496" s="233" t="s">
        <v>1536</v>
      </c>
      <c r="F496" s="234" t="s">
        <v>1537</v>
      </c>
      <c r="G496" s="235" t="s">
        <v>259</v>
      </c>
      <c r="H496" s="236">
        <v>4</v>
      </c>
      <c r="I496" s="143"/>
      <c r="J496" s="144">
        <f>ROUND(I496*H496,2)</f>
        <v>0</v>
      </c>
      <c r="K496" s="145"/>
      <c r="L496" s="33"/>
      <c r="M496" s="146" t="s">
        <v>3</v>
      </c>
      <c r="N496" s="147" t="s">
        <v>53</v>
      </c>
      <c r="O496" s="53"/>
      <c r="P496" s="148">
        <f>O496*H496</f>
        <v>0</v>
      </c>
      <c r="Q496" s="148">
        <v>0</v>
      </c>
      <c r="R496" s="148">
        <f>Q496*H496</f>
        <v>0</v>
      </c>
      <c r="S496" s="148">
        <v>0.05</v>
      </c>
      <c r="T496" s="149">
        <f>S496*H496</f>
        <v>0.2</v>
      </c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R496" s="150" t="s">
        <v>158</v>
      </c>
      <c r="AT496" s="150" t="s">
        <v>154</v>
      </c>
      <c r="AU496" s="150" t="s">
        <v>22</v>
      </c>
      <c r="AY496" s="16" t="s">
        <v>152</v>
      </c>
      <c r="BE496" s="151">
        <f>IF(N496="základní",J496,0)</f>
        <v>0</v>
      </c>
      <c r="BF496" s="151">
        <f>IF(N496="snížená",J496,0)</f>
        <v>0</v>
      </c>
      <c r="BG496" s="151">
        <f>IF(N496="zákl. přenesená",J496,0)</f>
        <v>0</v>
      </c>
      <c r="BH496" s="151">
        <f>IF(N496="sníž. přenesená",J496,0)</f>
        <v>0</v>
      </c>
      <c r="BI496" s="151">
        <f>IF(N496="nulová",J496,0)</f>
        <v>0</v>
      </c>
      <c r="BJ496" s="16" t="s">
        <v>89</v>
      </c>
      <c r="BK496" s="151">
        <f>ROUND(I496*H496,2)</f>
        <v>0</v>
      </c>
      <c r="BL496" s="16" t="s">
        <v>158</v>
      </c>
      <c r="BM496" s="150" t="s">
        <v>1538</v>
      </c>
    </row>
    <row r="497" spans="1:65" s="2" customFormat="1" x14ac:dyDescent="0.2">
      <c r="A497" s="32"/>
      <c r="B497" s="33"/>
      <c r="C497" s="237"/>
      <c r="D497" s="238" t="s">
        <v>160</v>
      </c>
      <c r="E497" s="237"/>
      <c r="F497" s="239" t="s">
        <v>1539</v>
      </c>
      <c r="G497" s="237"/>
      <c r="H497" s="237"/>
      <c r="I497" s="154"/>
      <c r="J497" s="32"/>
      <c r="K497" s="32"/>
      <c r="L497" s="33"/>
      <c r="M497" s="155"/>
      <c r="N497" s="156"/>
      <c r="O497" s="53"/>
      <c r="P497" s="53"/>
      <c r="Q497" s="53"/>
      <c r="R497" s="53"/>
      <c r="S497" s="53"/>
      <c r="T497" s="54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T497" s="16" t="s">
        <v>160</v>
      </c>
      <c r="AU497" s="16" t="s">
        <v>22</v>
      </c>
    </row>
    <row r="498" spans="1:65" s="13" customFormat="1" x14ac:dyDescent="0.2">
      <c r="B498" s="157"/>
      <c r="C498" s="242"/>
      <c r="D498" s="240" t="s">
        <v>164</v>
      </c>
      <c r="E498" s="243" t="s">
        <v>3</v>
      </c>
      <c r="F498" s="244" t="s">
        <v>1403</v>
      </c>
      <c r="G498" s="242"/>
      <c r="H498" s="245">
        <v>1</v>
      </c>
      <c r="I498" s="159"/>
      <c r="L498" s="157"/>
      <c r="M498" s="160"/>
      <c r="N498" s="161"/>
      <c r="O498" s="161"/>
      <c r="P498" s="161"/>
      <c r="Q498" s="161"/>
      <c r="R498" s="161"/>
      <c r="S498" s="161"/>
      <c r="T498" s="162"/>
      <c r="AT498" s="158" t="s">
        <v>164</v>
      </c>
      <c r="AU498" s="158" t="s">
        <v>22</v>
      </c>
      <c r="AV498" s="13" t="s">
        <v>22</v>
      </c>
      <c r="AW498" s="13" t="s">
        <v>43</v>
      </c>
      <c r="AX498" s="13" t="s">
        <v>82</v>
      </c>
      <c r="AY498" s="158" t="s">
        <v>152</v>
      </c>
    </row>
    <row r="499" spans="1:65" s="13" customFormat="1" x14ac:dyDescent="0.2">
      <c r="B499" s="157"/>
      <c r="C499" s="242"/>
      <c r="D499" s="240" t="s">
        <v>164</v>
      </c>
      <c r="E499" s="243" t="s">
        <v>3</v>
      </c>
      <c r="F499" s="244" t="s">
        <v>1404</v>
      </c>
      <c r="G499" s="242"/>
      <c r="H499" s="245">
        <v>1</v>
      </c>
      <c r="I499" s="159"/>
      <c r="L499" s="157"/>
      <c r="M499" s="160"/>
      <c r="N499" s="161"/>
      <c r="O499" s="161"/>
      <c r="P499" s="161"/>
      <c r="Q499" s="161"/>
      <c r="R499" s="161"/>
      <c r="S499" s="161"/>
      <c r="T499" s="162"/>
      <c r="AT499" s="158" t="s">
        <v>164</v>
      </c>
      <c r="AU499" s="158" t="s">
        <v>22</v>
      </c>
      <c r="AV499" s="13" t="s">
        <v>22</v>
      </c>
      <c r="AW499" s="13" t="s">
        <v>43</v>
      </c>
      <c r="AX499" s="13" t="s">
        <v>82</v>
      </c>
      <c r="AY499" s="158" t="s">
        <v>152</v>
      </c>
    </row>
    <row r="500" spans="1:65" s="13" customFormat="1" x14ac:dyDescent="0.2">
      <c r="B500" s="157"/>
      <c r="C500" s="242"/>
      <c r="D500" s="240" t="s">
        <v>164</v>
      </c>
      <c r="E500" s="243" t="s">
        <v>3</v>
      </c>
      <c r="F500" s="244" t="s">
        <v>1409</v>
      </c>
      <c r="G500" s="242"/>
      <c r="H500" s="245">
        <v>1</v>
      </c>
      <c r="I500" s="159"/>
      <c r="L500" s="157"/>
      <c r="M500" s="160"/>
      <c r="N500" s="161"/>
      <c r="O500" s="161"/>
      <c r="P500" s="161"/>
      <c r="Q500" s="161"/>
      <c r="R500" s="161"/>
      <c r="S500" s="161"/>
      <c r="T500" s="162"/>
      <c r="AT500" s="158" t="s">
        <v>164</v>
      </c>
      <c r="AU500" s="158" t="s">
        <v>22</v>
      </c>
      <c r="AV500" s="13" t="s">
        <v>22</v>
      </c>
      <c r="AW500" s="13" t="s">
        <v>43</v>
      </c>
      <c r="AX500" s="13" t="s">
        <v>82</v>
      </c>
      <c r="AY500" s="158" t="s">
        <v>152</v>
      </c>
    </row>
    <row r="501" spans="1:65" s="13" customFormat="1" x14ac:dyDescent="0.2">
      <c r="B501" s="157"/>
      <c r="C501" s="242"/>
      <c r="D501" s="240" t="s">
        <v>164</v>
      </c>
      <c r="E501" s="243" t="s">
        <v>3</v>
      </c>
      <c r="F501" s="244" t="s">
        <v>1405</v>
      </c>
      <c r="G501" s="242"/>
      <c r="H501" s="245">
        <v>1</v>
      </c>
      <c r="I501" s="159"/>
      <c r="L501" s="157"/>
      <c r="M501" s="160"/>
      <c r="N501" s="161"/>
      <c r="O501" s="161"/>
      <c r="P501" s="161"/>
      <c r="Q501" s="161"/>
      <c r="R501" s="161"/>
      <c r="S501" s="161"/>
      <c r="T501" s="162"/>
      <c r="AT501" s="158" t="s">
        <v>164</v>
      </c>
      <c r="AU501" s="158" t="s">
        <v>22</v>
      </c>
      <c r="AV501" s="13" t="s">
        <v>22</v>
      </c>
      <c r="AW501" s="13" t="s">
        <v>43</v>
      </c>
      <c r="AX501" s="13" t="s">
        <v>82</v>
      </c>
      <c r="AY501" s="158" t="s">
        <v>152</v>
      </c>
    </row>
    <row r="502" spans="1:65" s="14" customFormat="1" x14ac:dyDescent="0.2">
      <c r="B502" s="163"/>
      <c r="C502" s="246"/>
      <c r="D502" s="240" t="s">
        <v>164</v>
      </c>
      <c r="E502" s="247" t="s">
        <v>3</v>
      </c>
      <c r="F502" s="248" t="s">
        <v>166</v>
      </c>
      <c r="G502" s="246"/>
      <c r="H502" s="249">
        <v>4</v>
      </c>
      <c r="I502" s="165"/>
      <c r="L502" s="163"/>
      <c r="M502" s="166"/>
      <c r="N502" s="167"/>
      <c r="O502" s="167"/>
      <c r="P502" s="167"/>
      <c r="Q502" s="167"/>
      <c r="R502" s="167"/>
      <c r="S502" s="167"/>
      <c r="T502" s="168"/>
      <c r="AT502" s="164" t="s">
        <v>164</v>
      </c>
      <c r="AU502" s="164" t="s">
        <v>22</v>
      </c>
      <c r="AV502" s="14" t="s">
        <v>158</v>
      </c>
      <c r="AW502" s="14" t="s">
        <v>43</v>
      </c>
      <c r="AX502" s="14" t="s">
        <v>89</v>
      </c>
      <c r="AY502" s="164" t="s">
        <v>152</v>
      </c>
    </row>
    <row r="503" spans="1:65" s="2" customFormat="1" ht="24.2" customHeight="1" x14ac:dyDescent="0.2">
      <c r="A503" s="32"/>
      <c r="B503" s="142"/>
      <c r="C503" s="232" t="s">
        <v>1540</v>
      </c>
      <c r="D503" s="232" t="s">
        <v>154</v>
      </c>
      <c r="E503" s="233" t="s">
        <v>1541</v>
      </c>
      <c r="F503" s="234" t="s">
        <v>1542</v>
      </c>
      <c r="G503" s="235" t="s">
        <v>259</v>
      </c>
      <c r="H503" s="236">
        <v>2</v>
      </c>
      <c r="I503" s="143"/>
      <c r="J503" s="144">
        <f>ROUND(I503*H503,2)</f>
        <v>0</v>
      </c>
      <c r="K503" s="145"/>
      <c r="L503" s="33"/>
      <c r="M503" s="146" t="s">
        <v>3</v>
      </c>
      <c r="N503" s="147" t="s">
        <v>53</v>
      </c>
      <c r="O503" s="53"/>
      <c r="P503" s="148">
        <f>O503*H503</f>
        <v>0</v>
      </c>
      <c r="Q503" s="148">
        <v>0.21734000000000001</v>
      </c>
      <c r="R503" s="148">
        <f>Q503*H503</f>
        <v>0.43468000000000001</v>
      </c>
      <c r="S503" s="148">
        <v>0</v>
      </c>
      <c r="T503" s="149">
        <f>S503*H503</f>
        <v>0</v>
      </c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R503" s="150" t="s">
        <v>158</v>
      </c>
      <c r="AT503" s="150" t="s">
        <v>154</v>
      </c>
      <c r="AU503" s="150" t="s">
        <v>22</v>
      </c>
      <c r="AY503" s="16" t="s">
        <v>152</v>
      </c>
      <c r="BE503" s="151">
        <f>IF(N503="základní",J503,0)</f>
        <v>0</v>
      </c>
      <c r="BF503" s="151">
        <f>IF(N503="snížená",J503,0)</f>
        <v>0</v>
      </c>
      <c r="BG503" s="151">
        <f>IF(N503="zákl. přenesená",J503,0)</f>
        <v>0</v>
      </c>
      <c r="BH503" s="151">
        <f>IF(N503="sníž. přenesená",J503,0)</f>
        <v>0</v>
      </c>
      <c r="BI503" s="151">
        <f>IF(N503="nulová",J503,0)</f>
        <v>0</v>
      </c>
      <c r="BJ503" s="16" t="s">
        <v>89</v>
      </c>
      <c r="BK503" s="151">
        <f>ROUND(I503*H503,2)</f>
        <v>0</v>
      </c>
      <c r="BL503" s="16" t="s">
        <v>158</v>
      </c>
      <c r="BM503" s="150" t="s">
        <v>1543</v>
      </c>
    </row>
    <row r="504" spans="1:65" s="2" customFormat="1" x14ac:dyDescent="0.2">
      <c r="A504" s="32"/>
      <c r="B504" s="33"/>
      <c r="C504" s="237"/>
      <c r="D504" s="238" t="s">
        <v>160</v>
      </c>
      <c r="E504" s="237"/>
      <c r="F504" s="239" t="s">
        <v>1544</v>
      </c>
      <c r="G504" s="237"/>
      <c r="H504" s="237"/>
      <c r="I504" s="154"/>
      <c r="J504" s="32"/>
      <c r="K504" s="32"/>
      <c r="L504" s="33"/>
      <c r="M504" s="155"/>
      <c r="N504" s="156"/>
      <c r="O504" s="53"/>
      <c r="P504" s="53"/>
      <c r="Q504" s="53"/>
      <c r="R504" s="53"/>
      <c r="S504" s="53"/>
      <c r="T504" s="54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T504" s="16" t="s">
        <v>160</v>
      </c>
      <c r="AU504" s="16" t="s">
        <v>22</v>
      </c>
    </row>
    <row r="505" spans="1:65" s="13" customFormat="1" x14ac:dyDescent="0.2">
      <c r="B505" s="157"/>
      <c r="C505" s="242"/>
      <c r="D505" s="240" t="s">
        <v>164</v>
      </c>
      <c r="E505" s="243" t="s">
        <v>3</v>
      </c>
      <c r="F505" s="244" t="s">
        <v>1497</v>
      </c>
      <c r="G505" s="242"/>
      <c r="H505" s="245">
        <v>1</v>
      </c>
      <c r="I505" s="159"/>
      <c r="L505" s="157"/>
      <c r="M505" s="160"/>
      <c r="N505" s="161"/>
      <c r="O505" s="161"/>
      <c r="P505" s="161"/>
      <c r="Q505" s="161"/>
      <c r="R505" s="161"/>
      <c r="S505" s="161"/>
      <c r="T505" s="162"/>
      <c r="AT505" s="158" t="s">
        <v>164</v>
      </c>
      <c r="AU505" s="158" t="s">
        <v>22</v>
      </c>
      <c r="AV505" s="13" t="s">
        <v>22</v>
      </c>
      <c r="AW505" s="13" t="s">
        <v>43</v>
      </c>
      <c r="AX505" s="13" t="s">
        <v>82</v>
      </c>
      <c r="AY505" s="158" t="s">
        <v>152</v>
      </c>
    </row>
    <row r="506" spans="1:65" s="13" customFormat="1" x14ac:dyDescent="0.2">
      <c r="B506" s="157"/>
      <c r="C506" s="242"/>
      <c r="D506" s="240" t="s">
        <v>164</v>
      </c>
      <c r="E506" s="243" t="s">
        <v>3</v>
      </c>
      <c r="F506" s="244" t="s">
        <v>1498</v>
      </c>
      <c r="G506" s="242"/>
      <c r="H506" s="245">
        <v>1</v>
      </c>
      <c r="I506" s="159"/>
      <c r="L506" s="157"/>
      <c r="M506" s="160"/>
      <c r="N506" s="161"/>
      <c r="O506" s="161"/>
      <c r="P506" s="161"/>
      <c r="Q506" s="161"/>
      <c r="R506" s="161"/>
      <c r="S506" s="161"/>
      <c r="T506" s="162"/>
      <c r="AT506" s="158" t="s">
        <v>164</v>
      </c>
      <c r="AU506" s="158" t="s">
        <v>22</v>
      </c>
      <c r="AV506" s="13" t="s">
        <v>22</v>
      </c>
      <c r="AW506" s="13" t="s">
        <v>43</v>
      </c>
      <c r="AX506" s="13" t="s">
        <v>82</v>
      </c>
      <c r="AY506" s="158" t="s">
        <v>152</v>
      </c>
    </row>
    <row r="507" spans="1:65" s="14" customFormat="1" x14ac:dyDescent="0.2">
      <c r="B507" s="163"/>
      <c r="C507" s="246"/>
      <c r="D507" s="240" t="s">
        <v>164</v>
      </c>
      <c r="E507" s="247" t="s">
        <v>3</v>
      </c>
      <c r="F507" s="248" t="s">
        <v>166</v>
      </c>
      <c r="G507" s="246"/>
      <c r="H507" s="249">
        <v>2</v>
      </c>
      <c r="I507" s="165"/>
      <c r="L507" s="163"/>
      <c r="M507" s="166"/>
      <c r="N507" s="167"/>
      <c r="O507" s="167"/>
      <c r="P507" s="167"/>
      <c r="Q507" s="167"/>
      <c r="R507" s="167"/>
      <c r="S507" s="167"/>
      <c r="T507" s="168"/>
      <c r="AT507" s="164" t="s">
        <v>164</v>
      </c>
      <c r="AU507" s="164" t="s">
        <v>22</v>
      </c>
      <c r="AV507" s="14" t="s">
        <v>158</v>
      </c>
      <c r="AW507" s="14" t="s">
        <v>43</v>
      </c>
      <c r="AX507" s="14" t="s">
        <v>89</v>
      </c>
      <c r="AY507" s="164" t="s">
        <v>152</v>
      </c>
    </row>
    <row r="508" spans="1:65" s="2" customFormat="1" ht="24.2" customHeight="1" x14ac:dyDescent="0.2">
      <c r="A508" s="32"/>
      <c r="B508" s="142"/>
      <c r="C508" s="254" t="s">
        <v>1545</v>
      </c>
      <c r="D508" s="254" t="s">
        <v>389</v>
      </c>
      <c r="E508" s="255" t="s">
        <v>1546</v>
      </c>
      <c r="F508" s="256" t="s">
        <v>1547</v>
      </c>
      <c r="G508" s="257" t="s">
        <v>259</v>
      </c>
      <c r="H508" s="258">
        <v>2</v>
      </c>
      <c r="I508" s="172"/>
      <c r="J508" s="173">
        <f>ROUND(I508*H508,2)</f>
        <v>0</v>
      </c>
      <c r="K508" s="174"/>
      <c r="L508" s="175"/>
      <c r="M508" s="176" t="s">
        <v>3</v>
      </c>
      <c r="N508" s="177" t="s">
        <v>53</v>
      </c>
      <c r="O508" s="53"/>
      <c r="P508" s="148">
        <f>O508*H508</f>
        <v>0</v>
      </c>
      <c r="Q508" s="148">
        <v>5.4600000000000003E-2</v>
      </c>
      <c r="R508" s="148">
        <f>Q508*H508</f>
        <v>0.10920000000000001</v>
      </c>
      <c r="S508" s="148">
        <v>0</v>
      </c>
      <c r="T508" s="149">
        <f>S508*H508</f>
        <v>0</v>
      </c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R508" s="150" t="s">
        <v>195</v>
      </c>
      <c r="AT508" s="150" t="s">
        <v>389</v>
      </c>
      <c r="AU508" s="150" t="s">
        <v>22</v>
      </c>
      <c r="AY508" s="16" t="s">
        <v>152</v>
      </c>
      <c r="BE508" s="151">
        <f>IF(N508="základní",J508,0)</f>
        <v>0</v>
      </c>
      <c r="BF508" s="151">
        <f>IF(N508="snížená",J508,0)</f>
        <v>0</v>
      </c>
      <c r="BG508" s="151">
        <f>IF(N508="zákl. přenesená",J508,0)</f>
        <v>0</v>
      </c>
      <c r="BH508" s="151">
        <f>IF(N508="sníž. přenesená",J508,0)</f>
        <v>0</v>
      </c>
      <c r="BI508" s="151">
        <f>IF(N508="nulová",J508,0)</f>
        <v>0</v>
      </c>
      <c r="BJ508" s="16" t="s">
        <v>89</v>
      </c>
      <c r="BK508" s="151">
        <f>ROUND(I508*H508,2)</f>
        <v>0</v>
      </c>
      <c r="BL508" s="16" t="s">
        <v>158</v>
      </c>
      <c r="BM508" s="150" t="s">
        <v>1548</v>
      </c>
    </row>
    <row r="509" spans="1:65" s="13" customFormat="1" x14ac:dyDescent="0.2">
      <c r="B509" s="157"/>
      <c r="C509" s="242"/>
      <c r="D509" s="240" t="s">
        <v>164</v>
      </c>
      <c r="E509" s="243" t="s">
        <v>3</v>
      </c>
      <c r="F509" s="244" t="s">
        <v>1497</v>
      </c>
      <c r="G509" s="242"/>
      <c r="H509" s="245">
        <v>1</v>
      </c>
      <c r="I509" s="159"/>
      <c r="L509" s="157"/>
      <c r="M509" s="160"/>
      <c r="N509" s="161"/>
      <c r="O509" s="161"/>
      <c r="P509" s="161"/>
      <c r="Q509" s="161"/>
      <c r="R509" s="161"/>
      <c r="S509" s="161"/>
      <c r="T509" s="162"/>
      <c r="AT509" s="158" t="s">
        <v>164</v>
      </c>
      <c r="AU509" s="158" t="s">
        <v>22</v>
      </c>
      <c r="AV509" s="13" t="s">
        <v>22</v>
      </c>
      <c r="AW509" s="13" t="s">
        <v>43</v>
      </c>
      <c r="AX509" s="13" t="s">
        <v>82</v>
      </c>
      <c r="AY509" s="158" t="s">
        <v>152</v>
      </c>
    </row>
    <row r="510" spans="1:65" s="13" customFormat="1" x14ac:dyDescent="0.2">
      <c r="B510" s="157"/>
      <c r="C510" s="242"/>
      <c r="D510" s="240" t="s">
        <v>164</v>
      </c>
      <c r="E510" s="243" t="s">
        <v>3</v>
      </c>
      <c r="F510" s="244" t="s">
        <v>1498</v>
      </c>
      <c r="G510" s="242"/>
      <c r="H510" s="245">
        <v>1</v>
      </c>
      <c r="I510" s="159"/>
      <c r="L510" s="157"/>
      <c r="M510" s="160"/>
      <c r="N510" s="161"/>
      <c r="O510" s="161"/>
      <c r="P510" s="161"/>
      <c r="Q510" s="161"/>
      <c r="R510" s="161"/>
      <c r="S510" s="161"/>
      <c r="T510" s="162"/>
      <c r="AT510" s="158" t="s">
        <v>164</v>
      </c>
      <c r="AU510" s="158" t="s">
        <v>22</v>
      </c>
      <c r="AV510" s="13" t="s">
        <v>22</v>
      </c>
      <c r="AW510" s="13" t="s">
        <v>43</v>
      </c>
      <c r="AX510" s="13" t="s">
        <v>82</v>
      </c>
      <c r="AY510" s="158" t="s">
        <v>152</v>
      </c>
    </row>
    <row r="511" spans="1:65" s="14" customFormat="1" x14ac:dyDescent="0.2">
      <c r="B511" s="163"/>
      <c r="C511" s="246"/>
      <c r="D511" s="240" t="s">
        <v>164</v>
      </c>
      <c r="E511" s="247" t="s">
        <v>3</v>
      </c>
      <c r="F511" s="248" t="s">
        <v>166</v>
      </c>
      <c r="G511" s="246"/>
      <c r="H511" s="249">
        <v>2</v>
      </c>
      <c r="I511" s="165"/>
      <c r="L511" s="163"/>
      <c r="M511" s="166"/>
      <c r="N511" s="167"/>
      <c r="O511" s="167"/>
      <c r="P511" s="167"/>
      <c r="Q511" s="167"/>
      <c r="R511" s="167"/>
      <c r="S511" s="167"/>
      <c r="T511" s="168"/>
      <c r="AT511" s="164" t="s">
        <v>164</v>
      </c>
      <c r="AU511" s="164" t="s">
        <v>22</v>
      </c>
      <c r="AV511" s="14" t="s">
        <v>158</v>
      </c>
      <c r="AW511" s="14" t="s">
        <v>43</v>
      </c>
      <c r="AX511" s="14" t="s">
        <v>89</v>
      </c>
      <c r="AY511" s="164" t="s">
        <v>152</v>
      </c>
    </row>
    <row r="512" spans="1:65" s="2" customFormat="1" ht="24.2" customHeight="1" x14ac:dyDescent="0.2">
      <c r="A512" s="32"/>
      <c r="B512" s="142"/>
      <c r="C512" s="232" t="s">
        <v>1549</v>
      </c>
      <c r="D512" s="232" t="s">
        <v>154</v>
      </c>
      <c r="E512" s="233" t="s">
        <v>1550</v>
      </c>
      <c r="F512" s="234" t="s">
        <v>1551</v>
      </c>
      <c r="G512" s="235" t="s">
        <v>259</v>
      </c>
      <c r="H512" s="236">
        <v>4</v>
      </c>
      <c r="I512" s="143"/>
      <c r="J512" s="144">
        <f>ROUND(I512*H512,2)</f>
        <v>0</v>
      </c>
      <c r="K512" s="145"/>
      <c r="L512" s="33"/>
      <c r="M512" s="146" t="s">
        <v>3</v>
      </c>
      <c r="N512" s="147" t="s">
        <v>53</v>
      </c>
      <c r="O512" s="53"/>
      <c r="P512" s="148">
        <f>O512*H512</f>
        <v>0</v>
      </c>
      <c r="Q512" s="148">
        <v>0</v>
      </c>
      <c r="R512" s="148">
        <f>Q512*H512</f>
        <v>0</v>
      </c>
      <c r="S512" s="148">
        <v>0.15</v>
      </c>
      <c r="T512" s="149">
        <f>S512*H512</f>
        <v>0.6</v>
      </c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R512" s="150" t="s">
        <v>158</v>
      </c>
      <c r="AT512" s="150" t="s">
        <v>154</v>
      </c>
      <c r="AU512" s="150" t="s">
        <v>22</v>
      </c>
      <c r="AY512" s="16" t="s">
        <v>152</v>
      </c>
      <c r="BE512" s="151">
        <f>IF(N512="základní",J512,0)</f>
        <v>0</v>
      </c>
      <c r="BF512" s="151">
        <f>IF(N512="snížená",J512,0)</f>
        <v>0</v>
      </c>
      <c r="BG512" s="151">
        <f>IF(N512="zákl. přenesená",J512,0)</f>
        <v>0</v>
      </c>
      <c r="BH512" s="151">
        <f>IF(N512="sníž. přenesená",J512,0)</f>
        <v>0</v>
      </c>
      <c r="BI512" s="151">
        <f>IF(N512="nulová",J512,0)</f>
        <v>0</v>
      </c>
      <c r="BJ512" s="16" t="s">
        <v>89</v>
      </c>
      <c r="BK512" s="151">
        <f>ROUND(I512*H512,2)</f>
        <v>0</v>
      </c>
      <c r="BL512" s="16" t="s">
        <v>158</v>
      </c>
      <c r="BM512" s="150" t="s">
        <v>1552</v>
      </c>
    </row>
    <row r="513" spans="1:65" s="2" customFormat="1" x14ac:dyDescent="0.2">
      <c r="A513" s="32"/>
      <c r="B513" s="33"/>
      <c r="C513" s="237"/>
      <c r="D513" s="238" t="s">
        <v>160</v>
      </c>
      <c r="E513" s="237"/>
      <c r="F513" s="239" t="s">
        <v>1553</v>
      </c>
      <c r="G513" s="237"/>
      <c r="H513" s="237"/>
      <c r="I513" s="154"/>
      <c r="J513" s="32"/>
      <c r="K513" s="32"/>
      <c r="L513" s="33"/>
      <c r="M513" s="155"/>
      <c r="N513" s="156"/>
      <c r="O513" s="53"/>
      <c r="P513" s="53"/>
      <c r="Q513" s="53"/>
      <c r="R513" s="53"/>
      <c r="S513" s="53"/>
      <c r="T513" s="54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T513" s="16" t="s">
        <v>160</v>
      </c>
      <c r="AU513" s="16" t="s">
        <v>22</v>
      </c>
    </row>
    <row r="514" spans="1:65" s="13" customFormat="1" x14ac:dyDescent="0.2">
      <c r="B514" s="157"/>
      <c r="C514" s="242"/>
      <c r="D514" s="240" t="s">
        <v>164</v>
      </c>
      <c r="E514" s="243" t="s">
        <v>3</v>
      </c>
      <c r="F514" s="244" t="s">
        <v>1514</v>
      </c>
      <c r="G514" s="242"/>
      <c r="H514" s="245">
        <v>1</v>
      </c>
      <c r="I514" s="159"/>
      <c r="L514" s="157"/>
      <c r="M514" s="160"/>
      <c r="N514" s="161"/>
      <c r="O514" s="161"/>
      <c r="P514" s="161"/>
      <c r="Q514" s="161"/>
      <c r="R514" s="161"/>
      <c r="S514" s="161"/>
      <c r="T514" s="162"/>
      <c r="AT514" s="158" t="s">
        <v>164</v>
      </c>
      <c r="AU514" s="158" t="s">
        <v>22</v>
      </c>
      <c r="AV514" s="13" t="s">
        <v>22</v>
      </c>
      <c r="AW514" s="13" t="s">
        <v>43</v>
      </c>
      <c r="AX514" s="13" t="s">
        <v>82</v>
      </c>
      <c r="AY514" s="158" t="s">
        <v>152</v>
      </c>
    </row>
    <row r="515" spans="1:65" s="13" customFormat="1" x14ac:dyDescent="0.2">
      <c r="B515" s="157"/>
      <c r="C515" s="242"/>
      <c r="D515" s="240" t="s">
        <v>164</v>
      </c>
      <c r="E515" s="243" t="s">
        <v>3</v>
      </c>
      <c r="F515" s="244" t="s">
        <v>1515</v>
      </c>
      <c r="G515" s="242"/>
      <c r="H515" s="245">
        <v>1</v>
      </c>
      <c r="I515" s="159"/>
      <c r="L515" s="157"/>
      <c r="M515" s="160"/>
      <c r="N515" s="161"/>
      <c r="O515" s="161"/>
      <c r="P515" s="161"/>
      <c r="Q515" s="161"/>
      <c r="R515" s="161"/>
      <c r="S515" s="161"/>
      <c r="T515" s="162"/>
      <c r="AT515" s="158" t="s">
        <v>164</v>
      </c>
      <c r="AU515" s="158" t="s">
        <v>22</v>
      </c>
      <c r="AV515" s="13" t="s">
        <v>22</v>
      </c>
      <c r="AW515" s="13" t="s">
        <v>43</v>
      </c>
      <c r="AX515" s="13" t="s">
        <v>82</v>
      </c>
      <c r="AY515" s="158" t="s">
        <v>152</v>
      </c>
    </row>
    <row r="516" spans="1:65" s="13" customFormat="1" x14ac:dyDescent="0.2">
      <c r="B516" s="157"/>
      <c r="C516" s="242"/>
      <c r="D516" s="240" t="s">
        <v>164</v>
      </c>
      <c r="E516" s="243" t="s">
        <v>3</v>
      </c>
      <c r="F516" s="244" t="s">
        <v>1516</v>
      </c>
      <c r="G516" s="242"/>
      <c r="H516" s="245">
        <v>1</v>
      </c>
      <c r="I516" s="159"/>
      <c r="L516" s="157"/>
      <c r="M516" s="160"/>
      <c r="N516" s="161"/>
      <c r="O516" s="161"/>
      <c r="P516" s="161"/>
      <c r="Q516" s="161"/>
      <c r="R516" s="161"/>
      <c r="S516" s="161"/>
      <c r="T516" s="162"/>
      <c r="AT516" s="158" t="s">
        <v>164</v>
      </c>
      <c r="AU516" s="158" t="s">
        <v>22</v>
      </c>
      <c r="AV516" s="13" t="s">
        <v>22</v>
      </c>
      <c r="AW516" s="13" t="s">
        <v>43</v>
      </c>
      <c r="AX516" s="13" t="s">
        <v>82</v>
      </c>
      <c r="AY516" s="158" t="s">
        <v>152</v>
      </c>
    </row>
    <row r="517" spans="1:65" s="13" customFormat="1" x14ac:dyDescent="0.2">
      <c r="B517" s="157"/>
      <c r="C517" s="242"/>
      <c r="D517" s="240" t="s">
        <v>164</v>
      </c>
      <c r="E517" s="243" t="s">
        <v>3</v>
      </c>
      <c r="F517" s="244" t="s">
        <v>1517</v>
      </c>
      <c r="G517" s="242"/>
      <c r="H517" s="245">
        <v>1</v>
      </c>
      <c r="I517" s="159"/>
      <c r="L517" s="157"/>
      <c r="M517" s="160"/>
      <c r="N517" s="161"/>
      <c r="O517" s="161"/>
      <c r="P517" s="161"/>
      <c r="Q517" s="161"/>
      <c r="R517" s="161"/>
      <c r="S517" s="161"/>
      <c r="T517" s="162"/>
      <c r="AT517" s="158" t="s">
        <v>164</v>
      </c>
      <c r="AU517" s="158" t="s">
        <v>22</v>
      </c>
      <c r="AV517" s="13" t="s">
        <v>22</v>
      </c>
      <c r="AW517" s="13" t="s">
        <v>43</v>
      </c>
      <c r="AX517" s="13" t="s">
        <v>82</v>
      </c>
      <c r="AY517" s="158" t="s">
        <v>152</v>
      </c>
    </row>
    <row r="518" spans="1:65" s="14" customFormat="1" x14ac:dyDescent="0.2">
      <c r="B518" s="163"/>
      <c r="C518" s="246"/>
      <c r="D518" s="240" t="s">
        <v>164</v>
      </c>
      <c r="E518" s="247" t="s">
        <v>3</v>
      </c>
      <c r="F518" s="248" t="s">
        <v>166</v>
      </c>
      <c r="G518" s="246"/>
      <c r="H518" s="249">
        <v>4</v>
      </c>
      <c r="I518" s="165"/>
      <c r="L518" s="163"/>
      <c r="M518" s="166"/>
      <c r="N518" s="167"/>
      <c r="O518" s="167"/>
      <c r="P518" s="167"/>
      <c r="Q518" s="167"/>
      <c r="R518" s="167"/>
      <c r="S518" s="167"/>
      <c r="T518" s="168"/>
      <c r="AT518" s="164" t="s">
        <v>164</v>
      </c>
      <c r="AU518" s="164" t="s">
        <v>22</v>
      </c>
      <c r="AV518" s="14" t="s">
        <v>158</v>
      </c>
      <c r="AW518" s="14" t="s">
        <v>43</v>
      </c>
      <c r="AX518" s="14" t="s">
        <v>89</v>
      </c>
      <c r="AY518" s="164" t="s">
        <v>152</v>
      </c>
    </row>
    <row r="519" spans="1:65" s="2" customFormat="1" ht="24.2" customHeight="1" x14ac:dyDescent="0.2">
      <c r="A519" s="32"/>
      <c r="B519" s="142"/>
      <c r="C519" s="232" t="s">
        <v>1554</v>
      </c>
      <c r="D519" s="232" t="s">
        <v>154</v>
      </c>
      <c r="E519" s="233" t="s">
        <v>1555</v>
      </c>
      <c r="F519" s="234" t="s">
        <v>1556</v>
      </c>
      <c r="G519" s="235" t="s">
        <v>259</v>
      </c>
      <c r="H519" s="236">
        <v>6</v>
      </c>
      <c r="I519" s="143"/>
      <c r="J519" s="144">
        <f>ROUND(I519*H519,2)</f>
        <v>0</v>
      </c>
      <c r="K519" s="145"/>
      <c r="L519" s="33"/>
      <c r="M519" s="146" t="s">
        <v>3</v>
      </c>
      <c r="N519" s="147" t="s">
        <v>53</v>
      </c>
      <c r="O519" s="53"/>
      <c r="P519" s="148">
        <f>O519*H519</f>
        <v>0</v>
      </c>
      <c r="Q519" s="148">
        <v>0.21734000000000001</v>
      </c>
      <c r="R519" s="148">
        <f>Q519*H519</f>
        <v>1.3040400000000001</v>
      </c>
      <c r="S519" s="148">
        <v>0</v>
      </c>
      <c r="T519" s="149">
        <f>S519*H519</f>
        <v>0</v>
      </c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R519" s="150" t="s">
        <v>158</v>
      </c>
      <c r="AT519" s="150" t="s">
        <v>154</v>
      </c>
      <c r="AU519" s="150" t="s">
        <v>22</v>
      </c>
      <c r="AY519" s="16" t="s">
        <v>152</v>
      </c>
      <c r="BE519" s="151">
        <f>IF(N519="základní",J519,0)</f>
        <v>0</v>
      </c>
      <c r="BF519" s="151">
        <f>IF(N519="snížená",J519,0)</f>
        <v>0</v>
      </c>
      <c r="BG519" s="151">
        <f>IF(N519="zákl. přenesená",J519,0)</f>
        <v>0</v>
      </c>
      <c r="BH519" s="151">
        <f>IF(N519="sníž. přenesená",J519,0)</f>
        <v>0</v>
      </c>
      <c r="BI519" s="151">
        <f>IF(N519="nulová",J519,0)</f>
        <v>0</v>
      </c>
      <c r="BJ519" s="16" t="s">
        <v>89</v>
      </c>
      <c r="BK519" s="151">
        <f>ROUND(I519*H519,2)</f>
        <v>0</v>
      </c>
      <c r="BL519" s="16" t="s">
        <v>158</v>
      </c>
      <c r="BM519" s="150" t="s">
        <v>1557</v>
      </c>
    </row>
    <row r="520" spans="1:65" s="2" customFormat="1" x14ac:dyDescent="0.2">
      <c r="A520" s="32"/>
      <c r="B520" s="33"/>
      <c r="C520" s="237"/>
      <c r="D520" s="238" t="s">
        <v>160</v>
      </c>
      <c r="E520" s="237"/>
      <c r="F520" s="239" t="s">
        <v>1558</v>
      </c>
      <c r="G520" s="237"/>
      <c r="H520" s="237"/>
      <c r="I520" s="154"/>
      <c r="J520" s="32"/>
      <c r="K520" s="32"/>
      <c r="L520" s="33"/>
      <c r="M520" s="155"/>
      <c r="N520" s="156"/>
      <c r="O520" s="53"/>
      <c r="P520" s="53"/>
      <c r="Q520" s="53"/>
      <c r="R520" s="53"/>
      <c r="S520" s="53"/>
      <c r="T520" s="54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T520" s="16" t="s">
        <v>160</v>
      </c>
      <c r="AU520" s="16" t="s">
        <v>22</v>
      </c>
    </row>
    <row r="521" spans="1:65" s="13" customFormat="1" x14ac:dyDescent="0.2">
      <c r="B521" s="157"/>
      <c r="C521" s="242"/>
      <c r="D521" s="240" t="s">
        <v>164</v>
      </c>
      <c r="E521" s="243" t="s">
        <v>3</v>
      </c>
      <c r="F521" s="244" t="s">
        <v>1514</v>
      </c>
      <c r="G521" s="242"/>
      <c r="H521" s="245">
        <v>1</v>
      </c>
      <c r="I521" s="159"/>
      <c r="L521" s="157"/>
      <c r="M521" s="160"/>
      <c r="N521" s="161"/>
      <c r="O521" s="161"/>
      <c r="P521" s="161"/>
      <c r="Q521" s="161"/>
      <c r="R521" s="161"/>
      <c r="S521" s="161"/>
      <c r="T521" s="162"/>
      <c r="AT521" s="158" t="s">
        <v>164</v>
      </c>
      <c r="AU521" s="158" t="s">
        <v>22</v>
      </c>
      <c r="AV521" s="13" t="s">
        <v>22</v>
      </c>
      <c r="AW521" s="13" t="s">
        <v>43</v>
      </c>
      <c r="AX521" s="13" t="s">
        <v>82</v>
      </c>
      <c r="AY521" s="158" t="s">
        <v>152</v>
      </c>
    </row>
    <row r="522" spans="1:65" s="13" customFormat="1" x14ac:dyDescent="0.2">
      <c r="B522" s="157"/>
      <c r="C522" s="242"/>
      <c r="D522" s="240" t="s">
        <v>164</v>
      </c>
      <c r="E522" s="243" t="s">
        <v>3</v>
      </c>
      <c r="F522" s="244" t="s">
        <v>1515</v>
      </c>
      <c r="G522" s="242"/>
      <c r="H522" s="245">
        <v>1</v>
      </c>
      <c r="I522" s="159"/>
      <c r="L522" s="157"/>
      <c r="M522" s="160"/>
      <c r="N522" s="161"/>
      <c r="O522" s="161"/>
      <c r="P522" s="161"/>
      <c r="Q522" s="161"/>
      <c r="R522" s="161"/>
      <c r="S522" s="161"/>
      <c r="T522" s="162"/>
      <c r="AT522" s="158" t="s">
        <v>164</v>
      </c>
      <c r="AU522" s="158" t="s">
        <v>22</v>
      </c>
      <c r="AV522" s="13" t="s">
        <v>22</v>
      </c>
      <c r="AW522" s="13" t="s">
        <v>43</v>
      </c>
      <c r="AX522" s="13" t="s">
        <v>82</v>
      </c>
      <c r="AY522" s="158" t="s">
        <v>152</v>
      </c>
    </row>
    <row r="523" spans="1:65" s="13" customFormat="1" x14ac:dyDescent="0.2">
      <c r="B523" s="157"/>
      <c r="C523" s="242"/>
      <c r="D523" s="240" t="s">
        <v>164</v>
      </c>
      <c r="E523" s="243" t="s">
        <v>3</v>
      </c>
      <c r="F523" s="244" t="s">
        <v>1516</v>
      </c>
      <c r="G523" s="242"/>
      <c r="H523" s="245">
        <v>1</v>
      </c>
      <c r="I523" s="159"/>
      <c r="L523" s="157"/>
      <c r="M523" s="160"/>
      <c r="N523" s="161"/>
      <c r="O523" s="161"/>
      <c r="P523" s="161"/>
      <c r="Q523" s="161"/>
      <c r="R523" s="161"/>
      <c r="S523" s="161"/>
      <c r="T523" s="162"/>
      <c r="AT523" s="158" t="s">
        <v>164</v>
      </c>
      <c r="AU523" s="158" t="s">
        <v>22</v>
      </c>
      <c r="AV523" s="13" t="s">
        <v>22</v>
      </c>
      <c r="AW523" s="13" t="s">
        <v>43</v>
      </c>
      <c r="AX523" s="13" t="s">
        <v>82</v>
      </c>
      <c r="AY523" s="158" t="s">
        <v>152</v>
      </c>
    </row>
    <row r="524" spans="1:65" s="13" customFormat="1" x14ac:dyDescent="0.2">
      <c r="B524" s="157"/>
      <c r="C524" s="242"/>
      <c r="D524" s="240" t="s">
        <v>164</v>
      </c>
      <c r="E524" s="243" t="s">
        <v>3</v>
      </c>
      <c r="F524" s="244" t="s">
        <v>1517</v>
      </c>
      <c r="G524" s="242"/>
      <c r="H524" s="245">
        <v>1</v>
      </c>
      <c r="I524" s="159"/>
      <c r="L524" s="157"/>
      <c r="M524" s="160"/>
      <c r="N524" s="161"/>
      <c r="O524" s="161"/>
      <c r="P524" s="161"/>
      <c r="Q524" s="161"/>
      <c r="R524" s="161"/>
      <c r="S524" s="161"/>
      <c r="T524" s="162"/>
      <c r="AT524" s="158" t="s">
        <v>164</v>
      </c>
      <c r="AU524" s="158" t="s">
        <v>22</v>
      </c>
      <c r="AV524" s="13" t="s">
        <v>22</v>
      </c>
      <c r="AW524" s="13" t="s">
        <v>43</v>
      </c>
      <c r="AX524" s="13" t="s">
        <v>82</v>
      </c>
      <c r="AY524" s="158" t="s">
        <v>152</v>
      </c>
    </row>
    <row r="525" spans="1:65" s="13" customFormat="1" x14ac:dyDescent="0.2">
      <c r="B525" s="157"/>
      <c r="C525" s="242"/>
      <c r="D525" s="240" t="s">
        <v>164</v>
      </c>
      <c r="E525" s="243" t="s">
        <v>3</v>
      </c>
      <c r="F525" s="244" t="s">
        <v>1392</v>
      </c>
      <c r="G525" s="242"/>
      <c r="H525" s="245">
        <v>1</v>
      </c>
      <c r="I525" s="159"/>
      <c r="L525" s="157"/>
      <c r="M525" s="160"/>
      <c r="N525" s="161"/>
      <c r="O525" s="161"/>
      <c r="P525" s="161"/>
      <c r="Q525" s="161"/>
      <c r="R525" s="161"/>
      <c r="S525" s="161"/>
      <c r="T525" s="162"/>
      <c r="AT525" s="158" t="s">
        <v>164</v>
      </c>
      <c r="AU525" s="158" t="s">
        <v>22</v>
      </c>
      <c r="AV525" s="13" t="s">
        <v>22</v>
      </c>
      <c r="AW525" s="13" t="s">
        <v>43</v>
      </c>
      <c r="AX525" s="13" t="s">
        <v>82</v>
      </c>
      <c r="AY525" s="158" t="s">
        <v>152</v>
      </c>
    </row>
    <row r="526" spans="1:65" s="13" customFormat="1" x14ac:dyDescent="0.2">
      <c r="B526" s="157"/>
      <c r="C526" s="242"/>
      <c r="D526" s="240" t="s">
        <v>164</v>
      </c>
      <c r="E526" s="243" t="s">
        <v>3</v>
      </c>
      <c r="F526" s="244" t="s">
        <v>1349</v>
      </c>
      <c r="G526" s="242"/>
      <c r="H526" s="245">
        <v>1</v>
      </c>
      <c r="I526" s="159"/>
      <c r="L526" s="157"/>
      <c r="M526" s="160"/>
      <c r="N526" s="161"/>
      <c r="O526" s="161"/>
      <c r="P526" s="161"/>
      <c r="Q526" s="161"/>
      <c r="R526" s="161"/>
      <c r="S526" s="161"/>
      <c r="T526" s="162"/>
      <c r="AT526" s="158" t="s">
        <v>164</v>
      </c>
      <c r="AU526" s="158" t="s">
        <v>22</v>
      </c>
      <c r="AV526" s="13" t="s">
        <v>22</v>
      </c>
      <c r="AW526" s="13" t="s">
        <v>43</v>
      </c>
      <c r="AX526" s="13" t="s">
        <v>82</v>
      </c>
      <c r="AY526" s="158" t="s">
        <v>152</v>
      </c>
    </row>
    <row r="527" spans="1:65" s="14" customFormat="1" x14ac:dyDescent="0.2">
      <c r="B527" s="163"/>
      <c r="C527" s="246"/>
      <c r="D527" s="240" t="s">
        <v>164</v>
      </c>
      <c r="E527" s="247" t="s">
        <v>3</v>
      </c>
      <c r="F527" s="248" t="s">
        <v>166</v>
      </c>
      <c r="G527" s="246"/>
      <c r="H527" s="249">
        <v>6</v>
      </c>
      <c r="I527" s="165"/>
      <c r="L527" s="163"/>
      <c r="M527" s="166"/>
      <c r="N527" s="167"/>
      <c r="O527" s="167"/>
      <c r="P527" s="167"/>
      <c r="Q527" s="167"/>
      <c r="R527" s="167"/>
      <c r="S527" s="167"/>
      <c r="T527" s="168"/>
      <c r="AT527" s="164" t="s">
        <v>164</v>
      </c>
      <c r="AU527" s="164" t="s">
        <v>22</v>
      </c>
      <c r="AV527" s="14" t="s">
        <v>158</v>
      </c>
      <c r="AW527" s="14" t="s">
        <v>43</v>
      </c>
      <c r="AX527" s="14" t="s">
        <v>89</v>
      </c>
      <c r="AY527" s="164" t="s">
        <v>152</v>
      </c>
    </row>
    <row r="528" spans="1:65" s="2" customFormat="1" ht="16.5" customHeight="1" x14ac:dyDescent="0.2">
      <c r="A528" s="32"/>
      <c r="B528" s="142"/>
      <c r="C528" s="254" t="s">
        <v>1559</v>
      </c>
      <c r="D528" s="254" t="s">
        <v>389</v>
      </c>
      <c r="E528" s="255" t="s">
        <v>1560</v>
      </c>
      <c r="F528" s="256" t="s">
        <v>1561</v>
      </c>
      <c r="G528" s="257" t="s">
        <v>259</v>
      </c>
      <c r="H528" s="258">
        <v>4</v>
      </c>
      <c r="I528" s="172"/>
      <c r="J528" s="173">
        <f>ROUND(I528*H528,2)</f>
        <v>0</v>
      </c>
      <c r="K528" s="174"/>
      <c r="L528" s="175"/>
      <c r="M528" s="176" t="s">
        <v>3</v>
      </c>
      <c r="N528" s="177" t="s">
        <v>53</v>
      </c>
      <c r="O528" s="53"/>
      <c r="P528" s="148">
        <f>O528*H528</f>
        <v>0</v>
      </c>
      <c r="Q528" s="148">
        <v>5.0599999999999999E-2</v>
      </c>
      <c r="R528" s="148">
        <f>Q528*H528</f>
        <v>0.2024</v>
      </c>
      <c r="S528" s="148">
        <v>0</v>
      </c>
      <c r="T528" s="149">
        <f>S528*H528</f>
        <v>0</v>
      </c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R528" s="150" t="s">
        <v>195</v>
      </c>
      <c r="AT528" s="150" t="s">
        <v>389</v>
      </c>
      <c r="AU528" s="150" t="s">
        <v>22</v>
      </c>
      <c r="AY528" s="16" t="s">
        <v>152</v>
      </c>
      <c r="BE528" s="151">
        <f>IF(N528="základní",J528,0)</f>
        <v>0</v>
      </c>
      <c r="BF528" s="151">
        <f>IF(N528="snížená",J528,0)</f>
        <v>0</v>
      </c>
      <c r="BG528" s="151">
        <f>IF(N528="zákl. přenesená",J528,0)</f>
        <v>0</v>
      </c>
      <c r="BH528" s="151">
        <f>IF(N528="sníž. přenesená",J528,0)</f>
        <v>0</v>
      </c>
      <c r="BI528" s="151">
        <f>IF(N528="nulová",J528,0)</f>
        <v>0</v>
      </c>
      <c r="BJ528" s="16" t="s">
        <v>89</v>
      </c>
      <c r="BK528" s="151">
        <f>ROUND(I528*H528,2)</f>
        <v>0</v>
      </c>
      <c r="BL528" s="16" t="s">
        <v>158</v>
      </c>
      <c r="BM528" s="150" t="s">
        <v>1562</v>
      </c>
    </row>
    <row r="529" spans="1:65" s="13" customFormat="1" x14ac:dyDescent="0.2">
      <c r="B529" s="157"/>
      <c r="C529" s="242"/>
      <c r="D529" s="240" t="s">
        <v>164</v>
      </c>
      <c r="E529" s="243" t="s">
        <v>3</v>
      </c>
      <c r="F529" s="244" t="s">
        <v>1514</v>
      </c>
      <c r="G529" s="242"/>
      <c r="H529" s="245">
        <v>1</v>
      </c>
      <c r="I529" s="159"/>
      <c r="L529" s="157"/>
      <c r="M529" s="160"/>
      <c r="N529" s="161"/>
      <c r="O529" s="161"/>
      <c r="P529" s="161"/>
      <c r="Q529" s="161"/>
      <c r="R529" s="161"/>
      <c r="S529" s="161"/>
      <c r="T529" s="162"/>
      <c r="AT529" s="158" t="s">
        <v>164</v>
      </c>
      <c r="AU529" s="158" t="s">
        <v>22</v>
      </c>
      <c r="AV529" s="13" t="s">
        <v>22</v>
      </c>
      <c r="AW529" s="13" t="s">
        <v>43</v>
      </c>
      <c r="AX529" s="13" t="s">
        <v>82</v>
      </c>
      <c r="AY529" s="158" t="s">
        <v>152</v>
      </c>
    </row>
    <row r="530" spans="1:65" s="13" customFormat="1" x14ac:dyDescent="0.2">
      <c r="B530" s="157"/>
      <c r="C530" s="242"/>
      <c r="D530" s="240" t="s">
        <v>164</v>
      </c>
      <c r="E530" s="243" t="s">
        <v>3</v>
      </c>
      <c r="F530" s="244" t="s">
        <v>1515</v>
      </c>
      <c r="G530" s="242"/>
      <c r="H530" s="245">
        <v>1</v>
      </c>
      <c r="I530" s="159"/>
      <c r="L530" s="157"/>
      <c r="M530" s="160"/>
      <c r="N530" s="161"/>
      <c r="O530" s="161"/>
      <c r="P530" s="161"/>
      <c r="Q530" s="161"/>
      <c r="R530" s="161"/>
      <c r="S530" s="161"/>
      <c r="T530" s="162"/>
      <c r="AT530" s="158" t="s">
        <v>164</v>
      </c>
      <c r="AU530" s="158" t="s">
        <v>22</v>
      </c>
      <c r="AV530" s="13" t="s">
        <v>22</v>
      </c>
      <c r="AW530" s="13" t="s">
        <v>43</v>
      </c>
      <c r="AX530" s="13" t="s">
        <v>82</v>
      </c>
      <c r="AY530" s="158" t="s">
        <v>152</v>
      </c>
    </row>
    <row r="531" spans="1:65" s="13" customFormat="1" x14ac:dyDescent="0.2">
      <c r="B531" s="157"/>
      <c r="C531" s="242"/>
      <c r="D531" s="240" t="s">
        <v>164</v>
      </c>
      <c r="E531" s="243" t="s">
        <v>3</v>
      </c>
      <c r="F531" s="244" t="s">
        <v>1516</v>
      </c>
      <c r="G531" s="242"/>
      <c r="H531" s="245">
        <v>1</v>
      </c>
      <c r="I531" s="159"/>
      <c r="L531" s="157"/>
      <c r="M531" s="160"/>
      <c r="N531" s="161"/>
      <c r="O531" s="161"/>
      <c r="P531" s="161"/>
      <c r="Q531" s="161"/>
      <c r="R531" s="161"/>
      <c r="S531" s="161"/>
      <c r="T531" s="162"/>
      <c r="AT531" s="158" t="s">
        <v>164</v>
      </c>
      <c r="AU531" s="158" t="s">
        <v>22</v>
      </c>
      <c r="AV531" s="13" t="s">
        <v>22</v>
      </c>
      <c r="AW531" s="13" t="s">
        <v>43</v>
      </c>
      <c r="AX531" s="13" t="s">
        <v>82</v>
      </c>
      <c r="AY531" s="158" t="s">
        <v>152</v>
      </c>
    </row>
    <row r="532" spans="1:65" s="13" customFormat="1" x14ac:dyDescent="0.2">
      <c r="B532" s="157"/>
      <c r="C532" s="242"/>
      <c r="D532" s="240" t="s">
        <v>164</v>
      </c>
      <c r="E532" s="243" t="s">
        <v>3</v>
      </c>
      <c r="F532" s="244" t="s">
        <v>1517</v>
      </c>
      <c r="G532" s="242"/>
      <c r="H532" s="245">
        <v>1</v>
      </c>
      <c r="I532" s="159"/>
      <c r="L532" s="157"/>
      <c r="M532" s="160"/>
      <c r="N532" s="161"/>
      <c r="O532" s="161"/>
      <c r="P532" s="161"/>
      <c r="Q532" s="161"/>
      <c r="R532" s="161"/>
      <c r="S532" s="161"/>
      <c r="T532" s="162"/>
      <c r="AT532" s="158" t="s">
        <v>164</v>
      </c>
      <c r="AU532" s="158" t="s">
        <v>22</v>
      </c>
      <c r="AV532" s="13" t="s">
        <v>22</v>
      </c>
      <c r="AW532" s="13" t="s">
        <v>43</v>
      </c>
      <c r="AX532" s="13" t="s">
        <v>82</v>
      </c>
      <c r="AY532" s="158" t="s">
        <v>152</v>
      </c>
    </row>
    <row r="533" spans="1:65" s="14" customFormat="1" x14ac:dyDescent="0.2">
      <c r="B533" s="163"/>
      <c r="C533" s="246"/>
      <c r="D533" s="240" t="s">
        <v>164</v>
      </c>
      <c r="E533" s="247" t="s">
        <v>3</v>
      </c>
      <c r="F533" s="248" t="s">
        <v>166</v>
      </c>
      <c r="G533" s="246"/>
      <c r="H533" s="249">
        <v>4</v>
      </c>
      <c r="I533" s="165"/>
      <c r="L533" s="163"/>
      <c r="M533" s="166"/>
      <c r="N533" s="167"/>
      <c r="O533" s="167"/>
      <c r="P533" s="167"/>
      <c r="Q533" s="167"/>
      <c r="R533" s="167"/>
      <c r="S533" s="167"/>
      <c r="T533" s="168"/>
      <c r="AT533" s="164" t="s">
        <v>164</v>
      </c>
      <c r="AU533" s="164" t="s">
        <v>22</v>
      </c>
      <c r="AV533" s="14" t="s">
        <v>158</v>
      </c>
      <c r="AW533" s="14" t="s">
        <v>43</v>
      </c>
      <c r="AX533" s="14" t="s">
        <v>89</v>
      </c>
      <c r="AY533" s="164" t="s">
        <v>152</v>
      </c>
    </row>
    <row r="534" spans="1:65" s="2" customFormat="1" ht="16.5" customHeight="1" x14ac:dyDescent="0.2">
      <c r="A534" s="32"/>
      <c r="B534" s="142"/>
      <c r="C534" s="254" t="s">
        <v>1563</v>
      </c>
      <c r="D534" s="254" t="s">
        <v>389</v>
      </c>
      <c r="E534" s="255" t="s">
        <v>1564</v>
      </c>
      <c r="F534" s="256" t="s">
        <v>1565</v>
      </c>
      <c r="G534" s="257" t="s">
        <v>259</v>
      </c>
      <c r="H534" s="258">
        <v>4</v>
      </c>
      <c r="I534" s="172"/>
      <c r="J534" s="173">
        <f>ROUND(I534*H534,2)</f>
        <v>0</v>
      </c>
      <c r="K534" s="174"/>
      <c r="L534" s="175"/>
      <c r="M534" s="176" t="s">
        <v>3</v>
      </c>
      <c r="N534" s="177" t="s">
        <v>53</v>
      </c>
      <c r="O534" s="53"/>
      <c r="P534" s="148">
        <f>O534*H534</f>
        <v>0</v>
      </c>
      <c r="Q534" s="148">
        <v>7.1999999999999998E-3</v>
      </c>
      <c r="R534" s="148">
        <f>Q534*H534</f>
        <v>2.8799999999999999E-2</v>
      </c>
      <c r="S534" s="148">
        <v>0</v>
      </c>
      <c r="T534" s="149">
        <f>S534*H534</f>
        <v>0</v>
      </c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R534" s="150" t="s">
        <v>195</v>
      </c>
      <c r="AT534" s="150" t="s">
        <v>389</v>
      </c>
      <c r="AU534" s="150" t="s">
        <v>22</v>
      </c>
      <c r="AY534" s="16" t="s">
        <v>152</v>
      </c>
      <c r="BE534" s="151">
        <f>IF(N534="základní",J534,0)</f>
        <v>0</v>
      </c>
      <c r="BF534" s="151">
        <f>IF(N534="snížená",J534,0)</f>
        <v>0</v>
      </c>
      <c r="BG534" s="151">
        <f>IF(N534="zákl. přenesená",J534,0)</f>
        <v>0</v>
      </c>
      <c r="BH534" s="151">
        <f>IF(N534="sníž. přenesená",J534,0)</f>
        <v>0</v>
      </c>
      <c r="BI534" s="151">
        <f>IF(N534="nulová",J534,0)</f>
        <v>0</v>
      </c>
      <c r="BJ534" s="16" t="s">
        <v>89</v>
      </c>
      <c r="BK534" s="151">
        <f>ROUND(I534*H534,2)</f>
        <v>0</v>
      </c>
      <c r="BL534" s="16" t="s">
        <v>158</v>
      </c>
      <c r="BM534" s="150" t="s">
        <v>1566</v>
      </c>
    </row>
    <row r="535" spans="1:65" s="13" customFormat="1" x14ac:dyDescent="0.2">
      <c r="B535" s="157"/>
      <c r="C535" s="242"/>
      <c r="D535" s="240" t="s">
        <v>164</v>
      </c>
      <c r="E535" s="243" t="s">
        <v>3</v>
      </c>
      <c r="F535" s="244" t="s">
        <v>1514</v>
      </c>
      <c r="G535" s="242"/>
      <c r="H535" s="245">
        <v>1</v>
      </c>
      <c r="I535" s="159"/>
      <c r="L535" s="157"/>
      <c r="M535" s="160"/>
      <c r="N535" s="161"/>
      <c r="O535" s="161"/>
      <c r="P535" s="161"/>
      <c r="Q535" s="161"/>
      <c r="R535" s="161"/>
      <c r="S535" s="161"/>
      <c r="T535" s="162"/>
      <c r="AT535" s="158" t="s">
        <v>164</v>
      </c>
      <c r="AU535" s="158" t="s">
        <v>22</v>
      </c>
      <c r="AV535" s="13" t="s">
        <v>22</v>
      </c>
      <c r="AW535" s="13" t="s">
        <v>43</v>
      </c>
      <c r="AX535" s="13" t="s">
        <v>82</v>
      </c>
      <c r="AY535" s="158" t="s">
        <v>152</v>
      </c>
    </row>
    <row r="536" spans="1:65" s="13" customFormat="1" x14ac:dyDescent="0.2">
      <c r="B536" s="157"/>
      <c r="C536" s="242"/>
      <c r="D536" s="240" t="s">
        <v>164</v>
      </c>
      <c r="E536" s="243" t="s">
        <v>3</v>
      </c>
      <c r="F536" s="244" t="s">
        <v>1515</v>
      </c>
      <c r="G536" s="242"/>
      <c r="H536" s="245">
        <v>1</v>
      </c>
      <c r="I536" s="159"/>
      <c r="L536" s="157"/>
      <c r="M536" s="160"/>
      <c r="N536" s="161"/>
      <c r="O536" s="161"/>
      <c r="P536" s="161"/>
      <c r="Q536" s="161"/>
      <c r="R536" s="161"/>
      <c r="S536" s="161"/>
      <c r="T536" s="162"/>
      <c r="AT536" s="158" t="s">
        <v>164</v>
      </c>
      <c r="AU536" s="158" t="s">
        <v>22</v>
      </c>
      <c r="AV536" s="13" t="s">
        <v>22</v>
      </c>
      <c r="AW536" s="13" t="s">
        <v>43</v>
      </c>
      <c r="AX536" s="13" t="s">
        <v>82</v>
      </c>
      <c r="AY536" s="158" t="s">
        <v>152</v>
      </c>
    </row>
    <row r="537" spans="1:65" s="13" customFormat="1" x14ac:dyDescent="0.2">
      <c r="B537" s="157"/>
      <c r="C537" s="242"/>
      <c r="D537" s="240" t="s">
        <v>164</v>
      </c>
      <c r="E537" s="243" t="s">
        <v>3</v>
      </c>
      <c r="F537" s="244" t="s">
        <v>1516</v>
      </c>
      <c r="G537" s="242"/>
      <c r="H537" s="245">
        <v>1</v>
      </c>
      <c r="I537" s="159"/>
      <c r="L537" s="157"/>
      <c r="M537" s="160"/>
      <c r="N537" s="161"/>
      <c r="O537" s="161"/>
      <c r="P537" s="161"/>
      <c r="Q537" s="161"/>
      <c r="R537" s="161"/>
      <c r="S537" s="161"/>
      <c r="T537" s="162"/>
      <c r="AT537" s="158" t="s">
        <v>164</v>
      </c>
      <c r="AU537" s="158" t="s">
        <v>22</v>
      </c>
      <c r="AV537" s="13" t="s">
        <v>22</v>
      </c>
      <c r="AW537" s="13" t="s">
        <v>43</v>
      </c>
      <c r="AX537" s="13" t="s">
        <v>82</v>
      </c>
      <c r="AY537" s="158" t="s">
        <v>152</v>
      </c>
    </row>
    <row r="538" spans="1:65" s="13" customFormat="1" x14ac:dyDescent="0.2">
      <c r="B538" s="157"/>
      <c r="C538" s="242"/>
      <c r="D538" s="240" t="s">
        <v>164</v>
      </c>
      <c r="E538" s="243" t="s">
        <v>3</v>
      </c>
      <c r="F538" s="244" t="s">
        <v>1517</v>
      </c>
      <c r="G538" s="242"/>
      <c r="H538" s="245">
        <v>1</v>
      </c>
      <c r="I538" s="159"/>
      <c r="L538" s="157"/>
      <c r="M538" s="160"/>
      <c r="N538" s="161"/>
      <c r="O538" s="161"/>
      <c r="P538" s="161"/>
      <c r="Q538" s="161"/>
      <c r="R538" s="161"/>
      <c r="S538" s="161"/>
      <c r="T538" s="162"/>
      <c r="AT538" s="158" t="s">
        <v>164</v>
      </c>
      <c r="AU538" s="158" t="s">
        <v>22</v>
      </c>
      <c r="AV538" s="13" t="s">
        <v>22</v>
      </c>
      <c r="AW538" s="13" t="s">
        <v>43</v>
      </c>
      <c r="AX538" s="13" t="s">
        <v>82</v>
      </c>
      <c r="AY538" s="158" t="s">
        <v>152</v>
      </c>
    </row>
    <row r="539" spans="1:65" s="14" customFormat="1" x14ac:dyDescent="0.2">
      <c r="B539" s="163"/>
      <c r="C539" s="246"/>
      <c r="D539" s="240" t="s">
        <v>164</v>
      </c>
      <c r="E539" s="247" t="s">
        <v>3</v>
      </c>
      <c r="F539" s="248" t="s">
        <v>166</v>
      </c>
      <c r="G539" s="246"/>
      <c r="H539" s="249">
        <v>4</v>
      </c>
      <c r="I539" s="165"/>
      <c r="L539" s="163"/>
      <c r="M539" s="166"/>
      <c r="N539" s="167"/>
      <c r="O539" s="167"/>
      <c r="P539" s="167"/>
      <c r="Q539" s="167"/>
      <c r="R539" s="167"/>
      <c r="S539" s="167"/>
      <c r="T539" s="168"/>
      <c r="AT539" s="164" t="s">
        <v>164</v>
      </c>
      <c r="AU539" s="164" t="s">
        <v>22</v>
      </c>
      <c r="AV539" s="14" t="s">
        <v>158</v>
      </c>
      <c r="AW539" s="14" t="s">
        <v>43</v>
      </c>
      <c r="AX539" s="14" t="s">
        <v>89</v>
      </c>
      <c r="AY539" s="164" t="s">
        <v>152</v>
      </c>
    </row>
    <row r="540" spans="1:65" s="2" customFormat="1" ht="16.5" customHeight="1" x14ac:dyDescent="0.2">
      <c r="A540" s="32"/>
      <c r="B540" s="142"/>
      <c r="C540" s="254" t="s">
        <v>1567</v>
      </c>
      <c r="D540" s="254" t="s">
        <v>389</v>
      </c>
      <c r="E540" s="255" t="s">
        <v>1568</v>
      </c>
      <c r="F540" s="256" t="s">
        <v>1569</v>
      </c>
      <c r="G540" s="257" t="s">
        <v>259</v>
      </c>
      <c r="H540" s="258">
        <v>2</v>
      </c>
      <c r="I540" s="172"/>
      <c r="J540" s="173">
        <f>ROUND(I540*H540,2)</f>
        <v>0</v>
      </c>
      <c r="K540" s="174"/>
      <c r="L540" s="175"/>
      <c r="M540" s="176" t="s">
        <v>3</v>
      </c>
      <c r="N540" s="177" t="s">
        <v>53</v>
      </c>
      <c r="O540" s="53"/>
      <c r="P540" s="148">
        <f>O540*H540</f>
        <v>0</v>
      </c>
      <c r="Q540" s="148">
        <v>6.4999999999999997E-3</v>
      </c>
      <c r="R540" s="148">
        <f>Q540*H540</f>
        <v>1.2999999999999999E-2</v>
      </c>
      <c r="S540" s="148">
        <v>0</v>
      </c>
      <c r="T540" s="149">
        <f>S540*H540</f>
        <v>0</v>
      </c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R540" s="150" t="s">
        <v>195</v>
      </c>
      <c r="AT540" s="150" t="s">
        <v>389</v>
      </c>
      <c r="AU540" s="150" t="s">
        <v>22</v>
      </c>
      <c r="AY540" s="16" t="s">
        <v>152</v>
      </c>
      <c r="BE540" s="151">
        <f>IF(N540="základní",J540,0)</f>
        <v>0</v>
      </c>
      <c r="BF540" s="151">
        <f>IF(N540="snížená",J540,0)</f>
        <v>0</v>
      </c>
      <c r="BG540" s="151">
        <f>IF(N540="zákl. přenesená",J540,0)</f>
        <v>0</v>
      </c>
      <c r="BH540" s="151">
        <f>IF(N540="sníž. přenesená",J540,0)</f>
        <v>0</v>
      </c>
      <c r="BI540" s="151">
        <f>IF(N540="nulová",J540,0)</f>
        <v>0</v>
      </c>
      <c r="BJ540" s="16" t="s">
        <v>89</v>
      </c>
      <c r="BK540" s="151">
        <f>ROUND(I540*H540,2)</f>
        <v>0</v>
      </c>
      <c r="BL540" s="16" t="s">
        <v>158</v>
      </c>
      <c r="BM540" s="150" t="s">
        <v>1570</v>
      </c>
    </row>
    <row r="541" spans="1:65" s="13" customFormat="1" x14ac:dyDescent="0.2">
      <c r="B541" s="157"/>
      <c r="C541" s="242"/>
      <c r="D541" s="240" t="s">
        <v>164</v>
      </c>
      <c r="E541" s="243" t="s">
        <v>3</v>
      </c>
      <c r="F541" s="244" t="s">
        <v>1392</v>
      </c>
      <c r="G541" s="242"/>
      <c r="H541" s="245">
        <v>1</v>
      </c>
      <c r="I541" s="159"/>
      <c r="L541" s="157"/>
      <c r="M541" s="160"/>
      <c r="N541" s="161"/>
      <c r="O541" s="161"/>
      <c r="P541" s="161"/>
      <c r="Q541" s="161"/>
      <c r="R541" s="161"/>
      <c r="S541" s="161"/>
      <c r="T541" s="162"/>
      <c r="AT541" s="158" t="s">
        <v>164</v>
      </c>
      <c r="AU541" s="158" t="s">
        <v>22</v>
      </c>
      <c r="AV541" s="13" t="s">
        <v>22</v>
      </c>
      <c r="AW541" s="13" t="s">
        <v>43</v>
      </c>
      <c r="AX541" s="13" t="s">
        <v>82</v>
      </c>
      <c r="AY541" s="158" t="s">
        <v>152</v>
      </c>
    </row>
    <row r="542" spans="1:65" s="13" customFormat="1" x14ac:dyDescent="0.2">
      <c r="B542" s="157"/>
      <c r="C542" s="242"/>
      <c r="D542" s="240" t="s">
        <v>164</v>
      </c>
      <c r="E542" s="243" t="s">
        <v>3</v>
      </c>
      <c r="F542" s="244" t="s">
        <v>1349</v>
      </c>
      <c r="G542" s="242"/>
      <c r="H542" s="245">
        <v>1</v>
      </c>
      <c r="I542" s="159"/>
      <c r="L542" s="157"/>
      <c r="M542" s="160"/>
      <c r="N542" s="161"/>
      <c r="O542" s="161"/>
      <c r="P542" s="161"/>
      <c r="Q542" s="161"/>
      <c r="R542" s="161"/>
      <c r="S542" s="161"/>
      <c r="T542" s="162"/>
      <c r="AT542" s="158" t="s">
        <v>164</v>
      </c>
      <c r="AU542" s="158" t="s">
        <v>22</v>
      </c>
      <c r="AV542" s="13" t="s">
        <v>22</v>
      </c>
      <c r="AW542" s="13" t="s">
        <v>43</v>
      </c>
      <c r="AX542" s="13" t="s">
        <v>82</v>
      </c>
      <c r="AY542" s="158" t="s">
        <v>152</v>
      </c>
    </row>
    <row r="543" spans="1:65" s="14" customFormat="1" x14ac:dyDescent="0.2">
      <c r="B543" s="163"/>
      <c r="C543" s="246"/>
      <c r="D543" s="240" t="s">
        <v>164</v>
      </c>
      <c r="E543" s="247" t="s">
        <v>3</v>
      </c>
      <c r="F543" s="248" t="s">
        <v>166</v>
      </c>
      <c r="G543" s="246"/>
      <c r="H543" s="249">
        <v>2</v>
      </c>
      <c r="I543" s="165"/>
      <c r="L543" s="163"/>
      <c r="M543" s="166"/>
      <c r="N543" s="167"/>
      <c r="O543" s="167"/>
      <c r="P543" s="167"/>
      <c r="Q543" s="167"/>
      <c r="R543" s="167"/>
      <c r="S543" s="167"/>
      <c r="T543" s="168"/>
      <c r="AT543" s="164" t="s">
        <v>164</v>
      </c>
      <c r="AU543" s="164" t="s">
        <v>22</v>
      </c>
      <c r="AV543" s="14" t="s">
        <v>158</v>
      </c>
      <c r="AW543" s="14" t="s">
        <v>43</v>
      </c>
      <c r="AX543" s="14" t="s">
        <v>89</v>
      </c>
      <c r="AY543" s="164" t="s">
        <v>152</v>
      </c>
    </row>
    <row r="544" spans="1:65" s="2" customFormat="1" ht="24.2" customHeight="1" x14ac:dyDescent="0.2">
      <c r="A544" s="32"/>
      <c r="B544" s="142"/>
      <c r="C544" s="254" t="s">
        <v>165</v>
      </c>
      <c r="D544" s="254" t="s">
        <v>389</v>
      </c>
      <c r="E544" s="255" t="s">
        <v>1571</v>
      </c>
      <c r="F544" s="256" t="s">
        <v>1572</v>
      </c>
      <c r="G544" s="257" t="s">
        <v>259</v>
      </c>
      <c r="H544" s="258">
        <v>2</v>
      </c>
      <c r="I544" s="172"/>
      <c r="J544" s="173">
        <f>ROUND(I544*H544,2)</f>
        <v>0</v>
      </c>
      <c r="K544" s="174"/>
      <c r="L544" s="175"/>
      <c r="M544" s="176" t="s">
        <v>3</v>
      </c>
      <c r="N544" s="177" t="s">
        <v>53</v>
      </c>
      <c r="O544" s="53"/>
      <c r="P544" s="148">
        <f>O544*H544</f>
        <v>0</v>
      </c>
      <c r="Q544" s="148">
        <v>0</v>
      </c>
      <c r="R544" s="148">
        <f>Q544*H544</f>
        <v>0</v>
      </c>
      <c r="S544" s="148">
        <v>0</v>
      </c>
      <c r="T544" s="149">
        <f>S544*H544</f>
        <v>0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50" t="s">
        <v>195</v>
      </c>
      <c r="AT544" s="150" t="s">
        <v>389</v>
      </c>
      <c r="AU544" s="150" t="s">
        <v>22</v>
      </c>
      <c r="AY544" s="16" t="s">
        <v>152</v>
      </c>
      <c r="BE544" s="151">
        <f>IF(N544="základní",J544,0)</f>
        <v>0</v>
      </c>
      <c r="BF544" s="151">
        <f>IF(N544="snížená",J544,0)</f>
        <v>0</v>
      </c>
      <c r="BG544" s="151">
        <f>IF(N544="zákl. přenesená",J544,0)</f>
        <v>0</v>
      </c>
      <c r="BH544" s="151">
        <f>IF(N544="sníž. přenesená",J544,0)</f>
        <v>0</v>
      </c>
      <c r="BI544" s="151">
        <f>IF(N544="nulová",J544,0)</f>
        <v>0</v>
      </c>
      <c r="BJ544" s="16" t="s">
        <v>89</v>
      </c>
      <c r="BK544" s="151">
        <f>ROUND(I544*H544,2)</f>
        <v>0</v>
      </c>
      <c r="BL544" s="16" t="s">
        <v>158</v>
      </c>
      <c r="BM544" s="150" t="s">
        <v>1573</v>
      </c>
    </row>
    <row r="545" spans="1:65" s="13" customFormat="1" x14ac:dyDescent="0.2">
      <c r="B545" s="157"/>
      <c r="C545" s="242"/>
      <c r="D545" s="240" t="s">
        <v>164</v>
      </c>
      <c r="E545" s="243" t="s">
        <v>3</v>
      </c>
      <c r="F545" s="244" t="s">
        <v>1392</v>
      </c>
      <c r="G545" s="242"/>
      <c r="H545" s="245">
        <v>1</v>
      </c>
      <c r="I545" s="159"/>
      <c r="L545" s="157"/>
      <c r="M545" s="160"/>
      <c r="N545" s="161"/>
      <c r="O545" s="161"/>
      <c r="P545" s="161"/>
      <c r="Q545" s="161"/>
      <c r="R545" s="161"/>
      <c r="S545" s="161"/>
      <c r="T545" s="162"/>
      <c r="AT545" s="158" t="s">
        <v>164</v>
      </c>
      <c r="AU545" s="158" t="s">
        <v>22</v>
      </c>
      <c r="AV545" s="13" t="s">
        <v>22</v>
      </c>
      <c r="AW545" s="13" t="s">
        <v>43</v>
      </c>
      <c r="AX545" s="13" t="s">
        <v>82</v>
      </c>
      <c r="AY545" s="158" t="s">
        <v>152</v>
      </c>
    </row>
    <row r="546" spans="1:65" s="13" customFormat="1" x14ac:dyDescent="0.2">
      <c r="B546" s="157"/>
      <c r="C546" s="242"/>
      <c r="D546" s="240" t="s">
        <v>164</v>
      </c>
      <c r="E546" s="243" t="s">
        <v>3</v>
      </c>
      <c r="F546" s="244" t="s">
        <v>1349</v>
      </c>
      <c r="G546" s="242"/>
      <c r="H546" s="245">
        <v>1</v>
      </c>
      <c r="I546" s="159"/>
      <c r="L546" s="157"/>
      <c r="M546" s="160"/>
      <c r="N546" s="161"/>
      <c r="O546" s="161"/>
      <c r="P546" s="161"/>
      <c r="Q546" s="161"/>
      <c r="R546" s="161"/>
      <c r="S546" s="161"/>
      <c r="T546" s="162"/>
      <c r="AT546" s="158" t="s">
        <v>164</v>
      </c>
      <c r="AU546" s="158" t="s">
        <v>22</v>
      </c>
      <c r="AV546" s="13" t="s">
        <v>22</v>
      </c>
      <c r="AW546" s="13" t="s">
        <v>43</v>
      </c>
      <c r="AX546" s="13" t="s">
        <v>82</v>
      </c>
      <c r="AY546" s="158" t="s">
        <v>152</v>
      </c>
    </row>
    <row r="547" spans="1:65" s="14" customFormat="1" x14ac:dyDescent="0.2">
      <c r="B547" s="163"/>
      <c r="C547" s="246"/>
      <c r="D547" s="240" t="s">
        <v>164</v>
      </c>
      <c r="E547" s="247" t="s">
        <v>3</v>
      </c>
      <c r="F547" s="248" t="s">
        <v>166</v>
      </c>
      <c r="G547" s="246"/>
      <c r="H547" s="249">
        <v>2</v>
      </c>
      <c r="I547" s="165"/>
      <c r="L547" s="163"/>
      <c r="M547" s="166"/>
      <c r="N547" s="167"/>
      <c r="O547" s="167"/>
      <c r="P547" s="167"/>
      <c r="Q547" s="167"/>
      <c r="R547" s="167"/>
      <c r="S547" s="167"/>
      <c r="T547" s="168"/>
      <c r="AT547" s="164" t="s">
        <v>164</v>
      </c>
      <c r="AU547" s="164" t="s">
        <v>22</v>
      </c>
      <c r="AV547" s="14" t="s">
        <v>158</v>
      </c>
      <c r="AW547" s="14" t="s">
        <v>43</v>
      </c>
      <c r="AX547" s="14" t="s">
        <v>89</v>
      </c>
      <c r="AY547" s="164" t="s">
        <v>152</v>
      </c>
    </row>
    <row r="548" spans="1:65" s="2" customFormat="1" ht="24.2" customHeight="1" x14ac:dyDescent="0.2">
      <c r="A548" s="32"/>
      <c r="B548" s="142"/>
      <c r="C548" s="232" t="s">
        <v>1574</v>
      </c>
      <c r="D548" s="232" t="s">
        <v>154</v>
      </c>
      <c r="E548" s="233" t="s">
        <v>745</v>
      </c>
      <c r="F548" s="234" t="s">
        <v>746</v>
      </c>
      <c r="G548" s="235" t="s">
        <v>259</v>
      </c>
      <c r="H548" s="236">
        <v>6</v>
      </c>
      <c r="I548" s="143"/>
      <c r="J548" s="144">
        <f>ROUND(I548*H548,2)</f>
        <v>0</v>
      </c>
      <c r="K548" s="145"/>
      <c r="L548" s="33"/>
      <c r="M548" s="146" t="s">
        <v>3</v>
      </c>
      <c r="N548" s="147" t="s">
        <v>53</v>
      </c>
      <c r="O548" s="53"/>
      <c r="P548" s="148">
        <f>O548*H548</f>
        <v>0</v>
      </c>
      <c r="Q548" s="148">
        <v>0.42368</v>
      </c>
      <c r="R548" s="148">
        <f>Q548*H548</f>
        <v>2.5420799999999999</v>
      </c>
      <c r="S548" s="148">
        <v>0</v>
      </c>
      <c r="T548" s="149">
        <f>S548*H548</f>
        <v>0</v>
      </c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R548" s="150" t="s">
        <v>158</v>
      </c>
      <c r="AT548" s="150" t="s">
        <v>154</v>
      </c>
      <c r="AU548" s="150" t="s">
        <v>22</v>
      </c>
      <c r="AY548" s="16" t="s">
        <v>152</v>
      </c>
      <c r="BE548" s="151">
        <f>IF(N548="základní",J548,0)</f>
        <v>0</v>
      </c>
      <c r="BF548" s="151">
        <f>IF(N548="snížená",J548,0)</f>
        <v>0</v>
      </c>
      <c r="BG548" s="151">
        <f>IF(N548="zákl. přenesená",J548,0)</f>
        <v>0</v>
      </c>
      <c r="BH548" s="151">
        <f>IF(N548="sníž. přenesená",J548,0)</f>
        <v>0</v>
      </c>
      <c r="BI548" s="151">
        <f>IF(N548="nulová",J548,0)</f>
        <v>0</v>
      </c>
      <c r="BJ548" s="16" t="s">
        <v>89</v>
      </c>
      <c r="BK548" s="151">
        <f>ROUND(I548*H548,2)</f>
        <v>0</v>
      </c>
      <c r="BL548" s="16" t="s">
        <v>158</v>
      </c>
      <c r="BM548" s="150" t="s">
        <v>1575</v>
      </c>
    </row>
    <row r="549" spans="1:65" s="2" customFormat="1" x14ac:dyDescent="0.2">
      <c r="A549" s="32"/>
      <c r="B549" s="33"/>
      <c r="C549" s="237"/>
      <c r="D549" s="238" t="s">
        <v>160</v>
      </c>
      <c r="E549" s="237"/>
      <c r="F549" s="239" t="s">
        <v>1576</v>
      </c>
      <c r="G549" s="237"/>
      <c r="H549" s="237"/>
      <c r="I549" s="154"/>
      <c r="J549" s="32"/>
      <c r="K549" s="32"/>
      <c r="L549" s="33"/>
      <c r="M549" s="155"/>
      <c r="N549" s="156"/>
      <c r="O549" s="53"/>
      <c r="P549" s="53"/>
      <c r="Q549" s="53"/>
      <c r="R549" s="53"/>
      <c r="S549" s="53"/>
      <c r="T549" s="54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T549" s="16" t="s">
        <v>160</v>
      </c>
      <c r="AU549" s="16" t="s">
        <v>22</v>
      </c>
    </row>
    <row r="550" spans="1:65" s="13" customFormat="1" x14ac:dyDescent="0.2">
      <c r="B550" s="157"/>
      <c r="C550" s="242"/>
      <c r="D550" s="240" t="s">
        <v>164</v>
      </c>
      <c r="E550" s="243" t="s">
        <v>3</v>
      </c>
      <c r="F550" s="244" t="s">
        <v>1514</v>
      </c>
      <c r="G550" s="242"/>
      <c r="H550" s="245">
        <v>1</v>
      </c>
      <c r="I550" s="159"/>
      <c r="L550" s="157"/>
      <c r="M550" s="160"/>
      <c r="N550" s="161"/>
      <c r="O550" s="161"/>
      <c r="P550" s="161"/>
      <c r="Q550" s="161"/>
      <c r="R550" s="161"/>
      <c r="S550" s="161"/>
      <c r="T550" s="162"/>
      <c r="AT550" s="158" t="s">
        <v>164</v>
      </c>
      <c r="AU550" s="158" t="s">
        <v>22</v>
      </c>
      <c r="AV550" s="13" t="s">
        <v>22</v>
      </c>
      <c r="AW550" s="13" t="s">
        <v>43</v>
      </c>
      <c r="AX550" s="13" t="s">
        <v>82</v>
      </c>
      <c r="AY550" s="158" t="s">
        <v>152</v>
      </c>
    </row>
    <row r="551" spans="1:65" s="13" customFormat="1" x14ac:dyDescent="0.2">
      <c r="B551" s="157"/>
      <c r="C551" s="242"/>
      <c r="D551" s="240" t="s">
        <v>164</v>
      </c>
      <c r="E551" s="243" t="s">
        <v>3</v>
      </c>
      <c r="F551" s="244" t="s">
        <v>1515</v>
      </c>
      <c r="G551" s="242"/>
      <c r="H551" s="245">
        <v>1</v>
      </c>
      <c r="I551" s="159"/>
      <c r="L551" s="157"/>
      <c r="M551" s="160"/>
      <c r="N551" s="161"/>
      <c r="O551" s="161"/>
      <c r="P551" s="161"/>
      <c r="Q551" s="161"/>
      <c r="R551" s="161"/>
      <c r="S551" s="161"/>
      <c r="T551" s="162"/>
      <c r="AT551" s="158" t="s">
        <v>164</v>
      </c>
      <c r="AU551" s="158" t="s">
        <v>22</v>
      </c>
      <c r="AV551" s="13" t="s">
        <v>22</v>
      </c>
      <c r="AW551" s="13" t="s">
        <v>43</v>
      </c>
      <c r="AX551" s="13" t="s">
        <v>82</v>
      </c>
      <c r="AY551" s="158" t="s">
        <v>152</v>
      </c>
    </row>
    <row r="552" spans="1:65" s="13" customFormat="1" x14ac:dyDescent="0.2">
      <c r="B552" s="157"/>
      <c r="C552" s="242"/>
      <c r="D552" s="240" t="s">
        <v>164</v>
      </c>
      <c r="E552" s="243" t="s">
        <v>3</v>
      </c>
      <c r="F552" s="244" t="s">
        <v>1516</v>
      </c>
      <c r="G552" s="242"/>
      <c r="H552" s="245">
        <v>1</v>
      </c>
      <c r="I552" s="159"/>
      <c r="L552" s="157"/>
      <c r="M552" s="160"/>
      <c r="N552" s="161"/>
      <c r="O552" s="161"/>
      <c r="P552" s="161"/>
      <c r="Q552" s="161"/>
      <c r="R552" s="161"/>
      <c r="S552" s="161"/>
      <c r="T552" s="162"/>
      <c r="AT552" s="158" t="s">
        <v>164</v>
      </c>
      <c r="AU552" s="158" t="s">
        <v>22</v>
      </c>
      <c r="AV552" s="13" t="s">
        <v>22</v>
      </c>
      <c r="AW552" s="13" t="s">
        <v>43</v>
      </c>
      <c r="AX552" s="13" t="s">
        <v>82</v>
      </c>
      <c r="AY552" s="158" t="s">
        <v>152</v>
      </c>
    </row>
    <row r="553" spans="1:65" s="13" customFormat="1" x14ac:dyDescent="0.2">
      <c r="B553" s="157"/>
      <c r="C553" s="242"/>
      <c r="D553" s="240" t="s">
        <v>164</v>
      </c>
      <c r="E553" s="243" t="s">
        <v>3</v>
      </c>
      <c r="F553" s="244" t="s">
        <v>1517</v>
      </c>
      <c r="G553" s="242"/>
      <c r="H553" s="245">
        <v>1</v>
      </c>
      <c r="I553" s="159"/>
      <c r="L553" s="157"/>
      <c r="M553" s="160"/>
      <c r="N553" s="161"/>
      <c r="O553" s="161"/>
      <c r="P553" s="161"/>
      <c r="Q553" s="161"/>
      <c r="R553" s="161"/>
      <c r="S553" s="161"/>
      <c r="T553" s="162"/>
      <c r="AT553" s="158" t="s">
        <v>164</v>
      </c>
      <c r="AU553" s="158" t="s">
        <v>22</v>
      </c>
      <c r="AV553" s="13" t="s">
        <v>22</v>
      </c>
      <c r="AW553" s="13" t="s">
        <v>43</v>
      </c>
      <c r="AX553" s="13" t="s">
        <v>82</v>
      </c>
      <c r="AY553" s="158" t="s">
        <v>152</v>
      </c>
    </row>
    <row r="554" spans="1:65" s="13" customFormat="1" x14ac:dyDescent="0.2">
      <c r="B554" s="157"/>
      <c r="C554" s="242"/>
      <c r="D554" s="240" t="s">
        <v>164</v>
      </c>
      <c r="E554" s="243" t="s">
        <v>3</v>
      </c>
      <c r="F554" s="244" t="s">
        <v>1392</v>
      </c>
      <c r="G554" s="242"/>
      <c r="H554" s="245">
        <v>1</v>
      </c>
      <c r="I554" s="159"/>
      <c r="L554" s="157"/>
      <c r="M554" s="160"/>
      <c r="N554" s="161"/>
      <c r="O554" s="161"/>
      <c r="P554" s="161"/>
      <c r="Q554" s="161"/>
      <c r="R554" s="161"/>
      <c r="S554" s="161"/>
      <c r="T554" s="162"/>
      <c r="AT554" s="158" t="s">
        <v>164</v>
      </c>
      <c r="AU554" s="158" t="s">
        <v>22</v>
      </c>
      <c r="AV554" s="13" t="s">
        <v>22</v>
      </c>
      <c r="AW554" s="13" t="s">
        <v>43</v>
      </c>
      <c r="AX554" s="13" t="s">
        <v>82</v>
      </c>
      <c r="AY554" s="158" t="s">
        <v>152</v>
      </c>
    </row>
    <row r="555" spans="1:65" s="13" customFormat="1" x14ac:dyDescent="0.2">
      <c r="B555" s="157"/>
      <c r="C555" s="242"/>
      <c r="D555" s="240" t="s">
        <v>164</v>
      </c>
      <c r="E555" s="243" t="s">
        <v>3</v>
      </c>
      <c r="F555" s="244" t="s">
        <v>1349</v>
      </c>
      <c r="G555" s="242"/>
      <c r="H555" s="245">
        <v>1</v>
      </c>
      <c r="I555" s="159"/>
      <c r="L555" s="157"/>
      <c r="M555" s="160"/>
      <c r="N555" s="161"/>
      <c r="O555" s="161"/>
      <c r="P555" s="161"/>
      <c r="Q555" s="161"/>
      <c r="R555" s="161"/>
      <c r="S555" s="161"/>
      <c r="T555" s="162"/>
      <c r="AT555" s="158" t="s">
        <v>164</v>
      </c>
      <c r="AU555" s="158" t="s">
        <v>22</v>
      </c>
      <c r="AV555" s="13" t="s">
        <v>22</v>
      </c>
      <c r="AW555" s="13" t="s">
        <v>43</v>
      </c>
      <c r="AX555" s="13" t="s">
        <v>82</v>
      </c>
      <c r="AY555" s="158" t="s">
        <v>152</v>
      </c>
    </row>
    <row r="556" spans="1:65" s="14" customFormat="1" x14ac:dyDescent="0.2">
      <c r="B556" s="163"/>
      <c r="C556" s="246"/>
      <c r="D556" s="240" t="s">
        <v>164</v>
      </c>
      <c r="E556" s="247" t="s">
        <v>3</v>
      </c>
      <c r="F556" s="248" t="s">
        <v>166</v>
      </c>
      <c r="G556" s="246"/>
      <c r="H556" s="249">
        <v>6</v>
      </c>
      <c r="I556" s="165"/>
      <c r="L556" s="163"/>
      <c r="M556" s="166"/>
      <c r="N556" s="167"/>
      <c r="O556" s="167"/>
      <c r="P556" s="167"/>
      <c r="Q556" s="167"/>
      <c r="R556" s="167"/>
      <c r="S556" s="167"/>
      <c r="T556" s="168"/>
      <c r="AT556" s="164" t="s">
        <v>164</v>
      </c>
      <c r="AU556" s="164" t="s">
        <v>22</v>
      </c>
      <c r="AV556" s="14" t="s">
        <v>158</v>
      </c>
      <c r="AW556" s="14" t="s">
        <v>43</v>
      </c>
      <c r="AX556" s="14" t="s">
        <v>89</v>
      </c>
      <c r="AY556" s="164" t="s">
        <v>152</v>
      </c>
    </row>
    <row r="557" spans="1:65" s="2" customFormat="1" ht="24.2" customHeight="1" x14ac:dyDescent="0.2">
      <c r="A557" s="32"/>
      <c r="B557" s="142"/>
      <c r="C557" s="232" t="s">
        <v>1577</v>
      </c>
      <c r="D557" s="232" t="s">
        <v>154</v>
      </c>
      <c r="E557" s="233" t="s">
        <v>459</v>
      </c>
      <c r="F557" s="234" t="s">
        <v>460</v>
      </c>
      <c r="G557" s="235" t="s">
        <v>259</v>
      </c>
      <c r="H557" s="236">
        <v>2</v>
      </c>
      <c r="I557" s="143"/>
      <c r="J557" s="144">
        <f>ROUND(I557*H557,2)</f>
        <v>0</v>
      </c>
      <c r="K557" s="145"/>
      <c r="L557" s="33"/>
      <c r="M557" s="146" t="s">
        <v>3</v>
      </c>
      <c r="N557" s="147" t="s">
        <v>53</v>
      </c>
      <c r="O557" s="53"/>
      <c r="P557" s="148">
        <f>O557*H557</f>
        <v>0</v>
      </c>
      <c r="Q557" s="148">
        <v>0.42080000000000001</v>
      </c>
      <c r="R557" s="148">
        <f>Q557*H557</f>
        <v>0.84160000000000001</v>
      </c>
      <c r="S557" s="148">
        <v>0</v>
      </c>
      <c r="T557" s="149">
        <f>S557*H557</f>
        <v>0</v>
      </c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R557" s="150" t="s">
        <v>158</v>
      </c>
      <c r="AT557" s="150" t="s">
        <v>154</v>
      </c>
      <c r="AU557" s="150" t="s">
        <v>22</v>
      </c>
      <c r="AY557" s="16" t="s">
        <v>152</v>
      </c>
      <c r="BE557" s="151">
        <f>IF(N557="základní",J557,0)</f>
        <v>0</v>
      </c>
      <c r="BF557" s="151">
        <f>IF(N557="snížená",J557,0)</f>
        <v>0</v>
      </c>
      <c r="BG557" s="151">
        <f>IF(N557="zákl. přenesená",J557,0)</f>
        <v>0</v>
      </c>
      <c r="BH557" s="151">
        <f>IF(N557="sníž. přenesená",J557,0)</f>
        <v>0</v>
      </c>
      <c r="BI557" s="151">
        <f>IF(N557="nulová",J557,0)</f>
        <v>0</v>
      </c>
      <c r="BJ557" s="16" t="s">
        <v>89</v>
      </c>
      <c r="BK557" s="151">
        <f>ROUND(I557*H557,2)</f>
        <v>0</v>
      </c>
      <c r="BL557" s="16" t="s">
        <v>158</v>
      </c>
      <c r="BM557" s="150" t="s">
        <v>1578</v>
      </c>
    </row>
    <row r="558" spans="1:65" s="2" customFormat="1" x14ac:dyDescent="0.2">
      <c r="A558" s="32"/>
      <c r="B558" s="33"/>
      <c r="C558" s="237"/>
      <c r="D558" s="238" t="s">
        <v>160</v>
      </c>
      <c r="E558" s="237"/>
      <c r="F558" s="239" t="s">
        <v>1579</v>
      </c>
      <c r="G558" s="237"/>
      <c r="H558" s="237"/>
      <c r="I558" s="154"/>
      <c r="J558" s="32"/>
      <c r="K558" s="32"/>
      <c r="L558" s="33"/>
      <c r="M558" s="155"/>
      <c r="N558" s="156"/>
      <c r="O558" s="53"/>
      <c r="P558" s="53"/>
      <c r="Q558" s="53"/>
      <c r="R558" s="53"/>
      <c r="S558" s="53"/>
      <c r="T558" s="54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T558" s="16" t="s">
        <v>160</v>
      </c>
      <c r="AU558" s="16" t="s">
        <v>22</v>
      </c>
    </row>
    <row r="559" spans="1:65" s="13" customFormat="1" x14ac:dyDescent="0.2">
      <c r="B559" s="157"/>
      <c r="C559" s="242"/>
      <c r="D559" s="240" t="s">
        <v>164</v>
      </c>
      <c r="E559" s="243" t="s">
        <v>3</v>
      </c>
      <c r="F559" s="244" t="s">
        <v>1497</v>
      </c>
      <c r="G559" s="242"/>
      <c r="H559" s="245">
        <v>1</v>
      </c>
      <c r="I559" s="159"/>
      <c r="L559" s="157"/>
      <c r="M559" s="160"/>
      <c r="N559" s="161"/>
      <c r="O559" s="161"/>
      <c r="P559" s="161"/>
      <c r="Q559" s="161"/>
      <c r="R559" s="161"/>
      <c r="S559" s="161"/>
      <c r="T559" s="162"/>
      <c r="AT559" s="158" t="s">
        <v>164</v>
      </c>
      <c r="AU559" s="158" t="s">
        <v>22</v>
      </c>
      <c r="AV559" s="13" t="s">
        <v>22</v>
      </c>
      <c r="AW559" s="13" t="s">
        <v>43</v>
      </c>
      <c r="AX559" s="13" t="s">
        <v>82</v>
      </c>
      <c r="AY559" s="158" t="s">
        <v>152</v>
      </c>
    </row>
    <row r="560" spans="1:65" s="13" customFormat="1" x14ac:dyDescent="0.2">
      <c r="B560" s="157"/>
      <c r="C560" s="242"/>
      <c r="D560" s="240" t="s">
        <v>164</v>
      </c>
      <c r="E560" s="243" t="s">
        <v>3</v>
      </c>
      <c r="F560" s="244" t="s">
        <v>1498</v>
      </c>
      <c r="G560" s="242"/>
      <c r="H560" s="245">
        <v>1</v>
      </c>
      <c r="I560" s="159"/>
      <c r="L560" s="157"/>
      <c r="M560" s="160"/>
      <c r="N560" s="161"/>
      <c r="O560" s="161"/>
      <c r="P560" s="161"/>
      <c r="Q560" s="161"/>
      <c r="R560" s="161"/>
      <c r="S560" s="161"/>
      <c r="T560" s="162"/>
      <c r="AT560" s="158" t="s">
        <v>164</v>
      </c>
      <c r="AU560" s="158" t="s">
        <v>22</v>
      </c>
      <c r="AV560" s="13" t="s">
        <v>22</v>
      </c>
      <c r="AW560" s="13" t="s">
        <v>43</v>
      </c>
      <c r="AX560" s="13" t="s">
        <v>82</v>
      </c>
      <c r="AY560" s="158" t="s">
        <v>152</v>
      </c>
    </row>
    <row r="561" spans="1:65" s="14" customFormat="1" x14ac:dyDescent="0.2">
      <c r="B561" s="163"/>
      <c r="C561" s="246"/>
      <c r="D561" s="240" t="s">
        <v>164</v>
      </c>
      <c r="E561" s="247" t="s">
        <v>3</v>
      </c>
      <c r="F561" s="248" t="s">
        <v>166</v>
      </c>
      <c r="G561" s="246"/>
      <c r="H561" s="249">
        <v>2</v>
      </c>
      <c r="I561" s="165"/>
      <c r="L561" s="163"/>
      <c r="M561" s="166"/>
      <c r="N561" s="167"/>
      <c r="O561" s="167"/>
      <c r="P561" s="167"/>
      <c r="Q561" s="167"/>
      <c r="R561" s="167"/>
      <c r="S561" s="167"/>
      <c r="T561" s="168"/>
      <c r="AT561" s="164" t="s">
        <v>164</v>
      </c>
      <c r="AU561" s="164" t="s">
        <v>22</v>
      </c>
      <c r="AV561" s="14" t="s">
        <v>158</v>
      </c>
      <c r="AW561" s="14" t="s">
        <v>43</v>
      </c>
      <c r="AX561" s="14" t="s">
        <v>89</v>
      </c>
      <c r="AY561" s="164" t="s">
        <v>152</v>
      </c>
    </row>
    <row r="562" spans="1:65" s="2" customFormat="1" ht="16.5" customHeight="1" x14ac:dyDescent="0.2">
      <c r="A562" s="32"/>
      <c r="B562" s="142"/>
      <c r="C562" s="232" t="s">
        <v>1039</v>
      </c>
      <c r="D562" s="232" t="s">
        <v>154</v>
      </c>
      <c r="E562" s="233" t="s">
        <v>1580</v>
      </c>
      <c r="F562" s="234" t="s">
        <v>1581</v>
      </c>
      <c r="G562" s="235" t="s">
        <v>259</v>
      </c>
      <c r="H562" s="236">
        <v>3</v>
      </c>
      <c r="I562" s="143"/>
      <c r="J562" s="144">
        <f>ROUND(I562*H562,2)</f>
        <v>0</v>
      </c>
      <c r="K562" s="145"/>
      <c r="L562" s="33"/>
      <c r="M562" s="146" t="s">
        <v>3</v>
      </c>
      <c r="N562" s="147" t="s">
        <v>53</v>
      </c>
      <c r="O562" s="53"/>
      <c r="P562" s="148">
        <f>O562*H562</f>
        <v>0</v>
      </c>
      <c r="Q562" s="148">
        <v>0.12303</v>
      </c>
      <c r="R562" s="148">
        <f>Q562*H562</f>
        <v>0.36909000000000003</v>
      </c>
      <c r="S562" s="148">
        <v>0</v>
      </c>
      <c r="T562" s="149">
        <f>S562*H562</f>
        <v>0</v>
      </c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R562" s="150" t="s">
        <v>158</v>
      </c>
      <c r="AT562" s="150" t="s">
        <v>154</v>
      </c>
      <c r="AU562" s="150" t="s">
        <v>22</v>
      </c>
      <c r="AY562" s="16" t="s">
        <v>152</v>
      </c>
      <c r="BE562" s="151">
        <f>IF(N562="základní",J562,0)</f>
        <v>0</v>
      </c>
      <c r="BF562" s="151">
        <f>IF(N562="snížená",J562,0)</f>
        <v>0</v>
      </c>
      <c r="BG562" s="151">
        <f>IF(N562="zákl. přenesená",J562,0)</f>
        <v>0</v>
      </c>
      <c r="BH562" s="151">
        <f>IF(N562="sníž. přenesená",J562,0)</f>
        <v>0</v>
      </c>
      <c r="BI562" s="151">
        <f>IF(N562="nulová",J562,0)</f>
        <v>0</v>
      </c>
      <c r="BJ562" s="16" t="s">
        <v>89</v>
      </c>
      <c r="BK562" s="151">
        <f>ROUND(I562*H562,2)</f>
        <v>0</v>
      </c>
      <c r="BL562" s="16" t="s">
        <v>158</v>
      </c>
      <c r="BM562" s="150" t="s">
        <v>1582</v>
      </c>
    </row>
    <row r="563" spans="1:65" s="2" customFormat="1" x14ac:dyDescent="0.2">
      <c r="A563" s="32"/>
      <c r="B563" s="33"/>
      <c r="C563" s="237"/>
      <c r="D563" s="238" t="s">
        <v>160</v>
      </c>
      <c r="E563" s="237"/>
      <c r="F563" s="239" t="s">
        <v>1583</v>
      </c>
      <c r="G563" s="237"/>
      <c r="H563" s="237"/>
      <c r="I563" s="154"/>
      <c r="J563" s="32"/>
      <c r="K563" s="32"/>
      <c r="L563" s="33"/>
      <c r="M563" s="155"/>
      <c r="N563" s="156"/>
      <c r="O563" s="53"/>
      <c r="P563" s="53"/>
      <c r="Q563" s="53"/>
      <c r="R563" s="53"/>
      <c r="S563" s="53"/>
      <c r="T563" s="54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T563" s="16" t="s">
        <v>160</v>
      </c>
      <c r="AU563" s="16" t="s">
        <v>22</v>
      </c>
    </row>
    <row r="564" spans="1:65" s="13" customFormat="1" x14ac:dyDescent="0.2">
      <c r="B564" s="157"/>
      <c r="C564" s="242"/>
      <c r="D564" s="240" t="s">
        <v>164</v>
      </c>
      <c r="E564" s="243" t="s">
        <v>3</v>
      </c>
      <c r="F564" s="244" t="s">
        <v>1403</v>
      </c>
      <c r="G564" s="242"/>
      <c r="H564" s="245">
        <v>1</v>
      </c>
      <c r="I564" s="159"/>
      <c r="L564" s="157"/>
      <c r="M564" s="160"/>
      <c r="N564" s="161"/>
      <c r="O564" s="161"/>
      <c r="P564" s="161"/>
      <c r="Q564" s="161"/>
      <c r="R564" s="161"/>
      <c r="S564" s="161"/>
      <c r="T564" s="162"/>
      <c r="AT564" s="158" t="s">
        <v>164</v>
      </c>
      <c r="AU564" s="158" t="s">
        <v>22</v>
      </c>
      <c r="AV564" s="13" t="s">
        <v>22</v>
      </c>
      <c r="AW564" s="13" t="s">
        <v>43</v>
      </c>
      <c r="AX564" s="13" t="s">
        <v>82</v>
      </c>
      <c r="AY564" s="158" t="s">
        <v>152</v>
      </c>
    </row>
    <row r="565" spans="1:65" s="13" customFormat="1" x14ac:dyDescent="0.2">
      <c r="B565" s="157"/>
      <c r="C565" s="242"/>
      <c r="D565" s="240" t="s">
        <v>164</v>
      </c>
      <c r="E565" s="243" t="s">
        <v>3</v>
      </c>
      <c r="F565" s="244" t="s">
        <v>1404</v>
      </c>
      <c r="G565" s="242"/>
      <c r="H565" s="245">
        <v>1</v>
      </c>
      <c r="I565" s="159"/>
      <c r="L565" s="157"/>
      <c r="M565" s="160"/>
      <c r="N565" s="161"/>
      <c r="O565" s="161"/>
      <c r="P565" s="161"/>
      <c r="Q565" s="161"/>
      <c r="R565" s="161"/>
      <c r="S565" s="161"/>
      <c r="T565" s="162"/>
      <c r="AT565" s="158" t="s">
        <v>164</v>
      </c>
      <c r="AU565" s="158" t="s">
        <v>22</v>
      </c>
      <c r="AV565" s="13" t="s">
        <v>22</v>
      </c>
      <c r="AW565" s="13" t="s">
        <v>43</v>
      </c>
      <c r="AX565" s="13" t="s">
        <v>82</v>
      </c>
      <c r="AY565" s="158" t="s">
        <v>152</v>
      </c>
    </row>
    <row r="566" spans="1:65" s="13" customFormat="1" x14ac:dyDescent="0.2">
      <c r="B566" s="157"/>
      <c r="C566" s="242"/>
      <c r="D566" s="240" t="s">
        <v>164</v>
      </c>
      <c r="E566" s="243" t="s">
        <v>3</v>
      </c>
      <c r="F566" s="244" t="s">
        <v>1409</v>
      </c>
      <c r="G566" s="242"/>
      <c r="H566" s="245">
        <v>1</v>
      </c>
      <c r="I566" s="159"/>
      <c r="L566" s="157"/>
      <c r="M566" s="160"/>
      <c r="N566" s="161"/>
      <c r="O566" s="161"/>
      <c r="P566" s="161"/>
      <c r="Q566" s="161"/>
      <c r="R566" s="161"/>
      <c r="S566" s="161"/>
      <c r="T566" s="162"/>
      <c r="AT566" s="158" t="s">
        <v>164</v>
      </c>
      <c r="AU566" s="158" t="s">
        <v>22</v>
      </c>
      <c r="AV566" s="13" t="s">
        <v>22</v>
      </c>
      <c r="AW566" s="13" t="s">
        <v>43</v>
      </c>
      <c r="AX566" s="13" t="s">
        <v>82</v>
      </c>
      <c r="AY566" s="158" t="s">
        <v>152</v>
      </c>
    </row>
    <row r="567" spans="1:65" s="14" customFormat="1" x14ac:dyDescent="0.2">
      <c r="B567" s="163"/>
      <c r="C567" s="246"/>
      <c r="D567" s="240" t="s">
        <v>164</v>
      </c>
      <c r="E567" s="247" t="s">
        <v>3</v>
      </c>
      <c r="F567" s="248" t="s">
        <v>166</v>
      </c>
      <c r="G567" s="246"/>
      <c r="H567" s="249">
        <v>3</v>
      </c>
      <c r="I567" s="165"/>
      <c r="L567" s="163"/>
      <c r="M567" s="166"/>
      <c r="N567" s="167"/>
      <c r="O567" s="167"/>
      <c r="P567" s="167"/>
      <c r="Q567" s="167"/>
      <c r="R567" s="167"/>
      <c r="S567" s="167"/>
      <c r="T567" s="168"/>
      <c r="AT567" s="164" t="s">
        <v>164</v>
      </c>
      <c r="AU567" s="164" t="s">
        <v>22</v>
      </c>
      <c r="AV567" s="14" t="s">
        <v>158</v>
      </c>
      <c r="AW567" s="14" t="s">
        <v>43</v>
      </c>
      <c r="AX567" s="14" t="s">
        <v>89</v>
      </c>
      <c r="AY567" s="164" t="s">
        <v>152</v>
      </c>
    </row>
    <row r="568" spans="1:65" s="2" customFormat="1" ht="24.2" customHeight="1" x14ac:dyDescent="0.2">
      <c r="A568" s="32"/>
      <c r="B568" s="142"/>
      <c r="C568" s="254" t="s">
        <v>1584</v>
      </c>
      <c r="D568" s="254" t="s">
        <v>389</v>
      </c>
      <c r="E568" s="255" t="s">
        <v>1585</v>
      </c>
      <c r="F568" s="256" t="s">
        <v>1586</v>
      </c>
      <c r="G568" s="257" t="s">
        <v>259</v>
      </c>
      <c r="H568" s="258">
        <v>3</v>
      </c>
      <c r="I568" s="172"/>
      <c r="J568" s="173">
        <f>ROUND(I568*H568,2)</f>
        <v>0</v>
      </c>
      <c r="K568" s="174"/>
      <c r="L568" s="175"/>
      <c r="M568" s="176" t="s">
        <v>3</v>
      </c>
      <c r="N568" s="177" t="s">
        <v>53</v>
      </c>
      <c r="O568" s="53"/>
      <c r="P568" s="148">
        <f>O568*H568</f>
        <v>0</v>
      </c>
      <c r="Q568" s="148">
        <v>1.3299999999999999E-2</v>
      </c>
      <c r="R568" s="148">
        <f>Q568*H568</f>
        <v>3.9899999999999998E-2</v>
      </c>
      <c r="S568" s="148">
        <v>0</v>
      </c>
      <c r="T568" s="149">
        <f>S568*H568</f>
        <v>0</v>
      </c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R568" s="150" t="s">
        <v>195</v>
      </c>
      <c r="AT568" s="150" t="s">
        <v>389</v>
      </c>
      <c r="AU568" s="150" t="s">
        <v>22</v>
      </c>
      <c r="AY568" s="16" t="s">
        <v>152</v>
      </c>
      <c r="BE568" s="151">
        <f>IF(N568="základní",J568,0)</f>
        <v>0</v>
      </c>
      <c r="BF568" s="151">
        <f>IF(N568="snížená",J568,0)</f>
        <v>0</v>
      </c>
      <c r="BG568" s="151">
        <f>IF(N568="zákl. přenesená",J568,0)</f>
        <v>0</v>
      </c>
      <c r="BH568" s="151">
        <f>IF(N568="sníž. přenesená",J568,0)</f>
        <v>0</v>
      </c>
      <c r="BI568" s="151">
        <f>IF(N568="nulová",J568,0)</f>
        <v>0</v>
      </c>
      <c r="BJ568" s="16" t="s">
        <v>89</v>
      </c>
      <c r="BK568" s="151">
        <f>ROUND(I568*H568,2)</f>
        <v>0</v>
      </c>
      <c r="BL568" s="16" t="s">
        <v>158</v>
      </c>
      <c r="BM568" s="150" t="s">
        <v>1587</v>
      </c>
    </row>
    <row r="569" spans="1:65" s="13" customFormat="1" x14ac:dyDescent="0.2">
      <c r="B569" s="157"/>
      <c r="C569" s="242"/>
      <c r="D569" s="240" t="s">
        <v>164</v>
      </c>
      <c r="E569" s="243" t="s">
        <v>3</v>
      </c>
      <c r="F569" s="244" t="s">
        <v>1403</v>
      </c>
      <c r="G569" s="242"/>
      <c r="H569" s="245">
        <v>1</v>
      </c>
      <c r="I569" s="159"/>
      <c r="L569" s="157"/>
      <c r="M569" s="160"/>
      <c r="N569" s="161"/>
      <c r="O569" s="161"/>
      <c r="P569" s="161"/>
      <c r="Q569" s="161"/>
      <c r="R569" s="161"/>
      <c r="S569" s="161"/>
      <c r="T569" s="162"/>
      <c r="AT569" s="158" t="s">
        <v>164</v>
      </c>
      <c r="AU569" s="158" t="s">
        <v>22</v>
      </c>
      <c r="AV569" s="13" t="s">
        <v>22</v>
      </c>
      <c r="AW569" s="13" t="s">
        <v>43</v>
      </c>
      <c r="AX569" s="13" t="s">
        <v>82</v>
      </c>
      <c r="AY569" s="158" t="s">
        <v>152</v>
      </c>
    </row>
    <row r="570" spans="1:65" s="13" customFormat="1" x14ac:dyDescent="0.2">
      <c r="B570" s="157"/>
      <c r="C570" s="242"/>
      <c r="D570" s="240" t="s">
        <v>164</v>
      </c>
      <c r="E570" s="243" t="s">
        <v>3</v>
      </c>
      <c r="F570" s="244" t="s">
        <v>1404</v>
      </c>
      <c r="G570" s="242"/>
      <c r="H570" s="245">
        <v>1</v>
      </c>
      <c r="I570" s="159"/>
      <c r="L570" s="157"/>
      <c r="M570" s="160"/>
      <c r="N570" s="161"/>
      <c r="O570" s="161"/>
      <c r="P570" s="161"/>
      <c r="Q570" s="161"/>
      <c r="R570" s="161"/>
      <c r="S570" s="161"/>
      <c r="T570" s="162"/>
      <c r="AT570" s="158" t="s">
        <v>164</v>
      </c>
      <c r="AU570" s="158" t="s">
        <v>22</v>
      </c>
      <c r="AV570" s="13" t="s">
        <v>22</v>
      </c>
      <c r="AW570" s="13" t="s">
        <v>43</v>
      </c>
      <c r="AX570" s="13" t="s">
        <v>82</v>
      </c>
      <c r="AY570" s="158" t="s">
        <v>152</v>
      </c>
    </row>
    <row r="571" spans="1:65" s="13" customFormat="1" x14ac:dyDescent="0.2">
      <c r="B571" s="157"/>
      <c r="C571" s="242"/>
      <c r="D571" s="240" t="s">
        <v>164</v>
      </c>
      <c r="E571" s="243" t="s">
        <v>3</v>
      </c>
      <c r="F571" s="244" t="s">
        <v>1409</v>
      </c>
      <c r="G571" s="242"/>
      <c r="H571" s="245">
        <v>1</v>
      </c>
      <c r="I571" s="159"/>
      <c r="L571" s="157"/>
      <c r="M571" s="160"/>
      <c r="N571" s="161"/>
      <c r="O571" s="161"/>
      <c r="P571" s="161"/>
      <c r="Q571" s="161"/>
      <c r="R571" s="161"/>
      <c r="S571" s="161"/>
      <c r="T571" s="162"/>
      <c r="AT571" s="158" t="s">
        <v>164</v>
      </c>
      <c r="AU571" s="158" t="s">
        <v>22</v>
      </c>
      <c r="AV571" s="13" t="s">
        <v>22</v>
      </c>
      <c r="AW571" s="13" t="s">
        <v>43</v>
      </c>
      <c r="AX571" s="13" t="s">
        <v>82</v>
      </c>
      <c r="AY571" s="158" t="s">
        <v>152</v>
      </c>
    </row>
    <row r="572" spans="1:65" s="14" customFormat="1" x14ac:dyDescent="0.2">
      <c r="B572" s="163"/>
      <c r="C572" s="246"/>
      <c r="D572" s="240" t="s">
        <v>164</v>
      </c>
      <c r="E572" s="247" t="s">
        <v>3</v>
      </c>
      <c r="F572" s="248" t="s">
        <v>166</v>
      </c>
      <c r="G572" s="246"/>
      <c r="H572" s="249">
        <v>3</v>
      </c>
      <c r="I572" s="165"/>
      <c r="L572" s="163"/>
      <c r="M572" s="166"/>
      <c r="N572" s="167"/>
      <c r="O572" s="167"/>
      <c r="P572" s="167"/>
      <c r="Q572" s="167"/>
      <c r="R572" s="167"/>
      <c r="S572" s="167"/>
      <c r="T572" s="168"/>
      <c r="AT572" s="164" t="s">
        <v>164</v>
      </c>
      <c r="AU572" s="164" t="s">
        <v>22</v>
      </c>
      <c r="AV572" s="14" t="s">
        <v>158</v>
      </c>
      <c r="AW572" s="14" t="s">
        <v>43</v>
      </c>
      <c r="AX572" s="14" t="s">
        <v>89</v>
      </c>
      <c r="AY572" s="164" t="s">
        <v>152</v>
      </c>
    </row>
    <row r="573" spans="1:65" s="2" customFormat="1" ht="16.5" customHeight="1" x14ac:dyDescent="0.2">
      <c r="A573" s="32"/>
      <c r="B573" s="142"/>
      <c r="C573" s="232" t="s">
        <v>1588</v>
      </c>
      <c r="D573" s="232" t="s">
        <v>154</v>
      </c>
      <c r="E573" s="233" t="s">
        <v>1589</v>
      </c>
      <c r="F573" s="234" t="s">
        <v>1590</v>
      </c>
      <c r="G573" s="235" t="s">
        <v>259</v>
      </c>
      <c r="H573" s="236">
        <v>4</v>
      </c>
      <c r="I573" s="143"/>
      <c r="J573" s="144">
        <f>ROUND(I573*H573,2)</f>
        <v>0</v>
      </c>
      <c r="K573" s="145"/>
      <c r="L573" s="33"/>
      <c r="M573" s="146" t="s">
        <v>3</v>
      </c>
      <c r="N573" s="147" t="s">
        <v>53</v>
      </c>
      <c r="O573" s="53"/>
      <c r="P573" s="148">
        <f>O573*H573</f>
        <v>0</v>
      </c>
      <c r="Q573" s="148">
        <v>0.32906000000000002</v>
      </c>
      <c r="R573" s="148">
        <f>Q573*H573</f>
        <v>1.3162400000000001</v>
      </c>
      <c r="S573" s="148">
        <v>0</v>
      </c>
      <c r="T573" s="149">
        <f>S573*H573</f>
        <v>0</v>
      </c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R573" s="150" t="s">
        <v>158</v>
      </c>
      <c r="AT573" s="150" t="s">
        <v>154</v>
      </c>
      <c r="AU573" s="150" t="s">
        <v>22</v>
      </c>
      <c r="AY573" s="16" t="s">
        <v>152</v>
      </c>
      <c r="BE573" s="151">
        <f>IF(N573="základní",J573,0)</f>
        <v>0</v>
      </c>
      <c r="BF573" s="151">
        <f>IF(N573="snížená",J573,0)</f>
        <v>0</v>
      </c>
      <c r="BG573" s="151">
        <f>IF(N573="zákl. přenesená",J573,0)</f>
        <v>0</v>
      </c>
      <c r="BH573" s="151">
        <f>IF(N573="sníž. přenesená",J573,0)</f>
        <v>0</v>
      </c>
      <c r="BI573" s="151">
        <f>IF(N573="nulová",J573,0)</f>
        <v>0</v>
      </c>
      <c r="BJ573" s="16" t="s">
        <v>89</v>
      </c>
      <c r="BK573" s="151">
        <f>ROUND(I573*H573,2)</f>
        <v>0</v>
      </c>
      <c r="BL573" s="16" t="s">
        <v>158</v>
      </c>
      <c r="BM573" s="150" t="s">
        <v>1591</v>
      </c>
    </row>
    <row r="574" spans="1:65" s="2" customFormat="1" x14ac:dyDescent="0.2">
      <c r="A574" s="32"/>
      <c r="B574" s="33"/>
      <c r="C574" s="237"/>
      <c r="D574" s="238" t="s">
        <v>160</v>
      </c>
      <c r="E574" s="237"/>
      <c r="F574" s="239" t="s">
        <v>1592</v>
      </c>
      <c r="G574" s="237"/>
      <c r="H574" s="237"/>
      <c r="I574" s="154"/>
      <c r="J574" s="32"/>
      <c r="K574" s="32"/>
      <c r="L574" s="33"/>
      <c r="M574" s="155"/>
      <c r="N574" s="156"/>
      <c r="O574" s="53"/>
      <c r="P574" s="53"/>
      <c r="Q574" s="53"/>
      <c r="R574" s="53"/>
      <c r="S574" s="53"/>
      <c r="T574" s="54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T574" s="16" t="s">
        <v>160</v>
      </c>
      <c r="AU574" s="16" t="s">
        <v>22</v>
      </c>
    </row>
    <row r="575" spans="1:65" s="13" customFormat="1" x14ac:dyDescent="0.2">
      <c r="B575" s="157"/>
      <c r="C575" s="242"/>
      <c r="D575" s="240" t="s">
        <v>164</v>
      </c>
      <c r="E575" s="243" t="s">
        <v>3</v>
      </c>
      <c r="F575" s="244" t="s">
        <v>1403</v>
      </c>
      <c r="G575" s="242"/>
      <c r="H575" s="245">
        <v>1</v>
      </c>
      <c r="I575" s="159"/>
      <c r="L575" s="157"/>
      <c r="M575" s="160"/>
      <c r="N575" s="161"/>
      <c r="O575" s="161"/>
      <c r="P575" s="161"/>
      <c r="Q575" s="161"/>
      <c r="R575" s="161"/>
      <c r="S575" s="161"/>
      <c r="T575" s="162"/>
      <c r="AT575" s="158" t="s">
        <v>164</v>
      </c>
      <c r="AU575" s="158" t="s">
        <v>22</v>
      </c>
      <c r="AV575" s="13" t="s">
        <v>22</v>
      </c>
      <c r="AW575" s="13" t="s">
        <v>43</v>
      </c>
      <c r="AX575" s="13" t="s">
        <v>82</v>
      </c>
      <c r="AY575" s="158" t="s">
        <v>152</v>
      </c>
    </row>
    <row r="576" spans="1:65" s="13" customFormat="1" x14ac:dyDescent="0.2">
      <c r="B576" s="157"/>
      <c r="C576" s="242"/>
      <c r="D576" s="240" t="s">
        <v>164</v>
      </c>
      <c r="E576" s="243" t="s">
        <v>3</v>
      </c>
      <c r="F576" s="244" t="s">
        <v>1404</v>
      </c>
      <c r="G576" s="242"/>
      <c r="H576" s="245">
        <v>1</v>
      </c>
      <c r="I576" s="159"/>
      <c r="L576" s="157"/>
      <c r="M576" s="160"/>
      <c r="N576" s="161"/>
      <c r="O576" s="161"/>
      <c r="P576" s="161"/>
      <c r="Q576" s="161"/>
      <c r="R576" s="161"/>
      <c r="S576" s="161"/>
      <c r="T576" s="162"/>
      <c r="AT576" s="158" t="s">
        <v>164</v>
      </c>
      <c r="AU576" s="158" t="s">
        <v>22</v>
      </c>
      <c r="AV576" s="13" t="s">
        <v>22</v>
      </c>
      <c r="AW576" s="13" t="s">
        <v>43</v>
      </c>
      <c r="AX576" s="13" t="s">
        <v>82</v>
      </c>
      <c r="AY576" s="158" t="s">
        <v>152</v>
      </c>
    </row>
    <row r="577" spans="1:65" s="13" customFormat="1" x14ac:dyDescent="0.2">
      <c r="B577" s="157"/>
      <c r="C577" s="242"/>
      <c r="D577" s="240" t="s">
        <v>164</v>
      </c>
      <c r="E577" s="243" t="s">
        <v>3</v>
      </c>
      <c r="F577" s="244" t="s">
        <v>1409</v>
      </c>
      <c r="G577" s="242"/>
      <c r="H577" s="245">
        <v>1</v>
      </c>
      <c r="I577" s="159"/>
      <c r="L577" s="157"/>
      <c r="M577" s="160"/>
      <c r="N577" s="161"/>
      <c r="O577" s="161"/>
      <c r="P577" s="161"/>
      <c r="Q577" s="161"/>
      <c r="R577" s="161"/>
      <c r="S577" s="161"/>
      <c r="T577" s="162"/>
      <c r="AT577" s="158" t="s">
        <v>164</v>
      </c>
      <c r="AU577" s="158" t="s">
        <v>22</v>
      </c>
      <c r="AV577" s="13" t="s">
        <v>22</v>
      </c>
      <c r="AW577" s="13" t="s">
        <v>43</v>
      </c>
      <c r="AX577" s="13" t="s">
        <v>82</v>
      </c>
      <c r="AY577" s="158" t="s">
        <v>152</v>
      </c>
    </row>
    <row r="578" spans="1:65" s="13" customFormat="1" x14ac:dyDescent="0.2">
      <c r="B578" s="157"/>
      <c r="C578" s="242"/>
      <c r="D578" s="240" t="s">
        <v>164</v>
      </c>
      <c r="E578" s="243" t="s">
        <v>3</v>
      </c>
      <c r="F578" s="244" t="s">
        <v>1405</v>
      </c>
      <c r="G578" s="242"/>
      <c r="H578" s="245">
        <v>1</v>
      </c>
      <c r="I578" s="159"/>
      <c r="L578" s="157"/>
      <c r="M578" s="160"/>
      <c r="N578" s="161"/>
      <c r="O578" s="161"/>
      <c r="P578" s="161"/>
      <c r="Q578" s="161"/>
      <c r="R578" s="161"/>
      <c r="S578" s="161"/>
      <c r="T578" s="162"/>
      <c r="AT578" s="158" t="s">
        <v>164</v>
      </c>
      <c r="AU578" s="158" t="s">
        <v>22</v>
      </c>
      <c r="AV578" s="13" t="s">
        <v>22</v>
      </c>
      <c r="AW578" s="13" t="s">
        <v>43</v>
      </c>
      <c r="AX578" s="13" t="s">
        <v>82</v>
      </c>
      <c r="AY578" s="158" t="s">
        <v>152</v>
      </c>
    </row>
    <row r="579" spans="1:65" s="14" customFormat="1" x14ac:dyDescent="0.2">
      <c r="B579" s="163"/>
      <c r="C579" s="246"/>
      <c r="D579" s="240" t="s">
        <v>164</v>
      </c>
      <c r="E579" s="247" t="s">
        <v>3</v>
      </c>
      <c r="F579" s="248" t="s">
        <v>166</v>
      </c>
      <c r="G579" s="246"/>
      <c r="H579" s="249">
        <v>4</v>
      </c>
      <c r="I579" s="165"/>
      <c r="L579" s="163"/>
      <c r="M579" s="166"/>
      <c r="N579" s="167"/>
      <c r="O579" s="167"/>
      <c r="P579" s="167"/>
      <c r="Q579" s="167"/>
      <c r="R579" s="167"/>
      <c r="S579" s="167"/>
      <c r="T579" s="168"/>
      <c r="AT579" s="164" t="s">
        <v>164</v>
      </c>
      <c r="AU579" s="164" t="s">
        <v>22</v>
      </c>
      <c r="AV579" s="14" t="s">
        <v>158</v>
      </c>
      <c r="AW579" s="14" t="s">
        <v>43</v>
      </c>
      <c r="AX579" s="14" t="s">
        <v>89</v>
      </c>
      <c r="AY579" s="164" t="s">
        <v>152</v>
      </c>
    </row>
    <row r="580" spans="1:65" s="2" customFormat="1" ht="37.9" customHeight="1" x14ac:dyDescent="0.2">
      <c r="A580" s="32"/>
      <c r="B580" s="142"/>
      <c r="C580" s="232" t="s">
        <v>1593</v>
      </c>
      <c r="D580" s="232" t="s">
        <v>154</v>
      </c>
      <c r="E580" s="233" t="s">
        <v>463</v>
      </c>
      <c r="F580" s="234" t="s">
        <v>1594</v>
      </c>
      <c r="G580" s="235" t="s">
        <v>259</v>
      </c>
      <c r="H580" s="236">
        <v>8</v>
      </c>
      <c r="I580" s="143"/>
      <c r="J580" s="144">
        <f>ROUND(I580*H580,2)</f>
        <v>0</v>
      </c>
      <c r="K580" s="145"/>
      <c r="L580" s="33"/>
      <c r="M580" s="146" t="s">
        <v>3</v>
      </c>
      <c r="N580" s="147" t="s">
        <v>53</v>
      </c>
      <c r="O580" s="53"/>
      <c r="P580" s="148">
        <f>O580*H580</f>
        <v>0</v>
      </c>
      <c r="Q580" s="148">
        <v>0.31108000000000002</v>
      </c>
      <c r="R580" s="148">
        <f>Q580*H580</f>
        <v>2.4886400000000002</v>
      </c>
      <c r="S580" s="148">
        <v>0</v>
      </c>
      <c r="T580" s="149">
        <f>S580*H580</f>
        <v>0</v>
      </c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R580" s="150" t="s">
        <v>158</v>
      </c>
      <c r="AT580" s="150" t="s">
        <v>154</v>
      </c>
      <c r="AU580" s="150" t="s">
        <v>22</v>
      </c>
      <c r="AY580" s="16" t="s">
        <v>152</v>
      </c>
      <c r="BE580" s="151">
        <f>IF(N580="základní",J580,0)</f>
        <v>0</v>
      </c>
      <c r="BF580" s="151">
        <f>IF(N580="snížená",J580,0)</f>
        <v>0</v>
      </c>
      <c r="BG580" s="151">
        <f>IF(N580="zákl. přenesená",J580,0)</f>
        <v>0</v>
      </c>
      <c r="BH580" s="151">
        <f>IF(N580="sníž. přenesená",J580,0)</f>
        <v>0</v>
      </c>
      <c r="BI580" s="151">
        <f>IF(N580="nulová",J580,0)</f>
        <v>0</v>
      </c>
      <c r="BJ580" s="16" t="s">
        <v>89</v>
      </c>
      <c r="BK580" s="151">
        <f>ROUND(I580*H580,2)</f>
        <v>0</v>
      </c>
      <c r="BL580" s="16" t="s">
        <v>158</v>
      </c>
      <c r="BM580" s="150" t="s">
        <v>1595</v>
      </c>
    </row>
    <row r="581" spans="1:65" s="2" customFormat="1" x14ac:dyDescent="0.2">
      <c r="A581" s="32"/>
      <c r="B581" s="33"/>
      <c r="C581" s="237"/>
      <c r="D581" s="238" t="s">
        <v>160</v>
      </c>
      <c r="E581" s="237"/>
      <c r="F581" s="239" t="s">
        <v>1596</v>
      </c>
      <c r="G581" s="237"/>
      <c r="H581" s="237"/>
      <c r="I581" s="154"/>
      <c r="J581" s="32"/>
      <c r="K581" s="32"/>
      <c r="L581" s="33"/>
      <c r="M581" s="155"/>
      <c r="N581" s="156"/>
      <c r="O581" s="53"/>
      <c r="P581" s="53"/>
      <c r="Q581" s="53"/>
      <c r="R581" s="53"/>
      <c r="S581" s="53"/>
      <c r="T581" s="54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T581" s="16" t="s">
        <v>160</v>
      </c>
      <c r="AU581" s="16" t="s">
        <v>22</v>
      </c>
    </row>
    <row r="582" spans="1:65" s="13" customFormat="1" x14ac:dyDescent="0.2">
      <c r="B582" s="157"/>
      <c r="C582" s="242"/>
      <c r="D582" s="240" t="s">
        <v>164</v>
      </c>
      <c r="E582" s="243" t="s">
        <v>3</v>
      </c>
      <c r="F582" s="244" t="s">
        <v>1597</v>
      </c>
      <c r="G582" s="242"/>
      <c r="H582" s="245">
        <v>2</v>
      </c>
      <c r="I582" s="159"/>
      <c r="L582" s="157"/>
      <c r="M582" s="160"/>
      <c r="N582" s="161"/>
      <c r="O582" s="161"/>
      <c r="P582" s="161"/>
      <c r="Q582" s="161"/>
      <c r="R582" s="161"/>
      <c r="S582" s="161"/>
      <c r="T582" s="162"/>
      <c r="AT582" s="158" t="s">
        <v>164</v>
      </c>
      <c r="AU582" s="158" t="s">
        <v>22</v>
      </c>
      <c r="AV582" s="13" t="s">
        <v>22</v>
      </c>
      <c r="AW582" s="13" t="s">
        <v>43</v>
      </c>
      <c r="AX582" s="13" t="s">
        <v>82</v>
      </c>
      <c r="AY582" s="158" t="s">
        <v>152</v>
      </c>
    </row>
    <row r="583" spans="1:65" s="13" customFormat="1" x14ac:dyDescent="0.2">
      <c r="B583" s="157"/>
      <c r="C583" s="242"/>
      <c r="D583" s="240" t="s">
        <v>164</v>
      </c>
      <c r="E583" s="243" t="s">
        <v>3</v>
      </c>
      <c r="F583" s="244" t="s">
        <v>1598</v>
      </c>
      <c r="G583" s="242"/>
      <c r="H583" s="245">
        <v>2</v>
      </c>
      <c r="I583" s="159"/>
      <c r="L583" s="157"/>
      <c r="M583" s="160"/>
      <c r="N583" s="161"/>
      <c r="O583" s="161"/>
      <c r="P583" s="161"/>
      <c r="Q583" s="161"/>
      <c r="R583" s="161"/>
      <c r="S583" s="161"/>
      <c r="T583" s="162"/>
      <c r="AT583" s="158" t="s">
        <v>164</v>
      </c>
      <c r="AU583" s="158" t="s">
        <v>22</v>
      </c>
      <c r="AV583" s="13" t="s">
        <v>22</v>
      </c>
      <c r="AW583" s="13" t="s">
        <v>43</v>
      </c>
      <c r="AX583" s="13" t="s">
        <v>82</v>
      </c>
      <c r="AY583" s="158" t="s">
        <v>152</v>
      </c>
    </row>
    <row r="584" spans="1:65" s="13" customFormat="1" x14ac:dyDescent="0.2">
      <c r="B584" s="157"/>
      <c r="C584" s="242"/>
      <c r="D584" s="240" t="s">
        <v>164</v>
      </c>
      <c r="E584" s="243" t="s">
        <v>3</v>
      </c>
      <c r="F584" s="244" t="s">
        <v>1599</v>
      </c>
      <c r="G584" s="242"/>
      <c r="H584" s="245">
        <v>2</v>
      </c>
      <c r="I584" s="159"/>
      <c r="L584" s="157"/>
      <c r="M584" s="160"/>
      <c r="N584" s="161"/>
      <c r="O584" s="161"/>
      <c r="P584" s="161"/>
      <c r="Q584" s="161"/>
      <c r="R584" s="161"/>
      <c r="S584" s="161"/>
      <c r="T584" s="162"/>
      <c r="AT584" s="158" t="s">
        <v>164</v>
      </c>
      <c r="AU584" s="158" t="s">
        <v>22</v>
      </c>
      <c r="AV584" s="13" t="s">
        <v>22</v>
      </c>
      <c r="AW584" s="13" t="s">
        <v>43</v>
      </c>
      <c r="AX584" s="13" t="s">
        <v>82</v>
      </c>
      <c r="AY584" s="158" t="s">
        <v>152</v>
      </c>
    </row>
    <row r="585" spans="1:65" s="13" customFormat="1" x14ac:dyDescent="0.2">
      <c r="B585" s="157"/>
      <c r="C585" s="242"/>
      <c r="D585" s="240" t="s">
        <v>164</v>
      </c>
      <c r="E585" s="243" t="s">
        <v>3</v>
      </c>
      <c r="F585" s="244" t="s">
        <v>1405</v>
      </c>
      <c r="G585" s="242"/>
      <c r="H585" s="245">
        <v>1</v>
      </c>
      <c r="I585" s="159"/>
      <c r="L585" s="157"/>
      <c r="M585" s="160"/>
      <c r="N585" s="161"/>
      <c r="O585" s="161"/>
      <c r="P585" s="161"/>
      <c r="Q585" s="161"/>
      <c r="R585" s="161"/>
      <c r="S585" s="161"/>
      <c r="T585" s="162"/>
      <c r="AT585" s="158" t="s">
        <v>164</v>
      </c>
      <c r="AU585" s="158" t="s">
        <v>22</v>
      </c>
      <c r="AV585" s="13" t="s">
        <v>22</v>
      </c>
      <c r="AW585" s="13" t="s">
        <v>43</v>
      </c>
      <c r="AX585" s="13" t="s">
        <v>82</v>
      </c>
      <c r="AY585" s="158" t="s">
        <v>152</v>
      </c>
    </row>
    <row r="586" spans="1:65" s="13" customFormat="1" x14ac:dyDescent="0.2">
      <c r="B586" s="157"/>
      <c r="C586" s="242"/>
      <c r="D586" s="240" t="s">
        <v>164</v>
      </c>
      <c r="E586" s="243" t="s">
        <v>3</v>
      </c>
      <c r="F586" s="244" t="s">
        <v>1600</v>
      </c>
      <c r="G586" s="242"/>
      <c r="H586" s="245">
        <v>1</v>
      </c>
      <c r="I586" s="159"/>
      <c r="L586" s="157"/>
      <c r="M586" s="160"/>
      <c r="N586" s="161"/>
      <c r="O586" s="161"/>
      <c r="P586" s="161"/>
      <c r="Q586" s="161"/>
      <c r="R586" s="161"/>
      <c r="S586" s="161"/>
      <c r="T586" s="162"/>
      <c r="AT586" s="158" t="s">
        <v>164</v>
      </c>
      <c r="AU586" s="158" t="s">
        <v>22</v>
      </c>
      <c r="AV586" s="13" t="s">
        <v>22</v>
      </c>
      <c r="AW586" s="13" t="s">
        <v>43</v>
      </c>
      <c r="AX586" s="13" t="s">
        <v>82</v>
      </c>
      <c r="AY586" s="158" t="s">
        <v>152</v>
      </c>
    </row>
    <row r="587" spans="1:65" s="14" customFormat="1" x14ac:dyDescent="0.2">
      <c r="B587" s="163"/>
      <c r="C587" s="246"/>
      <c r="D587" s="240" t="s">
        <v>164</v>
      </c>
      <c r="E587" s="247" t="s">
        <v>3</v>
      </c>
      <c r="F587" s="248" t="s">
        <v>166</v>
      </c>
      <c r="G587" s="246"/>
      <c r="H587" s="249">
        <v>8</v>
      </c>
      <c r="I587" s="165"/>
      <c r="L587" s="163"/>
      <c r="M587" s="166"/>
      <c r="N587" s="167"/>
      <c r="O587" s="167"/>
      <c r="P587" s="167"/>
      <c r="Q587" s="167"/>
      <c r="R587" s="167"/>
      <c r="S587" s="167"/>
      <c r="T587" s="168"/>
      <c r="AT587" s="164" t="s">
        <v>164</v>
      </c>
      <c r="AU587" s="164" t="s">
        <v>22</v>
      </c>
      <c r="AV587" s="14" t="s">
        <v>158</v>
      </c>
      <c r="AW587" s="14" t="s">
        <v>43</v>
      </c>
      <c r="AX587" s="14" t="s">
        <v>89</v>
      </c>
      <c r="AY587" s="164" t="s">
        <v>152</v>
      </c>
    </row>
    <row r="588" spans="1:65" s="12" customFormat="1" ht="22.9" customHeight="1" x14ac:dyDescent="0.2">
      <c r="B588" s="129"/>
      <c r="C588" s="250"/>
      <c r="D588" s="251" t="s">
        <v>81</v>
      </c>
      <c r="E588" s="252" t="s">
        <v>262</v>
      </c>
      <c r="F588" s="252" t="s">
        <v>263</v>
      </c>
      <c r="G588" s="250"/>
      <c r="H588" s="250"/>
      <c r="I588" s="132"/>
      <c r="J588" s="141">
        <f>BK588</f>
        <v>0</v>
      </c>
      <c r="L588" s="129"/>
      <c r="M588" s="134"/>
      <c r="N588" s="135"/>
      <c r="O588" s="135"/>
      <c r="P588" s="136">
        <f>SUM(P589:P604)</f>
        <v>0</v>
      </c>
      <c r="Q588" s="135"/>
      <c r="R588" s="136">
        <f>SUM(R589:R604)</f>
        <v>0</v>
      </c>
      <c r="S588" s="135"/>
      <c r="T588" s="137">
        <f>SUM(T589:T604)</f>
        <v>0</v>
      </c>
      <c r="AR588" s="130" t="s">
        <v>89</v>
      </c>
      <c r="AT588" s="138" t="s">
        <v>81</v>
      </c>
      <c r="AU588" s="138" t="s">
        <v>89</v>
      </c>
      <c r="AY588" s="130" t="s">
        <v>152</v>
      </c>
      <c r="BK588" s="139">
        <f>SUM(BK589:BK604)</f>
        <v>0</v>
      </c>
    </row>
    <row r="589" spans="1:65" s="2" customFormat="1" ht="37.9" customHeight="1" x14ac:dyDescent="0.2">
      <c r="A589" s="32"/>
      <c r="B589" s="142"/>
      <c r="C589" s="232" t="s">
        <v>1601</v>
      </c>
      <c r="D589" s="232" t="s">
        <v>154</v>
      </c>
      <c r="E589" s="233" t="s">
        <v>283</v>
      </c>
      <c r="F589" s="234" t="s">
        <v>1602</v>
      </c>
      <c r="G589" s="235" t="s">
        <v>267</v>
      </c>
      <c r="H589" s="236">
        <v>1.76</v>
      </c>
      <c r="I589" s="143"/>
      <c r="J589" s="144">
        <f>ROUND(I589*H589,2)</f>
        <v>0</v>
      </c>
      <c r="K589" s="145"/>
      <c r="L589" s="33"/>
      <c r="M589" s="146" t="s">
        <v>3</v>
      </c>
      <c r="N589" s="147" t="s">
        <v>53</v>
      </c>
      <c r="O589" s="53"/>
      <c r="P589" s="148">
        <f>O589*H589</f>
        <v>0</v>
      </c>
      <c r="Q589" s="148">
        <v>0</v>
      </c>
      <c r="R589" s="148">
        <f>Q589*H589</f>
        <v>0</v>
      </c>
      <c r="S589" s="148">
        <v>0</v>
      </c>
      <c r="T589" s="149">
        <f>S589*H589</f>
        <v>0</v>
      </c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R589" s="150" t="s">
        <v>158</v>
      </c>
      <c r="AT589" s="150" t="s">
        <v>154</v>
      </c>
      <c r="AU589" s="150" t="s">
        <v>22</v>
      </c>
      <c r="AY589" s="16" t="s">
        <v>152</v>
      </c>
      <c r="BE589" s="151">
        <f>IF(N589="základní",J589,0)</f>
        <v>0</v>
      </c>
      <c r="BF589" s="151">
        <f>IF(N589="snížená",J589,0)</f>
        <v>0</v>
      </c>
      <c r="BG589" s="151">
        <f>IF(N589="zákl. přenesená",J589,0)</f>
        <v>0</v>
      </c>
      <c r="BH589" s="151">
        <f>IF(N589="sníž. přenesená",J589,0)</f>
        <v>0</v>
      </c>
      <c r="BI589" s="151">
        <f>IF(N589="nulová",J589,0)</f>
        <v>0</v>
      </c>
      <c r="BJ589" s="16" t="s">
        <v>89</v>
      </c>
      <c r="BK589" s="151">
        <f>ROUND(I589*H589,2)</f>
        <v>0</v>
      </c>
      <c r="BL589" s="16" t="s">
        <v>158</v>
      </c>
      <c r="BM589" s="150" t="s">
        <v>1603</v>
      </c>
    </row>
    <row r="590" spans="1:65" s="2" customFormat="1" x14ac:dyDescent="0.2">
      <c r="A590" s="32"/>
      <c r="B590" s="33"/>
      <c r="C590" s="237"/>
      <c r="D590" s="238" t="s">
        <v>160</v>
      </c>
      <c r="E590" s="237"/>
      <c r="F590" s="239" t="s">
        <v>1604</v>
      </c>
      <c r="G590" s="237"/>
      <c r="H590" s="237"/>
      <c r="I590" s="154"/>
      <c r="J590" s="32"/>
      <c r="K590" s="32"/>
      <c r="L590" s="33"/>
      <c r="M590" s="155"/>
      <c r="N590" s="156"/>
      <c r="O590" s="53"/>
      <c r="P590" s="53"/>
      <c r="Q590" s="53"/>
      <c r="R590" s="53"/>
      <c r="S590" s="53"/>
      <c r="T590" s="54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T590" s="16" t="s">
        <v>160</v>
      </c>
      <c r="AU590" s="16" t="s">
        <v>22</v>
      </c>
    </row>
    <row r="591" spans="1:65" s="13" customFormat="1" ht="22.5" x14ac:dyDescent="0.2">
      <c r="B591" s="157"/>
      <c r="C591" s="242"/>
      <c r="D591" s="240" t="s">
        <v>164</v>
      </c>
      <c r="E591" s="243" t="s">
        <v>3</v>
      </c>
      <c r="F591" s="244" t="s">
        <v>1605</v>
      </c>
      <c r="G591" s="242"/>
      <c r="H591" s="245">
        <v>1.76</v>
      </c>
      <c r="I591" s="159"/>
      <c r="L591" s="157"/>
      <c r="M591" s="160"/>
      <c r="N591" s="161"/>
      <c r="O591" s="161"/>
      <c r="P591" s="161"/>
      <c r="Q591" s="161"/>
      <c r="R591" s="161"/>
      <c r="S591" s="161"/>
      <c r="T591" s="162"/>
      <c r="AT591" s="158" t="s">
        <v>164</v>
      </c>
      <c r="AU591" s="158" t="s">
        <v>22</v>
      </c>
      <c r="AV591" s="13" t="s">
        <v>22</v>
      </c>
      <c r="AW591" s="13" t="s">
        <v>43</v>
      </c>
      <c r="AX591" s="13" t="s">
        <v>82</v>
      </c>
      <c r="AY591" s="158" t="s">
        <v>152</v>
      </c>
    </row>
    <row r="592" spans="1:65" s="14" customFormat="1" x14ac:dyDescent="0.2">
      <c r="B592" s="163"/>
      <c r="C592" s="246"/>
      <c r="D592" s="240" t="s">
        <v>164</v>
      </c>
      <c r="E592" s="247" t="s">
        <v>3</v>
      </c>
      <c r="F592" s="248" t="s">
        <v>166</v>
      </c>
      <c r="G592" s="246"/>
      <c r="H592" s="249">
        <v>1.76</v>
      </c>
      <c r="I592" s="165"/>
      <c r="L592" s="163"/>
      <c r="M592" s="166"/>
      <c r="N592" s="167"/>
      <c r="O592" s="167"/>
      <c r="P592" s="167"/>
      <c r="Q592" s="167"/>
      <c r="R592" s="167"/>
      <c r="S592" s="167"/>
      <c r="T592" s="168"/>
      <c r="AT592" s="164" t="s">
        <v>164</v>
      </c>
      <c r="AU592" s="164" t="s">
        <v>22</v>
      </c>
      <c r="AV592" s="14" t="s">
        <v>158</v>
      </c>
      <c r="AW592" s="14" t="s">
        <v>43</v>
      </c>
      <c r="AX592" s="14" t="s">
        <v>89</v>
      </c>
      <c r="AY592" s="164" t="s">
        <v>152</v>
      </c>
    </row>
    <row r="593" spans="1:65" s="2" customFormat="1" ht="49.15" customHeight="1" x14ac:dyDescent="0.2">
      <c r="A593" s="32"/>
      <c r="B593" s="142"/>
      <c r="C593" s="232" t="s">
        <v>1606</v>
      </c>
      <c r="D593" s="232" t="s">
        <v>154</v>
      </c>
      <c r="E593" s="233" t="s">
        <v>289</v>
      </c>
      <c r="F593" s="234" t="s">
        <v>1607</v>
      </c>
      <c r="G593" s="235" t="s">
        <v>267</v>
      </c>
      <c r="H593" s="236">
        <v>26.4</v>
      </c>
      <c r="I593" s="143"/>
      <c r="J593" s="144">
        <f>ROUND(I593*H593,2)</f>
        <v>0</v>
      </c>
      <c r="K593" s="145"/>
      <c r="L593" s="33"/>
      <c r="M593" s="146" t="s">
        <v>3</v>
      </c>
      <c r="N593" s="147" t="s">
        <v>53</v>
      </c>
      <c r="O593" s="53"/>
      <c r="P593" s="148">
        <f>O593*H593</f>
        <v>0</v>
      </c>
      <c r="Q593" s="148">
        <v>0</v>
      </c>
      <c r="R593" s="148">
        <f>Q593*H593</f>
        <v>0</v>
      </c>
      <c r="S593" s="148">
        <v>0</v>
      </c>
      <c r="T593" s="149">
        <f>S593*H593</f>
        <v>0</v>
      </c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R593" s="150" t="s">
        <v>158</v>
      </c>
      <c r="AT593" s="150" t="s">
        <v>154</v>
      </c>
      <c r="AU593" s="150" t="s">
        <v>22</v>
      </c>
      <c r="AY593" s="16" t="s">
        <v>152</v>
      </c>
      <c r="BE593" s="151">
        <f>IF(N593="základní",J593,0)</f>
        <v>0</v>
      </c>
      <c r="BF593" s="151">
        <f>IF(N593="snížená",J593,0)</f>
        <v>0</v>
      </c>
      <c r="BG593" s="151">
        <f>IF(N593="zákl. přenesená",J593,0)</f>
        <v>0</v>
      </c>
      <c r="BH593" s="151">
        <f>IF(N593="sníž. přenesená",J593,0)</f>
        <v>0</v>
      </c>
      <c r="BI593" s="151">
        <f>IF(N593="nulová",J593,0)</f>
        <v>0</v>
      </c>
      <c r="BJ593" s="16" t="s">
        <v>89</v>
      </c>
      <c r="BK593" s="151">
        <f>ROUND(I593*H593,2)</f>
        <v>0</v>
      </c>
      <c r="BL593" s="16" t="s">
        <v>158</v>
      </c>
      <c r="BM593" s="150" t="s">
        <v>1608</v>
      </c>
    </row>
    <row r="594" spans="1:65" s="2" customFormat="1" x14ac:dyDescent="0.2">
      <c r="A594" s="32"/>
      <c r="B594" s="33"/>
      <c r="C594" s="237"/>
      <c r="D594" s="238" t="s">
        <v>160</v>
      </c>
      <c r="E594" s="237"/>
      <c r="F594" s="239" t="s">
        <v>1609</v>
      </c>
      <c r="G594" s="237"/>
      <c r="H594" s="237"/>
      <c r="I594" s="154"/>
      <c r="J594" s="32"/>
      <c r="K594" s="32"/>
      <c r="L594" s="33"/>
      <c r="M594" s="155"/>
      <c r="N594" s="156"/>
      <c r="O594" s="53"/>
      <c r="P594" s="53"/>
      <c r="Q594" s="53"/>
      <c r="R594" s="53"/>
      <c r="S594" s="53"/>
      <c r="T594" s="54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T594" s="16" t="s">
        <v>160</v>
      </c>
      <c r="AU594" s="16" t="s">
        <v>22</v>
      </c>
    </row>
    <row r="595" spans="1:65" s="13" customFormat="1" ht="22.5" x14ac:dyDescent="0.2">
      <c r="B595" s="157"/>
      <c r="C595" s="242"/>
      <c r="D595" s="240" t="s">
        <v>164</v>
      </c>
      <c r="E595" s="243" t="s">
        <v>3</v>
      </c>
      <c r="F595" s="244" t="s">
        <v>1610</v>
      </c>
      <c r="G595" s="242"/>
      <c r="H595" s="245">
        <v>26.4</v>
      </c>
      <c r="I595" s="159"/>
      <c r="L595" s="157"/>
      <c r="M595" s="160"/>
      <c r="N595" s="161"/>
      <c r="O595" s="161"/>
      <c r="P595" s="161"/>
      <c r="Q595" s="161"/>
      <c r="R595" s="161"/>
      <c r="S595" s="161"/>
      <c r="T595" s="162"/>
      <c r="AT595" s="158" t="s">
        <v>164</v>
      </c>
      <c r="AU595" s="158" t="s">
        <v>22</v>
      </c>
      <c r="AV595" s="13" t="s">
        <v>22</v>
      </c>
      <c r="AW595" s="13" t="s">
        <v>43</v>
      </c>
      <c r="AX595" s="13" t="s">
        <v>82</v>
      </c>
      <c r="AY595" s="158" t="s">
        <v>152</v>
      </c>
    </row>
    <row r="596" spans="1:65" s="14" customFormat="1" x14ac:dyDescent="0.2">
      <c r="B596" s="163"/>
      <c r="C596" s="246"/>
      <c r="D596" s="240" t="s">
        <v>164</v>
      </c>
      <c r="E596" s="247" t="s">
        <v>3</v>
      </c>
      <c r="F596" s="248" t="s">
        <v>166</v>
      </c>
      <c r="G596" s="246"/>
      <c r="H596" s="249">
        <v>26.4</v>
      </c>
      <c r="I596" s="165"/>
      <c r="L596" s="163"/>
      <c r="M596" s="166"/>
      <c r="N596" s="167"/>
      <c r="O596" s="167"/>
      <c r="P596" s="167"/>
      <c r="Q596" s="167"/>
      <c r="R596" s="167"/>
      <c r="S596" s="167"/>
      <c r="T596" s="168"/>
      <c r="AT596" s="164" t="s">
        <v>164</v>
      </c>
      <c r="AU596" s="164" t="s">
        <v>22</v>
      </c>
      <c r="AV596" s="14" t="s">
        <v>158</v>
      </c>
      <c r="AW596" s="14" t="s">
        <v>43</v>
      </c>
      <c r="AX596" s="14" t="s">
        <v>89</v>
      </c>
      <c r="AY596" s="164" t="s">
        <v>152</v>
      </c>
    </row>
    <row r="597" spans="1:65" s="2" customFormat="1" ht="24.2" customHeight="1" x14ac:dyDescent="0.2">
      <c r="A597" s="32"/>
      <c r="B597" s="142"/>
      <c r="C597" s="232" t="s">
        <v>1611</v>
      </c>
      <c r="D597" s="232" t="s">
        <v>154</v>
      </c>
      <c r="E597" s="233" t="s">
        <v>303</v>
      </c>
      <c r="F597" s="234" t="s">
        <v>1612</v>
      </c>
      <c r="G597" s="235" t="s">
        <v>267</v>
      </c>
      <c r="H597" s="236">
        <v>1.76</v>
      </c>
      <c r="I597" s="143"/>
      <c r="J597" s="144">
        <f>ROUND(I597*H597,2)</f>
        <v>0</v>
      </c>
      <c r="K597" s="145"/>
      <c r="L597" s="33"/>
      <c r="M597" s="146" t="s">
        <v>3</v>
      </c>
      <c r="N597" s="147" t="s">
        <v>53</v>
      </c>
      <c r="O597" s="53"/>
      <c r="P597" s="148">
        <f>O597*H597</f>
        <v>0</v>
      </c>
      <c r="Q597" s="148">
        <v>0</v>
      </c>
      <c r="R597" s="148">
        <f>Q597*H597</f>
        <v>0</v>
      </c>
      <c r="S597" s="148">
        <v>0</v>
      </c>
      <c r="T597" s="149">
        <f>S597*H597</f>
        <v>0</v>
      </c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R597" s="150" t="s">
        <v>158</v>
      </c>
      <c r="AT597" s="150" t="s">
        <v>154</v>
      </c>
      <c r="AU597" s="150" t="s">
        <v>22</v>
      </c>
      <c r="AY597" s="16" t="s">
        <v>152</v>
      </c>
      <c r="BE597" s="151">
        <f>IF(N597="základní",J597,0)</f>
        <v>0</v>
      </c>
      <c r="BF597" s="151">
        <f>IF(N597="snížená",J597,0)</f>
        <v>0</v>
      </c>
      <c r="BG597" s="151">
        <f>IF(N597="zákl. přenesená",J597,0)</f>
        <v>0</v>
      </c>
      <c r="BH597" s="151">
        <f>IF(N597="sníž. přenesená",J597,0)</f>
        <v>0</v>
      </c>
      <c r="BI597" s="151">
        <f>IF(N597="nulová",J597,0)</f>
        <v>0</v>
      </c>
      <c r="BJ597" s="16" t="s">
        <v>89</v>
      </c>
      <c r="BK597" s="151">
        <f>ROUND(I597*H597,2)</f>
        <v>0</v>
      </c>
      <c r="BL597" s="16" t="s">
        <v>158</v>
      </c>
      <c r="BM597" s="150" t="s">
        <v>1613</v>
      </c>
    </row>
    <row r="598" spans="1:65" s="2" customFormat="1" x14ac:dyDescent="0.2">
      <c r="A598" s="32"/>
      <c r="B598" s="33"/>
      <c r="C598" s="237"/>
      <c r="D598" s="238" t="s">
        <v>160</v>
      </c>
      <c r="E598" s="237"/>
      <c r="F598" s="239" t="s">
        <v>1614</v>
      </c>
      <c r="G598" s="237"/>
      <c r="H598" s="237"/>
      <c r="I598" s="154"/>
      <c r="J598" s="32"/>
      <c r="K598" s="32"/>
      <c r="L598" s="33"/>
      <c r="M598" s="155"/>
      <c r="N598" s="156"/>
      <c r="O598" s="53"/>
      <c r="P598" s="53"/>
      <c r="Q598" s="53"/>
      <c r="R598" s="53"/>
      <c r="S598" s="53"/>
      <c r="T598" s="54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T598" s="16" t="s">
        <v>160</v>
      </c>
      <c r="AU598" s="16" t="s">
        <v>22</v>
      </c>
    </row>
    <row r="599" spans="1:65" s="13" customFormat="1" ht="22.5" x14ac:dyDescent="0.2">
      <c r="B599" s="157"/>
      <c r="C599" s="242"/>
      <c r="D599" s="240" t="s">
        <v>164</v>
      </c>
      <c r="E599" s="243" t="s">
        <v>3</v>
      </c>
      <c r="F599" s="244" t="s">
        <v>1605</v>
      </c>
      <c r="G599" s="242"/>
      <c r="H599" s="245">
        <v>1.76</v>
      </c>
      <c r="I599" s="159"/>
      <c r="L599" s="157"/>
      <c r="M599" s="160"/>
      <c r="N599" s="161"/>
      <c r="O599" s="161"/>
      <c r="P599" s="161"/>
      <c r="Q599" s="161"/>
      <c r="R599" s="161"/>
      <c r="S599" s="161"/>
      <c r="T599" s="162"/>
      <c r="AT599" s="158" t="s">
        <v>164</v>
      </c>
      <c r="AU599" s="158" t="s">
        <v>22</v>
      </c>
      <c r="AV599" s="13" t="s">
        <v>22</v>
      </c>
      <c r="AW599" s="13" t="s">
        <v>43</v>
      </c>
      <c r="AX599" s="13" t="s">
        <v>82</v>
      </c>
      <c r="AY599" s="158" t="s">
        <v>152</v>
      </c>
    </row>
    <row r="600" spans="1:65" s="14" customFormat="1" x14ac:dyDescent="0.2">
      <c r="B600" s="163"/>
      <c r="C600" s="246"/>
      <c r="D600" s="240" t="s">
        <v>164</v>
      </c>
      <c r="E600" s="247" t="s">
        <v>3</v>
      </c>
      <c r="F600" s="248" t="s">
        <v>166</v>
      </c>
      <c r="G600" s="246"/>
      <c r="H600" s="249">
        <v>1.76</v>
      </c>
      <c r="I600" s="165"/>
      <c r="L600" s="163"/>
      <c r="M600" s="166"/>
      <c r="N600" s="167"/>
      <c r="O600" s="167"/>
      <c r="P600" s="167"/>
      <c r="Q600" s="167"/>
      <c r="R600" s="167"/>
      <c r="S600" s="167"/>
      <c r="T600" s="168"/>
      <c r="AT600" s="164" t="s">
        <v>164</v>
      </c>
      <c r="AU600" s="164" t="s">
        <v>22</v>
      </c>
      <c r="AV600" s="14" t="s">
        <v>158</v>
      </c>
      <c r="AW600" s="14" t="s">
        <v>43</v>
      </c>
      <c r="AX600" s="14" t="s">
        <v>89</v>
      </c>
      <c r="AY600" s="164" t="s">
        <v>152</v>
      </c>
    </row>
    <row r="601" spans="1:65" s="2" customFormat="1" ht="44.25" customHeight="1" x14ac:dyDescent="0.2">
      <c r="A601" s="32"/>
      <c r="B601" s="142"/>
      <c r="C601" s="232" t="s">
        <v>1615</v>
      </c>
      <c r="D601" s="232" t="s">
        <v>154</v>
      </c>
      <c r="E601" s="233" t="s">
        <v>1616</v>
      </c>
      <c r="F601" s="234" t="s">
        <v>1617</v>
      </c>
      <c r="G601" s="235" t="s">
        <v>267</v>
      </c>
      <c r="H601" s="236">
        <v>1.76</v>
      </c>
      <c r="I601" s="143"/>
      <c r="J601" s="144">
        <f>ROUND(I601*H601,2)</f>
        <v>0</v>
      </c>
      <c r="K601" s="145"/>
      <c r="L601" s="33"/>
      <c r="M601" s="146" t="s">
        <v>3</v>
      </c>
      <c r="N601" s="147" t="s">
        <v>53</v>
      </c>
      <c r="O601" s="53"/>
      <c r="P601" s="148">
        <f>O601*H601</f>
        <v>0</v>
      </c>
      <c r="Q601" s="148">
        <v>0</v>
      </c>
      <c r="R601" s="148">
        <f>Q601*H601</f>
        <v>0</v>
      </c>
      <c r="S601" s="148">
        <v>0</v>
      </c>
      <c r="T601" s="149">
        <f>S601*H601</f>
        <v>0</v>
      </c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R601" s="150" t="s">
        <v>158</v>
      </c>
      <c r="AT601" s="150" t="s">
        <v>154</v>
      </c>
      <c r="AU601" s="150" t="s">
        <v>22</v>
      </c>
      <c r="AY601" s="16" t="s">
        <v>152</v>
      </c>
      <c r="BE601" s="151">
        <f>IF(N601="základní",J601,0)</f>
        <v>0</v>
      </c>
      <c r="BF601" s="151">
        <f>IF(N601="snížená",J601,0)</f>
        <v>0</v>
      </c>
      <c r="BG601" s="151">
        <f>IF(N601="zákl. přenesená",J601,0)</f>
        <v>0</v>
      </c>
      <c r="BH601" s="151">
        <f>IF(N601="sníž. přenesená",J601,0)</f>
        <v>0</v>
      </c>
      <c r="BI601" s="151">
        <f>IF(N601="nulová",J601,0)</f>
        <v>0</v>
      </c>
      <c r="BJ601" s="16" t="s">
        <v>89</v>
      </c>
      <c r="BK601" s="151">
        <f>ROUND(I601*H601,2)</f>
        <v>0</v>
      </c>
      <c r="BL601" s="16" t="s">
        <v>158</v>
      </c>
      <c r="BM601" s="150" t="s">
        <v>1618</v>
      </c>
    </row>
    <row r="602" spans="1:65" s="2" customFormat="1" x14ac:dyDescent="0.2">
      <c r="A602" s="32"/>
      <c r="B602" s="33"/>
      <c r="C602" s="237"/>
      <c r="D602" s="238" t="s">
        <v>160</v>
      </c>
      <c r="E602" s="237"/>
      <c r="F602" s="239" t="s">
        <v>1619</v>
      </c>
      <c r="G602" s="237"/>
      <c r="H602" s="237"/>
      <c r="I602" s="154"/>
      <c r="J602" s="32"/>
      <c r="K602" s="32"/>
      <c r="L602" s="33"/>
      <c r="M602" s="155"/>
      <c r="N602" s="156"/>
      <c r="O602" s="53"/>
      <c r="P602" s="53"/>
      <c r="Q602" s="53"/>
      <c r="R602" s="53"/>
      <c r="S602" s="53"/>
      <c r="T602" s="54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T602" s="16" t="s">
        <v>160</v>
      </c>
      <c r="AU602" s="16" t="s">
        <v>22</v>
      </c>
    </row>
    <row r="603" spans="1:65" s="13" customFormat="1" ht="22.5" x14ac:dyDescent="0.2">
      <c r="B603" s="157"/>
      <c r="C603" s="242"/>
      <c r="D603" s="240" t="s">
        <v>164</v>
      </c>
      <c r="E603" s="243" t="s">
        <v>3</v>
      </c>
      <c r="F603" s="244" t="s">
        <v>1605</v>
      </c>
      <c r="G603" s="242"/>
      <c r="H603" s="245">
        <v>1.76</v>
      </c>
      <c r="I603" s="159"/>
      <c r="L603" s="157"/>
      <c r="M603" s="160"/>
      <c r="N603" s="161"/>
      <c r="O603" s="161"/>
      <c r="P603" s="161"/>
      <c r="Q603" s="161"/>
      <c r="R603" s="161"/>
      <c r="S603" s="161"/>
      <c r="T603" s="162"/>
      <c r="AT603" s="158" t="s">
        <v>164</v>
      </c>
      <c r="AU603" s="158" t="s">
        <v>22</v>
      </c>
      <c r="AV603" s="13" t="s">
        <v>22</v>
      </c>
      <c r="AW603" s="13" t="s">
        <v>43</v>
      </c>
      <c r="AX603" s="13" t="s">
        <v>82</v>
      </c>
      <c r="AY603" s="158" t="s">
        <v>152</v>
      </c>
    </row>
    <row r="604" spans="1:65" s="14" customFormat="1" x14ac:dyDescent="0.2">
      <c r="B604" s="163"/>
      <c r="C604" s="246"/>
      <c r="D604" s="240" t="s">
        <v>164</v>
      </c>
      <c r="E604" s="247" t="s">
        <v>3</v>
      </c>
      <c r="F604" s="248" t="s">
        <v>166</v>
      </c>
      <c r="G604" s="246"/>
      <c r="H604" s="249">
        <v>1.76</v>
      </c>
      <c r="I604" s="165"/>
      <c r="L604" s="163"/>
      <c r="M604" s="166"/>
      <c r="N604" s="167"/>
      <c r="O604" s="167"/>
      <c r="P604" s="167"/>
      <c r="Q604" s="167"/>
      <c r="R604" s="167"/>
      <c r="S604" s="167"/>
      <c r="T604" s="168"/>
      <c r="AT604" s="164" t="s">
        <v>164</v>
      </c>
      <c r="AU604" s="164" t="s">
        <v>22</v>
      </c>
      <c r="AV604" s="14" t="s">
        <v>158</v>
      </c>
      <c r="AW604" s="14" t="s">
        <v>43</v>
      </c>
      <c r="AX604" s="14" t="s">
        <v>89</v>
      </c>
      <c r="AY604" s="164" t="s">
        <v>152</v>
      </c>
    </row>
    <row r="605" spans="1:65" s="12" customFormat="1" ht="22.9" customHeight="1" x14ac:dyDescent="0.2">
      <c r="B605" s="129"/>
      <c r="C605" s="250"/>
      <c r="D605" s="251" t="s">
        <v>81</v>
      </c>
      <c r="E605" s="252" t="s">
        <v>516</v>
      </c>
      <c r="F605" s="252" t="s">
        <v>517</v>
      </c>
      <c r="G605" s="250"/>
      <c r="H605" s="250"/>
      <c r="I605" s="132"/>
      <c r="J605" s="141">
        <f>BK605</f>
        <v>0</v>
      </c>
      <c r="L605" s="129"/>
      <c r="M605" s="134"/>
      <c r="N605" s="135"/>
      <c r="O605" s="135"/>
      <c r="P605" s="136">
        <f>SUM(P606:P609)</f>
        <v>0</v>
      </c>
      <c r="Q605" s="135"/>
      <c r="R605" s="136">
        <f>SUM(R606:R609)</f>
        <v>0</v>
      </c>
      <c r="S605" s="135"/>
      <c r="T605" s="137">
        <f>SUM(T606:T609)</f>
        <v>0</v>
      </c>
      <c r="AR605" s="130" t="s">
        <v>89</v>
      </c>
      <c r="AT605" s="138" t="s">
        <v>81</v>
      </c>
      <c r="AU605" s="138" t="s">
        <v>89</v>
      </c>
      <c r="AY605" s="130" t="s">
        <v>152</v>
      </c>
      <c r="BK605" s="139">
        <f>SUM(BK606:BK609)</f>
        <v>0</v>
      </c>
    </row>
    <row r="606" spans="1:65" s="2" customFormat="1" ht="49.15" customHeight="1" x14ac:dyDescent="0.2">
      <c r="A606" s="32"/>
      <c r="B606" s="142"/>
      <c r="C606" s="232" t="s">
        <v>1620</v>
      </c>
      <c r="D606" s="232" t="s">
        <v>154</v>
      </c>
      <c r="E606" s="233" t="s">
        <v>1621</v>
      </c>
      <c r="F606" s="234" t="s">
        <v>1622</v>
      </c>
      <c r="G606" s="235" t="s">
        <v>267</v>
      </c>
      <c r="H606" s="236">
        <v>17.524999999999999</v>
      </c>
      <c r="I606" s="143"/>
      <c r="J606" s="144">
        <f>ROUND(I606*H606,2)</f>
        <v>0</v>
      </c>
      <c r="K606" s="145"/>
      <c r="L606" s="33"/>
      <c r="M606" s="146" t="s">
        <v>3</v>
      </c>
      <c r="N606" s="147" t="s">
        <v>53</v>
      </c>
      <c r="O606" s="53"/>
      <c r="P606" s="148">
        <f>O606*H606</f>
        <v>0</v>
      </c>
      <c r="Q606" s="148">
        <v>0</v>
      </c>
      <c r="R606" s="148">
        <f>Q606*H606</f>
        <v>0</v>
      </c>
      <c r="S606" s="148">
        <v>0</v>
      </c>
      <c r="T606" s="149">
        <f>S606*H606</f>
        <v>0</v>
      </c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R606" s="150" t="s">
        <v>158</v>
      </c>
      <c r="AT606" s="150" t="s">
        <v>154</v>
      </c>
      <c r="AU606" s="150" t="s">
        <v>22</v>
      </c>
      <c r="AY606" s="16" t="s">
        <v>152</v>
      </c>
      <c r="BE606" s="151">
        <f>IF(N606="základní",J606,0)</f>
        <v>0</v>
      </c>
      <c r="BF606" s="151">
        <f>IF(N606="snížená",J606,0)</f>
        <v>0</v>
      </c>
      <c r="BG606" s="151">
        <f>IF(N606="zákl. přenesená",J606,0)</f>
        <v>0</v>
      </c>
      <c r="BH606" s="151">
        <f>IF(N606="sníž. přenesená",J606,0)</f>
        <v>0</v>
      </c>
      <c r="BI606" s="151">
        <f>IF(N606="nulová",J606,0)</f>
        <v>0</v>
      </c>
      <c r="BJ606" s="16" t="s">
        <v>89</v>
      </c>
      <c r="BK606" s="151">
        <f>ROUND(I606*H606,2)</f>
        <v>0</v>
      </c>
      <c r="BL606" s="16" t="s">
        <v>158</v>
      </c>
      <c r="BM606" s="150" t="s">
        <v>1623</v>
      </c>
    </row>
    <row r="607" spans="1:65" s="2" customFormat="1" x14ac:dyDescent="0.2">
      <c r="A607" s="32"/>
      <c r="B607" s="33"/>
      <c r="C607" s="237"/>
      <c r="D607" s="238" t="s">
        <v>160</v>
      </c>
      <c r="E607" s="237"/>
      <c r="F607" s="239" t="s">
        <v>1624</v>
      </c>
      <c r="G607" s="237"/>
      <c r="H607" s="237"/>
      <c r="I607" s="154"/>
      <c r="J607" s="32"/>
      <c r="K607" s="32"/>
      <c r="L607" s="33"/>
      <c r="M607" s="155"/>
      <c r="N607" s="156"/>
      <c r="O607" s="53"/>
      <c r="P607" s="53"/>
      <c r="Q607" s="53"/>
      <c r="R607" s="53"/>
      <c r="S607" s="53"/>
      <c r="T607" s="54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T607" s="16" t="s">
        <v>160</v>
      </c>
      <c r="AU607" s="16" t="s">
        <v>22</v>
      </c>
    </row>
    <row r="608" spans="1:65" s="13" customFormat="1" ht="22.5" x14ac:dyDescent="0.2">
      <c r="B608" s="157"/>
      <c r="C608" s="242"/>
      <c r="D608" s="240" t="s">
        <v>164</v>
      </c>
      <c r="E608" s="243" t="s">
        <v>3</v>
      </c>
      <c r="F608" s="244" t="s">
        <v>1625</v>
      </c>
      <c r="G608" s="242"/>
      <c r="H608" s="245">
        <v>17.524999999999999</v>
      </c>
      <c r="I608" s="159"/>
      <c r="L608" s="157"/>
      <c r="M608" s="160"/>
      <c r="N608" s="161"/>
      <c r="O608" s="161"/>
      <c r="P608" s="161"/>
      <c r="Q608" s="161"/>
      <c r="R608" s="161"/>
      <c r="S608" s="161"/>
      <c r="T608" s="162"/>
      <c r="AT608" s="158" t="s">
        <v>164</v>
      </c>
      <c r="AU608" s="158" t="s">
        <v>22</v>
      </c>
      <c r="AV608" s="13" t="s">
        <v>22</v>
      </c>
      <c r="AW608" s="13" t="s">
        <v>43</v>
      </c>
      <c r="AX608" s="13" t="s">
        <v>82</v>
      </c>
      <c r="AY608" s="158" t="s">
        <v>152</v>
      </c>
    </row>
    <row r="609" spans="1:51" s="14" customFormat="1" x14ac:dyDescent="0.2">
      <c r="B609" s="163"/>
      <c r="C609" s="246"/>
      <c r="D609" s="240" t="s">
        <v>164</v>
      </c>
      <c r="E609" s="247" t="s">
        <v>3</v>
      </c>
      <c r="F609" s="248" t="s">
        <v>166</v>
      </c>
      <c r="G609" s="246"/>
      <c r="H609" s="249">
        <v>17.524999999999999</v>
      </c>
      <c r="I609" s="165"/>
      <c r="L609" s="163"/>
      <c r="M609" s="169"/>
      <c r="N609" s="170"/>
      <c r="O609" s="170"/>
      <c r="P609" s="170"/>
      <c r="Q609" s="170"/>
      <c r="R609" s="170"/>
      <c r="S609" s="170"/>
      <c r="T609" s="171"/>
      <c r="AT609" s="164" t="s">
        <v>164</v>
      </c>
      <c r="AU609" s="164" t="s">
        <v>22</v>
      </c>
      <c r="AV609" s="14" t="s">
        <v>158</v>
      </c>
      <c r="AW609" s="14" t="s">
        <v>43</v>
      </c>
      <c r="AX609" s="14" t="s">
        <v>89</v>
      </c>
      <c r="AY609" s="164" t="s">
        <v>152</v>
      </c>
    </row>
    <row r="610" spans="1:51" s="2" customFormat="1" ht="6.95" customHeight="1" x14ac:dyDescent="0.2">
      <c r="A610" s="32"/>
      <c r="B610" s="42"/>
      <c r="C610" s="253"/>
      <c r="D610" s="253"/>
      <c r="E610" s="253"/>
      <c r="F610" s="253"/>
      <c r="G610" s="253"/>
      <c r="H610" s="253"/>
      <c r="I610" s="43"/>
      <c r="J610" s="43"/>
      <c r="K610" s="43"/>
      <c r="L610" s="33"/>
      <c r="M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</row>
  </sheetData>
  <sheetProtection sheet="1" objects="1" scenarios="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xr:uid="{00000000-0004-0000-0A00-000000000000}"/>
    <hyperlink ref="F94" r:id="rId2" xr:uid="{00000000-0004-0000-0A00-000001000000}"/>
    <hyperlink ref="F98" r:id="rId3" xr:uid="{00000000-0004-0000-0A00-000002000000}"/>
    <hyperlink ref="F102" r:id="rId4" xr:uid="{00000000-0004-0000-0A00-000003000000}"/>
    <hyperlink ref="F115" r:id="rId5" xr:uid="{00000000-0004-0000-0A00-000004000000}"/>
    <hyperlink ref="F119" r:id="rId6" xr:uid="{00000000-0004-0000-0A00-000005000000}"/>
    <hyperlink ref="F123" r:id="rId7" xr:uid="{00000000-0004-0000-0A00-000006000000}"/>
    <hyperlink ref="F136" r:id="rId8" xr:uid="{00000000-0004-0000-0A00-000007000000}"/>
    <hyperlink ref="F140" r:id="rId9" xr:uid="{00000000-0004-0000-0A00-000008000000}"/>
    <hyperlink ref="F153" r:id="rId10" xr:uid="{00000000-0004-0000-0A00-000009000000}"/>
    <hyperlink ref="F157" r:id="rId11" xr:uid="{00000000-0004-0000-0A00-00000A000000}"/>
    <hyperlink ref="F170" r:id="rId12" xr:uid="{00000000-0004-0000-0A00-00000B000000}"/>
    <hyperlink ref="F183" r:id="rId13" xr:uid="{00000000-0004-0000-0A00-00000C000000}"/>
    <hyperlink ref="F196" r:id="rId14" xr:uid="{00000000-0004-0000-0A00-00000D000000}"/>
    <hyperlink ref="F209" r:id="rId15" xr:uid="{00000000-0004-0000-0A00-00000E000000}"/>
    <hyperlink ref="F222" r:id="rId16" xr:uid="{00000000-0004-0000-0A00-00000F000000}"/>
    <hyperlink ref="F235" r:id="rId17" xr:uid="{00000000-0004-0000-0A00-000010000000}"/>
    <hyperlink ref="F248" r:id="rId18" xr:uid="{00000000-0004-0000-0A00-000011000000}"/>
    <hyperlink ref="F274" r:id="rId19" xr:uid="{00000000-0004-0000-0A00-000012000000}"/>
    <hyperlink ref="F281" r:id="rId20" xr:uid="{00000000-0004-0000-0A00-000013000000}"/>
    <hyperlink ref="F286" r:id="rId21" xr:uid="{00000000-0004-0000-0A00-000014000000}"/>
    <hyperlink ref="F294" r:id="rId22" xr:uid="{00000000-0004-0000-0A00-000015000000}"/>
    <hyperlink ref="F307" r:id="rId23" xr:uid="{00000000-0004-0000-0A00-000016000000}"/>
    <hyperlink ref="F311" r:id="rId24" xr:uid="{00000000-0004-0000-0A00-000017000000}"/>
    <hyperlink ref="F315" r:id="rId25" xr:uid="{00000000-0004-0000-0A00-000018000000}"/>
    <hyperlink ref="F319" r:id="rId26" xr:uid="{00000000-0004-0000-0A00-000019000000}"/>
    <hyperlink ref="F327" r:id="rId27" xr:uid="{00000000-0004-0000-0A00-00001A000000}"/>
    <hyperlink ref="F344" r:id="rId28" xr:uid="{00000000-0004-0000-0A00-00001B000000}"/>
    <hyperlink ref="F349" r:id="rId29" xr:uid="{00000000-0004-0000-0A00-00001C000000}"/>
    <hyperlink ref="F360" r:id="rId30" xr:uid="{00000000-0004-0000-0A00-00001D000000}"/>
    <hyperlink ref="F369" r:id="rId31" xr:uid="{00000000-0004-0000-0A00-00001E000000}"/>
    <hyperlink ref="F376" r:id="rId32" xr:uid="{00000000-0004-0000-0A00-00001F000000}"/>
    <hyperlink ref="F404" r:id="rId33" xr:uid="{00000000-0004-0000-0A00-000020000000}"/>
    <hyperlink ref="F411" r:id="rId34" xr:uid="{00000000-0004-0000-0A00-000021000000}"/>
    <hyperlink ref="F418" r:id="rId35" xr:uid="{00000000-0004-0000-0A00-000022000000}"/>
    <hyperlink ref="F425" r:id="rId36" xr:uid="{00000000-0004-0000-0A00-000023000000}"/>
    <hyperlink ref="F430" r:id="rId37" xr:uid="{00000000-0004-0000-0A00-000024000000}"/>
    <hyperlink ref="F434" r:id="rId38" xr:uid="{00000000-0004-0000-0A00-000025000000}"/>
    <hyperlink ref="F447" r:id="rId39" xr:uid="{00000000-0004-0000-0A00-000026000000}"/>
    <hyperlink ref="F456" r:id="rId40" xr:uid="{00000000-0004-0000-0A00-000027000000}"/>
    <hyperlink ref="F497" r:id="rId41" xr:uid="{00000000-0004-0000-0A00-000028000000}"/>
    <hyperlink ref="F504" r:id="rId42" xr:uid="{00000000-0004-0000-0A00-000029000000}"/>
    <hyperlink ref="F513" r:id="rId43" xr:uid="{00000000-0004-0000-0A00-00002A000000}"/>
    <hyperlink ref="F520" r:id="rId44" xr:uid="{00000000-0004-0000-0A00-00002B000000}"/>
    <hyperlink ref="F549" r:id="rId45" xr:uid="{00000000-0004-0000-0A00-00002C000000}"/>
    <hyperlink ref="F558" r:id="rId46" xr:uid="{00000000-0004-0000-0A00-00002D000000}"/>
    <hyperlink ref="F563" r:id="rId47" xr:uid="{00000000-0004-0000-0A00-00002E000000}"/>
    <hyperlink ref="F574" r:id="rId48" xr:uid="{00000000-0004-0000-0A00-00002F000000}"/>
    <hyperlink ref="F581" r:id="rId49" xr:uid="{00000000-0004-0000-0A00-000030000000}"/>
    <hyperlink ref="F590" r:id="rId50" xr:uid="{00000000-0004-0000-0A00-000031000000}"/>
    <hyperlink ref="F594" r:id="rId51" xr:uid="{00000000-0004-0000-0A00-000032000000}"/>
    <hyperlink ref="F598" r:id="rId52" xr:uid="{00000000-0004-0000-0A00-000033000000}"/>
    <hyperlink ref="F602" r:id="rId53" xr:uid="{00000000-0004-0000-0A00-000034000000}"/>
    <hyperlink ref="F607" r:id="rId54" xr:uid="{00000000-0004-0000-0A00-000035000000}"/>
  </hyperlinks>
  <pageMargins left="0.39374999999999999" right="0.39374999999999999" top="0.39374999999999999" bottom="0.39374999999999999" header="0" footer="0"/>
  <pageSetup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208"/>
  <sheetViews>
    <sheetView showGridLines="0" workbookViewId="0">
      <selection sqref="A1:J208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260"/>
      <c r="B1" s="260"/>
      <c r="C1" s="260"/>
      <c r="D1" s="260"/>
      <c r="E1" s="260"/>
      <c r="F1" s="260"/>
      <c r="G1" s="260"/>
      <c r="H1" s="260"/>
      <c r="I1" s="260"/>
      <c r="J1" s="260"/>
    </row>
    <row r="2" spans="1:46" s="1" customFormat="1" ht="36.950000000000003" customHeight="1" x14ac:dyDescent="0.2">
      <c r="A2" s="260"/>
      <c r="B2" s="260"/>
      <c r="C2" s="260"/>
      <c r="D2" s="260"/>
      <c r="E2" s="260"/>
      <c r="F2" s="260"/>
      <c r="G2" s="260"/>
      <c r="H2" s="260"/>
      <c r="I2" s="260"/>
      <c r="J2" s="260"/>
      <c r="L2" s="195" t="s">
        <v>6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124</v>
      </c>
    </row>
    <row r="3" spans="1:46" s="1" customFormat="1" ht="6.95" customHeight="1" x14ac:dyDescent="0.2">
      <c r="A3" s="260"/>
      <c r="B3" s="261"/>
      <c r="C3" s="262"/>
      <c r="D3" s="262"/>
      <c r="E3" s="262"/>
      <c r="F3" s="262"/>
      <c r="G3" s="262"/>
      <c r="H3" s="262"/>
      <c r="I3" s="262"/>
      <c r="J3" s="262"/>
      <c r="K3" s="18"/>
      <c r="L3" s="19"/>
      <c r="AT3" s="16" t="s">
        <v>22</v>
      </c>
    </row>
    <row r="4" spans="1:46" s="1" customFormat="1" ht="24.95" customHeight="1" x14ac:dyDescent="0.2">
      <c r="A4" s="260"/>
      <c r="B4" s="263"/>
      <c r="C4" s="260"/>
      <c r="D4" s="264" t="s">
        <v>125</v>
      </c>
      <c r="E4" s="260"/>
      <c r="F4" s="260"/>
      <c r="G4" s="260"/>
      <c r="H4" s="260"/>
      <c r="I4" s="260"/>
      <c r="J4" s="260"/>
      <c r="L4" s="19"/>
      <c r="M4" s="92" t="s">
        <v>11</v>
      </c>
      <c r="AT4" s="16" t="s">
        <v>4</v>
      </c>
    </row>
    <row r="5" spans="1:46" s="1" customFormat="1" ht="6.95" customHeight="1" x14ac:dyDescent="0.2">
      <c r="A5" s="260"/>
      <c r="B5" s="263"/>
      <c r="C5" s="260"/>
      <c r="D5" s="260"/>
      <c r="E5" s="260"/>
      <c r="F5" s="260"/>
      <c r="G5" s="260"/>
      <c r="H5" s="260"/>
      <c r="I5" s="260"/>
      <c r="J5" s="260"/>
      <c r="L5" s="19"/>
    </row>
    <row r="6" spans="1:46" s="1" customFormat="1" ht="12" customHeight="1" x14ac:dyDescent="0.2">
      <c r="A6" s="260"/>
      <c r="B6" s="263"/>
      <c r="C6" s="260"/>
      <c r="D6" s="265" t="s">
        <v>17</v>
      </c>
      <c r="E6" s="260"/>
      <c r="F6" s="260"/>
      <c r="G6" s="260"/>
      <c r="H6" s="260"/>
      <c r="I6" s="260"/>
      <c r="J6" s="260"/>
      <c r="L6" s="19"/>
    </row>
    <row r="7" spans="1:46" s="1" customFormat="1" ht="26.25" customHeight="1" x14ac:dyDescent="0.2">
      <c r="A7" s="260"/>
      <c r="B7" s="263"/>
      <c r="C7" s="260"/>
      <c r="D7" s="260"/>
      <c r="E7" s="266" t="str">
        <f>'Rekapitulace stavby'!K6</f>
        <v>Nový Bydžov - rekonstrukce ul. Metličanská II. a III. etapa A (vlevo ve směru staničení)</v>
      </c>
      <c r="F7" s="267"/>
      <c r="G7" s="267"/>
      <c r="H7" s="267"/>
      <c r="I7" s="260"/>
      <c r="J7" s="260"/>
      <c r="L7" s="19"/>
    </row>
    <row r="8" spans="1:46" s="2" customFormat="1" ht="12" customHeight="1" x14ac:dyDescent="0.2">
      <c r="A8" s="237"/>
      <c r="B8" s="268"/>
      <c r="C8" s="237"/>
      <c r="D8" s="265" t="s">
        <v>126</v>
      </c>
      <c r="E8" s="237"/>
      <c r="F8" s="237"/>
      <c r="G8" s="237"/>
      <c r="H8" s="237"/>
      <c r="I8" s="237"/>
      <c r="J8" s="237"/>
      <c r="K8" s="32"/>
      <c r="L8" s="9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 x14ac:dyDescent="0.2">
      <c r="A9" s="237"/>
      <c r="B9" s="268"/>
      <c r="C9" s="237"/>
      <c r="D9" s="237"/>
      <c r="E9" s="269" t="s">
        <v>1626</v>
      </c>
      <c r="F9" s="270"/>
      <c r="G9" s="270"/>
      <c r="H9" s="270"/>
      <c r="I9" s="237"/>
      <c r="J9" s="237"/>
      <c r="K9" s="32"/>
      <c r="L9" s="9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x14ac:dyDescent="0.2">
      <c r="A10" s="237"/>
      <c r="B10" s="268"/>
      <c r="C10" s="237"/>
      <c r="D10" s="237"/>
      <c r="E10" s="237"/>
      <c r="F10" s="237"/>
      <c r="G10" s="237"/>
      <c r="H10" s="237"/>
      <c r="I10" s="237"/>
      <c r="J10" s="237"/>
      <c r="K10" s="32"/>
      <c r="L10" s="9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 x14ac:dyDescent="0.2">
      <c r="A11" s="237"/>
      <c r="B11" s="268"/>
      <c r="C11" s="237"/>
      <c r="D11" s="265" t="s">
        <v>19</v>
      </c>
      <c r="E11" s="237"/>
      <c r="F11" s="271" t="s">
        <v>20</v>
      </c>
      <c r="G11" s="237"/>
      <c r="H11" s="237"/>
      <c r="I11" s="265" t="s">
        <v>21</v>
      </c>
      <c r="J11" s="271" t="s">
        <v>89</v>
      </c>
      <c r="K11" s="32"/>
      <c r="L11" s="9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 x14ac:dyDescent="0.2">
      <c r="A12" s="237"/>
      <c r="B12" s="268"/>
      <c r="C12" s="237"/>
      <c r="D12" s="265" t="s">
        <v>23</v>
      </c>
      <c r="E12" s="237"/>
      <c r="F12" s="271" t="s">
        <v>24</v>
      </c>
      <c r="G12" s="237"/>
      <c r="H12" s="237"/>
      <c r="I12" s="265" t="s">
        <v>25</v>
      </c>
      <c r="J12" s="272" t="str">
        <f>'Rekapitulace stavby'!AN8</f>
        <v>4. 10. 2021</v>
      </c>
      <c r="K12" s="32"/>
      <c r="L12" s="9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21.75" customHeight="1" x14ac:dyDescent="0.2">
      <c r="A13" s="237"/>
      <c r="B13" s="268"/>
      <c r="C13" s="237"/>
      <c r="D13" s="273" t="s">
        <v>27</v>
      </c>
      <c r="E13" s="237"/>
      <c r="F13" s="274" t="s">
        <v>28</v>
      </c>
      <c r="G13" s="237"/>
      <c r="H13" s="237"/>
      <c r="I13" s="273" t="s">
        <v>29</v>
      </c>
      <c r="J13" s="274" t="s">
        <v>30</v>
      </c>
      <c r="K13" s="32"/>
      <c r="L13" s="9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237"/>
      <c r="B14" s="268"/>
      <c r="C14" s="237"/>
      <c r="D14" s="265" t="s">
        <v>31</v>
      </c>
      <c r="E14" s="237"/>
      <c r="F14" s="237"/>
      <c r="G14" s="237"/>
      <c r="H14" s="237"/>
      <c r="I14" s="265" t="s">
        <v>32</v>
      </c>
      <c r="J14" s="271" t="s">
        <v>33</v>
      </c>
      <c r="K14" s="32"/>
      <c r="L14" s="9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 x14ac:dyDescent="0.2">
      <c r="A15" s="237"/>
      <c r="B15" s="268"/>
      <c r="C15" s="237"/>
      <c r="D15" s="237"/>
      <c r="E15" s="271" t="s">
        <v>34</v>
      </c>
      <c r="F15" s="237"/>
      <c r="G15" s="237"/>
      <c r="H15" s="237"/>
      <c r="I15" s="265" t="s">
        <v>35</v>
      </c>
      <c r="J15" s="271" t="s">
        <v>36</v>
      </c>
      <c r="K15" s="32"/>
      <c r="L15" s="9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 x14ac:dyDescent="0.2">
      <c r="A16" s="237"/>
      <c r="B16" s="268"/>
      <c r="C16" s="237"/>
      <c r="D16" s="237"/>
      <c r="E16" s="237"/>
      <c r="F16" s="237"/>
      <c r="G16" s="237"/>
      <c r="H16" s="237"/>
      <c r="I16" s="237"/>
      <c r="J16" s="237"/>
      <c r="K16" s="32"/>
      <c r="L16" s="9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237"/>
      <c r="B17" s="268"/>
      <c r="C17" s="237"/>
      <c r="D17" s="265" t="s">
        <v>37</v>
      </c>
      <c r="E17" s="237"/>
      <c r="F17" s="237"/>
      <c r="G17" s="237"/>
      <c r="H17" s="237"/>
      <c r="I17" s="265" t="s">
        <v>32</v>
      </c>
      <c r="J17" s="275" t="str">
        <f>'Rekapitulace stavby'!AN13</f>
        <v>Vyplň údaj</v>
      </c>
      <c r="K17" s="32"/>
      <c r="L17" s="9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237"/>
      <c r="B18" s="268"/>
      <c r="C18" s="237"/>
      <c r="D18" s="237"/>
      <c r="E18" s="276" t="str">
        <f>'Rekapitulace stavby'!E14</f>
        <v>Vyplň údaj</v>
      </c>
      <c r="F18" s="277"/>
      <c r="G18" s="277"/>
      <c r="H18" s="277"/>
      <c r="I18" s="265" t="s">
        <v>35</v>
      </c>
      <c r="J18" s="275" t="str">
        <f>'Rekapitulace stavby'!AN14</f>
        <v>Vyplň údaj</v>
      </c>
      <c r="K18" s="32"/>
      <c r="L18" s="9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x14ac:dyDescent="0.2">
      <c r="A19" s="237"/>
      <c r="B19" s="268"/>
      <c r="C19" s="237"/>
      <c r="D19" s="237"/>
      <c r="E19" s="237"/>
      <c r="F19" s="237"/>
      <c r="G19" s="237"/>
      <c r="H19" s="237"/>
      <c r="I19" s="237"/>
      <c r="J19" s="237"/>
      <c r="K19" s="32"/>
      <c r="L19" s="9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237"/>
      <c r="B20" s="268"/>
      <c r="C20" s="237"/>
      <c r="D20" s="265" t="s">
        <v>39</v>
      </c>
      <c r="E20" s="237"/>
      <c r="F20" s="237"/>
      <c r="G20" s="237"/>
      <c r="H20" s="237"/>
      <c r="I20" s="265" t="s">
        <v>32</v>
      </c>
      <c r="J20" s="271" t="s">
        <v>40</v>
      </c>
      <c r="K20" s="32"/>
      <c r="L20" s="9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237"/>
      <c r="B21" s="268"/>
      <c r="C21" s="237"/>
      <c r="D21" s="237"/>
      <c r="E21" s="271" t="s">
        <v>41</v>
      </c>
      <c r="F21" s="237"/>
      <c r="G21" s="237"/>
      <c r="H21" s="237"/>
      <c r="I21" s="265" t="s">
        <v>35</v>
      </c>
      <c r="J21" s="271" t="s">
        <v>42</v>
      </c>
      <c r="K21" s="32"/>
      <c r="L21" s="9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x14ac:dyDescent="0.2">
      <c r="A22" s="237"/>
      <c r="B22" s="268"/>
      <c r="C22" s="237"/>
      <c r="D22" s="237"/>
      <c r="E22" s="237"/>
      <c r="F22" s="237"/>
      <c r="G22" s="237"/>
      <c r="H22" s="237"/>
      <c r="I22" s="237"/>
      <c r="J22" s="237"/>
      <c r="K22" s="32"/>
      <c r="L22" s="9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237"/>
      <c r="B23" s="268"/>
      <c r="C23" s="237"/>
      <c r="D23" s="265" t="s">
        <v>44</v>
      </c>
      <c r="E23" s="237"/>
      <c r="F23" s="237"/>
      <c r="G23" s="237"/>
      <c r="H23" s="237"/>
      <c r="I23" s="265" t="s">
        <v>32</v>
      </c>
      <c r="J23" s="271" t="str">
        <f>IF('Rekapitulace stavby'!AN19="","",'Rekapitulace stavby'!AN19)</f>
        <v/>
      </c>
      <c r="K23" s="32"/>
      <c r="L23" s="9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237"/>
      <c r="B24" s="268"/>
      <c r="C24" s="237"/>
      <c r="D24" s="237"/>
      <c r="E24" s="271" t="str">
        <f>IF('Rekapitulace stavby'!E20="","",'Rekapitulace stavby'!E20)</f>
        <v xml:space="preserve"> </v>
      </c>
      <c r="F24" s="237"/>
      <c r="G24" s="237"/>
      <c r="H24" s="237"/>
      <c r="I24" s="265" t="s">
        <v>35</v>
      </c>
      <c r="J24" s="271" t="str">
        <f>IF('Rekapitulace stavby'!AN20="","",'Rekapitulace stavby'!AN20)</f>
        <v/>
      </c>
      <c r="K24" s="32"/>
      <c r="L24" s="9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x14ac:dyDescent="0.2">
      <c r="A25" s="237"/>
      <c r="B25" s="268"/>
      <c r="C25" s="237"/>
      <c r="D25" s="237"/>
      <c r="E25" s="237"/>
      <c r="F25" s="237"/>
      <c r="G25" s="237"/>
      <c r="H25" s="237"/>
      <c r="I25" s="237"/>
      <c r="J25" s="237"/>
      <c r="K25" s="32"/>
      <c r="L25" s="9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237"/>
      <c r="B26" s="268"/>
      <c r="C26" s="237"/>
      <c r="D26" s="265" t="s">
        <v>46</v>
      </c>
      <c r="E26" s="237"/>
      <c r="F26" s="237"/>
      <c r="G26" s="237"/>
      <c r="H26" s="237"/>
      <c r="I26" s="237"/>
      <c r="J26" s="237"/>
      <c r="K26" s="32"/>
      <c r="L26" s="9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278"/>
      <c r="B27" s="279"/>
      <c r="C27" s="278"/>
      <c r="D27" s="278"/>
      <c r="E27" s="280" t="s">
        <v>3</v>
      </c>
      <c r="F27" s="280"/>
      <c r="G27" s="280"/>
      <c r="H27" s="280"/>
      <c r="I27" s="278"/>
      <c r="J27" s="278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 x14ac:dyDescent="0.2">
      <c r="A28" s="237"/>
      <c r="B28" s="268"/>
      <c r="C28" s="237"/>
      <c r="D28" s="237"/>
      <c r="E28" s="237"/>
      <c r="F28" s="237"/>
      <c r="G28" s="237"/>
      <c r="H28" s="237"/>
      <c r="I28" s="237"/>
      <c r="J28" s="237"/>
      <c r="K28" s="32"/>
      <c r="L28" s="9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x14ac:dyDescent="0.2">
      <c r="A29" s="237"/>
      <c r="B29" s="268"/>
      <c r="C29" s="237"/>
      <c r="D29" s="281"/>
      <c r="E29" s="281"/>
      <c r="F29" s="281"/>
      <c r="G29" s="281"/>
      <c r="H29" s="281"/>
      <c r="I29" s="281"/>
      <c r="J29" s="281"/>
      <c r="K29" s="61"/>
      <c r="L29" s="9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x14ac:dyDescent="0.2">
      <c r="A30" s="237"/>
      <c r="B30" s="268"/>
      <c r="C30" s="237"/>
      <c r="D30" s="282" t="s">
        <v>48</v>
      </c>
      <c r="E30" s="237"/>
      <c r="F30" s="237"/>
      <c r="G30" s="237"/>
      <c r="H30" s="237"/>
      <c r="I30" s="237"/>
      <c r="J30" s="283">
        <f>ROUND(J91, 2)</f>
        <v>533407.78</v>
      </c>
      <c r="K30" s="32"/>
      <c r="L30" s="9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237"/>
      <c r="B31" s="268"/>
      <c r="C31" s="237"/>
      <c r="D31" s="281"/>
      <c r="E31" s="281"/>
      <c r="F31" s="281"/>
      <c r="G31" s="281"/>
      <c r="H31" s="281"/>
      <c r="I31" s="281"/>
      <c r="J31" s="281"/>
      <c r="K31" s="61"/>
      <c r="L31" s="9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x14ac:dyDescent="0.2">
      <c r="A32" s="237"/>
      <c r="B32" s="268"/>
      <c r="C32" s="237"/>
      <c r="D32" s="237"/>
      <c r="E32" s="237"/>
      <c r="F32" s="284" t="s">
        <v>50</v>
      </c>
      <c r="G32" s="237"/>
      <c r="H32" s="237"/>
      <c r="I32" s="284" t="s">
        <v>49</v>
      </c>
      <c r="J32" s="284" t="s">
        <v>51</v>
      </c>
      <c r="K32" s="32"/>
      <c r="L32" s="9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x14ac:dyDescent="0.2">
      <c r="A33" s="237"/>
      <c r="B33" s="268"/>
      <c r="C33" s="237"/>
      <c r="D33" s="285" t="s">
        <v>52</v>
      </c>
      <c r="E33" s="265" t="s">
        <v>53</v>
      </c>
      <c r="F33" s="286">
        <f>ROUND((SUM(BE91:BE207)),  2)</f>
        <v>533407.78</v>
      </c>
      <c r="G33" s="237"/>
      <c r="H33" s="237"/>
      <c r="I33" s="287">
        <v>0.21</v>
      </c>
      <c r="J33" s="286">
        <f>ROUND(((SUM(BE91:BE207))*I33),  2)</f>
        <v>112015.63</v>
      </c>
      <c r="K33" s="32"/>
      <c r="L33" s="9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237"/>
      <c r="B34" s="268"/>
      <c r="C34" s="237"/>
      <c r="D34" s="237"/>
      <c r="E34" s="265" t="s">
        <v>54</v>
      </c>
      <c r="F34" s="286">
        <f>ROUND((SUM(BF91:BF207)),  2)</f>
        <v>0</v>
      </c>
      <c r="G34" s="237"/>
      <c r="H34" s="237"/>
      <c r="I34" s="287">
        <v>0.15</v>
      </c>
      <c r="J34" s="286">
        <f>ROUND(((SUM(BF91:BF207))*I34),  2)</f>
        <v>0</v>
      </c>
      <c r="K34" s="32"/>
      <c r="L34" s="9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 x14ac:dyDescent="0.2">
      <c r="A35" s="237"/>
      <c r="B35" s="268"/>
      <c r="C35" s="237"/>
      <c r="D35" s="237"/>
      <c r="E35" s="265" t="s">
        <v>55</v>
      </c>
      <c r="F35" s="286">
        <f>ROUND((SUM(BG91:BG207)),  2)</f>
        <v>0</v>
      </c>
      <c r="G35" s="237"/>
      <c r="H35" s="237"/>
      <c r="I35" s="287">
        <v>0.21</v>
      </c>
      <c r="J35" s="286">
        <f>0</f>
        <v>0</v>
      </c>
      <c r="K35" s="32"/>
      <c r="L35" s="9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 x14ac:dyDescent="0.2">
      <c r="A36" s="237"/>
      <c r="B36" s="268"/>
      <c r="C36" s="237"/>
      <c r="D36" s="237"/>
      <c r="E36" s="265" t="s">
        <v>56</v>
      </c>
      <c r="F36" s="286">
        <f>ROUND((SUM(BH91:BH207)),  2)</f>
        <v>0</v>
      </c>
      <c r="G36" s="237"/>
      <c r="H36" s="237"/>
      <c r="I36" s="287">
        <v>0.15</v>
      </c>
      <c r="J36" s="286">
        <f>0</f>
        <v>0</v>
      </c>
      <c r="K36" s="32"/>
      <c r="L36" s="9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237"/>
      <c r="B37" s="268"/>
      <c r="C37" s="237"/>
      <c r="D37" s="237"/>
      <c r="E37" s="265" t="s">
        <v>57</v>
      </c>
      <c r="F37" s="286">
        <f>ROUND((SUM(BI91:BI207)),  2)</f>
        <v>0</v>
      </c>
      <c r="G37" s="237"/>
      <c r="H37" s="237"/>
      <c r="I37" s="287">
        <v>0</v>
      </c>
      <c r="J37" s="286">
        <f>0</f>
        <v>0</v>
      </c>
      <c r="K37" s="32"/>
      <c r="L37" s="9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x14ac:dyDescent="0.2">
      <c r="A38" s="237"/>
      <c r="B38" s="268"/>
      <c r="C38" s="237"/>
      <c r="D38" s="237"/>
      <c r="E38" s="237"/>
      <c r="F38" s="237"/>
      <c r="G38" s="237"/>
      <c r="H38" s="237"/>
      <c r="I38" s="237"/>
      <c r="J38" s="237"/>
      <c r="K38" s="32"/>
      <c r="L38" s="9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x14ac:dyDescent="0.2">
      <c r="A39" s="237"/>
      <c r="B39" s="268"/>
      <c r="C39" s="288"/>
      <c r="D39" s="289" t="s">
        <v>58</v>
      </c>
      <c r="E39" s="290"/>
      <c r="F39" s="290"/>
      <c r="G39" s="291" t="s">
        <v>59</v>
      </c>
      <c r="H39" s="292" t="s">
        <v>60</v>
      </c>
      <c r="I39" s="290"/>
      <c r="J39" s="293">
        <f>SUM(J30:J37)</f>
        <v>645423.41</v>
      </c>
      <c r="K39" s="106"/>
      <c r="L39" s="9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x14ac:dyDescent="0.2">
      <c r="A40" s="237"/>
      <c r="B40" s="294"/>
      <c r="C40" s="253"/>
      <c r="D40" s="253"/>
      <c r="E40" s="253"/>
      <c r="F40" s="253"/>
      <c r="G40" s="253"/>
      <c r="H40" s="253"/>
      <c r="I40" s="253"/>
      <c r="J40" s="253"/>
      <c r="K40" s="43"/>
      <c r="L40" s="9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x14ac:dyDescent="0.2">
      <c r="A41" s="260"/>
      <c r="B41" s="260"/>
      <c r="C41" s="260"/>
      <c r="D41" s="260"/>
      <c r="E41" s="260"/>
      <c r="F41" s="260"/>
      <c r="G41" s="260"/>
      <c r="H41" s="260"/>
      <c r="I41" s="260"/>
      <c r="J41" s="260"/>
    </row>
    <row r="42" spans="1:31" x14ac:dyDescent="0.2">
      <c r="A42" s="260"/>
      <c r="B42" s="260"/>
      <c r="C42" s="260"/>
      <c r="D42" s="260"/>
      <c r="E42" s="260"/>
      <c r="F42" s="260"/>
      <c r="G42" s="260"/>
      <c r="H42" s="260"/>
      <c r="I42" s="260"/>
      <c r="J42" s="260"/>
    </row>
    <row r="43" spans="1:31" x14ac:dyDescent="0.2">
      <c r="A43" s="260"/>
      <c r="B43" s="260"/>
      <c r="C43" s="260"/>
      <c r="D43" s="260"/>
      <c r="E43" s="260"/>
      <c r="F43" s="260"/>
      <c r="G43" s="260"/>
      <c r="H43" s="260"/>
      <c r="I43" s="260"/>
      <c r="J43" s="260"/>
    </row>
    <row r="44" spans="1:31" s="2" customFormat="1" ht="6.95" hidden="1" customHeight="1" x14ac:dyDescent="0.2">
      <c r="A44" s="237"/>
      <c r="B44" s="295"/>
      <c r="C44" s="296"/>
      <c r="D44" s="296"/>
      <c r="E44" s="296"/>
      <c r="F44" s="296"/>
      <c r="G44" s="296"/>
      <c r="H44" s="296"/>
      <c r="I44" s="296"/>
      <c r="J44" s="296"/>
      <c r="K44" s="45"/>
      <c r="L44" s="93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hidden="1" customHeight="1" x14ac:dyDescent="0.2">
      <c r="A45" s="237"/>
      <c r="B45" s="268"/>
      <c r="C45" s="264" t="s">
        <v>130</v>
      </c>
      <c r="D45" s="237"/>
      <c r="E45" s="237"/>
      <c r="F45" s="237"/>
      <c r="G45" s="237"/>
      <c r="H45" s="237"/>
      <c r="I45" s="237"/>
      <c r="J45" s="237"/>
      <c r="K45" s="32"/>
      <c r="L45" s="93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hidden="1" customHeight="1" x14ac:dyDescent="0.2">
      <c r="A46" s="237"/>
      <c r="B46" s="268"/>
      <c r="C46" s="237"/>
      <c r="D46" s="237"/>
      <c r="E46" s="237"/>
      <c r="F46" s="237"/>
      <c r="G46" s="237"/>
      <c r="H46" s="237"/>
      <c r="I46" s="237"/>
      <c r="J46" s="237"/>
      <c r="K46" s="32"/>
      <c r="L46" s="9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hidden="1" customHeight="1" x14ac:dyDescent="0.2">
      <c r="A47" s="237"/>
      <c r="B47" s="268"/>
      <c r="C47" s="265" t="s">
        <v>17</v>
      </c>
      <c r="D47" s="237"/>
      <c r="E47" s="237"/>
      <c r="F47" s="237"/>
      <c r="G47" s="237"/>
      <c r="H47" s="237"/>
      <c r="I47" s="237"/>
      <c r="J47" s="237"/>
      <c r="K47" s="32"/>
      <c r="L47" s="93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26.25" hidden="1" customHeight="1" x14ac:dyDescent="0.2">
      <c r="A48" s="237"/>
      <c r="B48" s="268"/>
      <c r="C48" s="237"/>
      <c r="D48" s="237"/>
      <c r="E48" s="266" t="str">
        <f>E7</f>
        <v>Nový Bydžov - rekonstrukce ul. Metličanská II. a III. etapa A (vlevo ve směru staničení)</v>
      </c>
      <c r="F48" s="267"/>
      <c r="G48" s="267"/>
      <c r="H48" s="267"/>
      <c r="I48" s="237"/>
      <c r="J48" s="237"/>
      <c r="K48" s="32"/>
      <c r="L48" s="9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47" s="2" customFormat="1" ht="12" hidden="1" customHeight="1" x14ac:dyDescent="0.2">
      <c r="A49" s="237"/>
      <c r="B49" s="268"/>
      <c r="C49" s="265" t="s">
        <v>126</v>
      </c>
      <c r="D49" s="237"/>
      <c r="E49" s="237"/>
      <c r="F49" s="237"/>
      <c r="G49" s="237"/>
      <c r="H49" s="237"/>
      <c r="I49" s="237"/>
      <c r="J49" s="237"/>
      <c r="K49" s="32"/>
      <c r="L49" s="93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47" s="2" customFormat="1" ht="16.5" hidden="1" customHeight="1" x14ac:dyDescent="0.2">
      <c r="A50" s="237"/>
      <c r="B50" s="268"/>
      <c r="C50" s="237"/>
      <c r="D50" s="237"/>
      <c r="E50" s="269" t="str">
        <f>E9</f>
        <v>2021_27_05 - SO 401 Přeložka vedení CETIN a.s.</v>
      </c>
      <c r="F50" s="270"/>
      <c r="G50" s="270"/>
      <c r="H50" s="270"/>
      <c r="I50" s="237"/>
      <c r="J50" s="237"/>
      <c r="K50" s="32"/>
      <c r="L50" s="93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47" s="2" customFormat="1" ht="6.95" hidden="1" customHeight="1" x14ac:dyDescent="0.2">
      <c r="A51" s="237"/>
      <c r="B51" s="268"/>
      <c r="C51" s="237"/>
      <c r="D51" s="237"/>
      <c r="E51" s="237"/>
      <c r="F51" s="237"/>
      <c r="G51" s="237"/>
      <c r="H51" s="237"/>
      <c r="I51" s="237"/>
      <c r="J51" s="237"/>
      <c r="K51" s="32"/>
      <c r="L51" s="93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47" s="2" customFormat="1" ht="12" hidden="1" customHeight="1" x14ac:dyDescent="0.2">
      <c r="A52" s="237"/>
      <c r="B52" s="268"/>
      <c r="C52" s="265" t="s">
        <v>23</v>
      </c>
      <c r="D52" s="237"/>
      <c r="E52" s="237"/>
      <c r="F52" s="271" t="str">
        <f>F12</f>
        <v>Nový Bydžov</v>
      </c>
      <c r="G52" s="237"/>
      <c r="H52" s="237"/>
      <c r="I52" s="265" t="s">
        <v>25</v>
      </c>
      <c r="J52" s="272" t="str">
        <f>IF(J12="","",J12)</f>
        <v>4. 10. 2021</v>
      </c>
      <c r="K52" s="32"/>
      <c r="L52" s="93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47" s="2" customFormat="1" ht="6.95" hidden="1" customHeight="1" x14ac:dyDescent="0.2">
      <c r="A53" s="237"/>
      <c r="B53" s="268"/>
      <c r="C53" s="237"/>
      <c r="D53" s="237"/>
      <c r="E53" s="237"/>
      <c r="F53" s="237"/>
      <c r="G53" s="237"/>
      <c r="H53" s="237"/>
      <c r="I53" s="237"/>
      <c r="J53" s="237"/>
      <c r="K53" s="32"/>
      <c r="L53" s="93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47" s="2" customFormat="1" ht="15.2" hidden="1" customHeight="1" x14ac:dyDescent="0.2">
      <c r="A54" s="237"/>
      <c r="B54" s="268"/>
      <c r="C54" s="265" t="s">
        <v>31</v>
      </c>
      <c r="D54" s="237"/>
      <c r="E54" s="237"/>
      <c r="F54" s="271" t="str">
        <f>E15</f>
        <v>Město Nový Bydžov</v>
      </c>
      <c r="G54" s="237"/>
      <c r="H54" s="237"/>
      <c r="I54" s="265" t="s">
        <v>39</v>
      </c>
      <c r="J54" s="297" t="str">
        <f>E21</f>
        <v>VIAPROJEKT s.r.o.</v>
      </c>
      <c r="K54" s="32"/>
      <c r="L54" s="9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15.2" hidden="1" customHeight="1" x14ac:dyDescent="0.2">
      <c r="A55" s="237"/>
      <c r="B55" s="268"/>
      <c r="C55" s="265" t="s">
        <v>37</v>
      </c>
      <c r="D55" s="237"/>
      <c r="E55" s="237"/>
      <c r="F55" s="271" t="str">
        <f>IF(E18="","",E18)</f>
        <v>Vyplň údaj</v>
      </c>
      <c r="G55" s="237"/>
      <c r="H55" s="237"/>
      <c r="I55" s="265" t="s">
        <v>44</v>
      </c>
      <c r="J55" s="297" t="str">
        <f>E24</f>
        <v xml:space="preserve"> </v>
      </c>
      <c r="K55" s="32"/>
      <c r="L55" s="93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47" s="2" customFormat="1" ht="10.35" hidden="1" customHeight="1" x14ac:dyDescent="0.2">
      <c r="A56" s="237"/>
      <c r="B56" s="268"/>
      <c r="C56" s="237"/>
      <c r="D56" s="237"/>
      <c r="E56" s="237"/>
      <c r="F56" s="237"/>
      <c r="G56" s="237"/>
      <c r="H56" s="237"/>
      <c r="I56" s="237"/>
      <c r="J56" s="237"/>
      <c r="K56" s="32"/>
      <c r="L56" s="93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47" s="2" customFormat="1" ht="29.25" hidden="1" customHeight="1" x14ac:dyDescent="0.2">
      <c r="A57" s="237"/>
      <c r="B57" s="268"/>
      <c r="C57" s="298" t="s">
        <v>131</v>
      </c>
      <c r="D57" s="288"/>
      <c r="E57" s="288"/>
      <c r="F57" s="288"/>
      <c r="G57" s="288"/>
      <c r="H57" s="288"/>
      <c r="I57" s="288"/>
      <c r="J57" s="299" t="s">
        <v>132</v>
      </c>
      <c r="K57" s="101"/>
      <c r="L57" s="9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47" s="2" customFormat="1" ht="10.35" hidden="1" customHeight="1" x14ac:dyDescent="0.2">
      <c r="A58" s="237"/>
      <c r="B58" s="268"/>
      <c r="C58" s="237"/>
      <c r="D58" s="237"/>
      <c r="E58" s="237"/>
      <c r="F58" s="237"/>
      <c r="G58" s="237"/>
      <c r="H58" s="237"/>
      <c r="I58" s="237"/>
      <c r="J58" s="237"/>
      <c r="K58" s="32"/>
      <c r="L58" s="93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hidden="1" customHeight="1" x14ac:dyDescent="0.2">
      <c r="A59" s="237"/>
      <c r="B59" s="268"/>
      <c r="C59" s="300" t="s">
        <v>80</v>
      </c>
      <c r="D59" s="237"/>
      <c r="E59" s="237"/>
      <c r="F59" s="237"/>
      <c r="G59" s="237"/>
      <c r="H59" s="237"/>
      <c r="I59" s="237"/>
      <c r="J59" s="283">
        <f>J91</f>
        <v>533407.78</v>
      </c>
      <c r="K59" s="32"/>
      <c r="L59" s="93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6" t="s">
        <v>133</v>
      </c>
    </row>
    <row r="60" spans="1:47" s="9" customFormat="1" ht="24.95" hidden="1" customHeight="1" x14ac:dyDescent="0.2">
      <c r="A60" s="301"/>
      <c r="B60" s="302"/>
      <c r="C60" s="301"/>
      <c r="D60" s="303" t="s">
        <v>134</v>
      </c>
      <c r="E60" s="304"/>
      <c r="F60" s="304"/>
      <c r="G60" s="304"/>
      <c r="H60" s="304"/>
      <c r="I60" s="304"/>
      <c r="J60" s="305">
        <f>J92</f>
        <v>233875.11000000004</v>
      </c>
      <c r="L60" s="110"/>
    </row>
    <row r="61" spans="1:47" s="10" customFormat="1" ht="19.899999999999999" hidden="1" customHeight="1" x14ac:dyDescent="0.2">
      <c r="A61" s="306"/>
      <c r="B61" s="307"/>
      <c r="C61" s="306"/>
      <c r="D61" s="308" t="s">
        <v>135</v>
      </c>
      <c r="E61" s="309"/>
      <c r="F61" s="309"/>
      <c r="G61" s="309"/>
      <c r="H61" s="309"/>
      <c r="I61" s="309"/>
      <c r="J61" s="310">
        <f>J93</f>
        <v>233875.11000000004</v>
      </c>
      <c r="L61" s="114"/>
    </row>
    <row r="62" spans="1:47" s="9" customFormat="1" ht="24.95" hidden="1" customHeight="1" x14ac:dyDescent="0.2">
      <c r="A62" s="301"/>
      <c r="B62" s="302"/>
      <c r="C62" s="301"/>
      <c r="D62" s="303" t="s">
        <v>1627</v>
      </c>
      <c r="E62" s="304"/>
      <c r="F62" s="304"/>
      <c r="G62" s="304"/>
      <c r="H62" s="304"/>
      <c r="I62" s="304"/>
      <c r="J62" s="305">
        <f>J112</f>
        <v>229426.55</v>
      </c>
      <c r="L62" s="110"/>
    </row>
    <row r="63" spans="1:47" s="10" customFormat="1" ht="19.899999999999999" hidden="1" customHeight="1" x14ac:dyDescent="0.2">
      <c r="A63" s="306"/>
      <c r="B63" s="307"/>
      <c r="C63" s="306"/>
      <c r="D63" s="308" t="s">
        <v>1628</v>
      </c>
      <c r="E63" s="309"/>
      <c r="F63" s="309"/>
      <c r="G63" s="309"/>
      <c r="H63" s="309"/>
      <c r="I63" s="309"/>
      <c r="J63" s="310">
        <f>J113</f>
        <v>84626.47</v>
      </c>
      <c r="L63" s="114"/>
    </row>
    <row r="64" spans="1:47" s="10" customFormat="1" ht="19.899999999999999" hidden="1" customHeight="1" x14ac:dyDescent="0.2">
      <c r="A64" s="306"/>
      <c r="B64" s="307"/>
      <c r="C64" s="306"/>
      <c r="D64" s="308" t="s">
        <v>1629</v>
      </c>
      <c r="E64" s="309"/>
      <c r="F64" s="309"/>
      <c r="G64" s="309"/>
      <c r="H64" s="309"/>
      <c r="I64" s="309"/>
      <c r="J64" s="310">
        <f>J140</f>
        <v>144800.07999999999</v>
      </c>
      <c r="L64" s="114"/>
    </row>
    <row r="65" spans="1:31" s="10" customFormat="1" ht="19.899999999999999" hidden="1" customHeight="1" x14ac:dyDescent="0.2">
      <c r="A65" s="306"/>
      <c r="B65" s="307"/>
      <c r="C65" s="306"/>
      <c r="D65" s="308" t="s">
        <v>1630</v>
      </c>
      <c r="E65" s="309"/>
      <c r="F65" s="309"/>
      <c r="G65" s="309"/>
      <c r="H65" s="309"/>
      <c r="I65" s="309"/>
      <c r="J65" s="310">
        <f>J180</f>
        <v>0</v>
      </c>
      <c r="L65" s="114"/>
    </row>
    <row r="66" spans="1:31" s="9" customFormat="1" ht="24.95" hidden="1" customHeight="1" x14ac:dyDescent="0.2">
      <c r="A66" s="301"/>
      <c r="B66" s="302"/>
      <c r="C66" s="301"/>
      <c r="D66" s="303" t="s">
        <v>540</v>
      </c>
      <c r="E66" s="304"/>
      <c r="F66" s="304"/>
      <c r="G66" s="304"/>
      <c r="H66" s="304"/>
      <c r="I66" s="304"/>
      <c r="J66" s="305">
        <f>J192</f>
        <v>70106.12</v>
      </c>
      <c r="L66" s="110"/>
    </row>
    <row r="67" spans="1:31" s="10" customFormat="1" ht="19.899999999999999" hidden="1" customHeight="1" x14ac:dyDescent="0.2">
      <c r="A67" s="306"/>
      <c r="B67" s="307"/>
      <c r="C67" s="306"/>
      <c r="D67" s="308" t="s">
        <v>1631</v>
      </c>
      <c r="E67" s="309"/>
      <c r="F67" s="309"/>
      <c r="G67" s="309"/>
      <c r="H67" s="309"/>
      <c r="I67" s="309"/>
      <c r="J67" s="310">
        <f>J193</f>
        <v>7704.68</v>
      </c>
      <c r="L67" s="114"/>
    </row>
    <row r="68" spans="1:31" s="10" customFormat="1" ht="19.899999999999999" hidden="1" customHeight="1" x14ac:dyDescent="0.2">
      <c r="A68" s="306"/>
      <c r="B68" s="307"/>
      <c r="C68" s="306"/>
      <c r="D68" s="308" t="s">
        <v>1632</v>
      </c>
      <c r="E68" s="309"/>
      <c r="F68" s="309"/>
      <c r="G68" s="309"/>
      <c r="H68" s="309"/>
      <c r="I68" s="309"/>
      <c r="J68" s="310">
        <f>J196</f>
        <v>8183.7</v>
      </c>
      <c r="L68" s="114"/>
    </row>
    <row r="69" spans="1:31" s="10" customFormat="1" ht="19.899999999999999" hidden="1" customHeight="1" x14ac:dyDescent="0.2">
      <c r="A69" s="306"/>
      <c r="B69" s="307"/>
      <c r="C69" s="306"/>
      <c r="D69" s="308" t="s">
        <v>1633</v>
      </c>
      <c r="E69" s="309"/>
      <c r="F69" s="309"/>
      <c r="G69" s="309"/>
      <c r="H69" s="309"/>
      <c r="I69" s="309"/>
      <c r="J69" s="310">
        <f>J199</f>
        <v>3456.04</v>
      </c>
      <c r="L69" s="114"/>
    </row>
    <row r="70" spans="1:31" s="10" customFormat="1" ht="19.899999999999999" hidden="1" customHeight="1" x14ac:dyDescent="0.2">
      <c r="A70" s="306"/>
      <c r="B70" s="307"/>
      <c r="C70" s="306"/>
      <c r="D70" s="308" t="s">
        <v>1634</v>
      </c>
      <c r="E70" s="309"/>
      <c r="F70" s="309"/>
      <c r="G70" s="309"/>
      <c r="H70" s="309"/>
      <c r="I70" s="309"/>
      <c r="J70" s="310">
        <f>J201</f>
        <v>48761.7</v>
      </c>
      <c r="L70" s="114"/>
    </row>
    <row r="71" spans="1:31" s="10" customFormat="1" ht="19.899999999999999" hidden="1" customHeight="1" x14ac:dyDescent="0.2">
      <c r="A71" s="306"/>
      <c r="B71" s="307"/>
      <c r="C71" s="306"/>
      <c r="D71" s="308" t="s">
        <v>1635</v>
      </c>
      <c r="E71" s="309"/>
      <c r="F71" s="309"/>
      <c r="G71" s="309"/>
      <c r="H71" s="309"/>
      <c r="I71" s="309"/>
      <c r="J71" s="310">
        <f>J206</f>
        <v>2000</v>
      </c>
      <c r="L71" s="114"/>
    </row>
    <row r="72" spans="1:31" s="2" customFormat="1" ht="21.75" hidden="1" customHeight="1" x14ac:dyDescent="0.2">
      <c r="A72" s="237"/>
      <c r="B72" s="268"/>
      <c r="C72" s="237"/>
      <c r="D72" s="237"/>
      <c r="E72" s="237"/>
      <c r="F72" s="237"/>
      <c r="G72" s="237"/>
      <c r="H72" s="237"/>
      <c r="I72" s="237"/>
      <c r="J72" s="237"/>
      <c r="K72" s="32"/>
      <c r="L72" s="93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6.95" hidden="1" customHeight="1" x14ac:dyDescent="0.2">
      <c r="A73" s="237"/>
      <c r="B73" s="294"/>
      <c r="C73" s="253"/>
      <c r="D73" s="253"/>
      <c r="E73" s="253"/>
      <c r="F73" s="253"/>
      <c r="G73" s="253"/>
      <c r="H73" s="253"/>
      <c r="I73" s="253"/>
      <c r="J73" s="253"/>
      <c r="K73" s="43"/>
      <c r="L73" s="93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hidden="1" x14ac:dyDescent="0.2">
      <c r="A74" s="260"/>
      <c r="B74" s="260"/>
      <c r="C74" s="260"/>
      <c r="D74" s="260"/>
      <c r="E74" s="260"/>
      <c r="F74" s="260"/>
      <c r="G74" s="260"/>
      <c r="H74" s="260"/>
      <c r="I74" s="260"/>
      <c r="J74" s="260"/>
    </row>
    <row r="75" spans="1:31" hidden="1" x14ac:dyDescent="0.2">
      <c r="A75" s="260"/>
      <c r="B75" s="260"/>
      <c r="C75" s="260"/>
      <c r="D75" s="260"/>
      <c r="E75" s="260"/>
      <c r="F75" s="260"/>
      <c r="G75" s="260"/>
      <c r="H75" s="260"/>
      <c r="I75" s="260"/>
      <c r="J75" s="260"/>
    </row>
    <row r="76" spans="1:31" hidden="1" x14ac:dyDescent="0.2">
      <c r="A76" s="260"/>
      <c r="B76" s="260"/>
      <c r="C76" s="260"/>
      <c r="D76" s="260"/>
      <c r="E76" s="260"/>
      <c r="F76" s="260"/>
      <c r="G76" s="260"/>
      <c r="H76" s="260"/>
      <c r="I76" s="260"/>
      <c r="J76" s="260"/>
    </row>
    <row r="77" spans="1:31" s="2" customFormat="1" ht="6.95" customHeight="1" x14ac:dyDescent="0.2">
      <c r="A77" s="237"/>
      <c r="B77" s="295"/>
      <c r="C77" s="296"/>
      <c r="D77" s="296"/>
      <c r="E77" s="296"/>
      <c r="F77" s="296"/>
      <c r="G77" s="296"/>
      <c r="H77" s="296"/>
      <c r="I77" s="296"/>
      <c r="J77" s="296"/>
      <c r="K77" s="45"/>
      <c r="L77" s="9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24.95" customHeight="1" x14ac:dyDescent="0.2">
      <c r="A78" s="237"/>
      <c r="B78" s="268"/>
      <c r="C78" s="264" t="s">
        <v>137</v>
      </c>
      <c r="D78" s="237"/>
      <c r="E78" s="237"/>
      <c r="F78" s="237"/>
      <c r="G78" s="237"/>
      <c r="H78" s="237"/>
      <c r="I78" s="237"/>
      <c r="J78" s="237"/>
      <c r="K78" s="32"/>
      <c r="L78" s="93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6.95" customHeight="1" x14ac:dyDescent="0.2">
      <c r="A79" s="237"/>
      <c r="B79" s="268"/>
      <c r="C79" s="237"/>
      <c r="D79" s="237"/>
      <c r="E79" s="237"/>
      <c r="F79" s="237"/>
      <c r="G79" s="237"/>
      <c r="H79" s="237"/>
      <c r="I79" s="237"/>
      <c r="J79" s="237"/>
      <c r="K79" s="32"/>
      <c r="L79" s="93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2" customHeight="1" x14ac:dyDescent="0.2">
      <c r="A80" s="237"/>
      <c r="B80" s="268"/>
      <c r="C80" s="265" t="s">
        <v>17</v>
      </c>
      <c r="D80" s="237"/>
      <c r="E80" s="237"/>
      <c r="F80" s="237"/>
      <c r="G80" s="237"/>
      <c r="H80" s="237"/>
      <c r="I80" s="237"/>
      <c r="J80" s="237"/>
      <c r="K80" s="32"/>
      <c r="L80" s="93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65" s="2" customFormat="1" ht="26.25" customHeight="1" x14ac:dyDescent="0.2">
      <c r="A81" s="237"/>
      <c r="B81" s="268"/>
      <c r="C81" s="237"/>
      <c r="D81" s="237"/>
      <c r="E81" s="266" t="str">
        <f>E7</f>
        <v>Nový Bydžov - rekonstrukce ul. Metličanská II. a III. etapa A (vlevo ve směru staničení)</v>
      </c>
      <c r="F81" s="267"/>
      <c r="G81" s="267"/>
      <c r="H81" s="267"/>
      <c r="I81" s="237"/>
      <c r="J81" s="237"/>
      <c r="K81" s="32"/>
      <c r="L81" s="9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65" s="2" customFormat="1" ht="12" customHeight="1" x14ac:dyDescent="0.2">
      <c r="A82" s="237"/>
      <c r="B82" s="268"/>
      <c r="C82" s="265" t="s">
        <v>126</v>
      </c>
      <c r="D82" s="237"/>
      <c r="E82" s="237"/>
      <c r="F82" s="237"/>
      <c r="G82" s="237"/>
      <c r="H82" s="237"/>
      <c r="I82" s="237"/>
      <c r="J82" s="237"/>
      <c r="K82" s="32"/>
      <c r="L82" s="9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65" s="2" customFormat="1" ht="16.5" customHeight="1" x14ac:dyDescent="0.2">
      <c r="A83" s="237"/>
      <c r="B83" s="268"/>
      <c r="C83" s="237"/>
      <c r="D83" s="237"/>
      <c r="E83" s="269" t="str">
        <f>E9</f>
        <v>2021_27_05 - SO 401 Přeložka vedení CETIN a.s.</v>
      </c>
      <c r="F83" s="270"/>
      <c r="G83" s="270"/>
      <c r="H83" s="270"/>
      <c r="I83" s="237"/>
      <c r="J83" s="237"/>
      <c r="K83" s="32"/>
      <c r="L83" s="9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65" s="2" customFormat="1" ht="6.95" customHeight="1" x14ac:dyDescent="0.2">
      <c r="A84" s="237"/>
      <c r="B84" s="268"/>
      <c r="C84" s="237"/>
      <c r="D84" s="237"/>
      <c r="E84" s="237"/>
      <c r="F84" s="237"/>
      <c r="G84" s="237"/>
      <c r="H84" s="237"/>
      <c r="I84" s="237"/>
      <c r="J84" s="237"/>
      <c r="K84" s="32"/>
      <c r="L84" s="9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65" s="2" customFormat="1" ht="12" customHeight="1" x14ac:dyDescent="0.2">
      <c r="A85" s="237"/>
      <c r="B85" s="268"/>
      <c r="C85" s="265" t="s">
        <v>23</v>
      </c>
      <c r="D85" s="237"/>
      <c r="E85" s="237"/>
      <c r="F85" s="271" t="str">
        <f>F12</f>
        <v>Nový Bydžov</v>
      </c>
      <c r="G85" s="237"/>
      <c r="H85" s="237"/>
      <c r="I85" s="265" t="s">
        <v>25</v>
      </c>
      <c r="J85" s="272" t="str">
        <f>IF(J12="","",J12)</f>
        <v>4. 10. 2021</v>
      </c>
      <c r="K85" s="32"/>
      <c r="L85" s="9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65" s="2" customFormat="1" ht="6.95" customHeight="1" x14ac:dyDescent="0.2">
      <c r="A86" s="237"/>
      <c r="B86" s="268"/>
      <c r="C86" s="237"/>
      <c r="D86" s="237"/>
      <c r="E86" s="237"/>
      <c r="F86" s="237"/>
      <c r="G86" s="237"/>
      <c r="H86" s="237"/>
      <c r="I86" s="237"/>
      <c r="J86" s="237"/>
      <c r="K86" s="32"/>
      <c r="L86" s="9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65" s="2" customFormat="1" ht="15.2" customHeight="1" x14ac:dyDescent="0.2">
      <c r="A87" s="237"/>
      <c r="B87" s="268"/>
      <c r="C87" s="265" t="s">
        <v>31</v>
      </c>
      <c r="D87" s="237"/>
      <c r="E87" s="237"/>
      <c r="F87" s="271" t="str">
        <f>E15</f>
        <v>Město Nový Bydžov</v>
      </c>
      <c r="G87" s="237"/>
      <c r="H87" s="237"/>
      <c r="I87" s="265" t="s">
        <v>39</v>
      </c>
      <c r="J87" s="297" t="str">
        <f>E21</f>
        <v>VIAPROJEKT s.r.o.</v>
      </c>
      <c r="K87" s="32"/>
      <c r="L87" s="9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65" s="2" customFormat="1" ht="15.2" customHeight="1" x14ac:dyDescent="0.2">
      <c r="A88" s="237"/>
      <c r="B88" s="268"/>
      <c r="C88" s="265" t="s">
        <v>37</v>
      </c>
      <c r="D88" s="237"/>
      <c r="E88" s="237"/>
      <c r="F88" s="271" t="str">
        <f>IF(E18="","",E18)</f>
        <v>Vyplň údaj</v>
      </c>
      <c r="G88" s="237"/>
      <c r="H88" s="237"/>
      <c r="I88" s="265" t="s">
        <v>44</v>
      </c>
      <c r="J88" s="297" t="str">
        <f>E24</f>
        <v xml:space="preserve"> </v>
      </c>
      <c r="K88" s="32"/>
      <c r="L88" s="9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65" s="2" customFormat="1" ht="10.35" customHeight="1" x14ac:dyDescent="0.2">
      <c r="A89" s="237"/>
      <c r="B89" s="268"/>
      <c r="C89" s="237"/>
      <c r="D89" s="237"/>
      <c r="E89" s="237"/>
      <c r="F89" s="237"/>
      <c r="G89" s="237"/>
      <c r="H89" s="237"/>
      <c r="I89" s="237"/>
      <c r="J89" s="237"/>
      <c r="K89" s="32"/>
      <c r="L89" s="9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65" s="11" customFormat="1" ht="29.25" customHeight="1" x14ac:dyDescent="0.2">
      <c r="A90" s="311"/>
      <c r="B90" s="312"/>
      <c r="C90" s="313" t="s">
        <v>138</v>
      </c>
      <c r="D90" s="314" t="s">
        <v>67</v>
      </c>
      <c r="E90" s="314" t="s">
        <v>63</v>
      </c>
      <c r="F90" s="314" t="s">
        <v>64</v>
      </c>
      <c r="G90" s="314" t="s">
        <v>139</v>
      </c>
      <c r="H90" s="314" t="s">
        <v>140</v>
      </c>
      <c r="I90" s="314" t="s">
        <v>141</v>
      </c>
      <c r="J90" s="315" t="s">
        <v>132</v>
      </c>
      <c r="K90" s="123" t="s">
        <v>142</v>
      </c>
      <c r="L90" s="124"/>
      <c r="M90" s="57" t="s">
        <v>3</v>
      </c>
      <c r="N90" s="58" t="s">
        <v>52</v>
      </c>
      <c r="O90" s="58" t="s">
        <v>143</v>
      </c>
      <c r="P90" s="58" t="s">
        <v>144</v>
      </c>
      <c r="Q90" s="58" t="s">
        <v>145</v>
      </c>
      <c r="R90" s="58" t="s">
        <v>146</v>
      </c>
      <c r="S90" s="58" t="s">
        <v>147</v>
      </c>
      <c r="T90" s="59" t="s">
        <v>148</v>
      </c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</row>
    <row r="91" spans="1:65" s="2" customFormat="1" ht="22.9" customHeight="1" x14ac:dyDescent="0.25">
      <c r="A91" s="237"/>
      <c r="B91" s="268"/>
      <c r="C91" s="316" t="s">
        <v>149</v>
      </c>
      <c r="D91" s="237"/>
      <c r="E91" s="237"/>
      <c r="F91" s="237"/>
      <c r="G91" s="237"/>
      <c r="H91" s="237"/>
      <c r="I91" s="237"/>
      <c r="J91" s="317">
        <f>BK91</f>
        <v>533407.78</v>
      </c>
      <c r="K91" s="32"/>
      <c r="L91" s="33"/>
      <c r="M91" s="60"/>
      <c r="N91" s="51"/>
      <c r="O91" s="61"/>
      <c r="P91" s="126">
        <f>P92+P112+P192</f>
        <v>0</v>
      </c>
      <c r="Q91" s="61"/>
      <c r="R91" s="126">
        <f>R92+R112+R192</f>
        <v>0</v>
      </c>
      <c r="S91" s="61"/>
      <c r="T91" s="127">
        <f>T92+T112+T192</f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6" t="s">
        <v>81</v>
      </c>
      <c r="AU91" s="16" t="s">
        <v>133</v>
      </c>
      <c r="BK91" s="128">
        <f>BK92+BK112+BK192</f>
        <v>533407.78</v>
      </c>
    </row>
    <row r="92" spans="1:65" s="12" customFormat="1" ht="25.9" customHeight="1" x14ac:dyDescent="0.2">
      <c r="A92" s="250"/>
      <c r="B92" s="318"/>
      <c r="C92" s="250"/>
      <c r="D92" s="251" t="s">
        <v>81</v>
      </c>
      <c r="E92" s="259" t="s">
        <v>150</v>
      </c>
      <c r="F92" s="259" t="s">
        <v>151</v>
      </c>
      <c r="G92" s="250"/>
      <c r="H92" s="250"/>
      <c r="I92" s="250"/>
      <c r="J92" s="319">
        <f>BK92</f>
        <v>233875.11000000004</v>
      </c>
      <c r="L92" s="129"/>
      <c r="M92" s="134"/>
      <c r="N92" s="135"/>
      <c r="O92" s="135"/>
      <c r="P92" s="136">
        <f>P93</f>
        <v>0</v>
      </c>
      <c r="Q92" s="135"/>
      <c r="R92" s="136">
        <f>R93</f>
        <v>0</v>
      </c>
      <c r="S92" s="135"/>
      <c r="T92" s="137">
        <f>T93</f>
        <v>0</v>
      </c>
      <c r="AR92" s="130" t="s">
        <v>89</v>
      </c>
      <c r="AT92" s="138" t="s">
        <v>81</v>
      </c>
      <c r="AU92" s="138" t="s">
        <v>82</v>
      </c>
      <c r="AY92" s="130" t="s">
        <v>152</v>
      </c>
      <c r="BK92" s="139">
        <f>BK93</f>
        <v>233875.11000000004</v>
      </c>
    </row>
    <row r="93" spans="1:65" s="12" customFormat="1" ht="22.9" customHeight="1" x14ac:dyDescent="0.2">
      <c r="A93" s="250"/>
      <c r="B93" s="318"/>
      <c r="C93" s="250"/>
      <c r="D93" s="251" t="s">
        <v>81</v>
      </c>
      <c r="E93" s="252" t="s">
        <v>89</v>
      </c>
      <c r="F93" s="252" t="s">
        <v>153</v>
      </c>
      <c r="G93" s="250"/>
      <c r="H93" s="250"/>
      <c r="I93" s="250"/>
      <c r="J93" s="320">
        <f>BK93</f>
        <v>233875.11000000004</v>
      </c>
      <c r="L93" s="129"/>
      <c r="M93" s="134"/>
      <c r="N93" s="135"/>
      <c r="O93" s="135"/>
      <c r="P93" s="136">
        <f>SUM(P94:P111)</f>
        <v>0</v>
      </c>
      <c r="Q93" s="135"/>
      <c r="R93" s="136">
        <f>SUM(R94:R111)</f>
        <v>0</v>
      </c>
      <c r="S93" s="135"/>
      <c r="T93" s="137">
        <f>SUM(T94:T111)</f>
        <v>0</v>
      </c>
      <c r="AR93" s="130" t="s">
        <v>89</v>
      </c>
      <c r="AT93" s="138" t="s">
        <v>81</v>
      </c>
      <c r="AU93" s="138" t="s">
        <v>89</v>
      </c>
      <c r="AY93" s="130" t="s">
        <v>152</v>
      </c>
      <c r="BK93" s="139">
        <f>SUM(BK94:BK111)</f>
        <v>233875.11000000004</v>
      </c>
    </row>
    <row r="94" spans="1:65" s="2" customFormat="1" ht="16.5" customHeight="1" x14ac:dyDescent="0.2">
      <c r="A94" s="237"/>
      <c r="B94" s="268"/>
      <c r="C94" s="232" t="s">
        <v>89</v>
      </c>
      <c r="D94" s="232" t="s">
        <v>154</v>
      </c>
      <c r="E94" s="233" t="s">
        <v>1636</v>
      </c>
      <c r="F94" s="234" t="s">
        <v>1637</v>
      </c>
      <c r="G94" s="235" t="s">
        <v>230</v>
      </c>
      <c r="H94" s="236">
        <v>53</v>
      </c>
      <c r="I94" s="321">
        <v>20.76</v>
      </c>
      <c r="J94" s="322">
        <f t="shared" ref="J94:J111" si="0">ROUND(I94*H94,2)</f>
        <v>1100.28</v>
      </c>
      <c r="K94" s="145"/>
      <c r="L94" s="33"/>
      <c r="M94" s="146" t="s">
        <v>3</v>
      </c>
      <c r="N94" s="147" t="s">
        <v>53</v>
      </c>
      <c r="O94" s="53"/>
      <c r="P94" s="148">
        <f t="shared" ref="P94:P111" si="1">O94*H94</f>
        <v>0</v>
      </c>
      <c r="Q94" s="148">
        <v>0</v>
      </c>
      <c r="R94" s="148">
        <f t="shared" ref="R94:R111" si="2">Q94*H94</f>
        <v>0</v>
      </c>
      <c r="S94" s="148">
        <v>0</v>
      </c>
      <c r="T94" s="149">
        <f t="shared" ref="T94:T111" si="3"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50" t="s">
        <v>158</v>
      </c>
      <c r="AT94" s="150" t="s">
        <v>154</v>
      </c>
      <c r="AU94" s="150" t="s">
        <v>22</v>
      </c>
      <c r="AY94" s="16" t="s">
        <v>152</v>
      </c>
      <c r="BE94" s="151">
        <f t="shared" ref="BE94:BE111" si="4">IF(N94="základní",J94,0)</f>
        <v>1100.28</v>
      </c>
      <c r="BF94" s="151">
        <f t="shared" ref="BF94:BF111" si="5">IF(N94="snížená",J94,0)</f>
        <v>0</v>
      </c>
      <c r="BG94" s="151">
        <f t="shared" ref="BG94:BG111" si="6">IF(N94="zákl. přenesená",J94,0)</f>
        <v>0</v>
      </c>
      <c r="BH94" s="151">
        <f t="shared" ref="BH94:BH111" si="7">IF(N94="sníž. přenesená",J94,0)</f>
        <v>0</v>
      </c>
      <c r="BI94" s="151">
        <f t="shared" ref="BI94:BI111" si="8">IF(N94="nulová",J94,0)</f>
        <v>0</v>
      </c>
      <c r="BJ94" s="16" t="s">
        <v>89</v>
      </c>
      <c r="BK94" s="151">
        <f t="shared" ref="BK94:BK111" si="9">ROUND(I94*H94,2)</f>
        <v>1100.28</v>
      </c>
      <c r="BL94" s="16" t="s">
        <v>158</v>
      </c>
      <c r="BM94" s="150" t="s">
        <v>1638</v>
      </c>
    </row>
    <row r="95" spans="1:65" s="2" customFormat="1" ht="16.5" customHeight="1" x14ac:dyDescent="0.2">
      <c r="A95" s="237"/>
      <c r="B95" s="268"/>
      <c r="C95" s="232" t="s">
        <v>22</v>
      </c>
      <c r="D95" s="232" t="s">
        <v>154</v>
      </c>
      <c r="E95" s="233" t="s">
        <v>1639</v>
      </c>
      <c r="F95" s="234" t="s">
        <v>1640</v>
      </c>
      <c r="G95" s="235" t="s">
        <v>230</v>
      </c>
      <c r="H95" s="236">
        <v>26</v>
      </c>
      <c r="I95" s="321">
        <v>70.47</v>
      </c>
      <c r="J95" s="322">
        <f t="shared" si="0"/>
        <v>1832.22</v>
      </c>
      <c r="K95" s="145"/>
      <c r="L95" s="33"/>
      <c r="M95" s="146" t="s">
        <v>3</v>
      </c>
      <c r="N95" s="147" t="s">
        <v>53</v>
      </c>
      <c r="O95" s="53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50" t="s">
        <v>158</v>
      </c>
      <c r="AT95" s="150" t="s">
        <v>154</v>
      </c>
      <c r="AU95" s="150" t="s">
        <v>22</v>
      </c>
      <c r="AY95" s="16" t="s">
        <v>152</v>
      </c>
      <c r="BE95" s="151">
        <f t="shared" si="4"/>
        <v>1832.22</v>
      </c>
      <c r="BF95" s="151">
        <f t="shared" si="5"/>
        <v>0</v>
      </c>
      <c r="BG95" s="151">
        <f t="shared" si="6"/>
        <v>0</v>
      </c>
      <c r="BH95" s="151">
        <f t="shared" si="7"/>
        <v>0</v>
      </c>
      <c r="BI95" s="151">
        <f t="shared" si="8"/>
        <v>0</v>
      </c>
      <c r="BJ95" s="16" t="s">
        <v>89</v>
      </c>
      <c r="BK95" s="151">
        <f t="shared" si="9"/>
        <v>1832.22</v>
      </c>
      <c r="BL95" s="16" t="s">
        <v>158</v>
      </c>
      <c r="BM95" s="150" t="s">
        <v>1641</v>
      </c>
    </row>
    <row r="96" spans="1:65" s="2" customFormat="1" ht="16.5" customHeight="1" x14ac:dyDescent="0.2">
      <c r="A96" s="237"/>
      <c r="B96" s="268"/>
      <c r="C96" s="232" t="s">
        <v>170</v>
      </c>
      <c r="D96" s="232" t="s">
        <v>154</v>
      </c>
      <c r="E96" s="233" t="s">
        <v>1642</v>
      </c>
      <c r="F96" s="234" t="s">
        <v>1643</v>
      </c>
      <c r="G96" s="235" t="s">
        <v>230</v>
      </c>
      <c r="H96" s="236">
        <v>4</v>
      </c>
      <c r="I96" s="321">
        <v>84.56</v>
      </c>
      <c r="J96" s="322">
        <f t="shared" si="0"/>
        <v>338.24</v>
      </c>
      <c r="K96" s="145"/>
      <c r="L96" s="33"/>
      <c r="M96" s="146" t="s">
        <v>3</v>
      </c>
      <c r="N96" s="147" t="s">
        <v>53</v>
      </c>
      <c r="O96" s="53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50" t="s">
        <v>158</v>
      </c>
      <c r="AT96" s="150" t="s">
        <v>154</v>
      </c>
      <c r="AU96" s="150" t="s">
        <v>22</v>
      </c>
      <c r="AY96" s="16" t="s">
        <v>152</v>
      </c>
      <c r="BE96" s="151">
        <f t="shared" si="4"/>
        <v>338.24</v>
      </c>
      <c r="BF96" s="151">
        <f t="shared" si="5"/>
        <v>0</v>
      </c>
      <c r="BG96" s="151">
        <f t="shared" si="6"/>
        <v>0</v>
      </c>
      <c r="BH96" s="151">
        <f t="shared" si="7"/>
        <v>0</v>
      </c>
      <c r="BI96" s="151">
        <f t="shared" si="8"/>
        <v>0</v>
      </c>
      <c r="BJ96" s="16" t="s">
        <v>89</v>
      </c>
      <c r="BK96" s="151">
        <f t="shared" si="9"/>
        <v>338.24</v>
      </c>
      <c r="BL96" s="16" t="s">
        <v>158</v>
      </c>
      <c r="BM96" s="150" t="s">
        <v>1644</v>
      </c>
    </row>
    <row r="97" spans="1:65" s="2" customFormat="1" ht="16.5" customHeight="1" x14ac:dyDescent="0.2">
      <c r="A97" s="237"/>
      <c r="B97" s="268"/>
      <c r="C97" s="232" t="s">
        <v>158</v>
      </c>
      <c r="D97" s="232" t="s">
        <v>154</v>
      </c>
      <c r="E97" s="233" t="s">
        <v>1645</v>
      </c>
      <c r="F97" s="234" t="s">
        <v>1646</v>
      </c>
      <c r="G97" s="235" t="s">
        <v>1647</v>
      </c>
      <c r="H97" s="236">
        <v>1</v>
      </c>
      <c r="I97" s="321">
        <v>5456</v>
      </c>
      <c r="J97" s="322">
        <f t="shared" si="0"/>
        <v>5456</v>
      </c>
      <c r="K97" s="145"/>
      <c r="L97" s="33"/>
      <c r="M97" s="146" t="s">
        <v>3</v>
      </c>
      <c r="N97" s="147" t="s">
        <v>53</v>
      </c>
      <c r="O97" s="53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50" t="s">
        <v>158</v>
      </c>
      <c r="AT97" s="150" t="s">
        <v>154</v>
      </c>
      <c r="AU97" s="150" t="s">
        <v>22</v>
      </c>
      <c r="AY97" s="16" t="s">
        <v>152</v>
      </c>
      <c r="BE97" s="151">
        <f t="shared" si="4"/>
        <v>5456</v>
      </c>
      <c r="BF97" s="151">
        <f t="shared" si="5"/>
        <v>0</v>
      </c>
      <c r="BG97" s="151">
        <f t="shared" si="6"/>
        <v>0</v>
      </c>
      <c r="BH97" s="151">
        <f t="shared" si="7"/>
        <v>0</v>
      </c>
      <c r="BI97" s="151">
        <f t="shared" si="8"/>
        <v>0</v>
      </c>
      <c r="BJ97" s="16" t="s">
        <v>89</v>
      </c>
      <c r="BK97" s="151">
        <f t="shared" si="9"/>
        <v>5456</v>
      </c>
      <c r="BL97" s="16" t="s">
        <v>158</v>
      </c>
      <c r="BM97" s="150" t="s">
        <v>1648</v>
      </c>
    </row>
    <row r="98" spans="1:65" s="2" customFormat="1" ht="16.5" customHeight="1" x14ac:dyDescent="0.2">
      <c r="A98" s="237"/>
      <c r="B98" s="268"/>
      <c r="C98" s="232" t="s">
        <v>182</v>
      </c>
      <c r="D98" s="232" t="s">
        <v>154</v>
      </c>
      <c r="E98" s="233" t="s">
        <v>1649</v>
      </c>
      <c r="F98" s="234" t="s">
        <v>1650</v>
      </c>
      <c r="G98" s="235" t="s">
        <v>230</v>
      </c>
      <c r="H98" s="236">
        <v>49.6</v>
      </c>
      <c r="I98" s="321">
        <v>60.91</v>
      </c>
      <c r="J98" s="322">
        <f t="shared" si="0"/>
        <v>3021.14</v>
      </c>
      <c r="K98" s="145"/>
      <c r="L98" s="33"/>
      <c r="M98" s="146" t="s">
        <v>3</v>
      </c>
      <c r="N98" s="147" t="s">
        <v>53</v>
      </c>
      <c r="O98" s="53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50" t="s">
        <v>158</v>
      </c>
      <c r="AT98" s="150" t="s">
        <v>154</v>
      </c>
      <c r="AU98" s="150" t="s">
        <v>22</v>
      </c>
      <c r="AY98" s="16" t="s">
        <v>152</v>
      </c>
      <c r="BE98" s="151">
        <f t="shared" si="4"/>
        <v>3021.14</v>
      </c>
      <c r="BF98" s="151">
        <f t="shared" si="5"/>
        <v>0</v>
      </c>
      <c r="BG98" s="151">
        <f t="shared" si="6"/>
        <v>0</v>
      </c>
      <c r="BH98" s="151">
        <f t="shared" si="7"/>
        <v>0</v>
      </c>
      <c r="BI98" s="151">
        <f t="shared" si="8"/>
        <v>0</v>
      </c>
      <c r="BJ98" s="16" t="s">
        <v>89</v>
      </c>
      <c r="BK98" s="151">
        <f t="shared" si="9"/>
        <v>3021.14</v>
      </c>
      <c r="BL98" s="16" t="s">
        <v>158</v>
      </c>
      <c r="BM98" s="150" t="s">
        <v>1651</v>
      </c>
    </row>
    <row r="99" spans="1:65" s="2" customFormat="1" ht="16.5" customHeight="1" x14ac:dyDescent="0.2">
      <c r="A99" s="237"/>
      <c r="B99" s="268"/>
      <c r="C99" s="232" t="s">
        <v>188</v>
      </c>
      <c r="D99" s="232" t="s">
        <v>154</v>
      </c>
      <c r="E99" s="233" t="s">
        <v>1652</v>
      </c>
      <c r="F99" s="234" t="s">
        <v>1653</v>
      </c>
      <c r="G99" s="235" t="s">
        <v>259</v>
      </c>
      <c r="H99" s="236">
        <v>2</v>
      </c>
      <c r="I99" s="321">
        <v>41.52</v>
      </c>
      <c r="J99" s="322">
        <f t="shared" si="0"/>
        <v>83.04</v>
      </c>
      <c r="K99" s="145"/>
      <c r="L99" s="33"/>
      <c r="M99" s="146" t="s">
        <v>3</v>
      </c>
      <c r="N99" s="147" t="s">
        <v>53</v>
      </c>
      <c r="O99" s="53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50" t="s">
        <v>158</v>
      </c>
      <c r="AT99" s="150" t="s">
        <v>154</v>
      </c>
      <c r="AU99" s="150" t="s">
        <v>22</v>
      </c>
      <c r="AY99" s="16" t="s">
        <v>152</v>
      </c>
      <c r="BE99" s="151">
        <f t="shared" si="4"/>
        <v>83.04</v>
      </c>
      <c r="BF99" s="151">
        <f t="shared" si="5"/>
        <v>0</v>
      </c>
      <c r="BG99" s="151">
        <f t="shared" si="6"/>
        <v>0</v>
      </c>
      <c r="BH99" s="151">
        <f t="shared" si="7"/>
        <v>0</v>
      </c>
      <c r="BI99" s="151">
        <f t="shared" si="8"/>
        <v>0</v>
      </c>
      <c r="BJ99" s="16" t="s">
        <v>89</v>
      </c>
      <c r="BK99" s="151">
        <f t="shared" si="9"/>
        <v>83.04</v>
      </c>
      <c r="BL99" s="16" t="s">
        <v>158</v>
      </c>
      <c r="BM99" s="150" t="s">
        <v>1654</v>
      </c>
    </row>
    <row r="100" spans="1:65" s="2" customFormat="1" ht="21.75" customHeight="1" x14ac:dyDescent="0.2">
      <c r="A100" s="237"/>
      <c r="B100" s="268"/>
      <c r="C100" s="232" t="s">
        <v>192</v>
      </c>
      <c r="D100" s="232" t="s">
        <v>154</v>
      </c>
      <c r="E100" s="233" t="s">
        <v>1655</v>
      </c>
      <c r="F100" s="234" t="s">
        <v>1656</v>
      </c>
      <c r="G100" s="235" t="s">
        <v>230</v>
      </c>
      <c r="H100" s="236">
        <v>30.8</v>
      </c>
      <c r="I100" s="321">
        <v>18</v>
      </c>
      <c r="J100" s="322">
        <f t="shared" si="0"/>
        <v>554.4</v>
      </c>
      <c r="K100" s="145"/>
      <c r="L100" s="33"/>
      <c r="M100" s="146" t="s">
        <v>3</v>
      </c>
      <c r="N100" s="147" t="s">
        <v>53</v>
      </c>
      <c r="O100" s="53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50" t="s">
        <v>158</v>
      </c>
      <c r="AT100" s="150" t="s">
        <v>154</v>
      </c>
      <c r="AU100" s="150" t="s">
        <v>22</v>
      </c>
      <c r="AY100" s="16" t="s">
        <v>152</v>
      </c>
      <c r="BE100" s="151">
        <f t="shared" si="4"/>
        <v>554.4</v>
      </c>
      <c r="BF100" s="151">
        <f t="shared" si="5"/>
        <v>0</v>
      </c>
      <c r="BG100" s="151">
        <f t="shared" si="6"/>
        <v>0</v>
      </c>
      <c r="BH100" s="151">
        <f t="shared" si="7"/>
        <v>0</v>
      </c>
      <c r="BI100" s="151">
        <f t="shared" si="8"/>
        <v>0</v>
      </c>
      <c r="BJ100" s="16" t="s">
        <v>89</v>
      </c>
      <c r="BK100" s="151">
        <f t="shared" si="9"/>
        <v>554.4</v>
      </c>
      <c r="BL100" s="16" t="s">
        <v>158</v>
      </c>
      <c r="BM100" s="150" t="s">
        <v>1657</v>
      </c>
    </row>
    <row r="101" spans="1:65" s="2" customFormat="1" ht="21.75" customHeight="1" x14ac:dyDescent="0.2">
      <c r="A101" s="237"/>
      <c r="B101" s="268"/>
      <c r="C101" s="232" t="s">
        <v>195</v>
      </c>
      <c r="D101" s="232" t="s">
        <v>154</v>
      </c>
      <c r="E101" s="233" t="s">
        <v>1658</v>
      </c>
      <c r="F101" s="234" t="s">
        <v>1659</v>
      </c>
      <c r="G101" s="235" t="s">
        <v>230</v>
      </c>
      <c r="H101" s="236">
        <v>18</v>
      </c>
      <c r="I101" s="321">
        <v>211.28</v>
      </c>
      <c r="J101" s="322">
        <f t="shared" si="0"/>
        <v>3803.04</v>
      </c>
      <c r="K101" s="145"/>
      <c r="L101" s="33"/>
      <c r="M101" s="146" t="s">
        <v>3</v>
      </c>
      <c r="N101" s="147" t="s">
        <v>53</v>
      </c>
      <c r="O101" s="53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50" t="s">
        <v>158</v>
      </c>
      <c r="AT101" s="150" t="s">
        <v>154</v>
      </c>
      <c r="AU101" s="150" t="s">
        <v>22</v>
      </c>
      <c r="AY101" s="16" t="s">
        <v>152</v>
      </c>
      <c r="BE101" s="151">
        <f t="shared" si="4"/>
        <v>3803.04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6" t="s">
        <v>89</v>
      </c>
      <c r="BK101" s="151">
        <f t="shared" si="9"/>
        <v>3803.04</v>
      </c>
      <c r="BL101" s="16" t="s">
        <v>158</v>
      </c>
      <c r="BM101" s="150" t="s">
        <v>1660</v>
      </c>
    </row>
    <row r="102" spans="1:65" s="2" customFormat="1" ht="16.5" customHeight="1" x14ac:dyDescent="0.2">
      <c r="A102" s="237"/>
      <c r="B102" s="268"/>
      <c r="C102" s="232" t="s">
        <v>201</v>
      </c>
      <c r="D102" s="232" t="s">
        <v>154</v>
      </c>
      <c r="E102" s="233" t="s">
        <v>1661</v>
      </c>
      <c r="F102" s="234" t="s">
        <v>1662</v>
      </c>
      <c r="G102" s="235" t="s">
        <v>230</v>
      </c>
      <c r="H102" s="236">
        <v>90</v>
      </c>
      <c r="I102" s="321">
        <v>754.59</v>
      </c>
      <c r="J102" s="322">
        <f t="shared" si="0"/>
        <v>67913.100000000006</v>
      </c>
      <c r="K102" s="145"/>
      <c r="L102" s="33"/>
      <c r="M102" s="146" t="s">
        <v>3</v>
      </c>
      <c r="N102" s="147" t="s">
        <v>53</v>
      </c>
      <c r="O102" s="53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50" t="s">
        <v>158</v>
      </c>
      <c r="AT102" s="150" t="s">
        <v>154</v>
      </c>
      <c r="AU102" s="150" t="s">
        <v>22</v>
      </c>
      <c r="AY102" s="16" t="s">
        <v>152</v>
      </c>
      <c r="BE102" s="151">
        <f t="shared" si="4"/>
        <v>67913.100000000006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6" t="s">
        <v>89</v>
      </c>
      <c r="BK102" s="151">
        <f t="shared" si="9"/>
        <v>67913.100000000006</v>
      </c>
      <c r="BL102" s="16" t="s">
        <v>158</v>
      </c>
      <c r="BM102" s="150" t="s">
        <v>1663</v>
      </c>
    </row>
    <row r="103" spans="1:65" s="2" customFormat="1" ht="16.5" customHeight="1" x14ac:dyDescent="0.2">
      <c r="A103" s="237"/>
      <c r="B103" s="268"/>
      <c r="C103" s="232" t="s">
        <v>176</v>
      </c>
      <c r="D103" s="232" t="s">
        <v>154</v>
      </c>
      <c r="E103" s="233" t="s">
        <v>1664</v>
      </c>
      <c r="F103" s="234" t="s">
        <v>1665</v>
      </c>
      <c r="G103" s="235" t="s">
        <v>230</v>
      </c>
      <c r="H103" s="236">
        <v>82.6</v>
      </c>
      <c r="I103" s="321">
        <v>387.64</v>
      </c>
      <c r="J103" s="322">
        <f t="shared" si="0"/>
        <v>32019.06</v>
      </c>
      <c r="K103" s="145"/>
      <c r="L103" s="33"/>
      <c r="M103" s="146" t="s">
        <v>3</v>
      </c>
      <c r="N103" s="147" t="s">
        <v>53</v>
      </c>
      <c r="O103" s="53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50" t="s">
        <v>158</v>
      </c>
      <c r="AT103" s="150" t="s">
        <v>154</v>
      </c>
      <c r="AU103" s="150" t="s">
        <v>22</v>
      </c>
      <c r="AY103" s="16" t="s">
        <v>152</v>
      </c>
      <c r="BE103" s="151">
        <f t="shared" si="4"/>
        <v>32019.06</v>
      </c>
      <c r="BF103" s="151">
        <f t="shared" si="5"/>
        <v>0</v>
      </c>
      <c r="BG103" s="151">
        <f t="shared" si="6"/>
        <v>0</v>
      </c>
      <c r="BH103" s="151">
        <f t="shared" si="7"/>
        <v>0</v>
      </c>
      <c r="BI103" s="151">
        <f t="shared" si="8"/>
        <v>0</v>
      </c>
      <c r="BJ103" s="16" t="s">
        <v>89</v>
      </c>
      <c r="BK103" s="151">
        <f t="shared" si="9"/>
        <v>32019.06</v>
      </c>
      <c r="BL103" s="16" t="s">
        <v>158</v>
      </c>
      <c r="BM103" s="150" t="s">
        <v>1666</v>
      </c>
    </row>
    <row r="104" spans="1:65" s="2" customFormat="1" ht="16.5" customHeight="1" x14ac:dyDescent="0.2">
      <c r="A104" s="237"/>
      <c r="B104" s="268"/>
      <c r="C104" s="232" t="s">
        <v>209</v>
      </c>
      <c r="D104" s="232" t="s">
        <v>154</v>
      </c>
      <c r="E104" s="233" t="s">
        <v>1667</v>
      </c>
      <c r="F104" s="234" t="s">
        <v>1668</v>
      </c>
      <c r="G104" s="235" t="s">
        <v>230</v>
      </c>
      <c r="H104" s="236">
        <v>20.8</v>
      </c>
      <c r="I104" s="321">
        <v>110.75</v>
      </c>
      <c r="J104" s="322">
        <f t="shared" si="0"/>
        <v>2303.6</v>
      </c>
      <c r="K104" s="145"/>
      <c r="L104" s="33"/>
      <c r="M104" s="146" t="s">
        <v>3</v>
      </c>
      <c r="N104" s="147" t="s">
        <v>53</v>
      </c>
      <c r="O104" s="53"/>
      <c r="P104" s="148">
        <f t="shared" si="1"/>
        <v>0</v>
      </c>
      <c r="Q104" s="148">
        <v>0</v>
      </c>
      <c r="R104" s="148">
        <f t="shared" si="2"/>
        <v>0</v>
      </c>
      <c r="S104" s="148">
        <v>0</v>
      </c>
      <c r="T104" s="149">
        <f t="shared" si="3"/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50" t="s">
        <v>158</v>
      </c>
      <c r="AT104" s="150" t="s">
        <v>154</v>
      </c>
      <c r="AU104" s="150" t="s">
        <v>22</v>
      </c>
      <c r="AY104" s="16" t="s">
        <v>152</v>
      </c>
      <c r="BE104" s="151">
        <f t="shared" si="4"/>
        <v>2303.6</v>
      </c>
      <c r="BF104" s="151">
        <f t="shared" si="5"/>
        <v>0</v>
      </c>
      <c r="BG104" s="151">
        <f t="shared" si="6"/>
        <v>0</v>
      </c>
      <c r="BH104" s="151">
        <f t="shared" si="7"/>
        <v>0</v>
      </c>
      <c r="BI104" s="151">
        <f t="shared" si="8"/>
        <v>0</v>
      </c>
      <c r="BJ104" s="16" t="s">
        <v>89</v>
      </c>
      <c r="BK104" s="151">
        <f t="shared" si="9"/>
        <v>2303.6</v>
      </c>
      <c r="BL104" s="16" t="s">
        <v>158</v>
      </c>
      <c r="BM104" s="150" t="s">
        <v>1669</v>
      </c>
    </row>
    <row r="105" spans="1:65" s="2" customFormat="1" ht="16.5" customHeight="1" x14ac:dyDescent="0.2">
      <c r="A105" s="237"/>
      <c r="B105" s="268"/>
      <c r="C105" s="232" t="s">
        <v>211</v>
      </c>
      <c r="D105" s="232" t="s">
        <v>154</v>
      </c>
      <c r="E105" s="233" t="s">
        <v>1670</v>
      </c>
      <c r="F105" s="234" t="s">
        <v>1671</v>
      </c>
      <c r="G105" s="235" t="s">
        <v>230</v>
      </c>
      <c r="H105" s="236">
        <v>10</v>
      </c>
      <c r="I105" s="321">
        <v>1056.43</v>
      </c>
      <c r="J105" s="322">
        <f t="shared" si="0"/>
        <v>10564.3</v>
      </c>
      <c r="K105" s="145"/>
      <c r="L105" s="33"/>
      <c r="M105" s="146" t="s">
        <v>3</v>
      </c>
      <c r="N105" s="147" t="s">
        <v>53</v>
      </c>
      <c r="O105" s="53"/>
      <c r="P105" s="148">
        <f t="shared" si="1"/>
        <v>0</v>
      </c>
      <c r="Q105" s="148">
        <v>0</v>
      </c>
      <c r="R105" s="148">
        <f t="shared" si="2"/>
        <v>0</v>
      </c>
      <c r="S105" s="148">
        <v>0</v>
      </c>
      <c r="T105" s="149">
        <f t="shared" si="3"/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50" t="s">
        <v>158</v>
      </c>
      <c r="AT105" s="150" t="s">
        <v>154</v>
      </c>
      <c r="AU105" s="150" t="s">
        <v>22</v>
      </c>
      <c r="AY105" s="16" t="s">
        <v>152</v>
      </c>
      <c r="BE105" s="151">
        <f t="shared" si="4"/>
        <v>10564.3</v>
      </c>
      <c r="BF105" s="151">
        <f t="shared" si="5"/>
        <v>0</v>
      </c>
      <c r="BG105" s="151">
        <f t="shared" si="6"/>
        <v>0</v>
      </c>
      <c r="BH105" s="151">
        <f t="shared" si="7"/>
        <v>0</v>
      </c>
      <c r="BI105" s="151">
        <f t="shared" si="8"/>
        <v>0</v>
      </c>
      <c r="BJ105" s="16" t="s">
        <v>89</v>
      </c>
      <c r="BK105" s="151">
        <f t="shared" si="9"/>
        <v>10564.3</v>
      </c>
      <c r="BL105" s="16" t="s">
        <v>158</v>
      </c>
      <c r="BM105" s="150" t="s">
        <v>1672</v>
      </c>
    </row>
    <row r="106" spans="1:65" s="2" customFormat="1" ht="16.5" customHeight="1" x14ac:dyDescent="0.2">
      <c r="A106" s="237"/>
      <c r="B106" s="268"/>
      <c r="C106" s="232" t="s">
        <v>218</v>
      </c>
      <c r="D106" s="232" t="s">
        <v>154</v>
      </c>
      <c r="E106" s="233" t="s">
        <v>1673</v>
      </c>
      <c r="F106" s="234" t="s">
        <v>1674</v>
      </c>
      <c r="G106" s="235" t="s">
        <v>230</v>
      </c>
      <c r="H106" s="236">
        <v>20</v>
      </c>
      <c r="I106" s="321">
        <v>301.83999999999997</v>
      </c>
      <c r="J106" s="322">
        <f t="shared" si="0"/>
        <v>6036.8</v>
      </c>
      <c r="K106" s="145"/>
      <c r="L106" s="33"/>
      <c r="M106" s="146" t="s">
        <v>3</v>
      </c>
      <c r="N106" s="147" t="s">
        <v>53</v>
      </c>
      <c r="O106" s="53"/>
      <c r="P106" s="148">
        <f t="shared" si="1"/>
        <v>0</v>
      </c>
      <c r="Q106" s="148">
        <v>0</v>
      </c>
      <c r="R106" s="148">
        <f t="shared" si="2"/>
        <v>0</v>
      </c>
      <c r="S106" s="148">
        <v>0</v>
      </c>
      <c r="T106" s="149">
        <f t="shared" si="3"/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50" t="s">
        <v>158</v>
      </c>
      <c r="AT106" s="150" t="s">
        <v>154</v>
      </c>
      <c r="AU106" s="150" t="s">
        <v>22</v>
      </c>
      <c r="AY106" s="16" t="s">
        <v>152</v>
      </c>
      <c r="BE106" s="151">
        <f t="shared" si="4"/>
        <v>6036.8</v>
      </c>
      <c r="BF106" s="151">
        <f t="shared" si="5"/>
        <v>0</v>
      </c>
      <c r="BG106" s="151">
        <f t="shared" si="6"/>
        <v>0</v>
      </c>
      <c r="BH106" s="151">
        <f t="shared" si="7"/>
        <v>0</v>
      </c>
      <c r="BI106" s="151">
        <f t="shared" si="8"/>
        <v>0</v>
      </c>
      <c r="BJ106" s="16" t="s">
        <v>89</v>
      </c>
      <c r="BK106" s="151">
        <f t="shared" si="9"/>
        <v>6036.8</v>
      </c>
      <c r="BL106" s="16" t="s">
        <v>158</v>
      </c>
      <c r="BM106" s="150" t="s">
        <v>1675</v>
      </c>
    </row>
    <row r="107" spans="1:65" s="2" customFormat="1" ht="21.75" customHeight="1" x14ac:dyDescent="0.2">
      <c r="A107" s="237"/>
      <c r="B107" s="268"/>
      <c r="C107" s="232" t="s">
        <v>223</v>
      </c>
      <c r="D107" s="232" t="s">
        <v>154</v>
      </c>
      <c r="E107" s="233" t="s">
        <v>1676</v>
      </c>
      <c r="F107" s="234" t="s">
        <v>1677</v>
      </c>
      <c r="G107" s="235" t="s">
        <v>230</v>
      </c>
      <c r="H107" s="236">
        <v>44</v>
      </c>
      <c r="I107" s="321">
        <v>362.19</v>
      </c>
      <c r="J107" s="322">
        <f t="shared" si="0"/>
        <v>15936.36</v>
      </c>
      <c r="K107" s="145"/>
      <c r="L107" s="33"/>
      <c r="M107" s="146" t="s">
        <v>3</v>
      </c>
      <c r="N107" s="147" t="s">
        <v>53</v>
      </c>
      <c r="O107" s="53"/>
      <c r="P107" s="148">
        <f t="shared" si="1"/>
        <v>0</v>
      </c>
      <c r="Q107" s="148">
        <v>0</v>
      </c>
      <c r="R107" s="148">
        <f t="shared" si="2"/>
        <v>0</v>
      </c>
      <c r="S107" s="148">
        <v>0</v>
      </c>
      <c r="T107" s="149">
        <f t="shared" si="3"/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50" t="s">
        <v>158</v>
      </c>
      <c r="AT107" s="150" t="s">
        <v>154</v>
      </c>
      <c r="AU107" s="150" t="s">
        <v>22</v>
      </c>
      <c r="AY107" s="16" t="s">
        <v>152</v>
      </c>
      <c r="BE107" s="151">
        <f t="shared" si="4"/>
        <v>15936.36</v>
      </c>
      <c r="BF107" s="151">
        <f t="shared" si="5"/>
        <v>0</v>
      </c>
      <c r="BG107" s="151">
        <f t="shared" si="6"/>
        <v>0</v>
      </c>
      <c r="BH107" s="151">
        <f t="shared" si="7"/>
        <v>0</v>
      </c>
      <c r="BI107" s="151">
        <f t="shared" si="8"/>
        <v>0</v>
      </c>
      <c r="BJ107" s="16" t="s">
        <v>89</v>
      </c>
      <c r="BK107" s="151">
        <f t="shared" si="9"/>
        <v>15936.36</v>
      </c>
      <c r="BL107" s="16" t="s">
        <v>158</v>
      </c>
      <c r="BM107" s="150" t="s">
        <v>1678</v>
      </c>
    </row>
    <row r="108" spans="1:65" s="2" customFormat="1" ht="16.5" customHeight="1" x14ac:dyDescent="0.2">
      <c r="A108" s="237"/>
      <c r="B108" s="268"/>
      <c r="C108" s="232" t="s">
        <v>9</v>
      </c>
      <c r="D108" s="232" t="s">
        <v>154</v>
      </c>
      <c r="E108" s="233" t="s">
        <v>1679</v>
      </c>
      <c r="F108" s="234" t="s">
        <v>1680</v>
      </c>
      <c r="G108" s="235" t="s">
        <v>230</v>
      </c>
      <c r="H108" s="236">
        <v>34</v>
      </c>
      <c r="I108" s="321">
        <v>1282.8</v>
      </c>
      <c r="J108" s="322">
        <f t="shared" si="0"/>
        <v>43615.199999999997</v>
      </c>
      <c r="K108" s="145"/>
      <c r="L108" s="33"/>
      <c r="M108" s="146" t="s">
        <v>3</v>
      </c>
      <c r="N108" s="147" t="s">
        <v>53</v>
      </c>
      <c r="O108" s="53"/>
      <c r="P108" s="148">
        <f t="shared" si="1"/>
        <v>0</v>
      </c>
      <c r="Q108" s="148">
        <v>0</v>
      </c>
      <c r="R108" s="148">
        <f t="shared" si="2"/>
        <v>0</v>
      </c>
      <c r="S108" s="148">
        <v>0</v>
      </c>
      <c r="T108" s="149">
        <f t="shared" si="3"/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50" t="s">
        <v>158</v>
      </c>
      <c r="AT108" s="150" t="s">
        <v>154</v>
      </c>
      <c r="AU108" s="150" t="s">
        <v>22</v>
      </c>
      <c r="AY108" s="16" t="s">
        <v>152</v>
      </c>
      <c r="BE108" s="151">
        <f t="shared" si="4"/>
        <v>43615.199999999997</v>
      </c>
      <c r="BF108" s="151">
        <f t="shared" si="5"/>
        <v>0</v>
      </c>
      <c r="BG108" s="151">
        <f t="shared" si="6"/>
        <v>0</v>
      </c>
      <c r="BH108" s="151">
        <f t="shared" si="7"/>
        <v>0</v>
      </c>
      <c r="BI108" s="151">
        <f t="shared" si="8"/>
        <v>0</v>
      </c>
      <c r="BJ108" s="16" t="s">
        <v>89</v>
      </c>
      <c r="BK108" s="151">
        <f t="shared" si="9"/>
        <v>43615.199999999997</v>
      </c>
      <c r="BL108" s="16" t="s">
        <v>158</v>
      </c>
      <c r="BM108" s="150" t="s">
        <v>1681</v>
      </c>
    </row>
    <row r="109" spans="1:65" s="2" customFormat="1" ht="16.5" customHeight="1" x14ac:dyDescent="0.2">
      <c r="A109" s="237"/>
      <c r="B109" s="268"/>
      <c r="C109" s="232" t="s">
        <v>235</v>
      </c>
      <c r="D109" s="232" t="s">
        <v>154</v>
      </c>
      <c r="E109" s="233" t="s">
        <v>1682</v>
      </c>
      <c r="F109" s="234" t="s">
        <v>1683</v>
      </c>
      <c r="G109" s="235" t="s">
        <v>230</v>
      </c>
      <c r="H109" s="236">
        <v>30</v>
      </c>
      <c r="I109" s="321">
        <v>1207.3399999999999</v>
      </c>
      <c r="J109" s="322">
        <f t="shared" si="0"/>
        <v>36220.199999999997</v>
      </c>
      <c r="K109" s="145"/>
      <c r="L109" s="33"/>
      <c r="M109" s="146" t="s">
        <v>3</v>
      </c>
      <c r="N109" s="147" t="s">
        <v>53</v>
      </c>
      <c r="O109" s="53"/>
      <c r="P109" s="148">
        <f t="shared" si="1"/>
        <v>0</v>
      </c>
      <c r="Q109" s="148">
        <v>0</v>
      </c>
      <c r="R109" s="148">
        <f t="shared" si="2"/>
        <v>0</v>
      </c>
      <c r="S109" s="148">
        <v>0</v>
      </c>
      <c r="T109" s="149">
        <f t="shared" si="3"/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50" t="s">
        <v>158</v>
      </c>
      <c r="AT109" s="150" t="s">
        <v>154</v>
      </c>
      <c r="AU109" s="150" t="s">
        <v>22</v>
      </c>
      <c r="AY109" s="16" t="s">
        <v>152</v>
      </c>
      <c r="BE109" s="151">
        <f t="shared" si="4"/>
        <v>36220.199999999997</v>
      </c>
      <c r="BF109" s="151">
        <f t="shared" si="5"/>
        <v>0</v>
      </c>
      <c r="BG109" s="151">
        <f t="shared" si="6"/>
        <v>0</v>
      </c>
      <c r="BH109" s="151">
        <f t="shared" si="7"/>
        <v>0</v>
      </c>
      <c r="BI109" s="151">
        <f t="shared" si="8"/>
        <v>0</v>
      </c>
      <c r="BJ109" s="16" t="s">
        <v>89</v>
      </c>
      <c r="BK109" s="151">
        <f t="shared" si="9"/>
        <v>36220.199999999997</v>
      </c>
      <c r="BL109" s="16" t="s">
        <v>158</v>
      </c>
      <c r="BM109" s="150" t="s">
        <v>1684</v>
      </c>
    </row>
    <row r="110" spans="1:65" s="2" customFormat="1" ht="16.5" customHeight="1" x14ac:dyDescent="0.2">
      <c r="A110" s="237"/>
      <c r="B110" s="268"/>
      <c r="C110" s="232" t="s">
        <v>241</v>
      </c>
      <c r="D110" s="232" t="s">
        <v>154</v>
      </c>
      <c r="E110" s="233" t="s">
        <v>1685</v>
      </c>
      <c r="F110" s="234" t="s">
        <v>1686</v>
      </c>
      <c r="G110" s="235" t="s">
        <v>230</v>
      </c>
      <c r="H110" s="236">
        <v>225</v>
      </c>
      <c r="I110" s="321">
        <v>12.45</v>
      </c>
      <c r="J110" s="322">
        <f t="shared" si="0"/>
        <v>2801.25</v>
      </c>
      <c r="K110" s="145"/>
      <c r="L110" s="33"/>
      <c r="M110" s="146" t="s">
        <v>3</v>
      </c>
      <c r="N110" s="147" t="s">
        <v>53</v>
      </c>
      <c r="O110" s="53"/>
      <c r="P110" s="148">
        <f t="shared" si="1"/>
        <v>0</v>
      </c>
      <c r="Q110" s="148">
        <v>0</v>
      </c>
      <c r="R110" s="148">
        <f t="shared" si="2"/>
        <v>0</v>
      </c>
      <c r="S110" s="148">
        <v>0</v>
      </c>
      <c r="T110" s="149">
        <f t="shared" si="3"/>
        <v>0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R110" s="150" t="s">
        <v>158</v>
      </c>
      <c r="AT110" s="150" t="s">
        <v>154</v>
      </c>
      <c r="AU110" s="150" t="s">
        <v>22</v>
      </c>
      <c r="AY110" s="16" t="s">
        <v>152</v>
      </c>
      <c r="BE110" s="151">
        <f t="shared" si="4"/>
        <v>2801.25</v>
      </c>
      <c r="BF110" s="151">
        <f t="shared" si="5"/>
        <v>0</v>
      </c>
      <c r="BG110" s="151">
        <f t="shared" si="6"/>
        <v>0</v>
      </c>
      <c r="BH110" s="151">
        <f t="shared" si="7"/>
        <v>0</v>
      </c>
      <c r="BI110" s="151">
        <f t="shared" si="8"/>
        <v>0</v>
      </c>
      <c r="BJ110" s="16" t="s">
        <v>89</v>
      </c>
      <c r="BK110" s="151">
        <f t="shared" si="9"/>
        <v>2801.25</v>
      </c>
      <c r="BL110" s="16" t="s">
        <v>158</v>
      </c>
      <c r="BM110" s="150" t="s">
        <v>1687</v>
      </c>
    </row>
    <row r="111" spans="1:65" s="2" customFormat="1" ht="21.75" customHeight="1" x14ac:dyDescent="0.2">
      <c r="A111" s="237"/>
      <c r="B111" s="268"/>
      <c r="C111" s="232" t="s">
        <v>248</v>
      </c>
      <c r="D111" s="232" t="s">
        <v>154</v>
      </c>
      <c r="E111" s="233" t="s">
        <v>1688</v>
      </c>
      <c r="F111" s="234" t="s">
        <v>1689</v>
      </c>
      <c r="G111" s="235" t="s">
        <v>259</v>
      </c>
      <c r="H111" s="236">
        <v>2</v>
      </c>
      <c r="I111" s="321">
        <v>138.44</v>
      </c>
      <c r="J111" s="322">
        <f t="shared" si="0"/>
        <v>276.88</v>
      </c>
      <c r="K111" s="145"/>
      <c r="L111" s="33"/>
      <c r="M111" s="146" t="s">
        <v>3</v>
      </c>
      <c r="N111" s="147" t="s">
        <v>53</v>
      </c>
      <c r="O111" s="53"/>
      <c r="P111" s="148">
        <f t="shared" si="1"/>
        <v>0</v>
      </c>
      <c r="Q111" s="148">
        <v>0</v>
      </c>
      <c r="R111" s="148">
        <f t="shared" si="2"/>
        <v>0</v>
      </c>
      <c r="S111" s="148">
        <v>0</v>
      </c>
      <c r="T111" s="149">
        <f t="shared" si="3"/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50" t="s">
        <v>158</v>
      </c>
      <c r="AT111" s="150" t="s">
        <v>154</v>
      </c>
      <c r="AU111" s="150" t="s">
        <v>22</v>
      </c>
      <c r="AY111" s="16" t="s">
        <v>152</v>
      </c>
      <c r="BE111" s="151">
        <f t="shared" si="4"/>
        <v>276.88</v>
      </c>
      <c r="BF111" s="151">
        <f t="shared" si="5"/>
        <v>0</v>
      </c>
      <c r="BG111" s="151">
        <f t="shared" si="6"/>
        <v>0</v>
      </c>
      <c r="BH111" s="151">
        <f t="shared" si="7"/>
        <v>0</v>
      </c>
      <c r="BI111" s="151">
        <f t="shared" si="8"/>
        <v>0</v>
      </c>
      <c r="BJ111" s="16" t="s">
        <v>89</v>
      </c>
      <c r="BK111" s="151">
        <f t="shared" si="9"/>
        <v>276.88</v>
      </c>
      <c r="BL111" s="16" t="s">
        <v>158</v>
      </c>
      <c r="BM111" s="150" t="s">
        <v>1690</v>
      </c>
    </row>
    <row r="112" spans="1:65" s="12" customFormat="1" ht="25.9" customHeight="1" x14ac:dyDescent="0.2">
      <c r="A112" s="250"/>
      <c r="B112" s="318"/>
      <c r="C112" s="250"/>
      <c r="D112" s="251" t="s">
        <v>81</v>
      </c>
      <c r="E112" s="259" t="s">
        <v>389</v>
      </c>
      <c r="F112" s="259" t="s">
        <v>1691</v>
      </c>
      <c r="G112" s="250"/>
      <c r="H112" s="250"/>
      <c r="I112" s="250"/>
      <c r="J112" s="319">
        <f>BK112</f>
        <v>229426.55</v>
      </c>
      <c r="L112" s="129"/>
      <c r="M112" s="134"/>
      <c r="N112" s="135"/>
      <c r="O112" s="135"/>
      <c r="P112" s="136">
        <f>P113+P140+P180</f>
        <v>0</v>
      </c>
      <c r="Q112" s="135"/>
      <c r="R112" s="136">
        <f>R113+R140+R180</f>
        <v>0</v>
      </c>
      <c r="S112" s="135"/>
      <c r="T112" s="137">
        <f>T113+T140+T180</f>
        <v>0</v>
      </c>
      <c r="AR112" s="130" t="s">
        <v>170</v>
      </c>
      <c r="AT112" s="138" t="s">
        <v>81</v>
      </c>
      <c r="AU112" s="138" t="s">
        <v>82</v>
      </c>
      <c r="AY112" s="130" t="s">
        <v>152</v>
      </c>
      <c r="BK112" s="139">
        <f>BK113+BK140+BK180</f>
        <v>229426.55</v>
      </c>
    </row>
    <row r="113" spans="1:65" s="12" customFormat="1" ht="22.9" customHeight="1" x14ac:dyDescent="0.2">
      <c r="A113" s="250"/>
      <c r="B113" s="318"/>
      <c r="C113" s="250"/>
      <c r="D113" s="251" t="s">
        <v>81</v>
      </c>
      <c r="E113" s="252" t="s">
        <v>1692</v>
      </c>
      <c r="F113" s="252" t="s">
        <v>1693</v>
      </c>
      <c r="G113" s="250"/>
      <c r="H113" s="250"/>
      <c r="I113" s="250"/>
      <c r="J113" s="320">
        <f>BK113</f>
        <v>84626.47</v>
      </c>
      <c r="L113" s="129"/>
      <c r="M113" s="134"/>
      <c r="N113" s="135"/>
      <c r="O113" s="135"/>
      <c r="P113" s="136">
        <f>SUM(P114:P139)</f>
        <v>0</v>
      </c>
      <c r="Q113" s="135"/>
      <c r="R113" s="136">
        <f>SUM(R114:R139)</f>
        <v>0</v>
      </c>
      <c r="S113" s="135"/>
      <c r="T113" s="137">
        <f>SUM(T114:T139)</f>
        <v>0</v>
      </c>
      <c r="AR113" s="130" t="s">
        <v>170</v>
      </c>
      <c r="AT113" s="138" t="s">
        <v>81</v>
      </c>
      <c r="AU113" s="138" t="s">
        <v>89</v>
      </c>
      <c r="AY113" s="130" t="s">
        <v>152</v>
      </c>
      <c r="BK113" s="139">
        <f>SUM(BK114:BK139)</f>
        <v>84626.47</v>
      </c>
    </row>
    <row r="114" spans="1:65" s="2" customFormat="1" ht="24.2" customHeight="1" x14ac:dyDescent="0.2">
      <c r="A114" s="237"/>
      <c r="B114" s="268"/>
      <c r="C114" s="232" t="s">
        <v>256</v>
      </c>
      <c r="D114" s="232" t="s">
        <v>154</v>
      </c>
      <c r="E114" s="233" t="s">
        <v>1694</v>
      </c>
      <c r="F114" s="234" t="s">
        <v>1695</v>
      </c>
      <c r="G114" s="235" t="s">
        <v>259</v>
      </c>
      <c r="H114" s="236">
        <v>1</v>
      </c>
      <c r="I114" s="321">
        <v>2900.62</v>
      </c>
      <c r="J114" s="322">
        <f t="shared" ref="J114:J139" si="10">ROUND(I114*H114,2)</f>
        <v>2900.62</v>
      </c>
      <c r="K114" s="145"/>
      <c r="L114" s="33"/>
      <c r="M114" s="146" t="s">
        <v>3</v>
      </c>
      <c r="N114" s="147" t="s">
        <v>53</v>
      </c>
      <c r="O114" s="53"/>
      <c r="P114" s="148">
        <f t="shared" ref="P114:P139" si="11">O114*H114</f>
        <v>0</v>
      </c>
      <c r="Q114" s="148">
        <v>0</v>
      </c>
      <c r="R114" s="148">
        <f t="shared" ref="R114:R139" si="12">Q114*H114</f>
        <v>0</v>
      </c>
      <c r="S114" s="148">
        <v>0</v>
      </c>
      <c r="T114" s="149">
        <f t="shared" ref="T114:T139" si="13"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50" t="s">
        <v>1554</v>
      </c>
      <c r="AT114" s="150" t="s">
        <v>154</v>
      </c>
      <c r="AU114" s="150" t="s">
        <v>22</v>
      </c>
      <c r="AY114" s="16" t="s">
        <v>152</v>
      </c>
      <c r="BE114" s="151">
        <f t="shared" ref="BE114:BE139" si="14">IF(N114="základní",J114,0)</f>
        <v>2900.62</v>
      </c>
      <c r="BF114" s="151">
        <f t="shared" ref="BF114:BF139" si="15">IF(N114="snížená",J114,0)</f>
        <v>0</v>
      </c>
      <c r="BG114" s="151">
        <f t="shared" ref="BG114:BG139" si="16">IF(N114="zákl. přenesená",J114,0)</f>
        <v>0</v>
      </c>
      <c r="BH114" s="151">
        <f t="shared" ref="BH114:BH139" si="17">IF(N114="sníž. přenesená",J114,0)</f>
        <v>0</v>
      </c>
      <c r="BI114" s="151">
        <f t="shared" ref="BI114:BI139" si="18">IF(N114="nulová",J114,0)</f>
        <v>0</v>
      </c>
      <c r="BJ114" s="16" t="s">
        <v>89</v>
      </c>
      <c r="BK114" s="151">
        <f t="shared" ref="BK114:BK139" si="19">ROUND(I114*H114,2)</f>
        <v>2900.62</v>
      </c>
      <c r="BL114" s="16" t="s">
        <v>1554</v>
      </c>
      <c r="BM114" s="150" t="s">
        <v>1696</v>
      </c>
    </row>
    <row r="115" spans="1:65" s="2" customFormat="1" ht="16.5" customHeight="1" x14ac:dyDescent="0.2">
      <c r="A115" s="237"/>
      <c r="B115" s="268"/>
      <c r="C115" s="232" t="s">
        <v>264</v>
      </c>
      <c r="D115" s="232" t="s">
        <v>154</v>
      </c>
      <c r="E115" s="233" t="s">
        <v>1697</v>
      </c>
      <c r="F115" s="234" t="s">
        <v>1698</v>
      </c>
      <c r="G115" s="235" t="s">
        <v>259</v>
      </c>
      <c r="H115" s="236">
        <v>1</v>
      </c>
      <c r="I115" s="321">
        <v>1028.99</v>
      </c>
      <c r="J115" s="322">
        <f t="shared" si="10"/>
        <v>1028.99</v>
      </c>
      <c r="K115" s="145"/>
      <c r="L115" s="33"/>
      <c r="M115" s="146" t="s">
        <v>3</v>
      </c>
      <c r="N115" s="147" t="s">
        <v>53</v>
      </c>
      <c r="O115" s="53"/>
      <c r="P115" s="148">
        <f t="shared" si="11"/>
        <v>0</v>
      </c>
      <c r="Q115" s="148">
        <v>0</v>
      </c>
      <c r="R115" s="148">
        <f t="shared" si="12"/>
        <v>0</v>
      </c>
      <c r="S115" s="148">
        <v>0</v>
      </c>
      <c r="T115" s="149">
        <f t="shared" si="13"/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50" t="s">
        <v>1554</v>
      </c>
      <c r="AT115" s="150" t="s">
        <v>154</v>
      </c>
      <c r="AU115" s="150" t="s">
        <v>22</v>
      </c>
      <c r="AY115" s="16" t="s">
        <v>152</v>
      </c>
      <c r="BE115" s="151">
        <f t="shared" si="14"/>
        <v>1028.99</v>
      </c>
      <c r="BF115" s="151">
        <f t="shared" si="15"/>
        <v>0</v>
      </c>
      <c r="BG115" s="151">
        <f t="shared" si="16"/>
        <v>0</v>
      </c>
      <c r="BH115" s="151">
        <f t="shared" si="17"/>
        <v>0</v>
      </c>
      <c r="BI115" s="151">
        <f t="shared" si="18"/>
        <v>0</v>
      </c>
      <c r="BJ115" s="16" t="s">
        <v>89</v>
      </c>
      <c r="BK115" s="151">
        <f t="shared" si="19"/>
        <v>1028.99</v>
      </c>
      <c r="BL115" s="16" t="s">
        <v>1554</v>
      </c>
      <c r="BM115" s="150" t="s">
        <v>1699</v>
      </c>
    </row>
    <row r="116" spans="1:65" s="2" customFormat="1" ht="16.5" customHeight="1" x14ac:dyDescent="0.2">
      <c r="A116" s="237"/>
      <c r="B116" s="268"/>
      <c r="C116" s="232" t="s">
        <v>8</v>
      </c>
      <c r="D116" s="232" t="s">
        <v>154</v>
      </c>
      <c r="E116" s="233" t="s">
        <v>1700</v>
      </c>
      <c r="F116" s="234" t="s">
        <v>1701</v>
      </c>
      <c r="G116" s="235" t="s">
        <v>230</v>
      </c>
      <c r="H116" s="236">
        <v>162</v>
      </c>
      <c r="I116" s="321">
        <v>30.72</v>
      </c>
      <c r="J116" s="322">
        <f t="shared" si="10"/>
        <v>4976.6400000000003</v>
      </c>
      <c r="K116" s="145"/>
      <c r="L116" s="33"/>
      <c r="M116" s="146" t="s">
        <v>3</v>
      </c>
      <c r="N116" s="147" t="s">
        <v>53</v>
      </c>
      <c r="O116" s="53"/>
      <c r="P116" s="148">
        <f t="shared" si="11"/>
        <v>0</v>
      </c>
      <c r="Q116" s="148">
        <v>0</v>
      </c>
      <c r="R116" s="148">
        <f t="shared" si="12"/>
        <v>0</v>
      </c>
      <c r="S116" s="148">
        <v>0</v>
      </c>
      <c r="T116" s="149">
        <f t="shared" si="13"/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50" t="s">
        <v>1554</v>
      </c>
      <c r="AT116" s="150" t="s">
        <v>154</v>
      </c>
      <c r="AU116" s="150" t="s">
        <v>22</v>
      </c>
      <c r="AY116" s="16" t="s">
        <v>152</v>
      </c>
      <c r="BE116" s="151">
        <f t="shared" si="14"/>
        <v>4976.6400000000003</v>
      </c>
      <c r="BF116" s="151">
        <f t="shared" si="15"/>
        <v>0</v>
      </c>
      <c r="BG116" s="151">
        <f t="shared" si="16"/>
        <v>0</v>
      </c>
      <c r="BH116" s="151">
        <f t="shared" si="17"/>
        <v>0</v>
      </c>
      <c r="BI116" s="151">
        <f t="shared" si="18"/>
        <v>0</v>
      </c>
      <c r="BJ116" s="16" t="s">
        <v>89</v>
      </c>
      <c r="BK116" s="151">
        <f t="shared" si="19"/>
        <v>4976.6400000000003</v>
      </c>
      <c r="BL116" s="16" t="s">
        <v>1554</v>
      </c>
      <c r="BM116" s="150" t="s">
        <v>1702</v>
      </c>
    </row>
    <row r="117" spans="1:65" s="2" customFormat="1" ht="16.5" customHeight="1" x14ac:dyDescent="0.2">
      <c r="A117" s="237"/>
      <c r="B117" s="268"/>
      <c r="C117" s="232" t="s">
        <v>273</v>
      </c>
      <c r="D117" s="232" t="s">
        <v>154</v>
      </c>
      <c r="E117" s="233" t="s">
        <v>1703</v>
      </c>
      <c r="F117" s="234" t="s">
        <v>1704</v>
      </c>
      <c r="G117" s="235" t="s">
        <v>230</v>
      </c>
      <c r="H117" s="236">
        <v>42</v>
      </c>
      <c r="I117" s="321">
        <v>24.69</v>
      </c>
      <c r="J117" s="322">
        <f t="shared" si="10"/>
        <v>1036.98</v>
      </c>
      <c r="K117" s="145"/>
      <c r="L117" s="33"/>
      <c r="M117" s="146" t="s">
        <v>3</v>
      </c>
      <c r="N117" s="147" t="s">
        <v>53</v>
      </c>
      <c r="O117" s="53"/>
      <c r="P117" s="148">
        <f t="shared" si="11"/>
        <v>0</v>
      </c>
      <c r="Q117" s="148">
        <v>0</v>
      </c>
      <c r="R117" s="148">
        <f t="shared" si="12"/>
        <v>0</v>
      </c>
      <c r="S117" s="148">
        <v>0</v>
      </c>
      <c r="T117" s="149">
        <f t="shared" si="13"/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50" t="s">
        <v>1554</v>
      </c>
      <c r="AT117" s="150" t="s">
        <v>154</v>
      </c>
      <c r="AU117" s="150" t="s">
        <v>22</v>
      </c>
      <c r="AY117" s="16" t="s">
        <v>152</v>
      </c>
      <c r="BE117" s="151">
        <f t="shared" si="14"/>
        <v>1036.98</v>
      </c>
      <c r="BF117" s="151">
        <f t="shared" si="15"/>
        <v>0</v>
      </c>
      <c r="BG117" s="151">
        <f t="shared" si="16"/>
        <v>0</v>
      </c>
      <c r="BH117" s="151">
        <f t="shared" si="17"/>
        <v>0</v>
      </c>
      <c r="BI117" s="151">
        <f t="shared" si="18"/>
        <v>0</v>
      </c>
      <c r="BJ117" s="16" t="s">
        <v>89</v>
      </c>
      <c r="BK117" s="151">
        <f t="shared" si="19"/>
        <v>1036.98</v>
      </c>
      <c r="BL117" s="16" t="s">
        <v>1554</v>
      </c>
      <c r="BM117" s="150" t="s">
        <v>1705</v>
      </c>
    </row>
    <row r="118" spans="1:65" s="2" customFormat="1" ht="16.5" customHeight="1" x14ac:dyDescent="0.2">
      <c r="A118" s="237"/>
      <c r="B118" s="268"/>
      <c r="C118" s="232" t="s">
        <v>279</v>
      </c>
      <c r="D118" s="232" t="s">
        <v>154</v>
      </c>
      <c r="E118" s="233" t="s">
        <v>1706</v>
      </c>
      <c r="F118" s="234" t="s">
        <v>1707</v>
      </c>
      <c r="G118" s="235" t="s">
        <v>230</v>
      </c>
      <c r="H118" s="236">
        <v>41</v>
      </c>
      <c r="I118" s="321">
        <v>20.58</v>
      </c>
      <c r="J118" s="322">
        <f t="shared" si="10"/>
        <v>843.78</v>
      </c>
      <c r="K118" s="145"/>
      <c r="L118" s="33"/>
      <c r="M118" s="146" t="s">
        <v>3</v>
      </c>
      <c r="N118" s="147" t="s">
        <v>53</v>
      </c>
      <c r="O118" s="53"/>
      <c r="P118" s="148">
        <f t="shared" si="11"/>
        <v>0</v>
      </c>
      <c r="Q118" s="148">
        <v>0</v>
      </c>
      <c r="R118" s="148">
        <f t="shared" si="12"/>
        <v>0</v>
      </c>
      <c r="S118" s="148">
        <v>0</v>
      </c>
      <c r="T118" s="149">
        <f t="shared" si="13"/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50" t="s">
        <v>1554</v>
      </c>
      <c r="AT118" s="150" t="s">
        <v>154</v>
      </c>
      <c r="AU118" s="150" t="s">
        <v>22</v>
      </c>
      <c r="AY118" s="16" t="s">
        <v>152</v>
      </c>
      <c r="BE118" s="151">
        <f t="shared" si="14"/>
        <v>843.78</v>
      </c>
      <c r="BF118" s="151">
        <f t="shared" si="15"/>
        <v>0</v>
      </c>
      <c r="BG118" s="151">
        <f t="shared" si="16"/>
        <v>0</v>
      </c>
      <c r="BH118" s="151">
        <f t="shared" si="17"/>
        <v>0</v>
      </c>
      <c r="BI118" s="151">
        <f t="shared" si="18"/>
        <v>0</v>
      </c>
      <c r="BJ118" s="16" t="s">
        <v>89</v>
      </c>
      <c r="BK118" s="151">
        <f t="shared" si="19"/>
        <v>843.78</v>
      </c>
      <c r="BL118" s="16" t="s">
        <v>1554</v>
      </c>
      <c r="BM118" s="150" t="s">
        <v>1708</v>
      </c>
    </row>
    <row r="119" spans="1:65" s="2" customFormat="1" ht="16.5" customHeight="1" x14ac:dyDescent="0.2">
      <c r="A119" s="237"/>
      <c r="B119" s="268"/>
      <c r="C119" s="232" t="s">
        <v>282</v>
      </c>
      <c r="D119" s="232" t="s">
        <v>154</v>
      </c>
      <c r="E119" s="233" t="s">
        <v>1709</v>
      </c>
      <c r="F119" s="234" t="s">
        <v>1710</v>
      </c>
      <c r="G119" s="235" t="s">
        <v>259</v>
      </c>
      <c r="H119" s="236">
        <v>5</v>
      </c>
      <c r="I119" s="321">
        <v>178.36</v>
      </c>
      <c r="J119" s="322">
        <f t="shared" si="10"/>
        <v>891.8</v>
      </c>
      <c r="K119" s="145"/>
      <c r="L119" s="33"/>
      <c r="M119" s="146" t="s">
        <v>3</v>
      </c>
      <c r="N119" s="147" t="s">
        <v>53</v>
      </c>
      <c r="O119" s="53"/>
      <c r="P119" s="148">
        <f t="shared" si="11"/>
        <v>0</v>
      </c>
      <c r="Q119" s="148">
        <v>0</v>
      </c>
      <c r="R119" s="148">
        <f t="shared" si="12"/>
        <v>0</v>
      </c>
      <c r="S119" s="148">
        <v>0</v>
      </c>
      <c r="T119" s="149">
        <f t="shared" si="13"/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0" t="s">
        <v>1554</v>
      </c>
      <c r="AT119" s="150" t="s">
        <v>154</v>
      </c>
      <c r="AU119" s="150" t="s">
        <v>22</v>
      </c>
      <c r="AY119" s="16" t="s">
        <v>152</v>
      </c>
      <c r="BE119" s="151">
        <f t="shared" si="14"/>
        <v>891.8</v>
      </c>
      <c r="BF119" s="151">
        <f t="shared" si="15"/>
        <v>0</v>
      </c>
      <c r="BG119" s="151">
        <f t="shared" si="16"/>
        <v>0</v>
      </c>
      <c r="BH119" s="151">
        <f t="shared" si="17"/>
        <v>0</v>
      </c>
      <c r="BI119" s="151">
        <f t="shared" si="18"/>
        <v>0</v>
      </c>
      <c r="BJ119" s="16" t="s">
        <v>89</v>
      </c>
      <c r="BK119" s="151">
        <f t="shared" si="19"/>
        <v>891.8</v>
      </c>
      <c r="BL119" s="16" t="s">
        <v>1554</v>
      </c>
      <c r="BM119" s="150" t="s">
        <v>1711</v>
      </c>
    </row>
    <row r="120" spans="1:65" s="2" customFormat="1" ht="16.5" customHeight="1" x14ac:dyDescent="0.2">
      <c r="A120" s="237"/>
      <c r="B120" s="268"/>
      <c r="C120" s="232" t="s">
        <v>288</v>
      </c>
      <c r="D120" s="232" t="s">
        <v>154</v>
      </c>
      <c r="E120" s="233" t="s">
        <v>1712</v>
      </c>
      <c r="F120" s="234" t="s">
        <v>1713</v>
      </c>
      <c r="G120" s="235" t="s">
        <v>259</v>
      </c>
      <c r="H120" s="236">
        <v>56</v>
      </c>
      <c r="I120" s="321">
        <v>41.15</v>
      </c>
      <c r="J120" s="322">
        <f t="shared" si="10"/>
        <v>2304.4</v>
      </c>
      <c r="K120" s="145"/>
      <c r="L120" s="33"/>
      <c r="M120" s="146" t="s">
        <v>3</v>
      </c>
      <c r="N120" s="147" t="s">
        <v>53</v>
      </c>
      <c r="O120" s="53"/>
      <c r="P120" s="148">
        <f t="shared" si="11"/>
        <v>0</v>
      </c>
      <c r="Q120" s="148">
        <v>0</v>
      </c>
      <c r="R120" s="148">
        <f t="shared" si="12"/>
        <v>0</v>
      </c>
      <c r="S120" s="148">
        <v>0</v>
      </c>
      <c r="T120" s="149">
        <f t="shared" si="1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0" t="s">
        <v>1554</v>
      </c>
      <c r="AT120" s="150" t="s">
        <v>154</v>
      </c>
      <c r="AU120" s="150" t="s">
        <v>22</v>
      </c>
      <c r="AY120" s="16" t="s">
        <v>152</v>
      </c>
      <c r="BE120" s="151">
        <f t="shared" si="14"/>
        <v>2304.4</v>
      </c>
      <c r="BF120" s="151">
        <f t="shared" si="15"/>
        <v>0</v>
      </c>
      <c r="BG120" s="151">
        <f t="shared" si="16"/>
        <v>0</v>
      </c>
      <c r="BH120" s="151">
        <f t="shared" si="17"/>
        <v>0</v>
      </c>
      <c r="BI120" s="151">
        <f t="shared" si="18"/>
        <v>0</v>
      </c>
      <c r="BJ120" s="16" t="s">
        <v>89</v>
      </c>
      <c r="BK120" s="151">
        <f t="shared" si="19"/>
        <v>2304.4</v>
      </c>
      <c r="BL120" s="16" t="s">
        <v>1554</v>
      </c>
      <c r="BM120" s="150" t="s">
        <v>1714</v>
      </c>
    </row>
    <row r="121" spans="1:65" s="2" customFormat="1" ht="16.5" customHeight="1" x14ac:dyDescent="0.2">
      <c r="A121" s="237"/>
      <c r="B121" s="268"/>
      <c r="C121" s="232" t="s">
        <v>294</v>
      </c>
      <c r="D121" s="232" t="s">
        <v>154</v>
      </c>
      <c r="E121" s="233" t="s">
        <v>1715</v>
      </c>
      <c r="F121" s="234" t="s">
        <v>1716</v>
      </c>
      <c r="G121" s="235" t="s">
        <v>259</v>
      </c>
      <c r="H121" s="236">
        <v>58</v>
      </c>
      <c r="I121" s="321">
        <v>27.44</v>
      </c>
      <c r="J121" s="322">
        <f t="shared" si="10"/>
        <v>1591.52</v>
      </c>
      <c r="K121" s="145"/>
      <c r="L121" s="33"/>
      <c r="M121" s="146" t="s">
        <v>3</v>
      </c>
      <c r="N121" s="147" t="s">
        <v>53</v>
      </c>
      <c r="O121" s="53"/>
      <c r="P121" s="148">
        <f t="shared" si="11"/>
        <v>0</v>
      </c>
      <c r="Q121" s="148">
        <v>0</v>
      </c>
      <c r="R121" s="148">
        <f t="shared" si="12"/>
        <v>0</v>
      </c>
      <c r="S121" s="148">
        <v>0</v>
      </c>
      <c r="T121" s="149">
        <f t="shared" si="1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0" t="s">
        <v>1554</v>
      </c>
      <c r="AT121" s="150" t="s">
        <v>154</v>
      </c>
      <c r="AU121" s="150" t="s">
        <v>22</v>
      </c>
      <c r="AY121" s="16" t="s">
        <v>152</v>
      </c>
      <c r="BE121" s="151">
        <f t="shared" si="14"/>
        <v>1591.52</v>
      </c>
      <c r="BF121" s="151">
        <f t="shared" si="15"/>
        <v>0</v>
      </c>
      <c r="BG121" s="151">
        <f t="shared" si="16"/>
        <v>0</v>
      </c>
      <c r="BH121" s="151">
        <f t="shared" si="17"/>
        <v>0</v>
      </c>
      <c r="BI121" s="151">
        <f t="shared" si="18"/>
        <v>0</v>
      </c>
      <c r="BJ121" s="16" t="s">
        <v>89</v>
      </c>
      <c r="BK121" s="151">
        <f t="shared" si="19"/>
        <v>1591.52</v>
      </c>
      <c r="BL121" s="16" t="s">
        <v>1554</v>
      </c>
      <c r="BM121" s="150" t="s">
        <v>1717</v>
      </c>
    </row>
    <row r="122" spans="1:65" s="2" customFormat="1" ht="16.5" customHeight="1" x14ac:dyDescent="0.2">
      <c r="A122" s="237"/>
      <c r="B122" s="268"/>
      <c r="C122" s="232" t="s">
        <v>299</v>
      </c>
      <c r="D122" s="232" t="s">
        <v>154</v>
      </c>
      <c r="E122" s="233" t="s">
        <v>1718</v>
      </c>
      <c r="F122" s="234" t="s">
        <v>1719</v>
      </c>
      <c r="G122" s="235" t="s">
        <v>259</v>
      </c>
      <c r="H122" s="236">
        <v>2</v>
      </c>
      <c r="I122" s="321">
        <v>96.03</v>
      </c>
      <c r="J122" s="322">
        <f t="shared" si="10"/>
        <v>192.06</v>
      </c>
      <c r="K122" s="145"/>
      <c r="L122" s="33"/>
      <c r="M122" s="146" t="s">
        <v>3</v>
      </c>
      <c r="N122" s="147" t="s">
        <v>53</v>
      </c>
      <c r="O122" s="53"/>
      <c r="P122" s="148">
        <f t="shared" si="11"/>
        <v>0</v>
      </c>
      <c r="Q122" s="148">
        <v>0</v>
      </c>
      <c r="R122" s="148">
        <f t="shared" si="12"/>
        <v>0</v>
      </c>
      <c r="S122" s="148">
        <v>0</v>
      </c>
      <c r="T122" s="149">
        <f t="shared" si="1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0" t="s">
        <v>1554</v>
      </c>
      <c r="AT122" s="150" t="s">
        <v>154</v>
      </c>
      <c r="AU122" s="150" t="s">
        <v>22</v>
      </c>
      <c r="AY122" s="16" t="s">
        <v>152</v>
      </c>
      <c r="BE122" s="151">
        <f t="shared" si="14"/>
        <v>192.06</v>
      </c>
      <c r="BF122" s="151">
        <f t="shared" si="15"/>
        <v>0</v>
      </c>
      <c r="BG122" s="151">
        <f t="shared" si="16"/>
        <v>0</v>
      </c>
      <c r="BH122" s="151">
        <f t="shared" si="17"/>
        <v>0</v>
      </c>
      <c r="BI122" s="151">
        <f t="shared" si="18"/>
        <v>0</v>
      </c>
      <c r="BJ122" s="16" t="s">
        <v>89</v>
      </c>
      <c r="BK122" s="151">
        <f t="shared" si="19"/>
        <v>192.06</v>
      </c>
      <c r="BL122" s="16" t="s">
        <v>1554</v>
      </c>
      <c r="BM122" s="150" t="s">
        <v>1720</v>
      </c>
    </row>
    <row r="123" spans="1:65" s="2" customFormat="1" ht="16.5" customHeight="1" x14ac:dyDescent="0.2">
      <c r="A123" s="237"/>
      <c r="B123" s="268"/>
      <c r="C123" s="232" t="s">
        <v>302</v>
      </c>
      <c r="D123" s="232" t="s">
        <v>154</v>
      </c>
      <c r="E123" s="233" t="s">
        <v>1721</v>
      </c>
      <c r="F123" s="234" t="s">
        <v>1722</v>
      </c>
      <c r="G123" s="235" t="s">
        <v>259</v>
      </c>
      <c r="H123" s="236">
        <v>245</v>
      </c>
      <c r="I123" s="321">
        <v>34.29</v>
      </c>
      <c r="J123" s="322">
        <f t="shared" si="10"/>
        <v>8401.0499999999993</v>
      </c>
      <c r="K123" s="145"/>
      <c r="L123" s="33"/>
      <c r="M123" s="146" t="s">
        <v>3</v>
      </c>
      <c r="N123" s="147" t="s">
        <v>53</v>
      </c>
      <c r="O123" s="53"/>
      <c r="P123" s="148">
        <f t="shared" si="11"/>
        <v>0</v>
      </c>
      <c r="Q123" s="148">
        <v>0</v>
      </c>
      <c r="R123" s="148">
        <f t="shared" si="12"/>
        <v>0</v>
      </c>
      <c r="S123" s="148">
        <v>0</v>
      </c>
      <c r="T123" s="149">
        <f t="shared" si="1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0" t="s">
        <v>1554</v>
      </c>
      <c r="AT123" s="150" t="s">
        <v>154</v>
      </c>
      <c r="AU123" s="150" t="s">
        <v>22</v>
      </c>
      <c r="AY123" s="16" t="s">
        <v>152</v>
      </c>
      <c r="BE123" s="151">
        <f t="shared" si="14"/>
        <v>8401.0499999999993</v>
      </c>
      <c r="BF123" s="151">
        <f t="shared" si="15"/>
        <v>0</v>
      </c>
      <c r="BG123" s="151">
        <f t="shared" si="16"/>
        <v>0</v>
      </c>
      <c r="BH123" s="151">
        <f t="shared" si="17"/>
        <v>0</v>
      </c>
      <c r="BI123" s="151">
        <f t="shared" si="18"/>
        <v>0</v>
      </c>
      <c r="BJ123" s="16" t="s">
        <v>89</v>
      </c>
      <c r="BK123" s="151">
        <f t="shared" si="19"/>
        <v>8401.0499999999993</v>
      </c>
      <c r="BL123" s="16" t="s">
        <v>1554</v>
      </c>
      <c r="BM123" s="150" t="s">
        <v>1723</v>
      </c>
    </row>
    <row r="124" spans="1:65" s="2" customFormat="1" ht="16.5" customHeight="1" x14ac:dyDescent="0.2">
      <c r="A124" s="237"/>
      <c r="B124" s="268"/>
      <c r="C124" s="232" t="s">
        <v>308</v>
      </c>
      <c r="D124" s="232" t="s">
        <v>154</v>
      </c>
      <c r="E124" s="233" t="s">
        <v>1724</v>
      </c>
      <c r="F124" s="234" t="s">
        <v>1725</v>
      </c>
      <c r="G124" s="235" t="s">
        <v>259</v>
      </c>
      <c r="H124" s="236">
        <v>1</v>
      </c>
      <c r="I124" s="321">
        <v>1182.6500000000001</v>
      </c>
      <c r="J124" s="322">
        <f t="shared" si="10"/>
        <v>1182.6500000000001</v>
      </c>
      <c r="K124" s="145"/>
      <c r="L124" s="33"/>
      <c r="M124" s="146" t="s">
        <v>3</v>
      </c>
      <c r="N124" s="147" t="s">
        <v>53</v>
      </c>
      <c r="O124" s="53"/>
      <c r="P124" s="148">
        <f t="shared" si="11"/>
        <v>0</v>
      </c>
      <c r="Q124" s="148">
        <v>0</v>
      </c>
      <c r="R124" s="148">
        <f t="shared" si="12"/>
        <v>0</v>
      </c>
      <c r="S124" s="148">
        <v>0</v>
      </c>
      <c r="T124" s="149">
        <f t="shared" si="1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0" t="s">
        <v>1554</v>
      </c>
      <c r="AT124" s="150" t="s">
        <v>154</v>
      </c>
      <c r="AU124" s="150" t="s">
        <v>22</v>
      </c>
      <c r="AY124" s="16" t="s">
        <v>152</v>
      </c>
      <c r="BE124" s="151">
        <f t="shared" si="14"/>
        <v>1182.6500000000001</v>
      </c>
      <c r="BF124" s="151">
        <f t="shared" si="15"/>
        <v>0</v>
      </c>
      <c r="BG124" s="151">
        <f t="shared" si="16"/>
        <v>0</v>
      </c>
      <c r="BH124" s="151">
        <f t="shared" si="17"/>
        <v>0</v>
      </c>
      <c r="BI124" s="151">
        <f t="shared" si="18"/>
        <v>0</v>
      </c>
      <c r="BJ124" s="16" t="s">
        <v>89</v>
      </c>
      <c r="BK124" s="151">
        <f t="shared" si="19"/>
        <v>1182.6500000000001</v>
      </c>
      <c r="BL124" s="16" t="s">
        <v>1554</v>
      </c>
      <c r="BM124" s="150" t="s">
        <v>1726</v>
      </c>
    </row>
    <row r="125" spans="1:65" s="2" customFormat="1" ht="16.5" customHeight="1" x14ac:dyDescent="0.2">
      <c r="A125" s="237"/>
      <c r="B125" s="268"/>
      <c r="C125" s="232" t="s">
        <v>314</v>
      </c>
      <c r="D125" s="232" t="s">
        <v>154</v>
      </c>
      <c r="E125" s="233" t="s">
        <v>1727</v>
      </c>
      <c r="F125" s="234" t="s">
        <v>1728</v>
      </c>
      <c r="G125" s="235" t="s">
        <v>230</v>
      </c>
      <c r="H125" s="236">
        <v>172</v>
      </c>
      <c r="I125" s="321">
        <v>37.71</v>
      </c>
      <c r="J125" s="322">
        <f t="shared" si="10"/>
        <v>6486.12</v>
      </c>
      <c r="K125" s="145"/>
      <c r="L125" s="33"/>
      <c r="M125" s="146" t="s">
        <v>3</v>
      </c>
      <c r="N125" s="147" t="s">
        <v>53</v>
      </c>
      <c r="O125" s="53"/>
      <c r="P125" s="148">
        <f t="shared" si="11"/>
        <v>0</v>
      </c>
      <c r="Q125" s="148">
        <v>0</v>
      </c>
      <c r="R125" s="148">
        <f t="shared" si="12"/>
        <v>0</v>
      </c>
      <c r="S125" s="148">
        <v>0</v>
      </c>
      <c r="T125" s="149">
        <f t="shared" si="1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0" t="s">
        <v>1554</v>
      </c>
      <c r="AT125" s="150" t="s">
        <v>154</v>
      </c>
      <c r="AU125" s="150" t="s">
        <v>22</v>
      </c>
      <c r="AY125" s="16" t="s">
        <v>152</v>
      </c>
      <c r="BE125" s="151">
        <f t="shared" si="14"/>
        <v>6486.12</v>
      </c>
      <c r="BF125" s="151">
        <f t="shared" si="15"/>
        <v>0</v>
      </c>
      <c r="BG125" s="151">
        <f t="shared" si="16"/>
        <v>0</v>
      </c>
      <c r="BH125" s="151">
        <f t="shared" si="17"/>
        <v>0</v>
      </c>
      <c r="BI125" s="151">
        <f t="shared" si="18"/>
        <v>0</v>
      </c>
      <c r="BJ125" s="16" t="s">
        <v>89</v>
      </c>
      <c r="BK125" s="151">
        <f t="shared" si="19"/>
        <v>6486.12</v>
      </c>
      <c r="BL125" s="16" t="s">
        <v>1554</v>
      </c>
      <c r="BM125" s="150" t="s">
        <v>1729</v>
      </c>
    </row>
    <row r="126" spans="1:65" s="2" customFormat="1" ht="16.5" customHeight="1" x14ac:dyDescent="0.2">
      <c r="A126" s="237"/>
      <c r="B126" s="268"/>
      <c r="C126" s="232" t="s">
        <v>317</v>
      </c>
      <c r="D126" s="232" t="s">
        <v>154</v>
      </c>
      <c r="E126" s="233" t="s">
        <v>1730</v>
      </c>
      <c r="F126" s="234" t="s">
        <v>1731</v>
      </c>
      <c r="G126" s="235" t="s">
        <v>259</v>
      </c>
      <c r="H126" s="236">
        <v>2</v>
      </c>
      <c r="I126" s="321">
        <v>551.78</v>
      </c>
      <c r="J126" s="322">
        <f t="shared" si="10"/>
        <v>1103.56</v>
      </c>
      <c r="K126" s="145"/>
      <c r="L126" s="33"/>
      <c r="M126" s="146" t="s">
        <v>3</v>
      </c>
      <c r="N126" s="147" t="s">
        <v>53</v>
      </c>
      <c r="O126" s="53"/>
      <c r="P126" s="148">
        <f t="shared" si="11"/>
        <v>0</v>
      </c>
      <c r="Q126" s="148">
        <v>0</v>
      </c>
      <c r="R126" s="148">
        <f t="shared" si="12"/>
        <v>0</v>
      </c>
      <c r="S126" s="148">
        <v>0</v>
      </c>
      <c r="T126" s="149">
        <f t="shared" si="1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0" t="s">
        <v>1554</v>
      </c>
      <c r="AT126" s="150" t="s">
        <v>154</v>
      </c>
      <c r="AU126" s="150" t="s">
        <v>22</v>
      </c>
      <c r="AY126" s="16" t="s">
        <v>152</v>
      </c>
      <c r="BE126" s="151">
        <f t="shared" si="14"/>
        <v>1103.56</v>
      </c>
      <c r="BF126" s="151">
        <f t="shared" si="15"/>
        <v>0</v>
      </c>
      <c r="BG126" s="151">
        <f t="shared" si="16"/>
        <v>0</v>
      </c>
      <c r="BH126" s="151">
        <f t="shared" si="17"/>
        <v>0</v>
      </c>
      <c r="BI126" s="151">
        <f t="shared" si="18"/>
        <v>0</v>
      </c>
      <c r="BJ126" s="16" t="s">
        <v>89</v>
      </c>
      <c r="BK126" s="151">
        <f t="shared" si="19"/>
        <v>1103.56</v>
      </c>
      <c r="BL126" s="16" t="s">
        <v>1554</v>
      </c>
      <c r="BM126" s="150" t="s">
        <v>1732</v>
      </c>
    </row>
    <row r="127" spans="1:65" s="2" customFormat="1" ht="16.5" customHeight="1" x14ac:dyDescent="0.2">
      <c r="A127" s="237"/>
      <c r="B127" s="268"/>
      <c r="C127" s="232" t="s">
        <v>323</v>
      </c>
      <c r="D127" s="232" t="s">
        <v>154</v>
      </c>
      <c r="E127" s="233" t="s">
        <v>1733</v>
      </c>
      <c r="F127" s="234" t="s">
        <v>1734</v>
      </c>
      <c r="G127" s="235" t="s">
        <v>259</v>
      </c>
      <c r="H127" s="236">
        <v>4</v>
      </c>
      <c r="I127" s="321">
        <v>1920.78</v>
      </c>
      <c r="J127" s="322">
        <f t="shared" si="10"/>
        <v>7683.12</v>
      </c>
      <c r="K127" s="145"/>
      <c r="L127" s="33"/>
      <c r="M127" s="146" t="s">
        <v>3</v>
      </c>
      <c r="N127" s="147" t="s">
        <v>53</v>
      </c>
      <c r="O127" s="53"/>
      <c r="P127" s="148">
        <f t="shared" si="11"/>
        <v>0</v>
      </c>
      <c r="Q127" s="148">
        <v>0</v>
      </c>
      <c r="R127" s="148">
        <f t="shared" si="12"/>
        <v>0</v>
      </c>
      <c r="S127" s="148">
        <v>0</v>
      </c>
      <c r="T127" s="149">
        <f t="shared" si="1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0" t="s">
        <v>1554</v>
      </c>
      <c r="AT127" s="150" t="s">
        <v>154</v>
      </c>
      <c r="AU127" s="150" t="s">
        <v>22</v>
      </c>
      <c r="AY127" s="16" t="s">
        <v>152</v>
      </c>
      <c r="BE127" s="151">
        <f t="shared" si="14"/>
        <v>7683.12</v>
      </c>
      <c r="BF127" s="151">
        <f t="shared" si="15"/>
        <v>0</v>
      </c>
      <c r="BG127" s="151">
        <f t="shared" si="16"/>
        <v>0</v>
      </c>
      <c r="BH127" s="151">
        <f t="shared" si="17"/>
        <v>0</v>
      </c>
      <c r="BI127" s="151">
        <f t="shared" si="18"/>
        <v>0</v>
      </c>
      <c r="BJ127" s="16" t="s">
        <v>89</v>
      </c>
      <c r="BK127" s="151">
        <f t="shared" si="19"/>
        <v>7683.12</v>
      </c>
      <c r="BL127" s="16" t="s">
        <v>1554</v>
      </c>
      <c r="BM127" s="150" t="s">
        <v>1735</v>
      </c>
    </row>
    <row r="128" spans="1:65" s="2" customFormat="1" ht="16.5" customHeight="1" x14ac:dyDescent="0.2">
      <c r="A128" s="237"/>
      <c r="B128" s="268"/>
      <c r="C128" s="232" t="s">
        <v>329</v>
      </c>
      <c r="D128" s="232" t="s">
        <v>154</v>
      </c>
      <c r="E128" s="233" t="s">
        <v>1736</v>
      </c>
      <c r="F128" s="234" t="s">
        <v>1737</v>
      </c>
      <c r="G128" s="235" t="s">
        <v>259</v>
      </c>
      <c r="H128" s="236">
        <v>5</v>
      </c>
      <c r="I128" s="321">
        <v>1303.3800000000001</v>
      </c>
      <c r="J128" s="322">
        <f t="shared" si="10"/>
        <v>6516.9</v>
      </c>
      <c r="K128" s="145"/>
      <c r="L128" s="33"/>
      <c r="M128" s="146" t="s">
        <v>3</v>
      </c>
      <c r="N128" s="147" t="s">
        <v>53</v>
      </c>
      <c r="O128" s="53"/>
      <c r="P128" s="148">
        <f t="shared" si="11"/>
        <v>0</v>
      </c>
      <c r="Q128" s="148">
        <v>0</v>
      </c>
      <c r="R128" s="148">
        <f t="shared" si="12"/>
        <v>0</v>
      </c>
      <c r="S128" s="148">
        <v>0</v>
      </c>
      <c r="T128" s="149">
        <f t="shared" si="1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0" t="s">
        <v>1554</v>
      </c>
      <c r="AT128" s="150" t="s">
        <v>154</v>
      </c>
      <c r="AU128" s="150" t="s">
        <v>22</v>
      </c>
      <c r="AY128" s="16" t="s">
        <v>152</v>
      </c>
      <c r="BE128" s="151">
        <f t="shared" si="14"/>
        <v>6516.9</v>
      </c>
      <c r="BF128" s="151">
        <f t="shared" si="15"/>
        <v>0</v>
      </c>
      <c r="BG128" s="151">
        <f t="shared" si="16"/>
        <v>0</v>
      </c>
      <c r="BH128" s="151">
        <f t="shared" si="17"/>
        <v>0</v>
      </c>
      <c r="BI128" s="151">
        <f t="shared" si="18"/>
        <v>0</v>
      </c>
      <c r="BJ128" s="16" t="s">
        <v>89</v>
      </c>
      <c r="BK128" s="151">
        <f t="shared" si="19"/>
        <v>6516.9</v>
      </c>
      <c r="BL128" s="16" t="s">
        <v>1554</v>
      </c>
      <c r="BM128" s="150" t="s">
        <v>1738</v>
      </c>
    </row>
    <row r="129" spans="1:65" s="2" customFormat="1" ht="16.5" customHeight="1" x14ac:dyDescent="0.2">
      <c r="A129" s="237"/>
      <c r="B129" s="268"/>
      <c r="C129" s="232" t="s">
        <v>335</v>
      </c>
      <c r="D129" s="232" t="s">
        <v>154</v>
      </c>
      <c r="E129" s="233" t="s">
        <v>1739</v>
      </c>
      <c r="F129" s="234" t="s">
        <v>1740</v>
      </c>
      <c r="G129" s="235" t="s">
        <v>230</v>
      </c>
      <c r="H129" s="236">
        <v>433</v>
      </c>
      <c r="I129" s="321">
        <v>23.32</v>
      </c>
      <c r="J129" s="322">
        <f t="shared" si="10"/>
        <v>10097.56</v>
      </c>
      <c r="K129" s="145"/>
      <c r="L129" s="33"/>
      <c r="M129" s="146" t="s">
        <v>3</v>
      </c>
      <c r="N129" s="147" t="s">
        <v>53</v>
      </c>
      <c r="O129" s="53"/>
      <c r="P129" s="148">
        <f t="shared" si="11"/>
        <v>0</v>
      </c>
      <c r="Q129" s="148">
        <v>0</v>
      </c>
      <c r="R129" s="148">
        <f t="shared" si="12"/>
        <v>0</v>
      </c>
      <c r="S129" s="148">
        <v>0</v>
      </c>
      <c r="T129" s="149">
        <f t="shared" si="1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0" t="s">
        <v>1554</v>
      </c>
      <c r="AT129" s="150" t="s">
        <v>154</v>
      </c>
      <c r="AU129" s="150" t="s">
        <v>22</v>
      </c>
      <c r="AY129" s="16" t="s">
        <v>152</v>
      </c>
      <c r="BE129" s="151">
        <f t="shared" si="14"/>
        <v>10097.56</v>
      </c>
      <c r="BF129" s="151">
        <f t="shared" si="15"/>
        <v>0</v>
      </c>
      <c r="BG129" s="151">
        <f t="shared" si="16"/>
        <v>0</v>
      </c>
      <c r="BH129" s="151">
        <f t="shared" si="17"/>
        <v>0</v>
      </c>
      <c r="BI129" s="151">
        <f t="shared" si="18"/>
        <v>0</v>
      </c>
      <c r="BJ129" s="16" t="s">
        <v>89</v>
      </c>
      <c r="BK129" s="151">
        <f t="shared" si="19"/>
        <v>10097.56</v>
      </c>
      <c r="BL129" s="16" t="s">
        <v>1554</v>
      </c>
      <c r="BM129" s="150" t="s">
        <v>1741</v>
      </c>
    </row>
    <row r="130" spans="1:65" s="2" customFormat="1" ht="16.5" customHeight="1" x14ac:dyDescent="0.2">
      <c r="A130" s="237"/>
      <c r="B130" s="268"/>
      <c r="C130" s="232" t="s">
        <v>503</v>
      </c>
      <c r="D130" s="232" t="s">
        <v>154</v>
      </c>
      <c r="E130" s="233" t="s">
        <v>1742</v>
      </c>
      <c r="F130" s="234" t="s">
        <v>1743</v>
      </c>
      <c r="G130" s="235" t="s">
        <v>230</v>
      </c>
      <c r="H130" s="236">
        <v>233</v>
      </c>
      <c r="I130" s="321">
        <v>28.81</v>
      </c>
      <c r="J130" s="322">
        <f t="shared" si="10"/>
        <v>6712.73</v>
      </c>
      <c r="K130" s="145"/>
      <c r="L130" s="33"/>
      <c r="M130" s="146" t="s">
        <v>3</v>
      </c>
      <c r="N130" s="147" t="s">
        <v>53</v>
      </c>
      <c r="O130" s="53"/>
      <c r="P130" s="148">
        <f t="shared" si="11"/>
        <v>0</v>
      </c>
      <c r="Q130" s="148">
        <v>0</v>
      </c>
      <c r="R130" s="148">
        <f t="shared" si="12"/>
        <v>0</v>
      </c>
      <c r="S130" s="148">
        <v>0</v>
      </c>
      <c r="T130" s="149">
        <f t="shared" si="1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0" t="s">
        <v>1554</v>
      </c>
      <c r="AT130" s="150" t="s">
        <v>154</v>
      </c>
      <c r="AU130" s="150" t="s">
        <v>22</v>
      </c>
      <c r="AY130" s="16" t="s">
        <v>152</v>
      </c>
      <c r="BE130" s="151">
        <f t="shared" si="14"/>
        <v>6712.73</v>
      </c>
      <c r="BF130" s="151">
        <f t="shared" si="15"/>
        <v>0</v>
      </c>
      <c r="BG130" s="151">
        <f t="shared" si="16"/>
        <v>0</v>
      </c>
      <c r="BH130" s="151">
        <f t="shared" si="17"/>
        <v>0</v>
      </c>
      <c r="BI130" s="151">
        <f t="shared" si="18"/>
        <v>0</v>
      </c>
      <c r="BJ130" s="16" t="s">
        <v>89</v>
      </c>
      <c r="BK130" s="151">
        <f t="shared" si="19"/>
        <v>6712.73</v>
      </c>
      <c r="BL130" s="16" t="s">
        <v>1554</v>
      </c>
      <c r="BM130" s="150" t="s">
        <v>1744</v>
      </c>
    </row>
    <row r="131" spans="1:65" s="2" customFormat="1" ht="16.5" customHeight="1" x14ac:dyDescent="0.2">
      <c r="A131" s="237"/>
      <c r="B131" s="268"/>
      <c r="C131" s="232" t="s">
        <v>510</v>
      </c>
      <c r="D131" s="232" t="s">
        <v>154</v>
      </c>
      <c r="E131" s="233" t="s">
        <v>1745</v>
      </c>
      <c r="F131" s="234" t="s">
        <v>1746</v>
      </c>
      <c r="G131" s="235" t="s">
        <v>259</v>
      </c>
      <c r="H131" s="236">
        <v>1</v>
      </c>
      <c r="I131" s="321">
        <v>1251.25</v>
      </c>
      <c r="J131" s="322">
        <f t="shared" si="10"/>
        <v>1251.25</v>
      </c>
      <c r="K131" s="145"/>
      <c r="L131" s="33"/>
      <c r="M131" s="146" t="s">
        <v>3</v>
      </c>
      <c r="N131" s="147" t="s">
        <v>53</v>
      </c>
      <c r="O131" s="53"/>
      <c r="P131" s="148">
        <f t="shared" si="11"/>
        <v>0</v>
      </c>
      <c r="Q131" s="148">
        <v>0</v>
      </c>
      <c r="R131" s="148">
        <f t="shared" si="12"/>
        <v>0</v>
      </c>
      <c r="S131" s="148">
        <v>0</v>
      </c>
      <c r="T131" s="149">
        <f t="shared" si="1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0" t="s">
        <v>1554</v>
      </c>
      <c r="AT131" s="150" t="s">
        <v>154</v>
      </c>
      <c r="AU131" s="150" t="s">
        <v>22</v>
      </c>
      <c r="AY131" s="16" t="s">
        <v>152</v>
      </c>
      <c r="BE131" s="151">
        <f t="shared" si="14"/>
        <v>1251.25</v>
      </c>
      <c r="BF131" s="151">
        <f t="shared" si="15"/>
        <v>0</v>
      </c>
      <c r="BG131" s="151">
        <f t="shared" si="16"/>
        <v>0</v>
      </c>
      <c r="BH131" s="151">
        <f t="shared" si="17"/>
        <v>0</v>
      </c>
      <c r="BI131" s="151">
        <f t="shared" si="18"/>
        <v>0</v>
      </c>
      <c r="BJ131" s="16" t="s">
        <v>89</v>
      </c>
      <c r="BK131" s="151">
        <f t="shared" si="19"/>
        <v>1251.25</v>
      </c>
      <c r="BL131" s="16" t="s">
        <v>1554</v>
      </c>
      <c r="BM131" s="150" t="s">
        <v>1747</v>
      </c>
    </row>
    <row r="132" spans="1:65" s="2" customFormat="1" ht="16.5" customHeight="1" x14ac:dyDescent="0.2">
      <c r="A132" s="237"/>
      <c r="B132" s="268"/>
      <c r="C132" s="232" t="s">
        <v>518</v>
      </c>
      <c r="D132" s="232" t="s">
        <v>154</v>
      </c>
      <c r="E132" s="233" t="s">
        <v>1748</v>
      </c>
      <c r="F132" s="234" t="s">
        <v>1749</v>
      </c>
      <c r="G132" s="235" t="s">
        <v>259</v>
      </c>
      <c r="H132" s="236">
        <v>17</v>
      </c>
      <c r="I132" s="321">
        <v>27.16</v>
      </c>
      <c r="J132" s="322">
        <f t="shared" si="10"/>
        <v>461.72</v>
      </c>
      <c r="K132" s="145"/>
      <c r="L132" s="33"/>
      <c r="M132" s="146" t="s">
        <v>3</v>
      </c>
      <c r="N132" s="147" t="s">
        <v>53</v>
      </c>
      <c r="O132" s="53"/>
      <c r="P132" s="148">
        <f t="shared" si="11"/>
        <v>0</v>
      </c>
      <c r="Q132" s="148">
        <v>0</v>
      </c>
      <c r="R132" s="148">
        <f t="shared" si="12"/>
        <v>0</v>
      </c>
      <c r="S132" s="148">
        <v>0</v>
      </c>
      <c r="T132" s="149">
        <f t="shared" si="1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0" t="s">
        <v>1554</v>
      </c>
      <c r="AT132" s="150" t="s">
        <v>154</v>
      </c>
      <c r="AU132" s="150" t="s">
        <v>22</v>
      </c>
      <c r="AY132" s="16" t="s">
        <v>152</v>
      </c>
      <c r="BE132" s="151">
        <f t="shared" si="14"/>
        <v>461.72</v>
      </c>
      <c r="BF132" s="151">
        <f t="shared" si="15"/>
        <v>0</v>
      </c>
      <c r="BG132" s="151">
        <f t="shared" si="16"/>
        <v>0</v>
      </c>
      <c r="BH132" s="151">
        <f t="shared" si="17"/>
        <v>0</v>
      </c>
      <c r="BI132" s="151">
        <f t="shared" si="18"/>
        <v>0</v>
      </c>
      <c r="BJ132" s="16" t="s">
        <v>89</v>
      </c>
      <c r="BK132" s="151">
        <f t="shared" si="19"/>
        <v>461.72</v>
      </c>
      <c r="BL132" s="16" t="s">
        <v>1554</v>
      </c>
      <c r="BM132" s="150" t="s">
        <v>1750</v>
      </c>
    </row>
    <row r="133" spans="1:65" s="2" customFormat="1" ht="16.5" customHeight="1" x14ac:dyDescent="0.2">
      <c r="A133" s="237"/>
      <c r="B133" s="268"/>
      <c r="C133" s="232" t="s">
        <v>523</v>
      </c>
      <c r="D133" s="232" t="s">
        <v>154</v>
      </c>
      <c r="E133" s="233" t="s">
        <v>1751</v>
      </c>
      <c r="F133" s="234" t="s">
        <v>1752</v>
      </c>
      <c r="G133" s="235" t="s">
        <v>259</v>
      </c>
      <c r="H133" s="236">
        <v>9</v>
      </c>
      <c r="I133" s="321">
        <v>397.86</v>
      </c>
      <c r="J133" s="322">
        <f t="shared" si="10"/>
        <v>3580.74</v>
      </c>
      <c r="K133" s="145"/>
      <c r="L133" s="33"/>
      <c r="M133" s="146" t="s">
        <v>3</v>
      </c>
      <c r="N133" s="147" t="s">
        <v>53</v>
      </c>
      <c r="O133" s="53"/>
      <c r="P133" s="148">
        <f t="shared" si="11"/>
        <v>0</v>
      </c>
      <c r="Q133" s="148">
        <v>0</v>
      </c>
      <c r="R133" s="148">
        <f t="shared" si="12"/>
        <v>0</v>
      </c>
      <c r="S133" s="148">
        <v>0</v>
      </c>
      <c r="T133" s="149">
        <f t="shared" si="1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0" t="s">
        <v>1554</v>
      </c>
      <c r="AT133" s="150" t="s">
        <v>154</v>
      </c>
      <c r="AU133" s="150" t="s">
        <v>22</v>
      </c>
      <c r="AY133" s="16" t="s">
        <v>152</v>
      </c>
      <c r="BE133" s="151">
        <f t="shared" si="14"/>
        <v>3580.74</v>
      </c>
      <c r="BF133" s="151">
        <f t="shared" si="15"/>
        <v>0</v>
      </c>
      <c r="BG133" s="151">
        <f t="shared" si="16"/>
        <v>0</v>
      </c>
      <c r="BH133" s="151">
        <f t="shared" si="17"/>
        <v>0</v>
      </c>
      <c r="BI133" s="151">
        <f t="shared" si="18"/>
        <v>0</v>
      </c>
      <c r="BJ133" s="16" t="s">
        <v>89</v>
      </c>
      <c r="BK133" s="151">
        <f t="shared" si="19"/>
        <v>3580.74</v>
      </c>
      <c r="BL133" s="16" t="s">
        <v>1554</v>
      </c>
      <c r="BM133" s="150" t="s">
        <v>1753</v>
      </c>
    </row>
    <row r="134" spans="1:65" s="2" customFormat="1" ht="16.5" customHeight="1" x14ac:dyDescent="0.2">
      <c r="A134" s="237"/>
      <c r="B134" s="268"/>
      <c r="C134" s="232" t="s">
        <v>532</v>
      </c>
      <c r="D134" s="232" t="s">
        <v>154</v>
      </c>
      <c r="E134" s="233" t="s">
        <v>1754</v>
      </c>
      <c r="F134" s="234" t="s">
        <v>1755</v>
      </c>
      <c r="G134" s="235" t="s">
        <v>1756</v>
      </c>
      <c r="H134" s="236">
        <v>1</v>
      </c>
      <c r="I134" s="321">
        <v>5208</v>
      </c>
      <c r="J134" s="322">
        <f t="shared" si="10"/>
        <v>5208</v>
      </c>
      <c r="K134" s="145"/>
      <c r="L134" s="33"/>
      <c r="M134" s="146" t="s">
        <v>3</v>
      </c>
      <c r="N134" s="147" t="s">
        <v>53</v>
      </c>
      <c r="O134" s="53"/>
      <c r="P134" s="148">
        <f t="shared" si="11"/>
        <v>0</v>
      </c>
      <c r="Q134" s="148">
        <v>0</v>
      </c>
      <c r="R134" s="148">
        <f t="shared" si="12"/>
        <v>0</v>
      </c>
      <c r="S134" s="148">
        <v>0</v>
      </c>
      <c r="T134" s="149">
        <f t="shared" si="1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0" t="s">
        <v>1554</v>
      </c>
      <c r="AT134" s="150" t="s">
        <v>154</v>
      </c>
      <c r="AU134" s="150" t="s">
        <v>22</v>
      </c>
      <c r="AY134" s="16" t="s">
        <v>152</v>
      </c>
      <c r="BE134" s="151">
        <f t="shared" si="14"/>
        <v>5208</v>
      </c>
      <c r="BF134" s="151">
        <f t="shared" si="15"/>
        <v>0</v>
      </c>
      <c r="BG134" s="151">
        <f t="shared" si="16"/>
        <v>0</v>
      </c>
      <c r="BH134" s="151">
        <f t="shared" si="17"/>
        <v>0</v>
      </c>
      <c r="BI134" s="151">
        <f t="shared" si="18"/>
        <v>0</v>
      </c>
      <c r="BJ134" s="16" t="s">
        <v>89</v>
      </c>
      <c r="BK134" s="151">
        <f t="shared" si="19"/>
        <v>5208</v>
      </c>
      <c r="BL134" s="16" t="s">
        <v>1554</v>
      </c>
      <c r="BM134" s="150" t="s">
        <v>1757</v>
      </c>
    </row>
    <row r="135" spans="1:65" s="2" customFormat="1" ht="16.5" customHeight="1" x14ac:dyDescent="0.2">
      <c r="A135" s="237"/>
      <c r="B135" s="268"/>
      <c r="C135" s="232" t="s">
        <v>783</v>
      </c>
      <c r="D135" s="232" t="s">
        <v>154</v>
      </c>
      <c r="E135" s="233" t="s">
        <v>1758</v>
      </c>
      <c r="F135" s="234" t="s">
        <v>1759</v>
      </c>
      <c r="G135" s="235" t="s">
        <v>259</v>
      </c>
      <c r="H135" s="236">
        <v>1</v>
      </c>
      <c r="I135" s="321">
        <v>4685.08</v>
      </c>
      <c r="J135" s="322">
        <f t="shared" si="10"/>
        <v>4685.08</v>
      </c>
      <c r="K135" s="145"/>
      <c r="L135" s="33"/>
      <c r="M135" s="146" t="s">
        <v>3</v>
      </c>
      <c r="N135" s="147" t="s">
        <v>53</v>
      </c>
      <c r="O135" s="53"/>
      <c r="P135" s="148">
        <f t="shared" si="11"/>
        <v>0</v>
      </c>
      <c r="Q135" s="148">
        <v>0</v>
      </c>
      <c r="R135" s="148">
        <f t="shared" si="12"/>
        <v>0</v>
      </c>
      <c r="S135" s="148">
        <v>0</v>
      </c>
      <c r="T135" s="149">
        <f t="shared" si="1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0" t="s">
        <v>1554</v>
      </c>
      <c r="AT135" s="150" t="s">
        <v>154</v>
      </c>
      <c r="AU135" s="150" t="s">
        <v>22</v>
      </c>
      <c r="AY135" s="16" t="s">
        <v>152</v>
      </c>
      <c r="BE135" s="151">
        <f t="shared" si="14"/>
        <v>4685.08</v>
      </c>
      <c r="BF135" s="151">
        <f t="shared" si="15"/>
        <v>0</v>
      </c>
      <c r="BG135" s="151">
        <f t="shared" si="16"/>
        <v>0</v>
      </c>
      <c r="BH135" s="151">
        <f t="shared" si="17"/>
        <v>0</v>
      </c>
      <c r="BI135" s="151">
        <f t="shared" si="18"/>
        <v>0</v>
      </c>
      <c r="BJ135" s="16" t="s">
        <v>89</v>
      </c>
      <c r="BK135" s="151">
        <f t="shared" si="19"/>
        <v>4685.08</v>
      </c>
      <c r="BL135" s="16" t="s">
        <v>1554</v>
      </c>
      <c r="BM135" s="150" t="s">
        <v>1760</v>
      </c>
    </row>
    <row r="136" spans="1:65" s="2" customFormat="1" ht="24.2" customHeight="1" x14ac:dyDescent="0.2">
      <c r="A136" s="237"/>
      <c r="B136" s="268"/>
      <c r="C136" s="232" t="s">
        <v>786</v>
      </c>
      <c r="D136" s="232" t="s">
        <v>154</v>
      </c>
      <c r="E136" s="233" t="s">
        <v>1761</v>
      </c>
      <c r="F136" s="234" t="s">
        <v>1762</v>
      </c>
      <c r="G136" s="235" t="s">
        <v>259</v>
      </c>
      <c r="H136" s="236">
        <v>1</v>
      </c>
      <c r="I136" s="321">
        <v>2838.89</v>
      </c>
      <c r="J136" s="322">
        <f t="shared" si="10"/>
        <v>2838.89</v>
      </c>
      <c r="K136" s="145"/>
      <c r="L136" s="33"/>
      <c r="M136" s="146" t="s">
        <v>3</v>
      </c>
      <c r="N136" s="147" t="s">
        <v>53</v>
      </c>
      <c r="O136" s="53"/>
      <c r="P136" s="148">
        <f t="shared" si="11"/>
        <v>0</v>
      </c>
      <c r="Q136" s="148">
        <v>0</v>
      </c>
      <c r="R136" s="148">
        <f t="shared" si="12"/>
        <v>0</v>
      </c>
      <c r="S136" s="148">
        <v>0</v>
      </c>
      <c r="T136" s="149">
        <f t="shared" si="1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0" t="s">
        <v>1554</v>
      </c>
      <c r="AT136" s="150" t="s">
        <v>154</v>
      </c>
      <c r="AU136" s="150" t="s">
        <v>22</v>
      </c>
      <c r="AY136" s="16" t="s">
        <v>152</v>
      </c>
      <c r="BE136" s="151">
        <f t="shared" si="14"/>
        <v>2838.89</v>
      </c>
      <c r="BF136" s="151">
        <f t="shared" si="15"/>
        <v>0</v>
      </c>
      <c r="BG136" s="151">
        <f t="shared" si="16"/>
        <v>0</v>
      </c>
      <c r="BH136" s="151">
        <f t="shared" si="17"/>
        <v>0</v>
      </c>
      <c r="BI136" s="151">
        <f t="shared" si="18"/>
        <v>0</v>
      </c>
      <c r="BJ136" s="16" t="s">
        <v>89</v>
      </c>
      <c r="BK136" s="151">
        <f t="shared" si="19"/>
        <v>2838.89</v>
      </c>
      <c r="BL136" s="16" t="s">
        <v>1554</v>
      </c>
      <c r="BM136" s="150" t="s">
        <v>1763</v>
      </c>
    </row>
    <row r="137" spans="1:65" s="2" customFormat="1" ht="16.5" customHeight="1" x14ac:dyDescent="0.2">
      <c r="A137" s="237"/>
      <c r="B137" s="268"/>
      <c r="C137" s="232" t="s">
        <v>30</v>
      </c>
      <c r="D137" s="232" t="s">
        <v>154</v>
      </c>
      <c r="E137" s="233" t="s">
        <v>1764</v>
      </c>
      <c r="F137" s="234" t="s">
        <v>1765</v>
      </c>
      <c r="G137" s="235" t="s">
        <v>259</v>
      </c>
      <c r="H137" s="236">
        <v>17</v>
      </c>
      <c r="I137" s="321">
        <v>17.899999999999999</v>
      </c>
      <c r="J137" s="322">
        <f t="shared" si="10"/>
        <v>304.3</v>
      </c>
      <c r="K137" s="145"/>
      <c r="L137" s="33"/>
      <c r="M137" s="146" t="s">
        <v>3</v>
      </c>
      <c r="N137" s="147" t="s">
        <v>53</v>
      </c>
      <c r="O137" s="53"/>
      <c r="P137" s="148">
        <f t="shared" si="11"/>
        <v>0</v>
      </c>
      <c r="Q137" s="148">
        <v>0</v>
      </c>
      <c r="R137" s="148">
        <f t="shared" si="12"/>
        <v>0</v>
      </c>
      <c r="S137" s="148">
        <v>0</v>
      </c>
      <c r="T137" s="149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0" t="s">
        <v>1554</v>
      </c>
      <c r="AT137" s="150" t="s">
        <v>154</v>
      </c>
      <c r="AU137" s="150" t="s">
        <v>22</v>
      </c>
      <c r="AY137" s="16" t="s">
        <v>152</v>
      </c>
      <c r="BE137" s="151">
        <f t="shared" si="14"/>
        <v>304.3</v>
      </c>
      <c r="BF137" s="151">
        <f t="shared" si="15"/>
        <v>0</v>
      </c>
      <c r="BG137" s="151">
        <f t="shared" si="16"/>
        <v>0</v>
      </c>
      <c r="BH137" s="151">
        <f t="shared" si="17"/>
        <v>0</v>
      </c>
      <c r="BI137" s="151">
        <f t="shared" si="18"/>
        <v>0</v>
      </c>
      <c r="BJ137" s="16" t="s">
        <v>89</v>
      </c>
      <c r="BK137" s="151">
        <f t="shared" si="19"/>
        <v>304.3</v>
      </c>
      <c r="BL137" s="16" t="s">
        <v>1554</v>
      </c>
      <c r="BM137" s="150" t="s">
        <v>1766</v>
      </c>
    </row>
    <row r="138" spans="1:65" s="2" customFormat="1" ht="16.5" customHeight="1" x14ac:dyDescent="0.2">
      <c r="A138" s="237"/>
      <c r="B138" s="268"/>
      <c r="C138" s="232" t="s">
        <v>799</v>
      </c>
      <c r="D138" s="232" t="s">
        <v>154</v>
      </c>
      <c r="E138" s="233" t="s">
        <v>1767</v>
      </c>
      <c r="F138" s="234" t="s">
        <v>1768</v>
      </c>
      <c r="G138" s="235" t="s">
        <v>259</v>
      </c>
      <c r="H138" s="236">
        <v>9</v>
      </c>
      <c r="I138" s="321">
        <v>164.63</v>
      </c>
      <c r="J138" s="322">
        <f t="shared" si="10"/>
        <v>1481.67</v>
      </c>
      <c r="K138" s="145"/>
      <c r="L138" s="33"/>
      <c r="M138" s="146" t="s">
        <v>3</v>
      </c>
      <c r="N138" s="147" t="s">
        <v>53</v>
      </c>
      <c r="O138" s="53"/>
      <c r="P138" s="148">
        <f t="shared" si="11"/>
        <v>0</v>
      </c>
      <c r="Q138" s="148">
        <v>0</v>
      </c>
      <c r="R138" s="148">
        <f t="shared" si="12"/>
        <v>0</v>
      </c>
      <c r="S138" s="148">
        <v>0</v>
      </c>
      <c r="T138" s="149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0" t="s">
        <v>1554</v>
      </c>
      <c r="AT138" s="150" t="s">
        <v>154</v>
      </c>
      <c r="AU138" s="150" t="s">
        <v>22</v>
      </c>
      <c r="AY138" s="16" t="s">
        <v>152</v>
      </c>
      <c r="BE138" s="151">
        <f t="shared" si="14"/>
        <v>1481.67</v>
      </c>
      <c r="BF138" s="151">
        <f t="shared" si="15"/>
        <v>0</v>
      </c>
      <c r="BG138" s="151">
        <f t="shared" si="16"/>
        <v>0</v>
      </c>
      <c r="BH138" s="151">
        <f t="shared" si="17"/>
        <v>0</v>
      </c>
      <c r="BI138" s="151">
        <f t="shared" si="18"/>
        <v>0</v>
      </c>
      <c r="BJ138" s="16" t="s">
        <v>89</v>
      </c>
      <c r="BK138" s="151">
        <f t="shared" si="19"/>
        <v>1481.67</v>
      </c>
      <c r="BL138" s="16" t="s">
        <v>1554</v>
      </c>
      <c r="BM138" s="150" t="s">
        <v>1769</v>
      </c>
    </row>
    <row r="139" spans="1:65" s="2" customFormat="1" ht="16.5" customHeight="1" x14ac:dyDescent="0.2">
      <c r="A139" s="237"/>
      <c r="B139" s="268"/>
      <c r="C139" s="232" t="s">
        <v>805</v>
      </c>
      <c r="D139" s="232" t="s">
        <v>154</v>
      </c>
      <c r="E139" s="233" t="s">
        <v>1770</v>
      </c>
      <c r="F139" s="234" t="s">
        <v>1771</v>
      </c>
      <c r="G139" s="235" t="s">
        <v>259</v>
      </c>
      <c r="H139" s="236">
        <v>1</v>
      </c>
      <c r="I139" s="321">
        <v>864.34</v>
      </c>
      <c r="J139" s="322">
        <f t="shared" si="10"/>
        <v>864.34</v>
      </c>
      <c r="K139" s="145"/>
      <c r="L139" s="33"/>
      <c r="M139" s="146" t="s">
        <v>3</v>
      </c>
      <c r="N139" s="147" t="s">
        <v>53</v>
      </c>
      <c r="O139" s="53"/>
      <c r="P139" s="148">
        <f t="shared" si="11"/>
        <v>0</v>
      </c>
      <c r="Q139" s="148">
        <v>0</v>
      </c>
      <c r="R139" s="148">
        <f t="shared" si="12"/>
        <v>0</v>
      </c>
      <c r="S139" s="148">
        <v>0</v>
      </c>
      <c r="T139" s="149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0" t="s">
        <v>1554</v>
      </c>
      <c r="AT139" s="150" t="s">
        <v>154</v>
      </c>
      <c r="AU139" s="150" t="s">
        <v>22</v>
      </c>
      <c r="AY139" s="16" t="s">
        <v>152</v>
      </c>
      <c r="BE139" s="151">
        <f t="shared" si="14"/>
        <v>864.34</v>
      </c>
      <c r="BF139" s="151">
        <f t="shared" si="15"/>
        <v>0</v>
      </c>
      <c r="BG139" s="151">
        <f t="shared" si="16"/>
        <v>0</v>
      </c>
      <c r="BH139" s="151">
        <f t="shared" si="17"/>
        <v>0</v>
      </c>
      <c r="BI139" s="151">
        <f t="shared" si="18"/>
        <v>0</v>
      </c>
      <c r="BJ139" s="16" t="s">
        <v>89</v>
      </c>
      <c r="BK139" s="151">
        <f t="shared" si="19"/>
        <v>864.34</v>
      </c>
      <c r="BL139" s="16" t="s">
        <v>1554</v>
      </c>
      <c r="BM139" s="150" t="s">
        <v>1772</v>
      </c>
    </row>
    <row r="140" spans="1:65" s="12" customFormat="1" ht="22.9" customHeight="1" x14ac:dyDescent="0.2">
      <c r="A140" s="250"/>
      <c r="B140" s="318"/>
      <c r="C140" s="250"/>
      <c r="D140" s="251" t="s">
        <v>81</v>
      </c>
      <c r="E140" s="252" t="s">
        <v>1773</v>
      </c>
      <c r="F140" s="252" t="s">
        <v>1774</v>
      </c>
      <c r="G140" s="250"/>
      <c r="H140" s="250"/>
      <c r="I140" s="250"/>
      <c r="J140" s="320">
        <f>BK140</f>
        <v>144800.07999999999</v>
      </c>
      <c r="L140" s="129"/>
      <c r="M140" s="134"/>
      <c r="N140" s="135"/>
      <c r="O140" s="135"/>
      <c r="P140" s="136">
        <f>SUM(P141:P179)</f>
        <v>0</v>
      </c>
      <c r="Q140" s="135"/>
      <c r="R140" s="136">
        <f>SUM(R141:R179)</f>
        <v>0</v>
      </c>
      <c r="S140" s="135"/>
      <c r="T140" s="137">
        <f>SUM(T141:T179)</f>
        <v>0</v>
      </c>
      <c r="AR140" s="130" t="s">
        <v>170</v>
      </c>
      <c r="AT140" s="138" t="s">
        <v>81</v>
      </c>
      <c r="AU140" s="138" t="s">
        <v>89</v>
      </c>
      <c r="AY140" s="130" t="s">
        <v>152</v>
      </c>
      <c r="BK140" s="139">
        <f>SUM(BK141:BK179)</f>
        <v>144800.07999999999</v>
      </c>
    </row>
    <row r="141" spans="1:65" s="2" customFormat="1" ht="16.5" customHeight="1" x14ac:dyDescent="0.2">
      <c r="A141" s="237"/>
      <c r="B141" s="268"/>
      <c r="C141" s="254" t="s">
        <v>810</v>
      </c>
      <c r="D141" s="254" t="s">
        <v>389</v>
      </c>
      <c r="E141" s="255" t="s">
        <v>1775</v>
      </c>
      <c r="F141" s="256" t="s">
        <v>1776</v>
      </c>
      <c r="G141" s="257" t="s">
        <v>259</v>
      </c>
      <c r="H141" s="258">
        <v>3</v>
      </c>
      <c r="I141" s="323">
        <v>422.08</v>
      </c>
      <c r="J141" s="324">
        <f t="shared" ref="J141:J179" si="20">ROUND(I141*H141,2)</f>
        <v>1266.24</v>
      </c>
      <c r="K141" s="174"/>
      <c r="L141" s="175"/>
      <c r="M141" s="176" t="s">
        <v>3</v>
      </c>
      <c r="N141" s="177" t="s">
        <v>53</v>
      </c>
      <c r="O141" s="53"/>
      <c r="P141" s="148">
        <f t="shared" ref="P141:P179" si="21">O141*H141</f>
        <v>0</v>
      </c>
      <c r="Q141" s="148">
        <v>0</v>
      </c>
      <c r="R141" s="148">
        <f t="shared" ref="R141:R179" si="22">Q141*H141</f>
        <v>0</v>
      </c>
      <c r="S141" s="148">
        <v>0</v>
      </c>
      <c r="T141" s="149">
        <f t="shared" ref="T141:T179" si="23"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0" t="s">
        <v>1777</v>
      </c>
      <c r="AT141" s="150" t="s">
        <v>389</v>
      </c>
      <c r="AU141" s="150" t="s">
        <v>22</v>
      </c>
      <c r="AY141" s="16" t="s">
        <v>152</v>
      </c>
      <c r="BE141" s="151">
        <f t="shared" ref="BE141:BE179" si="24">IF(N141="základní",J141,0)</f>
        <v>1266.24</v>
      </c>
      <c r="BF141" s="151">
        <f t="shared" ref="BF141:BF179" si="25">IF(N141="snížená",J141,0)</f>
        <v>0</v>
      </c>
      <c r="BG141" s="151">
        <f t="shared" ref="BG141:BG179" si="26">IF(N141="zákl. přenesená",J141,0)</f>
        <v>0</v>
      </c>
      <c r="BH141" s="151">
        <f t="shared" ref="BH141:BH179" si="27">IF(N141="sníž. přenesená",J141,0)</f>
        <v>0</v>
      </c>
      <c r="BI141" s="151">
        <f t="shared" ref="BI141:BI179" si="28">IF(N141="nulová",J141,0)</f>
        <v>0</v>
      </c>
      <c r="BJ141" s="16" t="s">
        <v>89</v>
      </c>
      <c r="BK141" s="151">
        <f t="shared" ref="BK141:BK179" si="29">ROUND(I141*H141,2)</f>
        <v>1266.24</v>
      </c>
      <c r="BL141" s="16" t="s">
        <v>1554</v>
      </c>
      <c r="BM141" s="150" t="s">
        <v>1778</v>
      </c>
    </row>
    <row r="142" spans="1:65" s="2" customFormat="1" ht="16.5" customHeight="1" x14ac:dyDescent="0.2">
      <c r="A142" s="237"/>
      <c r="B142" s="268"/>
      <c r="C142" s="254" t="s">
        <v>814</v>
      </c>
      <c r="D142" s="254" t="s">
        <v>389</v>
      </c>
      <c r="E142" s="255" t="s">
        <v>1779</v>
      </c>
      <c r="F142" s="256" t="s">
        <v>1780</v>
      </c>
      <c r="G142" s="257" t="s">
        <v>259</v>
      </c>
      <c r="H142" s="258">
        <v>10</v>
      </c>
      <c r="I142" s="323">
        <v>45.16</v>
      </c>
      <c r="J142" s="324">
        <f t="shared" si="20"/>
        <v>451.6</v>
      </c>
      <c r="K142" s="174"/>
      <c r="L142" s="175"/>
      <c r="M142" s="176" t="s">
        <v>3</v>
      </c>
      <c r="N142" s="177" t="s">
        <v>53</v>
      </c>
      <c r="O142" s="53"/>
      <c r="P142" s="148">
        <f t="shared" si="21"/>
        <v>0</v>
      </c>
      <c r="Q142" s="148">
        <v>0</v>
      </c>
      <c r="R142" s="148">
        <f t="shared" si="22"/>
        <v>0</v>
      </c>
      <c r="S142" s="148">
        <v>0</v>
      </c>
      <c r="T142" s="149">
        <f t="shared" si="2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0" t="s">
        <v>1777</v>
      </c>
      <c r="AT142" s="150" t="s">
        <v>389</v>
      </c>
      <c r="AU142" s="150" t="s">
        <v>22</v>
      </c>
      <c r="AY142" s="16" t="s">
        <v>152</v>
      </c>
      <c r="BE142" s="151">
        <f t="shared" si="24"/>
        <v>451.6</v>
      </c>
      <c r="BF142" s="151">
        <f t="shared" si="25"/>
        <v>0</v>
      </c>
      <c r="BG142" s="151">
        <f t="shared" si="26"/>
        <v>0</v>
      </c>
      <c r="BH142" s="151">
        <f t="shared" si="27"/>
        <v>0</v>
      </c>
      <c r="BI142" s="151">
        <f t="shared" si="28"/>
        <v>0</v>
      </c>
      <c r="BJ142" s="16" t="s">
        <v>89</v>
      </c>
      <c r="BK142" s="151">
        <f t="shared" si="29"/>
        <v>451.6</v>
      </c>
      <c r="BL142" s="16" t="s">
        <v>1554</v>
      </c>
      <c r="BM142" s="150" t="s">
        <v>1781</v>
      </c>
    </row>
    <row r="143" spans="1:65" s="2" customFormat="1" ht="16.5" customHeight="1" x14ac:dyDescent="0.2">
      <c r="A143" s="237"/>
      <c r="B143" s="268"/>
      <c r="C143" s="254" t="s">
        <v>821</v>
      </c>
      <c r="D143" s="254" t="s">
        <v>389</v>
      </c>
      <c r="E143" s="255" t="s">
        <v>1782</v>
      </c>
      <c r="F143" s="256" t="s">
        <v>1783</v>
      </c>
      <c r="G143" s="257" t="s">
        <v>259</v>
      </c>
      <c r="H143" s="258">
        <v>149</v>
      </c>
      <c r="I143" s="323">
        <v>17.27</v>
      </c>
      <c r="J143" s="324">
        <f t="shared" si="20"/>
        <v>2573.23</v>
      </c>
      <c r="K143" s="174"/>
      <c r="L143" s="175"/>
      <c r="M143" s="176" t="s">
        <v>3</v>
      </c>
      <c r="N143" s="177" t="s">
        <v>53</v>
      </c>
      <c r="O143" s="53"/>
      <c r="P143" s="148">
        <f t="shared" si="21"/>
        <v>0</v>
      </c>
      <c r="Q143" s="148">
        <v>0</v>
      </c>
      <c r="R143" s="148">
        <f t="shared" si="22"/>
        <v>0</v>
      </c>
      <c r="S143" s="148">
        <v>0</v>
      </c>
      <c r="T143" s="149">
        <f t="shared" si="2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0" t="s">
        <v>1777</v>
      </c>
      <c r="AT143" s="150" t="s">
        <v>389</v>
      </c>
      <c r="AU143" s="150" t="s">
        <v>22</v>
      </c>
      <c r="AY143" s="16" t="s">
        <v>152</v>
      </c>
      <c r="BE143" s="151">
        <f t="shared" si="24"/>
        <v>2573.23</v>
      </c>
      <c r="BF143" s="151">
        <f t="shared" si="25"/>
        <v>0</v>
      </c>
      <c r="BG143" s="151">
        <f t="shared" si="26"/>
        <v>0</v>
      </c>
      <c r="BH143" s="151">
        <f t="shared" si="27"/>
        <v>0</v>
      </c>
      <c r="BI143" s="151">
        <f t="shared" si="28"/>
        <v>0</v>
      </c>
      <c r="BJ143" s="16" t="s">
        <v>89</v>
      </c>
      <c r="BK143" s="151">
        <f t="shared" si="29"/>
        <v>2573.23</v>
      </c>
      <c r="BL143" s="16" t="s">
        <v>1554</v>
      </c>
      <c r="BM143" s="150" t="s">
        <v>1784</v>
      </c>
    </row>
    <row r="144" spans="1:65" s="2" customFormat="1" ht="16.5" customHeight="1" x14ac:dyDescent="0.2">
      <c r="A144" s="237"/>
      <c r="B144" s="268"/>
      <c r="C144" s="254" t="s">
        <v>827</v>
      </c>
      <c r="D144" s="254" t="s">
        <v>389</v>
      </c>
      <c r="E144" s="255" t="s">
        <v>1785</v>
      </c>
      <c r="F144" s="256" t="s">
        <v>1786</v>
      </c>
      <c r="G144" s="257" t="s">
        <v>1031</v>
      </c>
      <c r="H144" s="258">
        <v>0.6</v>
      </c>
      <c r="I144" s="323">
        <v>71.97</v>
      </c>
      <c r="J144" s="324">
        <f t="shared" si="20"/>
        <v>43.18</v>
      </c>
      <c r="K144" s="174"/>
      <c r="L144" s="175"/>
      <c r="M144" s="176" t="s">
        <v>3</v>
      </c>
      <c r="N144" s="177" t="s">
        <v>53</v>
      </c>
      <c r="O144" s="53"/>
      <c r="P144" s="148">
        <f t="shared" si="21"/>
        <v>0</v>
      </c>
      <c r="Q144" s="148">
        <v>0</v>
      </c>
      <c r="R144" s="148">
        <f t="shared" si="22"/>
        <v>0</v>
      </c>
      <c r="S144" s="148">
        <v>0</v>
      </c>
      <c r="T144" s="149">
        <f t="shared" si="2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0" t="s">
        <v>1777</v>
      </c>
      <c r="AT144" s="150" t="s">
        <v>389</v>
      </c>
      <c r="AU144" s="150" t="s">
        <v>22</v>
      </c>
      <c r="AY144" s="16" t="s">
        <v>152</v>
      </c>
      <c r="BE144" s="151">
        <f t="shared" si="24"/>
        <v>43.18</v>
      </c>
      <c r="BF144" s="151">
        <f t="shared" si="25"/>
        <v>0</v>
      </c>
      <c r="BG144" s="151">
        <f t="shared" si="26"/>
        <v>0</v>
      </c>
      <c r="BH144" s="151">
        <f t="shared" si="27"/>
        <v>0</v>
      </c>
      <c r="BI144" s="151">
        <f t="shared" si="28"/>
        <v>0</v>
      </c>
      <c r="BJ144" s="16" t="s">
        <v>89</v>
      </c>
      <c r="BK144" s="151">
        <f t="shared" si="29"/>
        <v>43.18</v>
      </c>
      <c r="BL144" s="16" t="s">
        <v>1554</v>
      </c>
      <c r="BM144" s="150" t="s">
        <v>1787</v>
      </c>
    </row>
    <row r="145" spans="1:65" s="2" customFormat="1" ht="16.5" customHeight="1" x14ac:dyDescent="0.2">
      <c r="A145" s="237"/>
      <c r="B145" s="268"/>
      <c r="C145" s="254" t="s">
        <v>832</v>
      </c>
      <c r="D145" s="254" t="s">
        <v>389</v>
      </c>
      <c r="E145" s="255" t="s">
        <v>1788</v>
      </c>
      <c r="F145" s="256" t="s">
        <v>1789</v>
      </c>
      <c r="G145" s="257" t="s">
        <v>230</v>
      </c>
      <c r="H145" s="258">
        <v>157</v>
      </c>
      <c r="I145" s="323">
        <v>3.71</v>
      </c>
      <c r="J145" s="324">
        <f t="shared" si="20"/>
        <v>582.47</v>
      </c>
      <c r="K145" s="174"/>
      <c r="L145" s="175"/>
      <c r="M145" s="176" t="s">
        <v>3</v>
      </c>
      <c r="N145" s="177" t="s">
        <v>53</v>
      </c>
      <c r="O145" s="53"/>
      <c r="P145" s="148">
        <f t="shared" si="21"/>
        <v>0</v>
      </c>
      <c r="Q145" s="148">
        <v>0</v>
      </c>
      <c r="R145" s="148">
        <f t="shared" si="22"/>
        <v>0</v>
      </c>
      <c r="S145" s="148">
        <v>0</v>
      </c>
      <c r="T145" s="149">
        <f t="shared" si="2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0" t="s">
        <v>1777</v>
      </c>
      <c r="AT145" s="150" t="s">
        <v>389</v>
      </c>
      <c r="AU145" s="150" t="s">
        <v>22</v>
      </c>
      <c r="AY145" s="16" t="s">
        <v>152</v>
      </c>
      <c r="BE145" s="151">
        <f t="shared" si="24"/>
        <v>582.47</v>
      </c>
      <c r="BF145" s="151">
        <f t="shared" si="25"/>
        <v>0</v>
      </c>
      <c r="BG145" s="151">
        <f t="shared" si="26"/>
        <v>0</v>
      </c>
      <c r="BH145" s="151">
        <f t="shared" si="27"/>
        <v>0</v>
      </c>
      <c r="BI145" s="151">
        <f t="shared" si="28"/>
        <v>0</v>
      </c>
      <c r="BJ145" s="16" t="s">
        <v>89</v>
      </c>
      <c r="BK145" s="151">
        <f t="shared" si="29"/>
        <v>582.47</v>
      </c>
      <c r="BL145" s="16" t="s">
        <v>1554</v>
      </c>
      <c r="BM145" s="150" t="s">
        <v>1790</v>
      </c>
    </row>
    <row r="146" spans="1:65" s="2" customFormat="1" ht="16.5" customHeight="1" x14ac:dyDescent="0.2">
      <c r="A146" s="237"/>
      <c r="B146" s="268"/>
      <c r="C146" s="254" t="s">
        <v>837</v>
      </c>
      <c r="D146" s="254" t="s">
        <v>389</v>
      </c>
      <c r="E146" s="255" t="s">
        <v>1791</v>
      </c>
      <c r="F146" s="256" t="s">
        <v>1792</v>
      </c>
      <c r="G146" s="257" t="s">
        <v>230</v>
      </c>
      <c r="H146" s="258">
        <v>74</v>
      </c>
      <c r="I146" s="323">
        <v>4.26</v>
      </c>
      <c r="J146" s="324">
        <f t="shared" si="20"/>
        <v>315.24</v>
      </c>
      <c r="K146" s="174"/>
      <c r="L146" s="175"/>
      <c r="M146" s="176" t="s">
        <v>3</v>
      </c>
      <c r="N146" s="177" t="s">
        <v>53</v>
      </c>
      <c r="O146" s="53"/>
      <c r="P146" s="148">
        <f t="shared" si="21"/>
        <v>0</v>
      </c>
      <c r="Q146" s="148">
        <v>0</v>
      </c>
      <c r="R146" s="148">
        <f t="shared" si="22"/>
        <v>0</v>
      </c>
      <c r="S146" s="148">
        <v>0</v>
      </c>
      <c r="T146" s="149">
        <f t="shared" si="2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0" t="s">
        <v>1777</v>
      </c>
      <c r="AT146" s="150" t="s">
        <v>389</v>
      </c>
      <c r="AU146" s="150" t="s">
        <v>22</v>
      </c>
      <c r="AY146" s="16" t="s">
        <v>152</v>
      </c>
      <c r="BE146" s="151">
        <f t="shared" si="24"/>
        <v>315.24</v>
      </c>
      <c r="BF146" s="151">
        <f t="shared" si="25"/>
        <v>0</v>
      </c>
      <c r="BG146" s="151">
        <f t="shared" si="26"/>
        <v>0</v>
      </c>
      <c r="BH146" s="151">
        <f t="shared" si="27"/>
        <v>0</v>
      </c>
      <c r="BI146" s="151">
        <f t="shared" si="28"/>
        <v>0</v>
      </c>
      <c r="BJ146" s="16" t="s">
        <v>89</v>
      </c>
      <c r="BK146" s="151">
        <f t="shared" si="29"/>
        <v>315.24</v>
      </c>
      <c r="BL146" s="16" t="s">
        <v>1554</v>
      </c>
      <c r="BM146" s="150" t="s">
        <v>1793</v>
      </c>
    </row>
    <row r="147" spans="1:65" s="2" customFormat="1" ht="16.5" customHeight="1" x14ac:dyDescent="0.2">
      <c r="A147" s="237"/>
      <c r="B147" s="268"/>
      <c r="C147" s="254" t="s">
        <v>839</v>
      </c>
      <c r="D147" s="254" t="s">
        <v>389</v>
      </c>
      <c r="E147" s="255" t="s">
        <v>1794</v>
      </c>
      <c r="F147" s="256" t="s">
        <v>1795</v>
      </c>
      <c r="G147" s="257" t="s">
        <v>230</v>
      </c>
      <c r="H147" s="258">
        <v>450</v>
      </c>
      <c r="I147" s="323">
        <v>2.2000000000000002</v>
      </c>
      <c r="J147" s="324">
        <f t="shared" si="20"/>
        <v>990</v>
      </c>
      <c r="K147" s="174"/>
      <c r="L147" s="175"/>
      <c r="M147" s="176" t="s">
        <v>3</v>
      </c>
      <c r="N147" s="177" t="s">
        <v>53</v>
      </c>
      <c r="O147" s="53"/>
      <c r="P147" s="148">
        <f t="shared" si="21"/>
        <v>0</v>
      </c>
      <c r="Q147" s="148">
        <v>0</v>
      </c>
      <c r="R147" s="148">
        <f t="shared" si="22"/>
        <v>0</v>
      </c>
      <c r="S147" s="148">
        <v>0</v>
      </c>
      <c r="T147" s="149">
        <f t="shared" si="2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0" t="s">
        <v>1777</v>
      </c>
      <c r="AT147" s="150" t="s">
        <v>389</v>
      </c>
      <c r="AU147" s="150" t="s">
        <v>22</v>
      </c>
      <c r="AY147" s="16" t="s">
        <v>152</v>
      </c>
      <c r="BE147" s="151">
        <f t="shared" si="24"/>
        <v>990</v>
      </c>
      <c r="BF147" s="151">
        <f t="shared" si="25"/>
        <v>0</v>
      </c>
      <c r="BG147" s="151">
        <f t="shared" si="26"/>
        <v>0</v>
      </c>
      <c r="BH147" s="151">
        <f t="shared" si="27"/>
        <v>0</v>
      </c>
      <c r="BI147" s="151">
        <f t="shared" si="28"/>
        <v>0</v>
      </c>
      <c r="BJ147" s="16" t="s">
        <v>89</v>
      </c>
      <c r="BK147" s="151">
        <f t="shared" si="29"/>
        <v>990</v>
      </c>
      <c r="BL147" s="16" t="s">
        <v>1554</v>
      </c>
      <c r="BM147" s="150" t="s">
        <v>1796</v>
      </c>
    </row>
    <row r="148" spans="1:65" s="2" customFormat="1" ht="16.5" customHeight="1" x14ac:dyDescent="0.2">
      <c r="A148" s="237"/>
      <c r="B148" s="268"/>
      <c r="C148" s="254" t="s">
        <v>1132</v>
      </c>
      <c r="D148" s="254" t="s">
        <v>389</v>
      </c>
      <c r="E148" s="255" t="s">
        <v>1797</v>
      </c>
      <c r="F148" s="256" t="s">
        <v>1798</v>
      </c>
      <c r="G148" s="257" t="s">
        <v>259</v>
      </c>
      <c r="H148" s="258">
        <v>3</v>
      </c>
      <c r="I148" s="323">
        <v>242.05</v>
      </c>
      <c r="J148" s="324">
        <f t="shared" si="20"/>
        <v>726.15</v>
      </c>
      <c r="K148" s="174"/>
      <c r="L148" s="175"/>
      <c r="M148" s="176" t="s">
        <v>3</v>
      </c>
      <c r="N148" s="177" t="s">
        <v>53</v>
      </c>
      <c r="O148" s="53"/>
      <c r="P148" s="148">
        <f t="shared" si="21"/>
        <v>0</v>
      </c>
      <c r="Q148" s="148">
        <v>0</v>
      </c>
      <c r="R148" s="148">
        <f t="shared" si="22"/>
        <v>0</v>
      </c>
      <c r="S148" s="148">
        <v>0</v>
      </c>
      <c r="T148" s="149">
        <f t="shared" si="2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0" t="s">
        <v>1777</v>
      </c>
      <c r="AT148" s="150" t="s">
        <v>389</v>
      </c>
      <c r="AU148" s="150" t="s">
        <v>22</v>
      </c>
      <c r="AY148" s="16" t="s">
        <v>152</v>
      </c>
      <c r="BE148" s="151">
        <f t="shared" si="24"/>
        <v>726.15</v>
      </c>
      <c r="BF148" s="151">
        <f t="shared" si="25"/>
        <v>0</v>
      </c>
      <c r="BG148" s="151">
        <f t="shared" si="26"/>
        <v>0</v>
      </c>
      <c r="BH148" s="151">
        <f t="shared" si="27"/>
        <v>0</v>
      </c>
      <c r="BI148" s="151">
        <f t="shared" si="28"/>
        <v>0</v>
      </c>
      <c r="BJ148" s="16" t="s">
        <v>89</v>
      </c>
      <c r="BK148" s="151">
        <f t="shared" si="29"/>
        <v>726.15</v>
      </c>
      <c r="BL148" s="16" t="s">
        <v>1554</v>
      </c>
      <c r="BM148" s="150" t="s">
        <v>1799</v>
      </c>
    </row>
    <row r="149" spans="1:65" s="2" customFormat="1" ht="16.5" customHeight="1" x14ac:dyDescent="0.2">
      <c r="A149" s="237"/>
      <c r="B149" s="268"/>
      <c r="C149" s="254" t="s">
        <v>1134</v>
      </c>
      <c r="D149" s="254" t="s">
        <v>389</v>
      </c>
      <c r="E149" s="255" t="s">
        <v>1800</v>
      </c>
      <c r="F149" s="256" t="s">
        <v>1801</v>
      </c>
      <c r="G149" s="257" t="s">
        <v>230</v>
      </c>
      <c r="H149" s="258">
        <v>113</v>
      </c>
      <c r="I149" s="323">
        <v>62.19</v>
      </c>
      <c r="J149" s="324">
        <f t="shared" si="20"/>
        <v>7027.47</v>
      </c>
      <c r="K149" s="174"/>
      <c r="L149" s="175"/>
      <c r="M149" s="176" t="s">
        <v>3</v>
      </c>
      <c r="N149" s="177" t="s">
        <v>53</v>
      </c>
      <c r="O149" s="53"/>
      <c r="P149" s="148">
        <f t="shared" si="21"/>
        <v>0</v>
      </c>
      <c r="Q149" s="148">
        <v>0</v>
      </c>
      <c r="R149" s="148">
        <f t="shared" si="22"/>
        <v>0</v>
      </c>
      <c r="S149" s="148">
        <v>0</v>
      </c>
      <c r="T149" s="149">
        <f t="shared" si="2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0" t="s">
        <v>1777</v>
      </c>
      <c r="AT149" s="150" t="s">
        <v>389</v>
      </c>
      <c r="AU149" s="150" t="s">
        <v>22</v>
      </c>
      <c r="AY149" s="16" t="s">
        <v>152</v>
      </c>
      <c r="BE149" s="151">
        <f t="shared" si="24"/>
        <v>7027.47</v>
      </c>
      <c r="BF149" s="151">
        <f t="shared" si="25"/>
        <v>0</v>
      </c>
      <c r="BG149" s="151">
        <f t="shared" si="26"/>
        <v>0</v>
      </c>
      <c r="BH149" s="151">
        <f t="shared" si="27"/>
        <v>0</v>
      </c>
      <c r="BI149" s="151">
        <f t="shared" si="28"/>
        <v>0</v>
      </c>
      <c r="BJ149" s="16" t="s">
        <v>89</v>
      </c>
      <c r="BK149" s="151">
        <f t="shared" si="29"/>
        <v>7027.47</v>
      </c>
      <c r="BL149" s="16" t="s">
        <v>1554</v>
      </c>
      <c r="BM149" s="150" t="s">
        <v>1802</v>
      </c>
    </row>
    <row r="150" spans="1:65" s="2" customFormat="1" ht="16.5" customHeight="1" x14ac:dyDescent="0.2">
      <c r="A150" s="237"/>
      <c r="B150" s="268"/>
      <c r="C150" s="254" t="s">
        <v>1136</v>
      </c>
      <c r="D150" s="254" t="s">
        <v>389</v>
      </c>
      <c r="E150" s="255" t="s">
        <v>1803</v>
      </c>
      <c r="F150" s="256" t="s">
        <v>1804</v>
      </c>
      <c r="G150" s="257" t="s">
        <v>230</v>
      </c>
      <c r="H150" s="258">
        <v>191</v>
      </c>
      <c r="I150" s="323">
        <v>28.08</v>
      </c>
      <c r="J150" s="324">
        <f t="shared" si="20"/>
        <v>5363.28</v>
      </c>
      <c r="K150" s="174"/>
      <c r="L150" s="175"/>
      <c r="M150" s="176" t="s">
        <v>3</v>
      </c>
      <c r="N150" s="177" t="s">
        <v>53</v>
      </c>
      <c r="O150" s="53"/>
      <c r="P150" s="148">
        <f t="shared" si="21"/>
        <v>0</v>
      </c>
      <c r="Q150" s="148">
        <v>0</v>
      </c>
      <c r="R150" s="148">
        <f t="shared" si="22"/>
        <v>0</v>
      </c>
      <c r="S150" s="148">
        <v>0</v>
      </c>
      <c r="T150" s="149">
        <f t="shared" si="2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0" t="s">
        <v>1777</v>
      </c>
      <c r="AT150" s="150" t="s">
        <v>389</v>
      </c>
      <c r="AU150" s="150" t="s">
        <v>22</v>
      </c>
      <c r="AY150" s="16" t="s">
        <v>152</v>
      </c>
      <c r="BE150" s="151">
        <f t="shared" si="24"/>
        <v>5363.28</v>
      </c>
      <c r="BF150" s="151">
        <f t="shared" si="25"/>
        <v>0</v>
      </c>
      <c r="BG150" s="151">
        <f t="shared" si="26"/>
        <v>0</v>
      </c>
      <c r="BH150" s="151">
        <f t="shared" si="27"/>
        <v>0</v>
      </c>
      <c r="BI150" s="151">
        <f t="shared" si="28"/>
        <v>0</v>
      </c>
      <c r="BJ150" s="16" t="s">
        <v>89</v>
      </c>
      <c r="BK150" s="151">
        <f t="shared" si="29"/>
        <v>5363.28</v>
      </c>
      <c r="BL150" s="16" t="s">
        <v>1554</v>
      </c>
      <c r="BM150" s="150" t="s">
        <v>1805</v>
      </c>
    </row>
    <row r="151" spans="1:65" s="2" customFormat="1" ht="16.5" customHeight="1" x14ac:dyDescent="0.2">
      <c r="A151" s="237"/>
      <c r="B151" s="268"/>
      <c r="C151" s="254" t="s">
        <v>1509</v>
      </c>
      <c r="D151" s="254" t="s">
        <v>389</v>
      </c>
      <c r="E151" s="255" t="s">
        <v>1806</v>
      </c>
      <c r="F151" s="256" t="s">
        <v>1807</v>
      </c>
      <c r="G151" s="257" t="s">
        <v>230</v>
      </c>
      <c r="H151" s="258">
        <v>191</v>
      </c>
      <c r="I151" s="323">
        <v>265.02999999999997</v>
      </c>
      <c r="J151" s="324">
        <f t="shared" si="20"/>
        <v>50620.73</v>
      </c>
      <c r="K151" s="174"/>
      <c r="L151" s="175"/>
      <c r="M151" s="176" t="s">
        <v>3</v>
      </c>
      <c r="N151" s="177" t="s">
        <v>53</v>
      </c>
      <c r="O151" s="53"/>
      <c r="P151" s="148">
        <f t="shared" si="21"/>
        <v>0</v>
      </c>
      <c r="Q151" s="148">
        <v>0</v>
      </c>
      <c r="R151" s="148">
        <f t="shared" si="22"/>
        <v>0</v>
      </c>
      <c r="S151" s="148">
        <v>0</v>
      </c>
      <c r="T151" s="149">
        <f t="shared" si="2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0" t="s">
        <v>1777</v>
      </c>
      <c r="AT151" s="150" t="s">
        <v>389</v>
      </c>
      <c r="AU151" s="150" t="s">
        <v>22</v>
      </c>
      <c r="AY151" s="16" t="s">
        <v>152</v>
      </c>
      <c r="BE151" s="151">
        <f t="shared" si="24"/>
        <v>50620.73</v>
      </c>
      <c r="BF151" s="151">
        <f t="shared" si="25"/>
        <v>0</v>
      </c>
      <c r="BG151" s="151">
        <f t="shared" si="26"/>
        <v>0</v>
      </c>
      <c r="BH151" s="151">
        <f t="shared" si="27"/>
        <v>0</v>
      </c>
      <c r="BI151" s="151">
        <f t="shared" si="28"/>
        <v>0</v>
      </c>
      <c r="BJ151" s="16" t="s">
        <v>89</v>
      </c>
      <c r="BK151" s="151">
        <f t="shared" si="29"/>
        <v>50620.73</v>
      </c>
      <c r="BL151" s="16" t="s">
        <v>1554</v>
      </c>
      <c r="BM151" s="150" t="s">
        <v>1808</v>
      </c>
    </row>
    <row r="152" spans="1:65" s="2" customFormat="1" ht="16.5" customHeight="1" x14ac:dyDescent="0.2">
      <c r="A152" s="237"/>
      <c r="B152" s="268"/>
      <c r="C152" s="254" t="s">
        <v>1518</v>
      </c>
      <c r="D152" s="254" t="s">
        <v>389</v>
      </c>
      <c r="E152" s="255" t="s">
        <v>1809</v>
      </c>
      <c r="F152" s="256" t="s">
        <v>1810</v>
      </c>
      <c r="G152" s="257" t="s">
        <v>230</v>
      </c>
      <c r="H152" s="258">
        <v>88</v>
      </c>
      <c r="I152" s="323">
        <v>38.35</v>
      </c>
      <c r="J152" s="324">
        <f t="shared" si="20"/>
        <v>3374.8</v>
      </c>
      <c r="K152" s="174"/>
      <c r="L152" s="175"/>
      <c r="M152" s="176" t="s">
        <v>3</v>
      </c>
      <c r="N152" s="177" t="s">
        <v>53</v>
      </c>
      <c r="O152" s="53"/>
      <c r="P152" s="148">
        <f t="shared" si="21"/>
        <v>0</v>
      </c>
      <c r="Q152" s="148">
        <v>0</v>
      </c>
      <c r="R152" s="148">
        <f t="shared" si="22"/>
        <v>0</v>
      </c>
      <c r="S152" s="148">
        <v>0</v>
      </c>
      <c r="T152" s="149">
        <f t="shared" si="2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0" t="s">
        <v>1777</v>
      </c>
      <c r="AT152" s="150" t="s">
        <v>389</v>
      </c>
      <c r="AU152" s="150" t="s">
        <v>22</v>
      </c>
      <c r="AY152" s="16" t="s">
        <v>152</v>
      </c>
      <c r="BE152" s="151">
        <f t="shared" si="24"/>
        <v>3374.8</v>
      </c>
      <c r="BF152" s="151">
        <f t="shared" si="25"/>
        <v>0</v>
      </c>
      <c r="BG152" s="151">
        <f t="shared" si="26"/>
        <v>0</v>
      </c>
      <c r="BH152" s="151">
        <f t="shared" si="27"/>
        <v>0</v>
      </c>
      <c r="BI152" s="151">
        <f t="shared" si="28"/>
        <v>0</v>
      </c>
      <c r="BJ152" s="16" t="s">
        <v>89</v>
      </c>
      <c r="BK152" s="151">
        <f t="shared" si="29"/>
        <v>3374.8</v>
      </c>
      <c r="BL152" s="16" t="s">
        <v>1554</v>
      </c>
      <c r="BM152" s="150" t="s">
        <v>1811</v>
      </c>
    </row>
    <row r="153" spans="1:65" s="2" customFormat="1" ht="16.5" customHeight="1" x14ac:dyDescent="0.2">
      <c r="A153" s="237"/>
      <c r="B153" s="268"/>
      <c r="C153" s="254" t="s">
        <v>1523</v>
      </c>
      <c r="D153" s="254" t="s">
        <v>389</v>
      </c>
      <c r="E153" s="255" t="s">
        <v>1812</v>
      </c>
      <c r="F153" s="256" t="s">
        <v>1813</v>
      </c>
      <c r="G153" s="257" t="s">
        <v>230</v>
      </c>
      <c r="H153" s="258">
        <v>120</v>
      </c>
      <c r="I153" s="323">
        <v>25.66</v>
      </c>
      <c r="J153" s="324">
        <f t="shared" si="20"/>
        <v>3079.2</v>
      </c>
      <c r="K153" s="174"/>
      <c r="L153" s="175"/>
      <c r="M153" s="176" t="s">
        <v>3</v>
      </c>
      <c r="N153" s="177" t="s">
        <v>53</v>
      </c>
      <c r="O153" s="53"/>
      <c r="P153" s="148">
        <f t="shared" si="21"/>
        <v>0</v>
      </c>
      <c r="Q153" s="148">
        <v>0</v>
      </c>
      <c r="R153" s="148">
        <f t="shared" si="22"/>
        <v>0</v>
      </c>
      <c r="S153" s="148">
        <v>0</v>
      </c>
      <c r="T153" s="149">
        <f t="shared" si="2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0" t="s">
        <v>1777</v>
      </c>
      <c r="AT153" s="150" t="s">
        <v>389</v>
      </c>
      <c r="AU153" s="150" t="s">
        <v>22</v>
      </c>
      <c r="AY153" s="16" t="s">
        <v>152</v>
      </c>
      <c r="BE153" s="151">
        <f t="shared" si="24"/>
        <v>3079.2</v>
      </c>
      <c r="BF153" s="151">
        <f t="shared" si="25"/>
        <v>0</v>
      </c>
      <c r="BG153" s="151">
        <f t="shared" si="26"/>
        <v>0</v>
      </c>
      <c r="BH153" s="151">
        <f t="shared" si="27"/>
        <v>0</v>
      </c>
      <c r="BI153" s="151">
        <f t="shared" si="28"/>
        <v>0</v>
      </c>
      <c r="BJ153" s="16" t="s">
        <v>89</v>
      </c>
      <c r="BK153" s="151">
        <f t="shared" si="29"/>
        <v>3079.2</v>
      </c>
      <c r="BL153" s="16" t="s">
        <v>1554</v>
      </c>
      <c r="BM153" s="150" t="s">
        <v>1814</v>
      </c>
    </row>
    <row r="154" spans="1:65" s="2" customFormat="1" ht="16.5" customHeight="1" x14ac:dyDescent="0.2">
      <c r="A154" s="237"/>
      <c r="B154" s="268"/>
      <c r="C154" s="254" t="s">
        <v>1527</v>
      </c>
      <c r="D154" s="254" t="s">
        <v>389</v>
      </c>
      <c r="E154" s="255" t="s">
        <v>1815</v>
      </c>
      <c r="F154" s="256" t="s">
        <v>1816</v>
      </c>
      <c r="G154" s="257" t="s">
        <v>230</v>
      </c>
      <c r="H154" s="258">
        <v>52</v>
      </c>
      <c r="I154" s="323">
        <v>38.380000000000003</v>
      </c>
      <c r="J154" s="324">
        <f t="shared" si="20"/>
        <v>1995.76</v>
      </c>
      <c r="K154" s="174"/>
      <c r="L154" s="175"/>
      <c r="M154" s="176" t="s">
        <v>3</v>
      </c>
      <c r="N154" s="177" t="s">
        <v>53</v>
      </c>
      <c r="O154" s="53"/>
      <c r="P154" s="148">
        <f t="shared" si="21"/>
        <v>0</v>
      </c>
      <c r="Q154" s="148">
        <v>0</v>
      </c>
      <c r="R154" s="148">
        <f t="shared" si="22"/>
        <v>0</v>
      </c>
      <c r="S154" s="148">
        <v>0</v>
      </c>
      <c r="T154" s="149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0" t="s">
        <v>1777</v>
      </c>
      <c r="AT154" s="150" t="s">
        <v>389</v>
      </c>
      <c r="AU154" s="150" t="s">
        <v>22</v>
      </c>
      <c r="AY154" s="16" t="s">
        <v>152</v>
      </c>
      <c r="BE154" s="151">
        <f t="shared" si="24"/>
        <v>1995.76</v>
      </c>
      <c r="BF154" s="151">
        <f t="shared" si="25"/>
        <v>0</v>
      </c>
      <c r="BG154" s="151">
        <f t="shared" si="26"/>
        <v>0</v>
      </c>
      <c r="BH154" s="151">
        <f t="shared" si="27"/>
        <v>0</v>
      </c>
      <c r="BI154" s="151">
        <f t="shared" si="28"/>
        <v>0</v>
      </c>
      <c r="BJ154" s="16" t="s">
        <v>89</v>
      </c>
      <c r="BK154" s="151">
        <f t="shared" si="29"/>
        <v>1995.76</v>
      </c>
      <c r="BL154" s="16" t="s">
        <v>1554</v>
      </c>
      <c r="BM154" s="150" t="s">
        <v>1817</v>
      </c>
    </row>
    <row r="155" spans="1:65" s="2" customFormat="1" ht="16.5" customHeight="1" x14ac:dyDescent="0.2">
      <c r="A155" s="237"/>
      <c r="B155" s="268"/>
      <c r="C155" s="254" t="s">
        <v>1531</v>
      </c>
      <c r="D155" s="254" t="s">
        <v>389</v>
      </c>
      <c r="E155" s="255" t="s">
        <v>1818</v>
      </c>
      <c r="F155" s="256" t="s">
        <v>1819</v>
      </c>
      <c r="G155" s="257" t="s">
        <v>259</v>
      </c>
      <c r="H155" s="258">
        <v>8</v>
      </c>
      <c r="I155" s="323">
        <v>1.59</v>
      </c>
      <c r="J155" s="324">
        <f t="shared" si="20"/>
        <v>12.72</v>
      </c>
      <c r="K155" s="174"/>
      <c r="L155" s="175"/>
      <c r="M155" s="176" t="s">
        <v>3</v>
      </c>
      <c r="N155" s="177" t="s">
        <v>53</v>
      </c>
      <c r="O155" s="53"/>
      <c r="P155" s="148">
        <f t="shared" si="21"/>
        <v>0</v>
      </c>
      <c r="Q155" s="148">
        <v>0</v>
      </c>
      <c r="R155" s="148">
        <f t="shared" si="22"/>
        <v>0</v>
      </c>
      <c r="S155" s="148">
        <v>0</v>
      </c>
      <c r="T155" s="149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0" t="s">
        <v>1777</v>
      </c>
      <c r="AT155" s="150" t="s">
        <v>389</v>
      </c>
      <c r="AU155" s="150" t="s">
        <v>22</v>
      </c>
      <c r="AY155" s="16" t="s">
        <v>152</v>
      </c>
      <c r="BE155" s="151">
        <f t="shared" si="24"/>
        <v>12.72</v>
      </c>
      <c r="BF155" s="151">
        <f t="shared" si="25"/>
        <v>0</v>
      </c>
      <c r="BG155" s="151">
        <f t="shared" si="26"/>
        <v>0</v>
      </c>
      <c r="BH155" s="151">
        <f t="shared" si="27"/>
        <v>0</v>
      </c>
      <c r="BI155" s="151">
        <f t="shared" si="28"/>
        <v>0</v>
      </c>
      <c r="BJ155" s="16" t="s">
        <v>89</v>
      </c>
      <c r="BK155" s="151">
        <f t="shared" si="29"/>
        <v>12.72</v>
      </c>
      <c r="BL155" s="16" t="s">
        <v>1554</v>
      </c>
      <c r="BM155" s="150" t="s">
        <v>1820</v>
      </c>
    </row>
    <row r="156" spans="1:65" s="2" customFormat="1" ht="16.5" customHeight="1" x14ac:dyDescent="0.2">
      <c r="A156" s="237"/>
      <c r="B156" s="268"/>
      <c r="C156" s="254" t="s">
        <v>1535</v>
      </c>
      <c r="D156" s="254" t="s">
        <v>389</v>
      </c>
      <c r="E156" s="255" t="s">
        <v>1821</v>
      </c>
      <c r="F156" s="256" t="s">
        <v>1822</v>
      </c>
      <c r="G156" s="257" t="s">
        <v>1031</v>
      </c>
      <c r="H156" s="258">
        <v>3</v>
      </c>
      <c r="I156" s="323">
        <v>98.13</v>
      </c>
      <c r="J156" s="324">
        <f t="shared" si="20"/>
        <v>294.39</v>
      </c>
      <c r="K156" s="174"/>
      <c r="L156" s="175"/>
      <c r="M156" s="176" t="s">
        <v>3</v>
      </c>
      <c r="N156" s="177" t="s">
        <v>53</v>
      </c>
      <c r="O156" s="53"/>
      <c r="P156" s="148">
        <f t="shared" si="21"/>
        <v>0</v>
      </c>
      <c r="Q156" s="148">
        <v>0</v>
      </c>
      <c r="R156" s="148">
        <f t="shared" si="22"/>
        <v>0</v>
      </c>
      <c r="S156" s="148">
        <v>0</v>
      </c>
      <c r="T156" s="149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0" t="s">
        <v>1777</v>
      </c>
      <c r="AT156" s="150" t="s">
        <v>389</v>
      </c>
      <c r="AU156" s="150" t="s">
        <v>22</v>
      </c>
      <c r="AY156" s="16" t="s">
        <v>152</v>
      </c>
      <c r="BE156" s="151">
        <f t="shared" si="24"/>
        <v>294.39</v>
      </c>
      <c r="BF156" s="151">
        <f t="shared" si="25"/>
        <v>0</v>
      </c>
      <c r="BG156" s="151">
        <f t="shared" si="26"/>
        <v>0</v>
      </c>
      <c r="BH156" s="151">
        <f t="shared" si="27"/>
        <v>0</v>
      </c>
      <c r="BI156" s="151">
        <f t="shared" si="28"/>
        <v>0</v>
      </c>
      <c r="BJ156" s="16" t="s">
        <v>89</v>
      </c>
      <c r="BK156" s="151">
        <f t="shared" si="29"/>
        <v>294.39</v>
      </c>
      <c r="BL156" s="16" t="s">
        <v>1554</v>
      </c>
      <c r="BM156" s="150" t="s">
        <v>1823</v>
      </c>
    </row>
    <row r="157" spans="1:65" s="2" customFormat="1" ht="16.5" customHeight="1" x14ac:dyDescent="0.2">
      <c r="A157" s="237"/>
      <c r="B157" s="268"/>
      <c r="C157" s="254" t="s">
        <v>1540</v>
      </c>
      <c r="D157" s="254" t="s">
        <v>389</v>
      </c>
      <c r="E157" s="255" t="s">
        <v>1824</v>
      </c>
      <c r="F157" s="256" t="s">
        <v>1825</v>
      </c>
      <c r="G157" s="257" t="s">
        <v>259</v>
      </c>
      <c r="H157" s="258">
        <v>1</v>
      </c>
      <c r="I157" s="323">
        <v>103.37</v>
      </c>
      <c r="J157" s="324">
        <f t="shared" si="20"/>
        <v>103.37</v>
      </c>
      <c r="K157" s="174"/>
      <c r="L157" s="175"/>
      <c r="M157" s="176" t="s">
        <v>3</v>
      </c>
      <c r="N157" s="177" t="s">
        <v>53</v>
      </c>
      <c r="O157" s="53"/>
      <c r="P157" s="148">
        <f t="shared" si="21"/>
        <v>0</v>
      </c>
      <c r="Q157" s="148">
        <v>0</v>
      </c>
      <c r="R157" s="148">
        <f t="shared" si="22"/>
        <v>0</v>
      </c>
      <c r="S157" s="148">
        <v>0</v>
      </c>
      <c r="T157" s="149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0" t="s">
        <v>1777</v>
      </c>
      <c r="AT157" s="150" t="s">
        <v>389</v>
      </c>
      <c r="AU157" s="150" t="s">
        <v>22</v>
      </c>
      <c r="AY157" s="16" t="s">
        <v>152</v>
      </c>
      <c r="BE157" s="151">
        <f t="shared" si="24"/>
        <v>103.37</v>
      </c>
      <c r="BF157" s="151">
        <f t="shared" si="25"/>
        <v>0</v>
      </c>
      <c r="BG157" s="151">
        <f t="shared" si="26"/>
        <v>0</v>
      </c>
      <c r="BH157" s="151">
        <f t="shared" si="27"/>
        <v>0</v>
      </c>
      <c r="BI157" s="151">
        <f t="shared" si="28"/>
        <v>0</v>
      </c>
      <c r="BJ157" s="16" t="s">
        <v>89</v>
      </c>
      <c r="BK157" s="151">
        <f t="shared" si="29"/>
        <v>103.37</v>
      </c>
      <c r="BL157" s="16" t="s">
        <v>1554</v>
      </c>
      <c r="BM157" s="150" t="s">
        <v>1826</v>
      </c>
    </row>
    <row r="158" spans="1:65" s="2" customFormat="1" ht="16.5" customHeight="1" x14ac:dyDescent="0.2">
      <c r="A158" s="237"/>
      <c r="B158" s="268"/>
      <c r="C158" s="254" t="s">
        <v>1545</v>
      </c>
      <c r="D158" s="254" t="s">
        <v>389</v>
      </c>
      <c r="E158" s="255" t="s">
        <v>1827</v>
      </c>
      <c r="F158" s="256" t="s">
        <v>1828</v>
      </c>
      <c r="G158" s="257" t="s">
        <v>259</v>
      </c>
      <c r="H158" s="258">
        <v>1</v>
      </c>
      <c r="I158" s="323">
        <v>13686</v>
      </c>
      <c r="J158" s="324">
        <f t="shared" si="20"/>
        <v>13686</v>
      </c>
      <c r="K158" s="174"/>
      <c r="L158" s="175"/>
      <c r="M158" s="176" t="s">
        <v>3</v>
      </c>
      <c r="N158" s="177" t="s">
        <v>53</v>
      </c>
      <c r="O158" s="53"/>
      <c r="P158" s="148">
        <f t="shared" si="21"/>
        <v>0</v>
      </c>
      <c r="Q158" s="148">
        <v>0</v>
      </c>
      <c r="R158" s="148">
        <f t="shared" si="22"/>
        <v>0</v>
      </c>
      <c r="S158" s="148">
        <v>0</v>
      </c>
      <c r="T158" s="149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0" t="s">
        <v>1777</v>
      </c>
      <c r="AT158" s="150" t="s">
        <v>389</v>
      </c>
      <c r="AU158" s="150" t="s">
        <v>22</v>
      </c>
      <c r="AY158" s="16" t="s">
        <v>152</v>
      </c>
      <c r="BE158" s="151">
        <f t="shared" si="24"/>
        <v>13686</v>
      </c>
      <c r="BF158" s="151">
        <f t="shared" si="25"/>
        <v>0</v>
      </c>
      <c r="BG158" s="151">
        <f t="shared" si="26"/>
        <v>0</v>
      </c>
      <c r="BH158" s="151">
        <f t="shared" si="27"/>
        <v>0</v>
      </c>
      <c r="BI158" s="151">
        <f t="shared" si="28"/>
        <v>0</v>
      </c>
      <c r="BJ158" s="16" t="s">
        <v>89</v>
      </c>
      <c r="BK158" s="151">
        <f t="shared" si="29"/>
        <v>13686</v>
      </c>
      <c r="BL158" s="16" t="s">
        <v>1554</v>
      </c>
      <c r="BM158" s="150" t="s">
        <v>1829</v>
      </c>
    </row>
    <row r="159" spans="1:65" s="2" customFormat="1" ht="16.5" customHeight="1" x14ac:dyDescent="0.2">
      <c r="A159" s="237"/>
      <c r="B159" s="268"/>
      <c r="C159" s="254" t="s">
        <v>1549</v>
      </c>
      <c r="D159" s="254" t="s">
        <v>389</v>
      </c>
      <c r="E159" s="255" t="s">
        <v>1830</v>
      </c>
      <c r="F159" s="256" t="s">
        <v>1831</v>
      </c>
      <c r="G159" s="257" t="s">
        <v>259</v>
      </c>
      <c r="H159" s="258">
        <v>37</v>
      </c>
      <c r="I159" s="323">
        <v>213.27</v>
      </c>
      <c r="J159" s="324">
        <f t="shared" si="20"/>
        <v>7890.99</v>
      </c>
      <c r="K159" s="174"/>
      <c r="L159" s="175"/>
      <c r="M159" s="176" t="s">
        <v>3</v>
      </c>
      <c r="N159" s="177" t="s">
        <v>53</v>
      </c>
      <c r="O159" s="53"/>
      <c r="P159" s="148">
        <f t="shared" si="21"/>
        <v>0</v>
      </c>
      <c r="Q159" s="148">
        <v>0</v>
      </c>
      <c r="R159" s="148">
        <f t="shared" si="22"/>
        <v>0</v>
      </c>
      <c r="S159" s="148">
        <v>0</v>
      </c>
      <c r="T159" s="149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0" t="s">
        <v>1777</v>
      </c>
      <c r="AT159" s="150" t="s">
        <v>389</v>
      </c>
      <c r="AU159" s="150" t="s">
        <v>22</v>
      </c>
      <c r="AY159" s="16" t="s">
        <v>152</v>
      </c>
      <c r="BE159" s="151">
        <f t="shared" si="24"/>
        <v>7890.99</v>
      </c>
      <c r="BF159" s="151">
        <f t="shared" si="25"/>
        <v>0</v>
      </c>
      <c r="BG159" s="151">
        <f t="shared" si="26"/>
        <v>0</v>
      </c>
      <c r="BH159" s="151">
        <f t="shared" si="27"/>
        <v>0</v>
      </c>
      <c r="BI159" s="151">
        <f t="shared" si="28"/>
        <v>0</v>
      </c>
      <c r="BJ159" s="16" t="s">
        <v>89</v>
      </c>
      <c r="BK159" s="151">
        <f t="shared" si="29"/>
        <v>7890.99</v>
      </c>
      <c r="BL159" s="16" t="s">
        <v>1554</v>
      </c>
      <c r="BM159" s="150" t="s">
        <v>1832</v>
      </c>
    </row>
    <row r="160" spans="1:65" s="2" customFormat="1" ht="16.5" customHeight="1" x14ac:dyDescent="0.2">
      <c r="A160" s="237"/>
      <c r="B160" s="268"/>
      <c r="C160" s="254" t="s">
        <v>1554</v>
      </c>
      <c r="D160" s="254" t="s">
        <v>389</v>
      </c>
      <c r="E160" s="255" t="s">
        <v>1833</v>
      </c>
      <c r="F160" s="256" t="s">
        <v>1834</v>
      </c>
      <c r="G160" s="257" t="s">
        <v>259</v>
      </c>
      <c r="H160" s="258">
        <v>49</v>
      </c>
      <c r="I160" s="323">
        <v>23.75</v>
      </c>
      <c r="J160" s="324">
        <f t="shared" si="20"/>
        <v>1163.75</v>
      </c>
      <c r="K160" s="174"/>
      <c r="L160" s="175"/>
      <c r="M160" s="176" t="s">
        <v>3</v>
      </c>
      <c r="N160" s="177" t="s">
        <v>53</v>
      </c>
      <c r="O160" s="53"/>
      <c r="P160" s="148">
        <f t="shared" si="21"/>
        <v>0</v>
      </c>
      <c r="Q160" s="148">
        <v>0</v>
      </c>
      <c r="R160" s="148">
        <f t="shared" si="22"/>
        <v>0</v>
      </c>
      <c r="S160" s="148">
        <v>0</v>
      </c>
      <c r="T160" s="149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0" t="s">
        <v>1777</v>
      </c>
      <c r="AT160" s="150" t="s">
        <v>389</v>
      </c>
      <c r="AU160" s="150" t="s">
        <v>22</v>
      </c>
      <c r="AY160" s="16" t="s">
        <v>152</v>
      </c>
      <c r="BE160" s="151">
        <f t="shared" si="24"/>
        <v>1163.75</v>
      </c>
      <c r="BF160" s="151">
        <f t="shared" si="25"/>
        <v>0</v>
      </c>
      <c r="BG160" s="151">
        <f t="shared" si="26"/>
        <v>0</v>
      </c>
      <c r="BH160" s="151">
        <f t="shared" si="27"/>
        <v>0</v>
      </c>
      <c r="BI160" s="151">
        <f t="shared" si="28"/>
        <v>0</v>
      </c>
      <c r="BJ160" s="16" t="s">
        <v>89</v>
      </c>
      <c r="BK160" s="151">
        <f t="shared" si="29"/>
        <v>1163.75</v>
      </c>
      <c r="BL160" s="16" t="s">
        <v>1554</v>
      </c>
      <c r="BM160" s="150" t="s">
        <v>1835</v>
      </c>
    </row>
    <row r="161" spans="1:65" s="2" customFormat="1" ht="16.5" customHeight="1" x14ac:dyDescent="0.2">
      <c r="A161" s="237"/>
      <c r="B161" s="268"/>
      <c r="C161" s="254" t="s">
        <v>1559</v>
      </c>
      <c r="D161" s="254" t="s">
        <v>389</v>
      </c>
      <c r="E161" s="255" t="s">
        <v>1836</v>
      </c>
      <c r="F161" s="256" t="s">
        <v>1837</v>
      </c>
      <c r="G161" s="257" t="s">
        <v>1031</v>
      </c>
      <c r="H161" s="258">
        <v>25</v>
      </c>
      <c r="I161" s="323">
        <v>64.11</v>
      </c>
      <c r="J161" s="324">
        <f t="shared" si="20"/>
        <v>1602.75</v>
      </c>
      <c r="K161" s="174"/>
      <c r="L161" s="175"/>
      <c r="M161" s="176" t="s">
        <v>3</v>
      </c>
      <c r="N161" s="177" t="s">
        <v>53</v>
      </c>
      <c r="O161" s="53"/>
      <c r="P161" s="148">
        <f t="shared" si="21"/>
        <v>0</v>
      </c>
      <c r="Q161" s="148">
        <v>0</v>
      </c>
      <c r="R161" s="148">
        <f t="shared" si="22"/>
        <v>0</v>
      </c>
      <c r="S161" s="148">
        <v>0</v>
      </c>
      <c r="T161" s="149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0" t="s">
        <v>1777</v>
      </c>
      <c r="AT161" s="150" t="s">
        <v>389</v>
      </c>
      <c r="AU161" s="150" t="s">
        <v>22</v>
      </c>
      <c r="AY161" s="16" t="s">
        <v>152</v>
      </c>
      <c r="BE161" s="151">
        <f t="shared" si="24"/>
        <v>1602.75</v>
      </c>
      <c r="BF161" s="151">
        <f t="shared" si="25"/>
        <v>0</v>
      </c>
      <c r="BG161" s="151">
        <f t="shared" si="26"/>
        <v>0</v>
      </c>
      <c r="BH161" s="151">
        <f t="shared" si="27"/>
        <v>0</v>
      </c>
      <c r="BI161" s="151">
        <f t="shared" si="28"/>
        <v>0</v>
      </c>
      <c r="BJ161" s="16" t="s">
        <v>89</v>
      </c>
      <c r="BK161" s="151">
        <f t="shared" si="29"/>
        <v>1602.75</v>
      </c>
      <c r="BL161" s="16" t="s">
        <v>1554</v>
      </c>
      <c r="BM161" s="150" t="s">
        <v>1838</v>
      </c>
    </row>
    <row r="162" spans="1:65" s="2" customFormat="1" ht="16.5" customHeight="1" x14ac:dyDescent="0.2">
      <c r="A162" s="237"/>
      <c r="B162" s="268"/>
      <c r="C162" s="254" t="s">
        <v>1563</v>
      </c>
      <c r="D162" s="254" t="s">
        <v>389</v>
      </c>
      <c r="E162" s="255" t="s">
        <v>1839</v>
      </c>
      <c r="F162" s="256" t="s">
        <v>1840</v>
      </c>
      <c r="G162" s="257" t="s">
        <v>259</v>
      </c>
      <c r="H162" s="258">
        <v>2</v>
      </c>
      <c r="I162" s="323">
        <v>1759.75</v>
      </c>
      <c r="J162" s="324">
        <f t="shared" si="20"/>
        <v>3519.5</v>
      </c>
      <c r="K162" s="174"/>
      <c r="L162" s="175"/>
      <c r="M162" s="176" t="s">
        <v>3</v>
      </c>
      <c r="N162" s="177" t="s">
        <v>53</v>
      </c>
      <c r="O162" s="53"/>
      <c r="P162" s="148">
        <f t="shared" si="21"/>
        <v>0</v>
      </c>
      <c r="Q162" s="148">
        <v>0</v>
      </c>
      <c r="R162" s="148">
        <f t="shared" si="22"/>
        <v>0</v>
      </c>
      <c r="S162" s="148">
        <v>0</v>
      </c>
      <c r="T162" s="149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0" t="s">
        <v>1777</v>
      </c>
      <c r="AT162" s="150" t="s">
        <v>389</v>
      </c>
      <c r="AU162" s="150" t="s">
        <v>22</v>
      </c>
      <c r="AY162" s="16" t="s">
        <v>152</v>
      </c>
      <c r="BE162" s="151">
        <f t="shared" si="24"/>
        <v>3519.5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6" t="s">
        <v>89</v>
      </c>
      <c r="BK162" s="151">
        <f t="shared" si="29"/>
        <v>3519.5</v>
      </c>
      <c r="BL162" s="16" t="s">
        <v>1554</v>
      </c>
      <c r="BM162" s="150" t="s">
        <v>1841</v>
      </c>
    </row>
    <row r="163" spans="1:65" s="2" customFormat="1" ht="16.5" customHeight="1" x14ac:dyDescent="0.2">
      <c r="A163" s="237"/>
      <c r="B163" s="268"/>
      <c r="C163" s="254" t="s">
        <v>1567</v>
      </c>
      <c r="D163" s="254" t="s">
        <v>389</v>
      </c>
      <c r="E163" s="255" t="s">
        <v>1842</v>
      </c>
      <c r="F163" s="256" t="s">
        <v>1843</v>
      </c>
      <c r="G163" s="257" t="s">
        <v>259</v>
      </c>
      <c r="H163" s="258">
        <v>8</v>
      </c>
      <c r="I163" s="323">
        <v>51.03</v>
      </c>
      <c r="J163" s="324">
        <f t="shared" si="20"/>
        <v>408.24</v>
      </c>
      <c r="K163" s="174"/>
      <c r="L163" s="175"/>
      <c r="M163" s="176" t="s">
        <v>3</v>
      </c>
      <c r="N163" s="177" t="s">
        <v>53</v>
      </c>
      <c r="O163" s="53"/>
      <c r="P163" s="148">
        <f t="shared" si="21"/>
        <v>0</v>
      </c>
      <c r="Q163" s="148">
        <v>0</v>
      </c>
      <c r="R163" s="148">
        <f t="shared" si="22"/>
        <v>0</v>
      </c>
      <c r="S163" s="148">
        <v>0</v>
      </c>
      <c r="T163" s="149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0" t="s">
        <v>1777</v>
      </c>
      <c r="AT163" s="150" t="s">
        <v>389</v>
      </c>
      <c r="AU163" s="150" t="s">
        <v>22</v>
      </c>
      <c r="AY163" s="16" t="s">
        <v>152</v>
      </c>
      <c r="BE163" s="151">
        <f t="shared" si="24"/>
        <v>408.24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6" t="s">
        <v>89</v>
      </c>
      <c r="BK163" s="151">
        <f t="shared" si="29"/>
        <v>408.24</v>
      </c>
      <c r="BL163" s="16" t="s">
        <v>1554</v>
      </c>
      <c r="BM163" s="150" t="s">
        <v>1844</v>
      </c>
    </row>
    <row r="164" spans="1:65" s="2" customFormat="1" ht="16.5" customHeight="1" x14ac:dyDescent="0.2">
      <c r="A164" s="237"/>
      <c r="B164" s="268"/>
      <c r="C164" s="254" t="s">
        <v>165</v>
      </c>
      <c r="D164" s="254" t="s">
        <v>389</v>
      </c>
      <c r="E164" s="255" t="s">
        <v>1845</v>
      </c>
      <c r="F164" s="256" t="s">
        <v>1846</v>
      </c>
      <c r="G164" s="257" t="s">
        <v>259</v>
      </c>
      <c r="H164" s="258">
        <v>2</v>
      </c>
      <c r="I164" s="323">
        <v>2046.28</v>
      </c>
      <c r="J164" s="324">
        <f t="shared" si="20"/>
        <v>4092.56</v>
      </c>
      <c r="K164" s="174"/>
      <c r="L164" s="175"/>
      <c r="M164" s="176" t="s">
        <v>3</v>
      </c>
      <c r="N164" s="177" t="s">
        <v>53</v>
      </c>
      <c r="O164" s="53"/>
      <c r="P164" s="148">
        <f t="shared" si="21"/>
        <v>0</v>
      </c>
      <c r="Q164" s="148">
        <v>0</v>
      </c>
      <c r="R164" s="148">
        <f t="shared" si="22"/>
        <v>0</v>
      </c>
      <c r="S164" s="148">
        <v>0</v>
      </c>
      <c r="T164" s="149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0" t="s">
        <v>1777</v>
      </c>
      <c r="AT164" s="150" t="s">
        <v>389</v>
      </c>
      <c r="AU164" s="150" t="s">
        <v>22</v>
      </c>
      <c r="AY164" s="16" t="s">
        <v>152</v>
      </c>
      <c r="BE164" s="151">
        <f t="shared" si="24"/>
        <v>4092.56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6" t="s">
        <v>89</v>
      </c>
      <c r="BK164" s="151">
        <f t="shared" si="29"/>
        <v>4092.56</v>
      </c>
      <c r="BL164" s="16" t="s">
        <v>1554</v>
      </c>
      <c r="BM164" s="150" t="s">
        <v>1847</v>
      </c>
    </row>
    <row r="165" spans="1:65" s="2" customFormat="1" ht="16.5" customHeight="1" x14ac:dyDescent="0.2">
      <c r="A165" s="237"/>
      <c r="B165" s="268"/>
      <c r="C165" s="254" t="s">
        <v>1574</v>
      </c>
      <c r="D165" s="254" t="s">
        <v>389</v>
      </c>
      <c r="E165" s="255" t="s">
        <v>1848</v>
      </c>
      <c r="F165" s="256" t="s">
        <v>1849</v>
      </c>
      <c r="G165" s="257" t="s">
        <v>259</v>
      </c>
      <c r="H165" s="258">
        <v>6</v>
      </c>
      <c r="I165" s="323">
        <v>140.12</v>
      </c>
      <c r="J165" s="324">
        <f t="shared" si="20"/>
        <v>840.72</v>
      </c>
      <c r="K165" s="174"/>
      <c r="L165" s="175"/>
      <c r="M165" s="176" t="s">
        <v>3</v>
      </c>
      <c r="N165" s="177" t="s">
        <v>53</v>
      </c>
      <c r="O165" s="53"/>
      <c r="P165" s="148">
        <f t="shared" si="21"/>
        <v>0</v>
      </c>
      <c r="Q165" s="148">
        <v>0</v>
      </c>
      <c r="R165" s="148">
        <f t="shared" si="22"/>
        <v>0</v>
      </c>
      <c r="S165" s="148">
        <v>0</v>
      </c>
      <c r="T165" s="149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0" t="s">
        <v>1777</v>
      </c>
      <c r="AT165" s="150" t="s">
        <v>389</v>
      </c>
      <c r="AU165" s="150" t="s">
        <v>22</v>
      </c>
      <c r="AY165" s="16" t="s">
        <v>152</v>
      </c>
      <c r="BE165" s="151">
        <f t="shared" si="24"/>
        <v>840.72</v>
      </c>
      <c r="BF165" s="151">
        <f t="shared" si="25"/>
        <v>0</v>
      </c>
      <c r="BG165" s="151">
        <f t="shared" si="26"/>
        <v>0</v>
      </c>
      <c r="BH165" s="151">
        <f t="shared" si="27"/>
        <v>0</v>
      </c>
      <c r="BI165" s="151">
        <f t="shared" si="28"/>
        <v>0</v>
      </c>
      <c r="BJ165" s="16" t="s">
        <v>89</v>
      </c>
      <c r="BK165" s="151">
        <f t="shared" si="29"/>
        <v>840.72</v>
      </c>
      <c r="BL165" s="16" t="s">
        <v>1554</v>
      </c>
      <c r="BM165" s="150" t="s">
        <v>1850</v>
      </c>
    </row>
    <row r="166" spans="1:65" s="2" customFormat="1" ht="16.5" customHeight="1" x14ac:dyDescent="0.2">
      <c r="A166" s="237"/>
      <c r="B166" s="268"/>
      <c r="C166" s="254" t="s">
        <v>1577</v>
      </c>
      <c r="D166" s="254" t="s">
        <v>389</v>
      </c>
      <c r="E166" s="255" t="s">
        <v>1851</v>
      </c>
      <c r="F166" s="256" t="s">
        <v>1852</v>
      </c>
      <c r="G166" s="257" t="s">
        <v>259</v>
      </c>
      <c r="H166" s="258">
        <v>2</v>
      </c>
      <c r="I166" s="323">
        <v>927.63</v>
      </c>
      <c r="J166" s="324">
        <f t="shared" si="20"/>
        <v>1855.26</v>
      </c>
      <c r="K166" s="174"/>
      <c r="L166" s="175"/>
      <c r="M166" s="176" t="s">
        <v>3</v>
      </c>
      <c r="N166" s="177" t="s">
        <v>53</v>
      </c>
      <c r="O166" s="53"/>
      <c r="P166" s="148">
        <f t="shared" si="21"/>
        <v>0</v>
      </c>
      <c r="Q166" s="148">
        <v>0</v>
      </c>
      <c r="R166" s="148">
        <f t="shared" si="22"/>
        <v>0</v>
      </c>
      <c r="S166" s="148">
        <v>0</v>
      </c>
      <c r="T166" s="149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0" t="s">
        <v>1777</v>
      </c>
      <c r="AT166" s="150" t="s">
        <v>389</v>
      </c>
      <c r="AU166" s="150" t="s">
        <v>22</v>
      </c>
      <c r="AY166" s="16" t="s">
        <v>152</v>
      </c>
      <c r="BE166" s="151">
        <f t="shared" si="24"/>
        <v>1855.26</v>
      </c>
      <c r="BF166" s="151">
        <f t="shared" si="25"/>
        <v>0</v>
      </c>
      <c r="BG166" s="151">
        <f t="shared" si="26"/>
        <v>0</v>
      </c>
      <c r="BH166" s="151">
        <f t="shared" si="27"/>
        <v>0</v>
      </c>
      <c r="BI166" s="151">
        <f t="shared" si="28"/>
        <v>0</v>
      </c>
      <c r="BJ166" s="16" t="s">
        <v>89</v>
      </c>
      <c r="BK166" s="151">
        <f t="shared" si="29"/>
        <v>1855.26</v>
      </c>
      <c r="BL166" s="16" t="s">
        <v>1554</v>
      </c>
      <c r="BM166" s="150" t="s">
        <v>1853</v>
      </c>
    </row>
    <row r="167" spans="1:65" s="2" customFormat="1" ht="16.5" customHeight="1" x14ac:dyDescent="0.2">
      <c r="A167" s="237"/>
      <c r="B167" s="268"/>
      <c r="C167" s="254" t="s">
        <v>1039</v>
      </c>
      <c r="D167" s="254" t="s">
        <v>389</v>
      </c>
      <c r="E167" s="255" t="s">
        <v>1854</v>
      </c>
      <c r="F167" s="256" t="s">
        <v>1855</v>
      </c>
      <c r="G167" s="257" t="s">
        <v>259</v>
      </c>
      <c r="H167" s="258">
        <v>5</v>
      </c>
      <c r="I167" s="323">
        <v>492.39</v>
      </c>
      <c r="J167" s="324">
        <f t="shared" si="20"/>
        <v>2461.9499999999998</v>
      </c>
      <c r="K167" s="174"/>
      <c r="L167" s="175"/>
      <c r="M167" s="176" t="s">
        <v>3</v>
      </c>
      <c r="N167" s="177" t="s">
        <v>53</v>
      </c>
      <c r="O167" s="53"/>
      <c r="P167" s="148">
        <f t="shared" si="21"/>
        <v>0</v>
      </c>
      <c r="Q167" s="148">
        <v>0</v>
      </c>
      <c r="R167" s="148">
        <f t="shared" si="22"/>
        <v>0</v>
      </c>
      <c r="S167" s="148">
        <v>0</v>
      </c>
      <c r="T167" s="149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0" t="s">
        <v>1777</v>
      </c>
      <c r="AT167" s="150" t="s">
        <v>389</v>
      </c>
      <c r="AU167" s="150" t="s">
        <v>22</v>
      </c>
      <c r="AY167" s="16" t="s">
        <v>152</v>
      </c>
      <c r="BE167" s="151">
        <f t="shared" si="24"/>
        <v>2461.9499999999998</v>
      </c>
      <c r="BF167" s="151">
        <f t="shared" si="25"/>
        <v>0</v>
      </c>
      <c r="BG167" s="151">
        <f t="shared" si="26"/>
        <v>0</v>
      </c>
      <c r="BH167" s="151">
        <f t="shared" si="27"/>
        <v>0</v>
      </c>
      <c r="BI167" s="151">
        <f t="shared" si="28"/>
        <v>0</v>
      </c>
      <c r="BJ167" s="16" t="s">
        <v>89</v>
      </c>
      <c r="BK167" s="151">
        <f t="shared" si="29"/>
        <v>2461.9499999999998</v>
      </c>
      <c r="BL167" s="16" t="s">
        <v>1554</v>
      </c>
      <c r="BM167" s="150" t="s">
        <v>1856</v>
      </c>
    </row>
    <row r="168" spans="1:65" s="2" customFormat="1" ht="16.5" customHeight="1" x14ac:dyDescent="0.2">
      <c r="A168" s="237"/>
      <c r="B168" s="268"/>
      <c r="C168" s="254" t="s">
        <v>1584</v>
      </c>
      <c r="D168" s="254" t="s">
        <v>389</v>
      </c>
      <c r="E168" s="255" t="s">
        <v>1857</v>
      </c>
      <c r="F168" s="256" t="s">
        <v>1858</v>
      </c>
      <c r="G168" s="257" t="s">
        <v>259</v>
      </c>
      <c r="H168" s="258">
        <v>4</v>
      </c>
      <c r="I168" s="323">
        <v>686.29</v>
      </c>
      <c r="J168" s="324">
        <f t="shared" si="20"/>
        <v>2745.16</v>
      </c>
      <c r="K168" s="174"/>
      <c r="L168" s="175"/>
      <c r="M168" s="176" t="s">
        <v>3</v>
      </c>
      <c r="N168" s="177" t="s">
        <v>53</v>
      </c>
      <c r="O168" s="53"/>
      <c r="P168" s="148">
        <f t="shared" si="21"/>
        <v>0</v>
      </c>
      <c r="Q168" s="148">
        <v>0</v>
      </c>
      <c r="R168" s="148">
        <f t="shared" si="22"/>
        <v>0</v>
      </c>
      <c r="S168" s="148">
        <v>0</v>
      </c>
      <c r="T168" s="149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0" t="s">
        <v>1777</v>
      </c>
      <c r="AT168" s="150" t="s">
        <v>389</v>
      </c>
      <c r="AU168" s="150" t="s">
        <v>22</v>
      </c>
      <c r="AY168" s="16" t="s">
        <v>152</v>
      </c>
      <c r="BE168" s="151">
        <f t="shared" si="24"/>
        <v>2745.16</v>
      </c>
      <c r="BF168" s="151">
        <f t="shared" si="25"/>
        <v>0</v>
      </c>
      <c r="BG168" s="151">
        <f t="shared" si="26"/>
        <v>0</v>
      </c>
      <c r="BH168" s="151">
        <f t="shared" si="27"/>
        <v>0</v>
      </c>
      <c r="BI168" s="151">
        <f t="shared" si="28"/>
        <v>0</v>
      </c>
      <c r="BJ168" s="16" t="s">
        <v>89</v>
      </c>
      <c r="BK168" s="151">
        <f t="shared" si="29"/>
        <v>2745.16</v>
      </c>
      <c r="BL168" s="16" t="s">
        <v>1554</v>
      </c>
      <c r="BM168" s="150" t="s">
        <v>1859</v>
      </c>
    </row>
    <row r="169" spans="1:65" s="2" customFormat="1" ht="16.5" customHeight="1" x14ac:dyDescent="0.2">
      <c r="A169" s="237"/>
      <c r="B169" s="268"/>
      <c r="C169" s="254" t="s">
        <v>1588</v>
      </c>
      <c r="D169" s="254" t="s">
        <v>389</v>
      </c>
      <c r="E169" s="255" t="s">
        <v>1860</v>
      </c>
      <c r="F169" s="256" t="s">
        <v>1861</v>
      </c>
      <c r="G169" s="257" t="s">
        <v>259</v>
      </c>
      <c r="H169" s="258">
        <v>260</v>
      </c>
      <c r="I169" s="323">
        <v>28.79</v>
      </c>
      <c r="J169" s="324">
        <f t="shared" si="20"/>
        <v>7485.4</v>
      </c>
      <c r="K169" s="174"/>
      <c r="L169" s="175"/>
      <c r="M169" s="176" t="s">
        <v>3</v>
      </c>
      <c r="N169" s="177" t="s">
        <v>53</v>
      </c>
      <c r="O169" s="53"/>
      <c r="P169" s="148">
        <f t="shared" si="21"/>
        <v>0</v>
      </c>
      <c r="Q169" s="148">
        <v>0</v>
      </c>
      <c r="R169" s="148">
        <f t="shared" si="22"/>
        <v>0</v>
      </c>
      <c r="S169" s="148">
        <v>0</v>
      </c>
      <c r="T169" s="149">
        <f t="shared" si="2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0" t="s">
        <v>1777</v>
      </c>
      <c r="AT169" s="150" t="s">
        <v>389</v>
      </c>
      <c r="AU169" s="150" t="s">
        <v>22</v>
      </c>
      <c r="AY169" s="16" t="s">
        <v>152</v>
      </c>
      <c r="BE169" s="151">
        <f t="shared" si="24"/>
        <v>7485.4</v>
      </c>
      <c r="BF169" s="151">
        <f t="shared" si="25"/>
        <v>0</v>
      </c>
      <c r="BG169" s="151">
        <f t="shared" si="26"/>
        <v>0</v>
      </c>
      <c r="BH169" s="151">
        <f t="shared" si="27"/>
        <v>0</v>
      </c>
      <c r="BI169" s="151">
        <f t="shared" si="28"/>
        <v>0</v>
      </c>
      <c r="BJ169" s="16" t="s">
        <v>89</v>
      </c>
      <c r="BK169" s="151">
        <f t="shared" si="29"/>
        <v>7485.4</v>
      </c>
      <c r="BL169" s="16" t="s">
        <v>1554</v>
      </c>
      <c r="BM169" s="150" t="s">
        <v>1862</v>
      </c>
    </row>
    <row r="170" spans="1:65" s="2" customFormat="1" ht="21.75" customHeight="1" x14ac:dyDescent="0.2">
      <c r="A170" s="237"/>
      <c r="B170" s="268"/>
      <c r="C170" s="254" t="s">
        <v>1593</v>
      </c>
      <c r="D170" s="254" t="s">
        <v>389</v>
      </c>
      <c r="E170" s="255" t="s">
        <v>1863</v>
      </c>
      <c r="F170" s="256" t="s">
        <v>1864</v>
      </c>
      <c r="G170" s="257" t="s">
        <v>259</v>
      </c>
      <c r="H170" s="258">
        <v>1</v>
      </c>
      <c r="I170" s="323">
        <v>160.93</v>
      </c>
      <c r="J170" s="324">
        <f t="shared" si="20"/>
        <v>160.93</v>
      </c>
      <c r="K170" s="174"/>
      <c r="L170" s="175"/>
      <c r="M170" s="176" t="s">
        <v>3</v>
      </c>
      <c r="N170" s="177" t="s">
        <v>53</v>
      </c>
      <c r="O170" s="53"/>
      <c r="P170" s="148">
        <f t="shared" si="21"/>
        <v>0</v>
      </c>
      <c r="Q170" s="148">
        <v>0</v>
      </c>
      <c r="R170" s="148">
        <f t="shared" si="22"/>
        <v>0</v>
      </c>
      <c r="S170" s="148">
        <v>0</v>
      </c>
      <c r="T170" s="149">
        <f t="shared" si="2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0" t="s">
        <v>1777</v>
      </c>
      <c r="AT170" s="150" t="s">
        <v>389</v>
      </c>
      <c r="AU170" s="150" t="s">
        <v>22</v>
      </c>
      <c r="AY170" s="16" t="s">
        <v>152</v>
      </c>
      <c r="BE170" s="151">
        <f t="shared" si="24"/>
        <v>160.93</v>
      </c>
      <c r="BF170" s="151">
        <f t="shared" si="25"/>
        <v>0</v>
      </c>
      <c r="BG170" s="151">
        <f t="shared" si="26"/>
        <v>0</v>
      </c>
      <c r="BH170" s="151">
        <f t="shared" si="27"/>
        <v>0</v>
      </c>
      <c r="BI170" s="151">
        <f t="shared" si="28"/>
        <v>0</v>
      </c>
      <c r="BJ170" s="16" t="s">
        <v>89</v>
      </c>
      <c r="BK170" s="151">
        <f t="shared" si="29"/>
        <v>160.93</v>
      </c>
      <c r="BL170" s="16" t="s">
        <v>1554</v>
      </c>
      <c r="BM170" s="150" t="s">
        <v>1865</v>
      </c>
    </row>
    <row r="171" spans="1:65" s="2" customFormat="1" ht="16.5" customHeight="1" x14ac:dyDescent="0.2">
      <c r="A171" s="237"/>
      <c r="B171" s="268"/>
      <c r="C171" s="254" t="s">
        <v>1601</v>
      </c>
      <c r="D171" s="254" t="s">
        <v>389</v>
      </c>
      <c r="E171" s="255" t="s">
        <v>1866</v>
      </c>
      <c r="F171" s="256" t="s">
        <v>1867</v>
      </c>
      <c r="G171" s="257" t="s">
        <v>259</v>
      </c>
      <c r="H171" s="258">
        <v>1</v>
      </c>
      <c r="I171" s="323">
        <v>44.49</v>
      </c>
      <c r="J171" s="324">
        <f t="shared" si="20"/>
        <v>44.49</v>
      </c>
      <c r="K171" s="174"/>
      <c r="L171" s="175"/>
      <c r="M171" s="176" t="s">
        <v>3</v>
      </c>
      <c r="N171" s="177" t="s">
        <v>53</v>
      </c>
      <c r="O171" s="53"/>
      <c r="P171" s="148">
        <f t="shared" si="21"/>
        <v>0</v>
      </c>
      <c r="Q171" s="148">
        <v>0</v>
      </c>
      <c r="R171" s="148">
        <f t="shared" si="22"/>
        <v>0</v>
      </c>
      <c r="S171" s="148">
        <v>0</v>
      </c>
      <c r="T171" s="149">
        <f t="shared" si="2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0" t="s">
        <v>1777</v>
      </c>
      <c r="AT171" s="150" t="s">
        <v>389</v>
      </c>
      <c r="AU171" s="150" t="s">
        <v>22</v>
      </c>
      <c r="AY171" s="16" t="s">
        <v>152</v>
      </c>
      <c r="BE171" s="151">
        <f t="shared" si="24"/>
        <v>44.49</v>
      </c>
      <c r="BF171" s="151">
        <f t="shared" si="25"/>
        <v>0</v>
      </c>
      <c r="BG171" s="151">
        <f t="shared" si="26"/>
        <v>0</v>
      </c>
      <c r="BH171" s="151">
        <f t="shared" si="27"/>
        <v>0</v>
      </c>
      <c r="BI171" s="151">
        <f t="shared" si="28"/>
        <v>0</v>
      </c>
      <c r="BJ171" s="16" t="s">
        <v>89</v>
      </c>
      <c r="BK171" s="151">
        <f t="shared" si="29"/>
        <v>44.49</v>
      </c>
      <c r="BL171" s="16" t="s">
        <v>1554</v>
      </c>
      <c r="BM171" s="150" t="s">
        <v>1868</v>
      </c>
    </row>
    <row r="172" spans="1:65" s="2" customFormat="1" ht="16.5" customHeight="1" x14ac:dyDescent="0.2">
      <c r="A172" s="237"/>
      <c r="B172" s="268"/>
      <c r="C172" s="254" t="s">
        <v>1606</v>
      </c>
      <c r="D172" s="254" t="s">
        <v>389</v>
      </c>
      <c r="E172" s="255" t="s">
        <v>1869</v>
      </c>
      <c r="F172" s="256" t="s">
        <v>1870</v>
      </c>
      <c r="G172" s="257" t="s">
        <v>259</v>
      </c>
      <c r="H172" s="258">
        <v>2</v>
      </c>
      <c r="I172" s="323">
        <v>51.03</v>
      </c>
      <c r="J172" s="324">
        <f t="shared" si="20"/>
        <v>102.06</v>
      </c>
      <c r="K172" s="174"/>
      <c r="L172" s="175"/>
      <c r="M172" s="176" t="s">
        <v>3</v>
      </c>
      <c r="N172" s="177" t="s">
        <v>53</v>
      </c>
      <c r="O172" s="53"/>
      <c r="P172" s="148">
        <f t="shared" si="21"/>
        <v>0</v>
      </c>
      <c r="Q172" s="148">
        <v>0</v>
      </c>
      <c r="R172" s="148">
        <f t="shared" si="22"/>
        <v>0</v>
      </c>
      <c r="S172" s="148">
        <v>0</v>
      </c>
      <c r="T172" s="149">
        <f t="shared" si="2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0" t="s">
        <v>1777</v>
      </c>
      <c r="AT172" s="150" t="s">
        <v>389</v>
      </c>
      <c r="AU172" s="150" t="s">
        <v>22</v>
      </c>
      <c r="AY172" s="16" t="s">
        <v>152</v>
      </c>
      <c r="BE172" s="151">
        <f t="shared" si="24"/>
        <v>102.06</v>
      </c>
      <c r="BF172" s="151">
        <f t="shared" si="25"/>
        <v>0</v>
      </c>
      <c r="BG172" s="151">
        <f t="shared" si="26"/>
        <v>0</v>
      </c>
      <c r="BH172" s="151">
        <f t="shared" si="27"/>
        <v>0</v>
      </c>
      <c r="BI172" s="151">
        <f t="shared" si="28"/>
        <v>0</v>
      </c>
      <c r="BJ172" s="16" t="s">
        <v>89</v>
      </c>
      <c r="BK172" s="151">
        <f t="shared" si="29"/>
        <v>102.06</v>
      </c>
      <c r="BL172" s="16" t="s">
        <v>1554</v>
      </c>
      <c r="BM172" s="150" t="s">
        <v>1871</v>
      </c>
    </row>
    <row r="173" spans="1:65" s="2" customFormat="1" ht="16.5" customHeight="1" x14ac:dyDescent="0.2">
      <c r="A173" s="237"/>
      <c r="B173" s="268"/>
      <c r="C173" s="254" t="s">
        <v>1611</v>
      </c>
      <c r="D173" s="254" t="s">
        <v>389</v>
      </c>
      <c r="E173" s="255" t="s">
        <v>1872</v>
      </c>
      <c r="F173" s="256" t="s">
        <v>1873</v>
      </c>
      <c r="G173" s="257" t="s">
        <v>259</v>
      </c>
      <c r="H173" s="258">
        <v>7</v>
      </c>
      <c r="I173" s="323">
        <v>53.65</v>
      </c>
      <c r="J173" s="324">
        <f t="shared" si="20"/>
        <v>375.55</v>
      </c>
      <c r="K173" s="174"/>
      <c r="L173" s="175"/>
      <c r="M173" s="176" t="s">
        <v>3</v>
      </c>
      <c r="N173" s="177" t="s">
        <v>53</v>
      </c>
      <c r="O173" s="53"/>
      <c r="P173" s="148">
        <f t="shared" si="21"/>
        <v>0</v>
      </c>
      <c r="Q173" s="148">
        <v>0</v>
      </c>
      <c r="R173" s="148">
        <f t="shared" si="22"/>
        <v>0</v>
      </c>
      <c r="S173" s="148">
        <v>0</v>
      </c>
      <c r="T173" s="149">
        <f t="shared" si="2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0" t="s">
        <v>1777</v>
      </c>
      <c r="AT173" s="150" t="s">
        <v>389</v>
      </c>
      <c r="AU173" s="150" t="s">
        <v>22</v>
      </c>
      <c r="AY173" s="16" t="s">
        <v>152</v>
      </c>
      <c r="BE173" s="151">
        <f t="shared" si="24"/>
        <v>375.55</v>
      </c>
      <c r="BF173" s="151">
        <f t="shared" si="25"/>
        <v>0</v>
      </c>
      <c r="BG173" s="151">
        <f t="shared" si="26"/>
        <v>0</v>
      </c>
      <c r="BH173" s="151">
        <f t="shared" si="27"/>
        <v>0</v>
      </c>
      <c r="BI173" s="151">
        <f t="shared" si="28"/>
        <v>0</v>
      </c>
      <c r="BJ173" s="16" t="s">
        <v>89</v>
      </c>
      <c r="BK173" s="151">
        <f t="shared" si="29"/>
        <v>375.55</v>
      </c>
      <c r="BL173" s="16" t="s">
        <v>1554</v>
      </c>
      <c r="BM173" s="150" t="s">
        <v>1874</v>
      </c>
    </row>
    <row r="174" spans="1:65" s="2" customFormat="1" ht="21.75" customHeight="1" x14ac:dyDescent="0.2">
      <c r="A174" s="237"/>
      <c r="B174" s="268"/>
      <c r="C174" s="254" t="s">
        <v>1615</v>
      </c>
      <c r="D174" s="254" t="s">
        <v>389</v>
      </c>
      <c r="E174" s="255" t="s">
        <v>1875</v>
      </c>
      <c r="F174" s="256" t="s">
        <v>1876</v>
      </c>
      <c r="G174" s="257" t="s">
        <v>230</v>
      </c>
      <c r="H174" s="258">
        <v>0.9</v>
      </c>
      <c r="I174" s="323">
        <v>124.18</v>
      </c>
      <c r="J174" s="324">
        <f t="shared" si="20"/>
        <v>111.76</v>
      </c>
      <c r="K174" s="174"/>
      <c r="L174" s="175"/>
      <c r="M174" s="176" t="s">
        <v>3</v>
      </c>
      <c r="N174" s="177" t="s">
        <v>53</v>
      </c>
      <c r="O174" s="53"/>
      <c r="P174" s="148">
        <f t="shared" si="21"/>
        <v>0</v>
      </c>
      <c r="Q174" s="148">
        <v>0</v>
      </c>
      <c r="R174" s="148">
        <f t="shared" si="22"/>
        <v>0</v>
      </c>
      <c r="S174" s="148">
        <v>0</v>
      </c>
      <c r="T174" s="149">
        <f t="shared" si="2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0" t="s">
        <v>1777</v>
      </c>
      <c r="AT174" s="150" t="s">
        <v>389</v>
      </c>
      <c r="AU174" s="150" t="s">
        <v>22</v>
      </c>
      <c r="AY174" s="16" t="s">
        <v>152</v>
      </c>
      <c r="BE174" s="151">
        <f t="shared" si="24"/>
        <v>111.76</v>
      </c>
      <c r="BF174" s="151">
        <f t="shared" si="25"/>
        <v>0</v>
      </c>
      <c r="BG174" s="151">
        <f t="shared" si="26"/>
        <v>0</v>
      </c>
      <c r="BH174" s="151">
        <f t="shared" si="27"/>
        <v>0</v>
      </c>
      <c r="BI174" s="151">
        <f t="shared" si="28"/>
        <v>0</v>
      </c>
      <c r="BJ174" s="16" t="s">
        <v>89</v>
      </c>
      <c r="BK174" s="151">
        <f t="shared" si="29"/>
        <v>111.76</v>
      </c>
      <c r="BL174" s="16" t="s">
        <v>1554</v>
      </c>
      <c r="BM174" s="150" t="s">
        <v>1877</v>
      </c>
    </row>
    <row r="175" spans="1:65" s="2" customFormat="1" ht="16.5" customHeight="1" x14ac:dyDescent="0.2">
      <c r="A175" s="237"/>
      <c r="B175" s="268"/>
      <c r="C175" s="254" t="s">
        <v>1620</v>
      </c>
      <c r="D175" s="254" t="s">
        <v>389</v>
      </c>
      <c r="E175" s="255" t="s">
        <v>1878</v>
      </c>
      <c r="F175" s="256" t="s">
        <v>1879</v>
      </c>
      <c r="G175" s="257" t="s">
        <v>230</v>
      </c>
      <c r="H175" s="258">
        <v>26</v>
      </c>
      <c r="I175" s="323">
        <v>524.66</v>
      </c>
      <c r="J175" s="324">
        <f t="shared" si="20"/>
        <v>13641.16</v>
      </c>
      <c r="K175" s="174"/>
      <c r="L175" s="175"/>
      <c r="M175" s="176" t="s">
        <v>3</v>
      </c>
      <c r="N175" s="177" t="s">
        <v>53</v>
      </c>
      <c r="O175" s="53"/>
      <c r="P175" s="148">
        <f t="shared" si="21"/>
        <v>0</v>
      </c>
      <c r="Q175" s="148">
        <v>0</v>
      </c>
      <c r="R175" s="148">
        <f t="shared" si="22"/>
        <v>0</v>
      </c>
      <c r="S175" s="148">
        <v>0</v>
      </c>
      <c r="T175" s="149">
        <f t="shared" si="2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0" t="s">
        <v>1777</v>
      </c>
      <c r="AT175" s="150" t="s">
        <v>389</v>
      </c>
      <c r="AU175" s="150" t="s">
        <v>22</v>
      </c>
      <c r="AY175" s="16" t="s">
        <v>152</v>
      </c>
      <c r="BE175" s="151">
        <f t="shared" si="24"/>
        <v>13641.16</v>
      </c>
      <c r="BF175" s="151">
        <f t="shared" si="25"/>
        <v>0</v>
      </c>
      <c r="BG175" s="151">
        <f t="shared" si="26"/>
        <v>0</v>
      </c>
      <c r="BH175" s="151">
        <f t="shared" si="27"/>
        <v>0</v>
      </c>
      <c r="BI175" s="151">
        <f t="shared" si="28"/>
        <v>0</v>
      </c>
      <c r="BJ175" s="16" t="s">
        <v>89</v>
      </c>
      <c r="BK175" s="151">
        <f t="shared" si="29"/>
        <v>13641.16</v>
      </c>
      <c r="BL175" s="16" t="s">
        <v>1554</v>
      </c>
      <c r="BM175" s="150" t="s">
        <v>1880</v>
      </c>
    </row>
    <row r="176" spans="1:65" s="2" customFormat="1" ht="16.5" customHeight="1" x14ac:dyDescent="0.2">
      <c r="A176" s="237"/>
      <c r="B176" s="268"/>
      <c r="C176" s="254" t="s">
        <v>1881</v>
      </c>
      <c r="D176" s="254" t="s">
        <v>389</v>
      </c>
      <c r="E176" s="255" t="s">
        <v>1882</v>
      </c>
      <c r="F176" s="256" t="s">
        <v>1883</v>
      </c>
      <c r="G176" s="257" t="s">
        <v>230</v>
      </c>
      <c r="H176" s="258">
        <v>53</v>
      </c>
      <c r="I176" s="323">
        <v>46.98</v>
      </c>
      <c r="J176" s="324">
        <f t="shared" si="20"/>
        <v>2489.94</v>
      </c>
      <c r="K176" s="174"/>
      <c r="L176" s="175"/>
      <c r="M176" s="176" t="s">
        <v>3</v>
      </c>
      <c r="N176" s="177" t="s">
        <v>53</v>
      </c>
      <c r="O176" s="53"/>
      <c r="P176" s="148">
        <f t="shared" si="21"/>
        <v>0</v>
      </c>
      <c r="Q176" s="148">
        <v>0</v>
      </c>
      <c r="R176" s="148">
        <f t="shared" si="22"/>
        <v>0</v>
      </c>
      <c r="S176" s="148">
        <v>0</v>
      </c>
      <c r="T176" s="149">
        <f t="shared" si="2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0" t="s">
        <v>1777</v>
      </c>
      <c r="AT176" s="150" t="s">
        <v>389</v>
      </c>
      <c r="AU176" s="150" t="s">
        <v>22</v>
      </c>
      <c r="AY176" s="16" t="s">
        <v>152</v>
      </c>
      <c r="BE176" s="151">
        <f t="shared" si="24"/>
        <v>2489.94</v>
      </c>
      <c r="BF176" s="151">
        <f t="shared" si="25"/>
        <v>0</v>
      </c>
      <c r="BG176" s="151">
        <f t="shared" si="26"/>
        <v>0</v>
      </c>
      <c r="BH176" s="151">
        <f t="shared" si="27"/>
        <v>0</v>
      </c>
      <c r="BI176" s="151">
        <f t="shared" si="28"/>
        <v>0</v>
      </c>
      <c r="BJ176" s="16" t="s">
        <v>89</v>
      </c>
      <c r="BK176" s="151">
        <f t="shared" si="29"/>
        <v>2489.94</v>
      </c>
      <c r="BL176" s="16" t="s">
        <v>1554</v>
      </c>
      <c r="BM176" s="150" t="s">
        <v>1884</v>
      </c>
    </row>
    <row r="177" spans="1:65" s="2" customFormat="1" ht="16.5" customHeight="1" x14ac:dyDescent="0.2">
      <c r="A177" s="237"/>
      <c r="B177" s="268"/>
      <c r="C177" s="254" t="s">
        <v>1885</v>
      </c>
      <c r="D177" s="254" t="s">
        <v>389</v>
      </c>
      <c r="E177" s="255" t="s">
        <v>1886</v>
      </c>
      <c r="F177" s="256" t="s">
        <v>1887</v>
      </c>
      <c r="G177" s="257" t="s">
        <v>259</v>
      </c>
      <c r="H177" s="258">
        <v>5</v>
      </c>
      <c r="I177" s="323">
        <v>84.34</v>
      </c>
      <c r="J177" s="324">
        <f t="shared" si="20"/>
        <v>421.7</v>
      </c>
      <c r="K177" s="174"/>
      <c r="L177" s="175"/>
      <c r="M177" s="176" t="s">
        <v>3</v>
      </c>
      <c r="N177" s="177" t="s">
        <v>53</v>
      </c>
      <c r="O177" s="53"/>
      <c r="P177" s="148">
        <f t="shared" si="21"/>
        <v>0</v>
      </c>
      <c r="Q177" s="148">
        <v>0</v>
      </c>
      <c r="R177" s="148">
        <f t="shared" si="22"/>
        <v>0</v>
      </c>
      <c r="S177" s="148">
        <v>0</v>
      </c>
      <c r="T177" s="149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0" t="s">
        <v>1777</v>
      </c>
      <c r="AT177" s="150" t="s">
        <v>389</v>
      </c>
      <c r="AU177" s="150" t="s">
        <v>22</v>
      </c>
      <c r="AY177" s="16" t="s">
        <v>152</v>
      </c>
      <c r="BE177" s="151">
        <f t="shared" si="24"/>
        <v>421.7</v>
      </c>
      <c r="BF177" s="151">
        <f t="shared" si="25"/>
        <v>0</v>
      </c>
      <c r="BG177" s="151">
        <f t="shared" si="26"/>
        <v>0</v>
      </c>
      <c r="BH177" s="151">
        <f t="shared" si="27"/>
        <v>0</v>
      </c>
      <c r="BI177" s="151">
        <f t="shared" si="28"/>
        <v>0</v>
      </c>
      <c r="BJ177" s="16" t="s">
        <v>89</v>
      </c>
      <c r="BK177" s="151">
        <f t="shared" si="29"/>
        <v>421.7</v>
      </c>
      <c r="BL177" s="16" t="s">
        <v>1554</v>
      </c>
      <c r="BM177" s="150" t="s">
        <v>1888</v>
      </c>
    </row>
    <row r="178" spans="1:65" s="2" customFormat="1" ht="16.5" customHeight="1" x14ac:dyDescent="0.2">
      <c r="A178" s="237"/>
      <c r="B178" s="268"/>
      <c r="C178" s="254" t="s">
        <v>1889</v>
      </c>
      <c r="D178" s="254" t="s">
        <v>389</v>
      </c>
      <c r="E178" s="255" t="s">
        <v>1890</v>
      </c>
      <c r="F178" s="256" t="s">
        <v>1891</v>
      </c>
      <c r="G178" s="257" t="s">
        <v>259</v>
      </c>
      <c r="H178" s="258">
        <v>1</v>
      </c>
      <c r="I178" s="323">
        <v>252.34</v>
      </c>
      <c r="J178" s="324">
        <f t="shared" si="20"/>
        <v>252.34</v>
      </c>
      <c r="K178" s="174"/>
      <c r="L178" s="175"/>
      <c r="M178" s="176" t="s">
        <v>3</v>
      </c>
      <c r="N178" s="177" t="s">
        <v>53</v>
      </c>
      <c r="O178" s="53"/>
      <c r="P178" s="148">
        <f t="shared" si="21"/>
        <v>0</v>
      </c>
      <c r="Q178" s="148">
        <v>0</v>
      </c>
      <c r="R178" s="148">
        <f t="shared" si="22"/>
        <v>0</v>
      </c>
      <c r="S178" s="148">
        <v>0</v>
      </c>
      <c r="T178" s="149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0" t="s">
        <v>1777</v>
      </c>
      <c r="AT178" s="150" t="s">
        <v>389</v>
      </c>
      <c r="AU178" s="150" t="s">
        <v>22</v>
      </c>
      <c r="AY178" s="16" t="s">
        <v>152</v>
      </c>
      <c r="BE178" s="151">
        <f t="shared" si="24"/>
        <v>252.34</v>
      </c>
      <c r="BF178" s="151">
        <f t="shared" si="25"/>
        <v>0</v>
      </c>
      <c r="BG178" s="151">
        <f t="shared" si="26"/>
        <v>0</v>
      </c>
      <c r="BH178" s="151">
        <f t="shared" si="27"/>
        <v>0</v>
      </c>
      <c r="BI178" s="151">
        <f t="shared" si="28"/>
        <v>0</v>
      </c>
      <c r="BJ178" s="16" t="s">
        <v>89</v>
      </c>
      <c r="BK178" s="151">
        <f t="shared" si="29"/>
        <v>252.34</v>
      </c>
      <c r="BL178" s="16" t="s">
        <v>1554</v>
      </c>
      <c r="BM178" s="150" t="s">
        <v>1892</v>
      </c>
    </row>
    <row r="179" spans="1:65" s="2" customFormat="1" ht="16.5" customHeight="1" x14ac:dyDescent="0.2">
      <c r="A179" s="237"/>
      <c r="B179" s="268"/>
      <c r="C179" s="254" t="s">
        <v>1893</v>
      </c>
      <c r="D179" s="254" t="s">
        <v>389</v>
      </c>
      <c r="E179" s="255" t="s">
        <v>1894</v>
      </c>
      <c r="F179" s="256" t="s">
        <v>1895</v>
      </c>
      <c r="G179" s="257" t="s">
        <v>259</v>
      </c>
      <c r="H179" s="258">
        <v>4</v>
      </c>
      <c r="I179" s="323">
        <v>157.01</v>
      </c>
      <c r="J179" s="324">
        <f t="shared" si="20"/>
        <v>628.04</v>
      </c>
      <c r="K179" s="174"/>
      <c r="L179" s="175"/>
      <c r="M179" s="176" t="s">
        <v>3</v>
      </c>
      <c r="N179" s="177" t="s">
        <v>53</v>
      </c>
      <c r="O179" s="53"/>
      <c r="P179" s="148">
        <f t="shared" si="21"/>
        <v>0</v>
      </c>
      <c r="Q179" s="148">
        <v>0</v>
      </c>
      <c r="R179" s="148">
        <f t="shared" si="22"/>
        <v>0</v>
      </c>
      <c r="S179" s="148">
        <v>0</v>
      </c>
      <c r="T179" s="149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0" t="s">
        <v>1777</v>
      </c>
      <c r="AT179" s="150" t="s">
        <v>389</v>
      </c>
      <c r="AU179" s="150" t="s">
        <v>22</v>
      </c>
      <c r="AY179" s="16" t="s">
        <v>152</v>
      </c>
      <c r="BE179" s="151">
        <f t="shared" si="24"/>
        <v>628.04</v>
      </c>
      <c r="BF179" s="151">
        <f t="shared" si="25"/>
        <v>0</v>
      </c>
      <c r="BG179" s="151">
        <f t="shared" si="26"/>
        <v>0</v>
      </c>
      <c r="BH179" s="151">
        <f t="shared" si="27"/>
        <v>0</v>
      </c>
      <c r="BI179" s="151">
        <f t="shared" si="28"/>
        <v>0</v>
      </c>
      <c r="BJ179" s="16" t="s">
        <v>89</v>
      </c>
      <c r="BK179" s="151">
        <f t="shared" si="29"/>
        <v>628.04</v>
      </c>
      <c r="BL179" s="16" t="s">
        <v>1554</v>
      </c>
      <c r="BM179" s="150" t="s">
        <v>1896</v>
      </c>
    </row>
    <row r="180" spans="1:65" s="12" customFormat="1" ht="22.9" customHeight="1" x14ac:dyDescent="0.2">
      <c r="A180" s="250"/>
      <c r="B180" s="318"/>
      <c r="C180" s="250"/>
      <c r="D180" s="251" t="s">
        <v>81</v>
      </c>
      <c r="E180" s="252" t="s">
        <v>1897</v>
      </c>
      <c r="F180" s="252" t="s">
        <v>1898</v>
      </c>
      <c r="G180" s="250"/>
      <c r="H180" s="250"/>
      <c r="I180" s="250"/>
      <c r="J180" s="320">
        <f>BK180</f>
        <v>0</v>
      </c>
      <c r="L180" s="129"/>
      <c r="M180" s="134"/>
      <c r="N180" s="135"/>
      <c r="O180" s="135"/>
      <c r="P180" s="136">
        <f>SUM(P181:P191)</f>
        <v>0</v>
      </c>
      <c r="Q180" s="135"/>
      <c r="R180" s="136">
        <f>SUM(R181:R191)</f>
        <v>0</v>
      </c>
      <c r="S180" s="135"/>
      <c r="T180" s="137">
        <f>SUM(T181:T191)</f>
        <v>0</v>
      </c>
      <c r="AR180" s="130" t="s">
        <v>170</v>
      </c>
      <c r="AT180" s="138" t="s">
        <v>81</v>
      </c>
      <c r="AU180" s="138" t="s">
        <v>89</v>
      </c>
      <c r="AY180" s="130" t="s">
        <v>152</v>
      </c>
      <c r="BK180" s="139">
        <f>SUM(BK181:BK191)</f>
        <v>0</v>
      </c>
    </row>
    <row r="181" spans="1:65" s="2" customFormat="1" ht="16.5" customHeight="1" x14ac:dyDescent="0.2">
      <c r="A181" s="237"/>
      <c r="B181" s="268"/>
      <c r="C181" s="254" t="s">
        <v>1899</v>
      </c>
      <c r="D181" s="254" t="s">
        <v>389</v>
      </c>
      <c r="E181" s="255" t="s">
        <v>1900</v>
      </c>
      <c r="F181" s="256" t="s">
        <v>1901</v>
      </c>
      <c r="G181" s="257" t="s">
        <v>259</v>
      </c>
      <c r="H181" s="258">
        <v>1</v>
      </c>
      <c r="I181" s="323">
        <v>0</v>
      </c>
      <c r="J181" s="324">
        <f t="shared" ref="J181:J191" si="30">ROUND(I181*H181,2)</f>
        <v>0</v>
      </c>
      <c r="K181" s="174"/>
      <c r="L181" s="175"/>
      <c r="M181" s="176" t="s">
        <v>3</v>
      </c>
      <c r="N181" s="177" t="s">
        <v>53</v>
      </c>
      <c r="O181" s="53"/>
      <c r="P181" s="148">
        <f t="shared" ref="P181:P191" si="31">O181*H181</f>
        <v>0</v>
      </c>
      <c r="Q181" s="148">
        <v>0</v>
      </c>
      <c r="R181" s="148">
        <f t="shared" ref="R181:R191" si="32">Q181*H181</f>
        <v>0</v>
      </c>
      <c r="S181" s="148">
        <v>0</v>
      </c>
      <c r="T181" s="149">
        <f t="shared" ref="T181:T191" si="33"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0" t="s">
        <v>1777</v>
      </c>
      <c r="AT181" s="150" t="s">
        <v>389</v>
      </c>
      <c r="AU181" s="150" t="s">
        <v>22</v>
      </c>
      <c r="AY181" s="16" t="s">
        <v>152</v>
      </c>
      <c r="BE181" s="151">
        <f t="shared" ref="BE181:BE191" si="34">IF(N181="základní",J181,0)</f>
        <v>0</v>
      </c>
      <c r="BF181" s="151">
        <f t="shared" ref="BF181:BF191" si="35">IF(N181="snížená",J181,0)</f>
        <v>0</v>
      </c>
      <c r="BG181" s="151">
        <f t="shared" ref="BG181:BG191" si="36">IF(N181="zákl. přenesená",J181,0)</f>
        <v>0</v>
      </c>
      <c r="BH181" s="151">
        <f t="shared" ref="BH181:BH191" si="37">IF(N181="sníž. přenesená",J181,0)</f>
        <v>0</v>
      </c>
      <c r="BI181" s="151">
        <f t="shared" ref="BI181:BI191" si="38">IF(N181="nulová",J181,0)</f>
        <v>0</v>
      </c>
      <c r="BJ181" s="16" t="s">
        <v>89</v>
      </c>
      <c r="BK181" s="151">
        <f t="shared" ref="BK181:BK191" si="39">ROUND(I181*H181,2)</f>
        <v>0</v>
      </c>
      <c r="BL181" s="16" t="s">
        <v>1554</v>
      </c>
      <c r="BM181" s="150" t="s">
        <v>1902</v>
      </c>
    </row>
    <row r="182" spans="1:65" s="2" customFormat="1" ht="16.5" customHeight="1" x14ac:dyDescent="0.2">
      <c r="A182" s="237"/>
      <c r="B182" s="268"/>
      <c r="C182" s="254" t="s">
        <v>1903</v>
      </c>
      <c r="D182" s="254" t="s">
        <v>389</v>
      </c>
      <c r="E182" s="255" t="s">
        <v>1904</v>
      </c>
      <c r="F182" s="256" t="s">
        <v>1905</v>
      </c>
      <c r="G182" s="257" t="s">
        <v>259</v>
      </c>
      <c r="H182" s="258">
        <v>18</v>
      </c>
      <c r="I182" s="323">
        <v>0</v>
      </c>
      <c r="J182" s="324">
        <f t="shared" si="30"/>
        <v>0</v>
      </c>
      <c r="K182" s="174"/>
      <c r="L182" s="175"/>
      <c r="M182" s="176" t="s">
        <v>3</v>
      </c>
      <c r="N182" s="177" t="s">
        <v>53</v>
      </c>
      <c r="O182" s="53"/>
      <c r="P182" s="148">
        <f t="shared" si="31"/>
        <v>0</v>
      </c>
      <c r="Q182" s="148">
        <v>0</v>
      </c>
      <c r="R182" s="148">
        <f t="shared" si="32"/>
        <v>0</v>
      </c>
      <c r="S182" s="148">
        <v>0</v>
      </c>
      <c r="T182" s="149">
        <f t="shared" si="3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0" t="s">
        <v>1777</v>
      </c>
      <c r="AT182" s="150" t="s">
        <v>389</v>
      </c>
      <c r="AU182" s="150" t="s">
        <v>22</v>
      </c>
      <c r="AY182" s="16" t="s">
        <v>152</v>
      </c>
      <c r="BE182" s="151">
        <f t="shared" si="34"/>
        <v>0</v>
      </c>
      <c r="BF182" s="151">
        <f t="shared" si="35"/>
        <v>0</v>
      </c>
      <c r="BG182" s="151">
        <f t="shared" si="36"/>
        <v>0</v>
      </c>
      <c r="BH182" s="151">
        <f t="shared" si="37"/>
        <v>0</v>
      </c>
      <c r="BI182" s="151">
        <f t="shared" si="38"/>
        <v>0</v>
      </c>
      <c r="BJ182" s="16" t="s">
        <v>89</v>
      </c>
      <c r="BK182" s="151">
        <f t="shared" si="39"/>
        <v>0</v>
      </c>
      <c r="BL182" s="16" t="s">
        <v>1554</v>
      </c>
      <c r="BM182" s="150" t="s">
        <v>1906</v>
      </c>
    </row>
    <row r="183" spans="1:65" s="2" customFormat="1" ht="21.75" customHeight="1" x14ac:dyDescent="0.2">
      <c r="A183" s="237"/>
      <c r="B183" s="268"/>
      <c r="C183" s="254" t="s">
        <v>1907</v>
      </c>
      <c r="D183" s="254" t="s">
        <v>389</v>
      </c>
      <c r="E183" s="255" t="s">
        <v>1908</v>
      </c>
      <c r="F183" s="256" t="s">
        <v>1909</v>
      </c>
      <c r="G183" s="257" t="s">
        <v>259</v>
      </c>
      <c r="H183" s="258">
        <v>4</v>
      </c>
      <c r="I183" s="323">
        <v>0</v>
      </c>
      <c r="J183" s="324">
        <f t="shared" si="30"/>
        <v>0</v>
      </c>
      <c r="K183" s="174"/>
      <c r="L183" s="175"/>
      <c r="M183" s="176" t="s">
        <v>3</v>
      </c>
      <c r="N183" s="177" t="s">
        <v>53</v>
      </c>
      <c r="O183" s="53"/>
      <c r="P183" s="148">
        <f t="shared" si="31"/>
        <v>0</v>
      </c>
      <c r="Q183" s="148">
        <v>0</v>
      </c>
      <c r="R183" s="148">
        <f t="shared" si="32"/>
        <v>0</v>
      </c>
      <c r="S183" s="148">
        <v>0</v>
      </c>
      <c r="T183" s="149">
        <f t="shared" si="3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0" t="s">
        <v>1777</v>
      </c>
      <c r="AT183" s="150" t="s">
        <v>389</v>
      </c>
      <c r="AU183" s="150" t="s">
        <v>22</v>
      </c>
      <c r="AY183" s="16" t="s">
        <v>152</v>
      </c>
      <c r="BE183" s="151">
        <f t="shared" si="34"/>
        <v>0</v>
      </c>
      <c r="BF183" s="151">
        <f t="shared" si="35"/>
        <v>0</v>
      </c>
      <c r="BG183" s="151">
        <f t="shared" si="36"/>
        <v>0</v>
      </c>
      <c r="BH183" s="151">
        <f t="shared" si="37"/>
        <v>0</v>
      </c>
      <c r="BI183" s="151">
        <f t="shared" si="38"/>
        <v>0</v>
      </c>
      <c r="BJ183" s="16" t="s">
        <v>89</v>
      </c>
      <c r="BK183" s="151">
        <f t="shared" si="39"/>
        <v>0</v>
      </c>
      <c r="BL183" s="16" t="s">
        <v>1554</v>
      </c>
      <c r="BM183" s="150" t="s">
        <v>1910</v>
      </c>
    </row>
    <row r="184" spans="1:65" s="2" customFormat="1" ht="16.5" customHeight="1" x14ac:dyDescent="0.2">
      <c r="A184" s="237"/>
      <c r="B184" s="268"/>
      <c r="C184" s="254" t="s">
        <v>1911</v>
      </c>
      <c r="D184" s="254" t="s">
        <v>389</v>
      </c>
      <c r="E184" s="255" t="s">
        <v>1912</v>
      </c>
      <c r="F184" s="256" t="s">
        <v>1913</v>
      </c>
      <c r="G184" s="257" t="s">
        <v>259</v>
      </c>
      <c r="H184" s="258">
        <v>1</v>
      </c>
      <c r="I184" s="323">
        <v>0</v>
      </c>
      <c r="J184" s="324">
        <f t="shared" si="30"/>
        <v>0</v>
      </c>
      <c r="K184" s="174"/>
      <c r="L184" s="175"/>
      <c r="M184" s="176" t="s">
        <v>3</v>
      </c>
      <c r="N184" s="177" t="s">
        <v>53</v>
      </c>
      <c r="O184" s="53"/>
      <c r="P184" s="148">
        <f t="shared" si="31"/>
        <v>0</v>
      </c>
      <c r="Q184" s="148">
        <v>0</v>
      </c>
      <c r="R184" s="148">
        <f t="shared" si="32"/>
        <v>0</v>
      </c>
      <c r="S184" s="148">
        <v>0</v>
      </c>
      <c r="T184" s="149">
        <f t="shared" si="3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0" t="s">
        <v>1777</v>
      </c>
      <c r="AT184" s="150" t="s">
        <v>389</v>
      </c>
      <c r="AU184" s="150" t="s">
        <v>22</v>
      </c>
      <c r="AY184" s="16" t="s">
        <v>152</v>
      </c>
      <c r="BE184" s="151">
        <f t="shared" si="34"/>
        <v>0</v>
      </c>
      <c r="BF184" s="151">
        <f t="shared" si="35"/>
        <v>0</v>
      </c>
      <c r="BG184" s="151">
        <f t="shared" si="36"/>
        <v>0</v>
      </c>
      <c r="BH184" s="151">
        <f t="shared" si="37"/>
        <v>0</v>
      </c>
      <c r="BI184" s="151">
        <f t="shared" si="38"/>
        <v>0</v>
      </c>
      <c r="BJ184" s="16" t="s">
        <v>89</v>
      </c>
      <c r="BK184" s="151">
        <f t="shared" si="39"/>
        <v>0</v>
      </c>
      <c r="BL184" s="16" t="s">
        <v>1554</v>
      </c>
      <c r="BM184" s="150" t="s">
        <v>1914</v>
      </c>
    </row>
    <row r="185" spans="1:65" s="2" customFormat="1" ht="16.5" customHeight="1" x14ac:dyDescent="0.2">
      <c r="A185" s="237"/>
      <c r="B185" s="268"/>
      <c r="C185" s="254" t="s">
        <v>1915</v>
      </c>
      <c r="D185" s="254" t="s">
        <v>389</v>
      </c>
      <c r="E185" s="255" t="s">
        <v>1916</v>
      </c>
      <c r="F185" s="256" t="s">
        <v>1917</v>
      </c>
      <c r="G185" s="257" t="s">
        <v>259</v>
      </c>
      <c r="H185" s="258">
        <v>3</v>
      </c>
      <c r="I185" s="323">
        <v>0</v>
      </c>
      <c r="J185" s="324">
        <f t="shared" si="30"/>
        <v>0</v>
      </c>
      <c r="K185" s="174"/>
      <c r="L185" s="175"/>
      <c r="M185" s="176" t="s">
        <v>3</v>
      </c>
      <c r="N185" s="177" t="s">
        <v>53</v>
      </c>
      <c r="O185" s="53"/>
      <c r="P185" s="148">
        <f t="shared" si="31"/>
        <v>0</v>
      </c>
      <c r="Q185" s="148">
        <v>0</v>
      </c>
      <c r="R185" s="148">
        <f t="shared" si="32"/>
        <v>0</v>
      </c>
      <c r="S185" s="148">
        <v>0</v>
      </c>
      <c r="T185" s="149">
        <f t="shared" si="3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0" t="s">
        <v>1777</v>
      </c>
      <c r="AT185" s="150" t="s">
        <v>389</v>
      </c>
      <c r="AU185" s="150" t="s">
        <v>22</v>
      </c>
      <c r="AY185" s="16" t="s">
        <v>152</v>
      </c>
      <c r="BE185" s="151">
        <f t="shared" si="34"/>
        <v>0</v>
      </c>
      <c r="BF185" s="151">
        <f t="shared" si="35"/>
        <v>0</v>
      </c>
      <c r="BG185" s="151">
        <f t="shared" si="36"/>
        <v>0</v>
      </c>
      <c r="BH185" s="151">
        <f t="shared" si="37"/>
        <v>0</v>
      </c>
      <c r="BI185" s="151">
        <f t="shared" si="38"/>
        <v>0</v>
      </c>
      <c r="BJ185" s="16" t="s">
        <v>89</v>
      </c>
      <c r="BK185" s="151">
        <f t="shared" si="39"/>
        <v>0</v>
      </c>
      <c r="BL185" s="16" t="s">
        <v>1554</v>
      </c>
      <c r="BM185" s="150" t="s">
        <v>1918</v>
      </c>
    </row>
    <row r="186" spans="1:65" s="2" customFormat="1" ht="16.5" customHeight="1" x14ac:dyDescent="0.2">
      <c r="A186" s="237"/>
      <c r="B186" s="268"/>
      <c r="C186" s="254" t="s">
        <v>1919</v>
      </c>
      <c r="D186" s="254" t="s">
        <v>389</v>
      </c>
      <c r="E186" s="255" t="s">
        <v>1920</v>
      </c>
      <c r="F186" s="256" t="s">
        <v>1921</v>
      </c>
      <c r="G186" s="257" t="s">
        <v>259</v>
      </c>
      <c r="H186" s="258">
        <v>1</v>
      </c>
      <c r="I186" s="323">
        <v>0</v>
      </c>
      <c r="J186" s="324">
        <f t="shared" si="30"/>
        <v>0</v>
      </c>
      <c r="K186" s="174"/>
      <c r="L186" s="175"/>
      <c r="M186" s="176" t="s">
        <v>3</v>
      </c>
      <c r="N186" s="177" t="s">
        <v>53</v>
      </c>
      <c r="O186" s="53"/>
      <c r="P186" s="148">
        <f t="shared" si="31"/>
        <v>0</v>
      </c>
      <c r="Q186" s="148">
        <v>0</v>
      </c>
      <c r="R186" s="148">
        <f t="shared" si="32"/>
        <v>0</v>
      </c>
      <c r="S186" s="148">
        <v>0</v>
      </c>
      <c r="T186" s="149">
        <f t="shared" si="3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0" t="s">
        <v>1777</v>
      </c>
      <c r="AT186" s="150" t="s">
        <v>389</v>
      </c>
      <c r="AU186" s="150" t="s">
        <v>22</v>
      </c>
      <c r="AY186" s="16" t="s">
        <v>152</v>
      </c>
      <c r="BE186" s="151">
        <f t="shared" si="34"/>
        <v>0</v>
      </c>
      <c r="BF186" s="151">
        <f t="shared" si="35"/>
        <v>0</v>
      </c>
      <c r="BG186" s="151">
        <f t="shared" si="36"/>
        <v>0</v>
      </c>
      <c r="BH186" s="151">
        <f t="shared" si="37"/>
        <v>0</v>
      </c>
      <c r="BI186" s="151">
        <f t="shared" si="38"/>
        <v>0</v>
      </c>
      <c r="BJ186" s="16" t="s">
        <v>89</v>
      </c>
      <c r="BK186" s="151">
        <f t="shared" si="39"/>
        <v>0</v>
      </c>
      <c r="BL186" s="16" t="s">
        <v>1554</v>
      </c>
      <c r="BM186" s="150" t="s">
        <v>1922</v>
      </c>
    </row>
    <row r="187" spans="1:65" s="2" customFormat="1" ht="16.5" customHeight="1" x14ac:dyDescent="0.2">
      <c r="A187" s="237"/>
      <c r="B187" s="268"/>
      <c r="C187" s="254" t="s">
        <v>1923</v>
      </c>
      <c r="D187" s="254" t="s">
        <v>389</v>
      </c>
      <c r="E187" s="255" t="s">
        <v>1924</v>
      </c>
      <c r="F187" s="256" t="s">
        <v>1925</v>
      </c>
      <c r="G187" s="257" t="s">
        <v>259</v>
      </c>
      <c r="H187" s="258">
        <v>1</v>
      </c>
      <c r="I187" s="323">
        <v>0</v>
      </c>
      <c r="J187" s="324">
        <f t="shared" si="30"/>
        <v>0</v>
      </c>
      <c r="K187" s="174"/>
      <c r="L187" s="175"/>
      <c r="M187" s="176" t="s">
        <v>3</v>
      </c>
      <c r="N187" s="177" t="s">
        <v>53</v>
      </c>
      <c r="O187" s="53"/>
      <c r="P187" s="148">
        <f t="shared" si="31"/>
        <v>0</v>
      </c>
      <c r="Q187" s="148">
        <v>0</v>
      </c>
      <c r="R187" s="148">
        <f t="shared" si="32"/>
        <v>0</v>
      </c>
      <c r="S187" s="148">
        <v>0</v>
      </c>
      <c r="T187" s="149">
        <f t="shared" si="3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0" t="s">
        <v>1777</v>
      </c>
      <c r="AT187" s="150" t="s">
        <v>389</v>
      </c>
      <c r="AU187" s="150" t="s">
        <v>22</v>
      </c>
      <c r="AY187" s="16" t="s">
        <v>152</v>
      </c>
      <c r="BE187" s="151">
        <f t="shared" si="34"/>
        <v>0</v>
      </c>
      <c r="BF187" s="151">
        <f t="shared" si="35"/>
        <v>0</v>
      </c>
      <c r="BG187" s="151">
        <f t="shared" si="36"/>
        <v>0</v>
      </c>
      <c r="BH187" s="151">
        <f t="shared" si="37"/>
        <v>0</v>
      </c>
      <c r="BI187" s="151">
        <f t="shared" si="38"/>
        <v>0</v>
      </c>
      <c r="BJ187" s="16" t="s">
        <v>89</v>
      </c>
      <c r="BK187" s="151">
        <f t="shared" si="39"/>
        <v>0</v>
      </c>
      <c r="BL187" s="16" t="s">
        <v>1554</v>
      </c>
      <c r="BM187" s="150" t="s">
        <v>1926</v>
      </c>
    </row>
    <row r="188" spans="1:65" s="2" customFormat="1" ht="24.2" customHeight="1" x14ac:dyDescent="0.2">
      <c r="A188" s="237"/>
      <c r="B188" s="268"/>
      <c r="C188" s="254" t="s">
        <v>1927</v>
      </c>
      <c r="D188" s="254" t="s">
        <v>389</v>
      </c>
      <c r="E188" s="255" t="s">
        <v>1928</v>
      </c>
      <c r="F188" s="256" t="s">
        <v>1929</v>
      </c>
      <c r="G188" s="257" t="s">
        <v>259</v>
      </c>
      <c r="H188" s="258">
        <v>18</v>
      </c>
      <c r="I188" s="323">
        <v>0</v>
      </c>
      <c r="J188" s="324">
        <f t="shared" si="30"/>
        <v>0</v>
      </c>
      <c r="K188" s="174"/>
      <c r="L188" s="175"/>
      <c r="M188" s="176" t="s">
        <v>3</v>
      </c>
      <c r="N188" s="177" t="s">
        <v>53</v>
      </c>
      <c r="O188" s="53"/>
      <c r="P188" s="148">
        <f t="shared" si="31"/>
        <v>0</v>
      </c>
      <c r="Q188" s="148">
        <v>0</v>
      </c>
      <c r="R188" s="148">
        <f t="shared" si="32"/>
        <v>0</v>
      </c>
      <c r="S188" s="148">
        <v>0</v>
      </c>
      <c r="T188" s="149">
        <f t="shared" si="3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0" t="s">
        <v>1777</v>
      </c>
      <c r="AT188" s="150" t="s">
        <v>389</v>
      </c>
      <c r="AU188" s="150" t="s">
        <v>22</v>
      </c>
      <c r="AY188" s="16" t="s">
        <v>152</v>
      </c>
      <c r="BE188" s="151">
        <f t="shared" si="34"/>
        <v>0</v>
      </c>
      <c r="BF188" s="151">
        <f t="shared" si="35"/>
        <v>0</v>
      </c>
      <c r="BG188" s="151">
        <f t="shared" si="36"/>
        <v>0</v>
      </c>
      <c r="BH188" s="151">
        <f t="shared" si="37"/>
        <v>0</v>
      </c>
      <c r="BI188" s="151">
        <f t="shared" si="38"/>
        <v>0</v>
      </c>
      <c r="BJ188" s="16" t="s">
        <v>89</v>
      </c>
      <c r="BK188" s="151">
        <f t="shared" si="39"/>
        <v>0</v>
      </c>
      <c r="BL188" s="16" t="s">
        <v>1554</v>
      </c>
      <c r="BM188" s="150" t="s">
        <v>1930</v>
      </c>
    </row>
    <row r="189" spans="1:65" s="2" customFormat="1" ht="21.75" customHeight="1" x14ac:dyDescent="0.2">
      <c r="A189" s="237"/>
      <c r="B189" s="268"/>
      <c r="C189" s="254" t="s">
        <v>1931</v>
      </c>
      <c r="D189" s="254" t="s">
        <v>389</v>
      </c>
      <c r="E189" s="255" t="s">
        <v>1932</v>
      </c>
      <c r="F189" s="256" t="s">
        <v>1933</v>
      </c>
      <c r="G189" s="257" t="s">
        <v>259</v>
      </c>
      <c r="H189" s="258">
        <v>1</v>
      </c>
      <c r="I189" s="323">
        <v>0</v>
      </c>
      <c r="J189" s="324">
        <f t="shared" si="30"/>
        <v>0</v>
      </c>
      <c r="K189" s="174"/>
      <c r="L189" s="175"/>
      <c r="M189" s="176" t="s">
        <v>3</v>
      </c>
      <c r="N189" s="177" t="s">
        <v>53</v>
      </c>
      <c r="O189" s="53"/>
      <c r="P189" s="148">
        <f t="shared" si="31"/>
        <v>0</v>
      </c>
      <c r="Q189" s="148">
        <v>0</v>
      </c>
      <c r="R189" s="148">
        <f t="shared" si="32"/>
        <v>0</v>
      </c>
      <c r="S189" s="148">
        <v>0</v>
      </c>
      <c r="T189" s="149">
        <f t="shared" si="3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0" t="s">
        <v>1777</v>
      </c>
      <c r="AT189" s="150" t="s">
        <v>389</v>
      </c>
      <c r="AU189" s="150" t="s">
        <v>22</v>
      </c>
      <c r="AY189" s="16" t="s">
        <v>152</v>
      </c>
      <c r="BE189" s="151">
        <f t="shared" si="34"/>
        <v>0</v>
      </c>
      <c r="BF189" s="151">
        <f t="shared" si="35"/>
        <v>0</v>
      </c>
      <c r="BG189" s="151">
        <f t="shared" si="36"/>
        <v>0</v>
      </c>
      <c r="BH189" s="151">
        <f t="shared" si="37"/>
        <v>0</v>
      </c>
      <c r="BI189" s="151">
        <f t="shared" si="38"/>
        <v>0</v>
      </c>
      <c r="BJ189" s="16" t="s">
        <v>89</v>
      </c>
      <c r="BK189" s="151">
        <f t="shared" si="39"/>
        <v>0</v>
      </c>
      <c r="BL189" s="16" t="s">
        <v>1554</v>
      </c>
      <c r="BM189" s="150" t="s">
        <v>1934</v>
      </c>
    </row>
    <row r="190" spans="1:65" s="2" customFormat="1" ht="16.5" customHeight="1" x14ac:dyDescent="0.2">
      <c r="A190" s="237"/>
      <c r="B190" s="268"/>
      <c r="C190" s="254" t="s">
        <v>1935</v>
      </c>
      <c r="D190" s="254" t="s">
        <v>389</v>
      </c>
      <c r="E190" s="255" t="s">
        <v>1936</v>
      </c>
      <c r="F190" s="256" t="s">
        <v>1937</v>
      </c>
      <c r="G190" s="257" t="s">
        <v>230</v>
      </c>
      <c r="H190" s="258">
        <v>1</v>
      </c>
      <c r="I190" s="323">
        <v>0</v>
      </c>
      <c r="J190" s="324">
        <f t="shared" si="30"/>
        <v>0</v>
      </c>
      <c r="K190" s="174"/>
      <c r="L190" s="175"/>
      <c r="M190" s="176" t="s">
        <v>3</v>
      </c>
      <c r="N190" s="177" t="s">
        <v>53</v>
      </c>
      <c r="O190" s="53"/>
      <c r="P190" s="148">
        <f t="shared" si="31"/>
        <v>0</v>
      </c>
      <c r="Q190" s="148">
        <v>0</v>
      </c>
      <c r="R190" s="148">
        <f t="shared" si="32"/>
        <v>0</v>
      </c>
      <c r="S190" s="148">
        <v>0</v>
      </c>
      <c r="T190" s="149">
        <f t="shared" si="3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0" t="s">
        <v>1777</v>
      </c>
      <c r="AT190" s="150" t="s">
        <v>389</v>
      </c>
      <c r="AU190" s="150" t="s">
        <v>22</v>
      </c>
      <c r="AY190" s="16" t="s">
        <v>152</v>
      </c>
      <c r="BE190" s="151">
        <f t="shared" si="34"/>
        <v>0</v>
      </c>
      <c r="BF190" s="151">
        <f t="shared" si="35"/>
        <v>0</v>
      </c>
      <c r="BG190" s="151">
        <f t="shared" si="36"/>
        <v>0</v>
      </c>
      <c r="BH190" s="151">
        <f t="shared" si="37"/>
        <v>0</v>
      </c>
      <c r="BI190" s="151">
        <f t="shared" si="38"/>
        <v>0</v>
      </c>
      <c r="BJ190" s="16" t="s">
        <v>89</v>
      </c>
      <c r="BK190" s="151">
        <f t="shared" si="39"/>
        <v>0</v>
      </c>
      <c r="BL190" s="16" t="s">
        <v>1554</v>
      </c>
      <c r="BM190" s="150" t="s">
        <v>1938</v>
      </c>
    </row>
    <row r="191" spans="1:65" s="2" customFormat="1" ht="21.75" customHeight="1" x14ac:dyDescent="0.2">
      <c r="A191" s="237"/>
      <c r="B191" s="268"/>
      <c r="C191" s="254" t="s">
        <v>1939</v>
      </c>
      <c r="D191" s="254" t="s">
        <v>389</v>
      </c>
      <c r="E191" s="255" t="s">
        <v>1940</v>
      </c>
      <c r="F191" s="256" t="s">
        <v>1941</v>
      </c>
      <c r="G191" s="257" t="s">
        <v>259</v>
      </c>
      <c r="H191" s="258">
        <v>4</v>
      </c>
      <c r="I191" s="323">
        <v>0</v>
      </c>
      <c r="J191" s="324">
        <f t="shared" si="30"/>
        <v>0</v>
      </c>
      <c r="K191" s="174"/>
      <c r="L191" s="175"/>
      <c r="M191" s="176" t="s">
        <v>3</v>
      </c>
      <c r="N191" s="177" t="s">
        <v>53</v>
      </c>
      <c r="O191" s="53"/>
      <c r="P191" s="148">
        <f t="shared" si="31"/>
        <v>0</v>
      </c>
      <c r="Q191" s="148">
        <v>0</v>
      </c>
      <c r="R191" s="148">
        <f t="shared" si="32"/>
        <v>0</v>
      </c>
      <c r="S191" s="148">
        <v>0</v>
      </c>
      <c r="T191" s="149">
        <f t="shared" si="3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0" t="s">
        <v>1777</v>
      </c>
      <c r="AT191" s="150" t="s">
        <v>389</v>
      </c>
      <c r="AU191" s="150" t="s">
        <v>22</v>
      </c>
      <c r="AY191" s="16" t="s">
        <v>152</v>
      </c>
      <c r="BE191" s="151">
        <f t="shared" si="34"/>
        <v>0</v>
      </c>
      <c r="BF191" s="151">
        <f t="shared" si="35"/>
        <v>0</v>
      </c>
      <c r="BG191" s="151">
        <f t="shared" si="36"/>
        <v>0</v>
      </c>
      <c r="BH191" s="151">
        <f t="shared" si="37"/>
        <v>0</v>
      </c>
      <c r="BI191" s="151">
        <f t="shared" si="38"/>
        <v>0</v>
      </c>
      <c r="BJ191" s="16" t="s">
        <v>89</v>
      </c>
      <c r="BK191" s="151">
        <f t="shared" si="39"/>
        <v>0</v>
      </c>
      <c r="BL191" s="16" t="s">
        <v>1554</v>
      </c>
      <c r="BM191" s="150" t="s">
        <v>1942</v>
      </c>
    </row>
    <row r="192" spans="1:65" s="12" customFormat="1" ht="25.9" customHeight="1" x14ac:dyDescent="0.2">
      <c r="A192" s="250"/>
      <c r="B192" s="318"/>
      <c r="C192" s="250"/>
      <c r="D192" s="251" t="s">
        <v>81</v>
      </c>
      <c r="E192" s="259" t="s">
        <v>544</v>
      </c>
      <c r="F192" s="259" t="s">
        <v>545</v>
      </c>
      <c r="G192" s="250"/>
      <c r="H192" s="250"/>
      <c r="I192" s="250"/>
      <c r="J192" s="319">
        <f>BK192</f>
        <v>70106.12</v>
      </c>
      <c r="L192" s="129"/>
      <c r="M192" s="134"/>
      <c r="N192" s="135"/>
      <c r="O192" s="135"/>
      <c r="P192" s="136">
        <f>P193+P196+P199+P201+P206</f>
        <v>0</v>
      </c>
      <c r="Q192" s="135"/>
      <c r="R192" s="136">
        <f>R193+R196+R199+R201+R206</f>
        <v>0</v>
      </c>
      <c r="S192" s="135"/>
      <c r="T192" s="137">
        <f>T193+T196+T199+T201+T206</f>
        <v>0</v>
      </c>
      <c r="AR192" s="130" t="s">
        <v>182</v>
      </c>
      <c r="AT192" s="138" t="s">
        <v>81</v>
      </c>
      <c r="AU192" s="138" t="s">
        <v>82</v>
      </c>
      <c r="AY192" s="130" t="s">
        <v>152</v>
      </c>
      <c r="BK192" s="139">
        <f>BK193+BK196+BK199+BK201+BK206</f>
        <v>70106.12</v>
      </c>
    </row>
    <row r="193" spans="1:65" s="12" customFormat="1" ht="22.9" customHeight="1" x14ac:dyDescent="0.2">
      <c r="A193" s="250"/>
      <c r="B193" s="318"/>
      <c r="C193" s="250"/>
      <c r="D193" s="251" t="s">
        <v>81</v>
      </c>
      <c r="E193" s="252" t="s">
        <v>1943</v>
      </c>
      <c r="F193" s="252" t="s">
        <v>1944</v>
      </c>
      <c r="G193" s="250"/>
      <c r="H193" s="250"/>
      <c r="I193" s="250"/>
      <c r="J193" s="320">
        <f>BK193</f>
        <v>7704.68</v>
      </c>
      <c r="L193" s="129"/>
      <c r="M193" s="134"/>
      <c r="N193" s="135"/>
      <c r="O193" s="135"/>
      <c r="P193" s="136">
        <f>SUM(P194:P195)</f>
        <v>0</v>
      </c>
      <c r="Q193" s="135"/>
      <c r="R193" s="136">
        <f>SUM(R194:R195)</f>
        <v>0</v>
      </c>
      <c r="S193" s="135"/>
      <c r="T193" s="137">
        <f>SUM(T194:T195)</f>
        <v>0</v>
      </c>
      <c r="AR193" s="130" t="s">
        <v>182</v>
      </c>
      <c r="AT193" s="138" t="s">
        <v>81</v>
      </c>
      <c r="AU193" s="138" t="s">
        <v>89</v>
      </c>
      <c r="AY193" s="130" t="s">
        <v>152</v>
      </c>
      <c r="BK193" s="139">
        <f>SUM(BK194:BK195)</f>
        <v>7704.68</v>
      </c>
    </row>
    <row r="194" spans="1:65" s="2" customFormat="1" ht="16.5" customHeight="1" x14ac:dyDescent="0.2">
      <c r="A194" s="237"/>
      <c r="B194" s="268"/>
      <c r="C194" s="232" t="s">
        <v>1945</v>
      </c>
      <c r="D194" s="232" t="s">
        <v>154</v>
      </c>
      <c r="E194" s="233" t="s">
        <v>1946</v>
      </c>
      <c r="F194" s="234" t="s">
        <v>1947</v>
      </c>
      <c r="G194" s="235" t="s">
        <v>230</v>
      </c>
      <c r="H194" s="236">
        <v>81</v>
      </c>
      <c r="I194" s="321">
        <v>19.690000000000001</v>
      </c>
      <c r="J194" s="322">
        <f>ROUND(I194*H194,2)</f>
        <v>1594.89</v>
      </c>
      <c r="K194" s="145"/>
      <c r="L194" s="33"/>
      <c r="M194" s="146" t="s">
        <v>3</v>
      </c>
      <c r="N194" s="147" t="s">
        <v>53</v>
      </c>
      <c r="O194" s="53"/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0" t="s">
        <v>158</v>
      </c>
      <c r="AT194" s="150" t="s">
        <v>154</v>
      </c>
      <c r="AU194" s="150" t="s">
        <v>22</v>
      </c>
      <c r="AY194" s="16" t="s">
        <v>152</v>
      </c>
      <c r="BE194" s="151">
        <f>IF(N194="základní",J194,0)</f>
        <v>1594.89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6" t="s">
        <v>89</v>
      </c>
      <c r="BK194" s="151">
        <f>ROUND(I194*H194,2)</f>
        <v>1594.89</v>
      </c>
      <c r="BL194" s="16" t="s">
        <v>158</v>
      </c>
      <c r="BM194" s="150" t="s">
        <v>1948</v>
      </c>
    </row>
    <row r="195" spans="1:65" s="2" customFormat="1" ht="21.75" customHeight="1" x14ac:dyDescent="0.2">
      <c r="A195" s="237"/>
      <c r="B195" s="268"/>
      <c r="C195" s="232" t="s">
        <v>1949</v>
      </c>
      <c r="D195" s="232" t="s">
        <v>154</v>
      </c>
      <c r="E195" s="233" t="s">
        <v>1950</v>
      </c>
      <c r="F195" s="234" t="s">
        <v>1951</v>
      </c>
      <c r="G195" s="235" t="s">
        <v>259</v>
      </c>
      <c r="H195" s="236">
        <v>1</v>
      </c>
      <c r="I195" s="321">
        <v>6109.79</v>
      </c>
      <c r="J195" s="322">
        <f>ROUND(I195*H195,2)</f>
        <v>6109.79</v>
      </c>
      <c r="K195" s="145"/>
      <c r="L195" s="33"/>
      <c r="M195" s="146" t="s">
        <v>3</v>
      </c>
      <c r="N195" s="147" t="s">
        <v>53</v>
      </c>
      <c r="O195" s="53"/>
      <c r="P195" s="148">
        <f>O195*H195</f>
        <v>0</v>
      </c>
      <c r="Q195" s="148">
        <v>0</v>
      </c>
      <c r="R195" s="148">
        <f>Q195*H195</f>
        <v>0</v>
      </c>
      <c r="S195" s="148">
        <v>0</v>
      </c>
      <c r="T195" s="14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0" t="s">
        <v>158</v>
      </c>
      <c r="AT195" s="150" t="s">
        <v>154</v>
      </c>
      <c r="AU195" s="150" t="s">
        <v>22</v>
      </c>
      <c r="AY195" s="16" t="s">
        <v>152</v>
      </c>
      <c r="BE195" s="151">
        <f>IF(N195="základní",J195,0)</f>
        <v>6109.79</v>
      </c>
      <c r="BF195" s="151">
        <f>IF(N195="snížená",J195,0)</f>
        <v>0</v>
      </c>
      <c r="BG195" s="151">
        <f>IF(N195="zákl. přenesená",J195,0)</f>
        <v>0</v>
      </c>
      <c r="BH195" s="151">
        <f>IF(N195="sníž. přenesená",J195,0)</f>
        <v>0</v>
      </c>
      <c r="BI195" s="151">
        <f>IF(N195="nulová",J195,0)</f>
        <v>0</v>
      </c>
      <c r="BJ195" s="16" t="s">
        <v>89</v>
      </c>
      <c r="BK195" s="151">
        <f>ROUND(I195*H195,2)</f>
        <v>6109.79</v>
      </c>
      <c r="BL195" s="16" t="s">
        <v>158</v>
      </c>
      <c r="BM195" s="150" t="s">
        <v>1952</v>
      </c>
    </row>
    <row r="196" spans="1:65" s="12" customFormat="1" ht="22.9" customHeight="1" x14ac:dyDescent="0.2">
      <c r="A196" s="250"/>
      <c r="B196" s="318"/>
      <c r="C196" s="250"/>
      <c r="D196" s="251" t="s">
        <v>81</v>
      </c>
      <c r="E196" s="252" t="s">
        <v>1953</v>
      </c>
      <c r="F196" s="252" t="s">
        <v>1954</v>
      </c>
      <c r="G196" s="250"/>
      <c r="H196" s="250"/>
      <c r="I196" s="250"/>
      <c r="J196" s="320">
        <f>BK196</f>
        <v>8183.7</v>
      </c>
      <c r="L196" s="129"/>
      <c r="M196" s="134"/>
      <c r="N196" s="135"/>
      <c r="O196" s="135"/>
      <c r="P196" s="136">
        <f>SUM(P197:P198)</f>
        <v>0</v>
      </c>
      <c r="Q196" s="135"/>
      <c r="R196" s="136">
        <f>SUM(R197:R198)</f>
        <v>0</v>
      </c>
      <c r="S196" s="135"/>
      <c r="T196" s="137">
        <f>SUM(T197:T198)</f>
        <v>0</v>
      </c>
      <c r="AR196" s="130" t="s">
        <v>182</v>
      </c>
      <c r="AT196" s="138" t="s">
        <v>81</v>
      </c>
      <c r="AU196" s="138" t="s">
        <v>89</v>
      </c>
      <c r="AY196" s="130" t="s">
        <v>152</v>
      </c>
      <c r="BK196" s="139">
        <f>SUM(BK197:BK198)</f>
        <v>8183.7</v>
      </c>
    </row>
    <row r="197" spans="1:65" s="2" customFormat="1" ht="21.75" customHeight="1" x14ac:dyDescent="0.2">
      <c r="A197" s="237"/>
      <c r="B197" s="268"/>
      <c r="C197" s="232" t="s">
        <v>1955</v>
      </c>
      <c r="D197" s="232" t="s">
        <v>154</v>
      </c>
      <c r="E197" s="233" t="s">
        <v>1956</v>
      </c>
      <c r="F197" s="234" t="s">
        <v>1957</v>
      </c>
      <c r="G197" s="235" t="s">
        <v>230</v>
      </c>
      <c r="H197" s="236">
        <v>121</v>
      </c>
      <c r="I197" s="321">
        <v>19.690000000000001</v>
      </c>
      <c r="J197" s="322">
        <f>ROUND(I197*H197,2)</f>
        <v>2382.4899999999998</v>
      </c>
      <c r="K197" s="145"/>
      <c r="L197" s="33"/>
      <c r="M197" s="146" t="s">
        <v>3</v>
      </c>
      <c r="N197" s="147" t="s">
        <v>53</v>
      </c>
      <c r="O197" s="53"/>
      <c r="P197" s="148">
        <f>O197*H197</f>
        <v>0</v>
      </c>
      <c r="Q197" s="148">
        <v>0</v>
      </c>
      <c r="R197" s="148">
        <f>Q197*H197</f>
        <v>0</v>
      </c>
      <c r="S197" s="148">
        <v>0</v>
      </c>
      <c r="T197" s="14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0" t="s">
        <v>158</v>
      </c>
      <c r="AT197" s="150" t="s">
        <v>154</v>
      </c>
      <c r="AU197" s="150" t="s">
        <v>22</v>
      </c>
      <c r="AY197" s="16" t="s">
        <v>152</v>
      </c>
      <c r="BE197" s="151">
        <f>IF(N197="základní",J197,0)</f>
        <v>2382.4899999999998</v>
      </c>
      <c r="BF197" s="151">
        <f>IF(N197="snížená",J197,0)</f>
        <v>0</v>
      </c>
      <c r="BG197" s="151">
        <f>IF(N197="zákl. přenesená",J197,0)</f>
        <v>0</v>
      </c>
      <c r="BH197" s="151">
        <f>IF(N197="sníž. přenesená",J197,0)</f>
        <v>0</v>
      </c>
      <c r="BI197" s="151">
        <f>IF(N197="nulová",J197,0)</f>
        <v>0</v>
      </c>
      <c r="BJ197" s="16" t="s">
        <v>89</v>
      </c>
      <c r="BK197" s="151">
        <f>ROUND(I197*H197,2)</f>
        <v>2382.4899999999998</v>
      </c>
      <c r="BL197" s="16" t="s">
        <v>158</v>
      </c>
      <c r="BM197" s="150" t="s">
        <v>1958</v>
      </c>
    </row>
    <row r="198" spans="1:65" s="2" customFormat="1" ht="24.2" customHeight="1" x14ac:dyDescent="0.2">
      <c r="A198" s="237"/>
      <c r="B198" s="268"/>
      <c r="C198" s="232" t="s">
        <v>1959</v>
      </c>
      <c r="D198" s="232" t="s">
        <v>154</v>
      </c>
      <c r="E198" s="233" t="s">
        <v>1960</v>
      </c>
      <c r="F198" s="234" t="s">
        <v>1961</v>
      </c>
      <c r="G198" s="235" t="s">
        <v>259</v>
      </c>
      <c r="H198" s="236">
        <v>1</v>
      </c>
      <c r="I198" s="321">
        <v>5801.21</v>
      </c>
      <c r="J198" s="322">
        <f>ROUND(I198*H198,2)</f>
        <v>5801.21</v>
      </c>
      <c r="K198" s="145"/>
      <c r="L198" s="33"/>
      <c r="M198" s="146" t="s">
        <v>3</v>
      </c>
      <c r="N198" s="147" t="s">
        <v>53</v>
      </c>
      <c r="O198" s="53"/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0" t="s">
        <v>158</v>
      </c>
      <c r="AT198" s="150" t="s">
        <v>154</v>
      </c>
      <c r="AU198" s="150" t="s">
        <v>22</v>
      </c>
      <c r="AY198" s="16" t="s">
        <v>152</v>
      </c>
      <c r="BE198" s="151">
        <f>IF(N198="základní",J198,0)</f>
        <v>5801.21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6" t="s">
        <v>89</v>
      </c>
      <c r="BK198" s="151">
        <f>ROUND(I198*H198,2)</f>
        <v>5801.21</v>
      </c>
      <c r="BL198" s="16" t="s">
        <v>158</v>
      </c>
      <c r="BM198" s="150" t="s">
        <v>1962</v>
      </c>
    </row>
    <row r="199" spans="1:65" s="12" customFormat="1" ht="22.9" customHeight="1" x14ac:dyDescent="0.2">
      <c r="A199" s="250"/>
      <c r="B199" s="318"/>
      <c r="C199" s="250"/>
      <c r="D199" s="251" t="s">
        <v>81</v>
      </c>
      <c r="E199" s="252" t="s">
        <v>1963</v>
      </c>
      <c r="F199" s="252" t="s">
        <v>1964</v>
      </c>
      <c r="G199" s="250"/>
      <c r="H199" s="250"/>
      <c r="I199" s="250"/>
      <c r="J199" s="320">
        <f>BK199</f>
        <v>3456.04</v>
      </c>
      <c r="L199" s="129"/>
      <c r="M199" s="134"/>
      <c r="N199" s="135"/>
      <c r="O199" s="135"/>
      <c r="P199" s="136">
        <f>P200</f>
        <v>0</v>
      </c>
      <c r="Q199" s="135"/>
      <c r="R199" s="136">
        <f>R200</f>
        <v>0</v>
      </c>
      <c r="S199" s="135"/>
      <c r="T199" s="137">
        <f>T200</f>
        <v>0</v>
      </c>
      <c r="AR199" s="130" t="s">
        <v>182</v>
      </c>
      <c r="AT199" s="138" t="s">
        <v>81</v>
      </c>
      <c r="AU199" s="138" t="s">
        <v>89</v>
      </c>
      <c r="AY199" s="130" t="s">
        <v>152</v>
      </c>
      <c r="BK199" s="139">
        <f>BK200</f>
        <v>3456.04</v>
      </c>
    </row>
    <row r="200" spans="1:65" s="2" customFormat="1" ht="24.2" customHeight="1" x14ac:dyDescent="0.2">
      <c r="A200" s="237"/>
      <c r="B200" s="268"/>
      <c r="C200" s="232" t="s">
        <v>1965</v>
      </c>
      <c r="D200" s="232" t="s">
        <v>154</v>
      </c>
      <c r="E200" s="233" t="s">
        <v>1966</v>
      </c>
      <c r="F200" s="234" t="s">
        <v>1967</v>
      </c>
      <c r="G200" s="235" t="s">
        <v>259</v>
      </c>
      <c r="H200" s="236">
        <v>1</v>
      </c>
      <c r="I200" s="321">
        <v>3456.04</v>
      </c>
      <c r="J200" s="322">
        <f>ROUND(I200*H200,2)</f>
        <v>3456.04</v>
      </c>
      <c r="K200" s="145"/>
      <c r="L200" s="33"/>
      <c r="M200" s="146" t="s">
        <v>3</v>
      </c>
      <c r="N200" s="147" t="s">
        <v>53</v>
      </c>
      <c r="O200" s="53"/>
      <c r="P200" s="148">
        <f>O200*H200</f>
        <v>0</v>
      </c>
      <c r="Q200" s="148">
        <v>0</v>
      </c>
      <c r="R200" s="148">
        <f>Q200*H200</f>
        <v>0</v>
      </c>
      <c r="S200" s="148">
        <v>0</v>
      </c>
      <c r="T200" s="14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0" t="s">
        <v>158</v>
      </c>
      <c r="AT200" s="150" t="s">
        <v>154</v>
      </c>
      <c r="AU200" s="150" t="s">
        <v>22</v>
      </c>
      <c r="AY200" s="16" t="s">
        <v>152</v>
      </c>
      <c r="BE200" s="151">
        <f>IF(N200="základní",J200,0)</f>
        <v>3456.04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6" t="s">
        <v>89</v>
      </c>
      <c r="BK200" s="151">
        <f>ROUND(I200*H200,2)</f>
        <v>3456.04</v>
      </c>
      <c r="BL200" s="16" t="s">
        <v>158</v>
      </c>
      <c r="BM200" s="150" t="s">
        <v>1968</v>
      </c>
    </row>
    <row r="201" spans="1:65" s="12" customFormat="1" ht="22.9" customHeight="1" x14ac:dyDescent="0.2">
      <c r="A201" s="250"/>
      <c r="B201" s="318"/>
      <c r="C201" s="250"/>
      <c r="D201" s="251" t="s">
        <v>81</v>
      </c>
      <c r="E201" s="252" t="s">
        <v>1969</v>
      </c>
      <c r="F201" s="252" t="s">
        <v>1970</v>
      </c>
      <c r="G201" s="250"/>
      <c r="H201" s="250"/>
      <c r="I201" s="250"/>
      <c r="J201" s="320">
        <f>BK201</f>
        <v>48761.7</v>
      </c>
      <c r="L201" s="129"/>
      <c r="M201" s="134"/>
      <c r="N201" s="135"/>
      <c r="O201" s="135"/>
      <c r="P201" s="136">
        <f>SUM(P202:P205)</f>
        <v>0</v>
      </c>
      <c r="Q201" s="135"/>
      <c r="R201" s="136">
        <f>SUM(R202:R205)</f>
        <v>0</v>
      </c>
      <c r="S201" s="135"/>
      <c r="T201" s="137">
        <f>SUM(T202:T205)</f>
        <v>0</v>
      </c>
      <c r="AR201" s="130" t="s">
        <v>182</v>
      </c>
      <c r="AT201" s="138" t="s">
        <v>81</v>
      </c>
      <c r="AU201" s="138" t="s">
        <v>89</v>
      </c>
      <c r="AY201" s="130" t="s">
        <v>152</v>
      </c>
      <c r="BK201" s="139">
        <f>SUM(BK202:BK205)</f>
        <v>48761.7</v>
      </c>
    </row>
    <row r="202" spans="1:65" s="2" customFormat="1" ht="24.2" customHeight="1" x14ac:dyDescent="0.2">
      <c r="A202" s="237"/>
      <c r="B202" s="268"/>
      <c r="C202" s="232" t="s">
        <v>1971</v>
      </c>
      <c r="D202" s="232" t="s">
        <v>154</v>
      </c>
      <c r="E202" s="233" t="s">
        <v>1972</v>
      </c>
      <c r="F202" s="234" t="s">
        <v>1973</v>
      </c>
      <c r="G202" s="235" t="s">
        <v>259</v>
      </c>
      <c r="H202" s="236">
        <v>2</v>
      </c>
      <c r="I202" s="321">
        <v>3019.1</v>
      </c>
      <c r="J202" s="322">
        <f>ROUND(I202*H202,2)</f>
        <v>6038.2</v>
      </c>
      <c r="K202" s="145"/>
      <c r="L202" s="33"/>
      <c r="M202" s="146" t="s">
        <v>3</v>
      </c>
      <c r="N202" s="147" t="s">
        <v>53</v>
      </c>
      <c r="O202" s="53"/>
      <c r="P202" s="148">
        <f>O202*H202</f>
        <v>0</v>
      </c>
      <c r="Q202" s="148">
        <v>0</v>
      </c>
      <c r="R202" s="148">
        <f>Q202*H202</f>
        <v>0</v>
      </c>
      <c r="S202" s="148">
        <v>0</v>
      </c>
      <c r="T202" s="14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0" t="s">
        <v>158</v>
      </c>
      <c r="AT202" s="150" t="s">
        <v>154</v>
      </c>
      <c r="AU202" s="150" t="s">
        <v>22</v>
      </c>
      <c r="AY202" s="16" t="s">
        <v>152</v>
      </c>
      <c r="BE202" s="151">
        <f>IF(N202="základní",J202,0)</f>
        <v>6038.2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6" t="s">
        <v>89</v>
      </c>
      <c r="BK202" s="151">
        <f>ROUND(I202*H202,2)</f>
        <v>6038.2</v>
      </c>
      <c r="BL202" s="16" t="s">
        <v>158</v>
      </c>
      <c r="BM202" s="150" t="s">
        <v>1974</v>
      </c>
    </row>
    <row r="203" spans="1:65" s="2" customFormat="1" ht="16.5" customHeight="1" x14ac:dyDescent="0.2">
      <c r="A203" s="237"/>
      <c r="B203" s="268"/>
      <c r="C203" s="232" t="s">
        <v>1975</v>
      </c>
      <c r="D203" s="232" t="s">
        <v>154</v>
      </c>
      <c r="E203" s="233" t="s">
        <v>1976</v>
      </c>
      <c r="F203" s="234" t="s">
        <v>1977</v>
      </c>
      <c r="G203" s="235" t="s">
        <v>1756</v>
      </c>
      <c r="H203" s="236">
        <v>1</v>
      </c>
      <c r="I203" s="321">
        <v>37200</v>
      </c>
      <c r="J203" s="322">
        <f>ROUND(I203*H203,2)</f>
        <v>37200</v>
      </c>
      <c r="K203" s="145"/>
      <c r="L203" s="33"/>
      <c r="M203" s="146" t="s">
        <v>3</v>
      </c>
      <c r="N203" s="147" t="s">
        <v>53</v>
      </c>
      <c r="O203" s="53"/>
      <c r="P203" s="148">
        <f>O203*H203</f>
        <v>0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0" t="s">
        <v>158</v>
      </c>
      <c r="AT203" s="150" t="s">
        <v>154</v>
      </c>
      <c r="AU203" s="150" t="s">
        <v>22</v>
      </c>
      <c r="AY203" s="16" t="s">
        <v>152</v>
      </c>
      <c r="BE203" s="151">
        <f>IF(N203="základní",J203,0)</f>
        <v>37200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6" t="s">
        <v>89</v>
      </c>
      <c r="BK203" s="151">
        <f>ROUND(I203*H203,2)</f>
        <v>37200</v>
      </c>
      <c r="BL203" s="16" t="s">
        <v>158</v>
      </c>
      <c r="BM203" s="150" t="s">
        <v>1978</v>
      </c>
    </row>
    <row r="204" spans="1:65" s="2" customFormat="1" ht="16.5" customHeight="1" x14ac:dyDescent="0.2">
      <c r="A204" s="237"/>
      <c r="B204" s="268"/>
      <c r="C204" s="232" t="s">
        <v>1979</v>
      </c>
      <c r="D204" s="232" t="s">
        <v>154</v>
      </c>
      <c r="E204" s="233" t="s">
        <v>1980</v>
      </c>
      <c r="F204" s="234" t="s">
        <v>1981</v>
      </c>
      <c r="G204" s="235" t="s">
        <v>259</v>
      </c>
      <c r="H204" s="236">
        <v>1</v>
      </c>
      <c r="I204" s="321">
        <v>2283.46</v>
      </c>
      <c r="J204" s="322">
        <f>ROUND(I204*H204,2)</f>
        <v>2283.46</v>
      </c>
      <c r="K204" s="145"/>
      <c r="L204" s="33"/>
      <c r="M204" s="146" t="s">
        <v>3</v>
      </c>
      <c r="N204" s="147" t="s">
        <v>53</v>
      </c>
      <c r="O204" s="53"/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0" t="s">
        <v>158</v>
      </c>
      <c r="AT204" s="150" t="s">
        <v>154</v>
      </c>
      <c r="AU204" s="150" t="s">
        <v>22</v>
      </c>
      <c r="AY204" s="16" t="s">
        <v>152</v>
      </c>
      <c r="BE204" s="151">
        <f>IF(N204="základní",J204,0)</f>
        <v>2283.46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6" t="s">
        <v>89</v>
      </c>
      <c r="BK204" s="151">
        <f>ROUND(I204*H204,2)</f>
        <v>2283.46</v>
      </c>
      <c r="BL204" s="16" t="s">
        <v>158</v>
      </c>
      <c r="BM204" s="150" t="s">
        <v>1982</v>
      </c>
    </row>
    <row r="205" spans="1:65" s="2" customFormat="1" ht="21.75" customHeight="1" x14ac:dyDescent="0.2">
      <c r="A205" s="237"/>
      <c r="B205" s="268"/>
      <c r="C205" s="232" t="s">
        <v>1983</v>
      </c>
      <c r="D205" s="232" t="s">
        <v>154</v>
      </c>
      <c r="E205" s="233" t="s">
        <v>1984</v>
      </c>
      <c r="F205" s="234" t="s">
        <v>1985</v>
      </c>
      <c r="G205" s="235" t="s">
        <v>259</v>
      </c>
      <c r="H205" s="236">
        <v>1</v>
      </c>
      <c r="I205" s="321">
        <v>3240.04</v>
      </c>
      <c r="J205" s="322">
        <f>ROUND(I205*H205,2)</f>
        <v>3240.04</v>
      </c>
      <c r="K205" s="145"/>
      <c r="L205" s="33"/>
      <c r="M205" s="146" t="s">
        <v>3</v>
      </c>
      <c r="N205" s="147" t="s">
        <v>53</v>
      </c>
      <c r="O205" s="53"/>
      <c r="P205" s="148">
        <f>O205*H205</f>
        <v>0</v>
      </c>
      <c r="Q205" s="148">
        <v>0</v>
      </c>
      <c r="R205" s="148">
        <f>Q205*H205</f>
        <v>0</v>
      </c>
      <c r="S205" s="148">
        <v>0</v>
      </c>
      <c r="T205" s="14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0" t="s">
        <v>158</v>
      </c>
      <c r="AT205" s="150" t="s">
        <v>154</v>
      </c>
      <c r="AU205" s="150" t="s">
        <v>22</v>
      </c>
      <c r="AY205" s="16" t="s">
        <v>152</v>
      </c>
      <c r="BE205" s="151">
        <f>IF(N205="základní",J205,0)</f>
        <v>3240.04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6" t="s">
        <v>89</v>
      </c>
      <c r="BK205" s="151">
        <f>ROUND(I205*H205,2)</f>
        <v>3240.04</v>
      </c>
      <c r="BL205" s="16" t="s">
        <v>158</v>
      </c>
      <c r="BM205" s="150" t="s">
        <v>1986</v>
      </c>
    </row>
    <row r="206" spans="1:65" s="12" customFormat="1" ht="22.9" customHeight="1" x14ac:dyDescent="0.2">
      <c r="A206" s="250"/>
      <c r="B206" s="318"/>
      <c r="C206" s="250"/>
      <c r="D206" s="251" t="s">
        <v>81</v>
      </c>
      <c r="E206" s="252" t="s">
        <v>1987</v>
      </c>
      <c r="F206" s="252" t="s">
        <v>1988</v>
      </c>
      <c r="G206" s="250"/>
      <c r="H206" s="250"/>
      <c r="I206" s="250"/>
      <c r="J206" s="320">
        <f>BK206</f>
        <v>2000</v>
      </c>
      <c r="L206" s="129"/>
      <c r="M206" s="134"/>
      <c r="N206" s="135"/>
      <c r="O206" s="135"/>
      <c r="P206" s="136">
        <f>P207</f>
        <v>0</v>
      </c>
      <c r="Q206" s="135"/>
      <c r="R206" s="136">
        <f>R207</f>
        <v>0</v>
      </c>
      <c r="S206" s="135"/>
      <c r="T206" s="137">
        <f>T207</f>
        <v>0</v>
      </c>
      <c r="AR206" s="130" t="s">
        <v>182</v>
      </c>
      <c r="AT206" s="138" t="s">
        <v>81</v>
      </c>
      <c r="AU206" s="138" t="s">
        <v>89</v>
      </c>
      <c r="AY206" s="130" t="s">
        <v>152</v>
      </c>
      <c r="BK206" s="139">
        <f>BK207</f>
        <v>2000</v>
      </c>
    </row>
    <row r="207" spans="1:65" s="2" customFormat="1" ht="16.5" customHeight="1" x14ac:dyDescent="0.2">
      <c r="A207" s="237"/>
      <c r="B207" s="268"/>
      <c r="C207" s="232" t="s">
        <v>1989</v>
      </c>
      <c r="D207" s="232" t="s">
        <v>154</v>
      </c>
      <c r="E207" s="233" t="s">
        <v>1990</v>
      </c>
      <c r="F207" s="234" t="s">
        <v>1991</v>
      </c>
      <c r="G207" s="235" t="s">
        <v>1756</v>
      </c>
      <c r="H207" s="236">
        <v>1</v>
      </c>
      <c r="I207" s="321">
        <v>2000</v>
      </c>
      <c r="J207" s="322">
        <f>ROUND(I207*H207,2)</f>
        <v>2000</v>
      </c>
      <c r="K207" s="145"/>
      <c r="L207" s="33"/>
      <c r="M207" s="182" t="s">
        <v>3</v>
      </c>
      <c r="N207" s="183" t="s">
        <v>53</v>
      </c>
      <c r="O207" s="180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0" t="s">
        <v>158</v>
      </c>
      <c r="AT207" s="150" t="s">
        <v>154</v>
      </c>
      <c r="AU207" s="150" t="s">
        <v>22</v>
      </c>
      <c r="AY207" s="16" t="s">
        <v>152</v>
      </c>
      <c r="BE207" s="151">
        <f>IF(N207="základní",J207,0)</f>
        <v>2000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6" t="s">
        <v>89</v>
      </c>
      <c r="BK207" s="151">
        <f>ROUND(I207*H207,2)</f>
        <v>2000</v>
      </c>
      <c r="BL207" s="16" t="s">
        <v>158</v>
      </c>
      <c r="BM207" s="150" t="s">
        <v>1992</v>
      </c>
    </row>
    <row r="208" spans="1:65" s="2" customFormat="1" ht="6.95" customHeight="1" x14ac:dyDescent="0.2">
      <c r="A208" s="237"/>
      <c r="B208" s="294"/>
      <c r="C208" s="253"/>
      <c r="D208" s="253"/>
      <c r="E208" s="253"/>
      <c r="F208" s="253"/>
      <c r="G208" s="253"/>
      <c r="H208" s="253"/>
      <c r="I208" s="253"/>
      <c r="J208" s="253"/>
      <c r="K208" s="43"/>
      <c r="L208" s="33"/>
      <c r="M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</row>
  </sheetData>
  <sheetProtection password="CF7A" sheet="1" objects="1" scenarios="1" selectLockedCells="1" selectUnlockedCells="1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orientation="portrait" blackAndWhite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46"/>
  <sheetViews>
    <sheetView showGridLines="0" topLeftCell="A80" workbookViewId="0">
      <selection activeCell="I96" sqref="I96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95" t="s">
        <v>6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94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22</v>
      </c>
    </row>
    <row r="4" spans="1:46" s="1" customFormat="1" ht="24.95" customHeight="1" x14ac:dyDescent="0.2">
      <c r="B4" s="19"/>
      <c r="D4" s="20" t="s">
        <v>125</v>
      </c>
      <c r="L4" s="19"/>
      <c r="M4" s="92" t="s">
        <v>11</v>
      </c>
      <c r="AT4" s="16" t="s">
        <v>4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17</v>
      </c>
      <c r="L6" s="19"/>
    </row>
    <row r="7" spans="1:46" s="1" customFormat="1" ht="26.25" customHeight="1" x14ac:dyDescent="0.2">
      <c r="B7" s="19"/>
      <c r="E7" s="229" t="str">
        <f>'Rekapitulace stavby'!K6</f>
        <v>Nový Bydžov - rekonstrukce ul. Metličanská II. a III. etapa A (vlevo ve směru staničení)</v>
      </c>
      <c r="F7" s="230"/>
      <c r="G7" s="230"/>
      <c r="H7" s="230"/>
      <c r="L7" s="19"/>
    </row>
    <row r="8" spans="1:46" s="1" customFormat="1" ht="12" customHeight="1" x14ac:dyDescent="0.2">
      <c r="B8" s="19"/>
      <c r="D8" s="26" t="s">
        <v>126</v>
      </c>
      <c r="L8" s="19"/>
    </row>
    <row r="9" spans="1:46" s="2" customFormat="1" ht="23.25" customHeight="1" x14ac:dyDescent="0.2">
      <c r="A9" s="32"/>
      <c r="B9" s="33"/>
      <c r="C9" s="32"/>
      <c r="D9" s="32"/>
      <c r="E9" s="229" t="s">
        <v>127</v>
      </c>
      <c r="F9" s="228"/>
      <c r="G9" s="228"/>
      <c r="H9" s="228"/>
      <c r="I9" s="32"/>
      <c r="J9" s="32"/>
      <c r="K9" s="32"/>
      <c r="L9" s="9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6" t="s">
        <v>128</v>
      </c>
      <c r="E10" s="32"/>
      <c r="F10" s="32"/>
      <c r="G10" s="32"/>
      <c r="H10" s="32"/>
      <c r="I10" s="32"/>
      <c r="J10" s="32"/>
      <c r="K10" s="32"/>
      <c r="L10" s="9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23" t="s">
        <v>129</v>
      </c>
      <c r="F11" s="228"/>
      <c r="G11" s="228"/>
      <c r="H11" s="228"/>
      <c r="I11" s="32"/>
      <c r="J11" s="32"/>
      <c r="K11" s="32"/>
      <c r="L11" s="9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9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6" t="s">
        <v>19</v>
      </c>
      <c r="E13" s="32"/>
      <c r="F13" s="24" t="s">
        <v>20</v>
      </c>
      <c r="G13" s="32"/>
      <c r="H13" s="32"/>
      <c r="I13" s="26" t="s">
        <v>21</v>
      </c>
      <c r="J13" s="24" t="s">
        <v>22</v>
      </c>
      <c r="K13" s="32"/>
      <c r="L13" s="9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6" t="s">
        <v>23</v>
      </c>
      <c r="E14" s="32"/>
      <c r="F14" s="24" t="s">
        <v>24</v>
      </c>
      <c r="G14" s="32"/>
      <c r="H14" s="32"/>
      <c r="I14" s="26" t="s">
        <v>25</v>
      </c>
      <c r="J14" s="50" t="str">
        <f>'Rekapitulace stavby'!AN8</f>
        <v>4. 10. 2021</v>
      </c>
      <c r="K14" s="32"/>
      <c r="L14" s="9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 x14ac:dyDescent="0.2">
      <c r="A15" s="32"/>
      <c r="B15" s="33"/>
      <c r="C15" s="32"/>
      <c r="D15" s="23" t="s">
        <v>27</v>
      </c>
      <c r="E15" s="32"/>
      <c r="F15" s="28" t="s">
        <v>28</v>
      </c>
      <c r="G15" s="32"/>
      <c r="H15" s="32"/>
      <c r="I15" s="23" t="s">
        <v>29</v>
      </c>
      <c r="J15" s="28" t="s">
        <v>30</v>
      </c>
      <c r="K15" s="32"/>
      <c r="L15" s="9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6" t="s">
        <v>31</v>
      </c>
      <c r="E16" s="32"/>
      <c r="F16" s="32"/>
      <c r="G16" s="32"/>
      <c r="H16" s="32"/>
      <c r="I16" s="26" t="s">
        <v>32</v>
      </c>
      <c r="J16" s="24" t="s">
        <v>33</v>
      </c>
      <c r="K16" s="32"/>
      <c r="L16" s="9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4" t="s">
        <v>34</v>
      </c>
      <c r="F17" s="32"/>
      <c r="G17" s="32"/>
      <c r="H17" s="32"/>
      <c r="I17" s="26" t="s">
        <v>35</v>
      </c>
      <c r="J17" s="24" t="s">
        <v>36</v>
      </c>
      <c r="K17" s="32"/>
      <c r="L17" s="9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9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6" t="s">
        <v>37</v>
      </c>
      <c r="E19" s="32"/>
      <c r="F19" s="32"/>
      <c r="G19" s="32"/>
      <c r="H19" s="32"/>
      <c r="I19" s="26" t="s">
        <v>32</v>
      </c>
      <c r="J19" s="27" t="str">
        <f>'Rekapitulace stavby'!AN13</f>
        <v>Vyplň údaj</v>
      </c>
      <c r="K19" s="32"/>
      <c r="L19" s="9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31" t="str">
        <f>'Rekapitulace stavby'!E14</f>
        <v>Vyplň údaj</v>
      </c>
      <c r="F20" s="213"/>
      <c r="G20" s="213"/>
      <c r="H20" s="213"/>
      <c r="I20" s="26" t="s">
        <v>35</v>
      </c>
      <c r="J20" s="27" t="str">
        <f>'Rekapitulace stavby'!AN14</f>
        <v>Vyplň údaj</v>
      </c>
      <c r="K20" s="32"/>
      <c r="L20" s="9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9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6" t="s">
        <v>39</v>
      </c>
      <c r="E22" s="32"/>
      <c r="F22" s="32"/>
      <c r="G22" s="32"/>
      <c r="H22" s="32"/>
      <c r="I22" s="26" t="s">
        <v>32</v>
      </c>
      <c r="J22" s="24" t="s">
        <v>40</v>
      </c>
      <c r="K22" s="32"/>
      <c r="L22" s="9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4" t="s">
        <v>41</v>
      </c>
      <c r="F23" s="32"/>
      <c r="G23" s="32"/>
      <c r="H23" s="32"/>
      <c r="I23" s="26" t="s">
        <v>35</v>
      </c>
      <c r="J23" s="24" t="s">
        <v>42</v>
      </c>
      <c r="K23" s="32"/>
      <c r="L23" s="9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9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6" t="s">
        <v>44</v>
      </c>
      <c r="E25" s="32"/>
      <c r="F25" s="32"/>
      <c r="G25" s="32"/>
      <c r="H25" s="32"/>
      <c r="I25" s="26" t="s">
        <v>32</v>
      </c>
      <c r="J25" s="24" t="str">
        <f>IF('Rekapitulace stavby'!AN19="","",'Rekapitulace stavby'!AN19)</f>
        <v/>
      </c>
      <c r="K25" s="32"/>
      <c r="L25" s="9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4" t="str">
        <f>IF('Rekapitulace stavby'!E20="","",'Rekapitulace stavby'!E20)</f>
        <v xml:space="preserve"> </v>
      </c>
      <c r="F26" s="32"/>
      <c r="G26" s="32"/>
      <c r="H26" s="32"/>
      <c r="I26" s="26" t="s">
        <v>35</v>
      </c>
      <c r="J26" s="24" t="str">
        <f>IF('Rekapitulace stavby'!AN20="","",'Rekapitulace stavby'!AN20)</f>
        <v/>
      </c>
      <c r="K26" s="32"/>
      <c r="L26" s="9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9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6" t="s">
        <v>46</v>
      </c>
      <c r="E28" s="32"/>
      <c r="F28" s="32"/>
      <c r="G28" s="32"/>
      <c r="H28" s="32"/>
      <c r="I28" s="32"/>
      <c r="J28" s="32"/>
      <c r="K28" s="32"/>
      <c r="L28" s="9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4"/>
      <c r="B29" s="95"/>
      <c r="C29" s="94"/>
      <c r="D29" s="94"/>
      <c r="E29" s="217" t="s">
        <v>3</v>
      </c>
      <c r="F29" s="217"/>
      <c r="G29" s="217"/>
      <c r="H29" s="217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9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9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x14ac:dyDescent="0.2">
      <c r="A32" s="32"/>
      <c r="B32" s="33"/>
      <c r="C32" s="32"/>
      <c r="D32" s="97" t="s">
        <v>48</v>
      </c>
      <c r="E32" s="32"/>
      <c r="F32" s="32"/>
      <c r="G32" s="32"/>
      <c r="H32" s="32"/>
      <c r="I32" s="32"/>
      <c r="J32" s="66">
        <f>ROUND(J88, 2)</f>
        <v>0</v>
      </c>
      <c r="K32" s="32"/>
      <c r="L32" s="9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x14ac:dyDescent="0.2">
      <c r="A33" s="32"/>
      <c r="B33" s="33"/>
      <c r="C33" s="32"/>
      <c r="D33" s="61"/>
      <c r="E33" s="61"/>
      <c r="F33" s="61"/>
      <c r="G33" s="61"/>
      <c r="H33" s="61"/>
      <c r="I33" s="61"/>
      <c r="J33" s="61"/>
      <c r="K33" s="61"/>
      <c r="L33" s="9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32"/>
      <c r="F34" s="36" t="s">
        <v>50</v>
      </c>
      <c r="G34" s="32"/>
      <c r="H34" s="32"/>
      <c r="I34" s="36" t="s">
        <v>49</v>
      </c>
      <c r="J34" s="36" t="s">
        <v>51</v>
      </c>
      <c r="K34" s="32"/>
      <c r="L34" s="9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x14ac:dyDescent="0.2">
      <c r="A35" s="32"/>
      <c r="B35" s="33"/>
      <c r="C35" s="32"/>
      <c r="D35" s="98" t="s">
        <v>52</v>
      </c>
      <c r="E35" s="26" t="s">
        <v>53</v>
      </c>
      <c r="F35" s="99">
        <f>ROUND((SUM(BE88:BE245)),  2)</f>
        <v>0</v>
      </c>
      <c r="G35" s="32"/>
      <c r="H35" s="32"/>
      <c r="I35" s="100">
        <v>0.21</v>
      </c>
      <c r="J35" s="99">
        <f>ROUND(((SUM(BE88:BE245))*I35),  2)</f>
        <v>0</v>
      </c>
      <c r="K35" s="32"/>
      <c r="L35" s="9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x14ac:dyDescent="0.2">
      <c r="A36" s="32"/>
      <c r="B36" s="33"/>
      <c r="C36" s="32"/>
      <c r="D36" s="32"/>
      <c r="E36" s="26" t="s">
        <v>54</v>
      </c>
      <c r="F36" s="99">
        <f>ROUND((SUM(BF88:BF245)),  2)</f>
        <v>0</v>
      </c>
      <c r="G36" s="32"/>
      <c r="H36" s="32"/>
      <c r="I36" s="100">
        <v>0.15</v>
      </c>
      <c r="J36" s="99">
        <f>ROUND(((SUM(BF88:BF245))*I36),  2)</f>
        <v>0</v>
      </c>
      <c r="K36" s="32"/>
      <c r="L36" s="9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6" t="s">
        <v>55</v>
      </c>
      <c r="F37" s="99">
        <f>ROUND((SUM(BG88:BG245)),  2)</f>
        <v>0</v>
      </c>
      <c r="G37" s="32"/>
      <c r="H37" s="32"/>
      <c r="I37" s="100">
        <v>0.21</v>
      </c>
      <c r="J37" s="99">
        <f>0</f>
        <v>0</v>
      </c>
      <c r="K37" s="32"/>
      <c r="L37" s="9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 x14ac:dyDescent="0.2">
      <c r="A38" s="32"/>
      <c r="B38" s="33"/>
      <c r="C38" s="32"/>
      <c r="D38" s="32"/>
      <c r="E38" s="26" t="s">
        <v>56</v>
      </c>
      <c r="F38" s="99">
        <f>ROUND((SUM(BH88:BH245)),  2)</f>
        <v>0</v>
      </c>
      <c r="G38" s="32"/>
      <c r="H38" s="32"/>
      <c r="I38" s="100">
        <v>0.15</v>
      </c>
      <c r="J38" s="99">
        <f>0</f>
        <v>0</v>
      </c>
      <c r="K38" s="32"/>
      <c r="L38" s="9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 x14ac:dyDescent="0.2">
      <c r="A39" s="32"/>
      <c r="B39" s="33"/>
      <c r="C39" s="32"/>
      <c r="D39" s="32"/>
      <c r="E39" s="26" t="s">
        <v>57</v>
      </c>
      <c r="F39" s="99">
        <f>ROUND((SUM(BI88:BI245)),  2)</f>
        <v>0</v>
      </c>
      <c r="G39" s="32"/>
      <c r="H39" s="32"/>
      <c r="I39" s="100">
        <v>0</v>
      </c>
      <c r="J39" s="99">
        <f>0</f>
        <v>0</v>
      </c>
      <c r="K39" s="32"/>
      <c r="L39" s="9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9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x14ac:dyDescent="0.2">
      <c r="A41" s="32"/>
      <c r="B41" s="33"/>
      <c r="C41" s="101"/>
      <c r="D41" s="102" t="s">
        <v>58</v>
      </c>
      <c r="E41" s="55"/>
      <c r="F41" s="55"/>
      <c r="G41" s="103" t="s">
        <v>59</v>
      </c>
      <c r="H41" s="104" t="s">
        <v>60</v>
      </c>
      <c r="I41" s="55"/>
      <c r="J41" s="105">
        <f>SUM(J32:J39)</f>
        <v>0</v>
      </c>
      <c r="K41" s="106"/>
      <c r="L41" s="93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x14ac:dyDescent="0.2">
      <c r="A42" s="3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9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6" spans="1:31" s="2" customFormat="1" ht="6.95" hidden="1" customHeight="1" x14ac:dyDescent="0.2">
      <c r="A46" s="32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9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hidden="1" customHeight="1" x14ac:dyDescent="0.2">
      <c r="A47" s="32"/>
      <c r="B47" s="33"/>
      <c r="C47" s="20" t="s">
        <v>130</v>
      </c>
      <c r="D47" s="32"/>
      <c r="E47" s="32"/>
      <c r="F47" s="32"/>
      <c r="G47" s="32"/>
      <c r="H47" s="32"/>
      <c r="I47" s="32"/>
      <c r="J47" s="32"/>
      <c r="K47" s="32"/>
      <c r="L47" s="93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hidden="1" customHeight="1" x14ac:dyDescent="0.2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9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47" s="2" customFormat="1" ht="12" hidden="1" customHeight="1" x14ac:dyDescent="0.2">
      <c r="A49" s="32"/>
      <c r="B49" s="33"/>
      <c r="C49" s="26" t="s">
        <v>17</v>
      </c>
      <c r="D49" s="32"/>
      <c r="E49" s="32"/>
      <c r="F49" s="32"/>
      <c r="G49" s="32"/>
      <c r="H49" s="32"/>
      <c r="I49" s="32"/>
      <c r="J49" s="32"/>
      <c r="K49" s="32"/>
      <c r="L49" s="93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47" s="2" customFormat="1" ht="26.25" hidden="1" customHeight="1" x14ac:dyDescent="0.2">
      <c r="A50" s="32"/>
      <c r="B50" s="33"/>
      <c r="C50" s="32"/>
      <c r="D50" s="32"/>
      <c r="E50" s="229" t="str">
        <f>E7</f>
        <v>Nový Bydžov - rekonstrukce ul. Metličanská II. a III. etapa A (vlevo ve směru staničení)</v>
      </c>
      <c r="F50" s="230"/>
      <c r="G50" s="230"/>
      <c r="H50" s="230"/>
      <c r="I50" s="32"/>
      <c r="J50" s="32"/>
      <c r="K50" s="32"/>
      <c r="L50" s="93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47" s="1" customFormat="1" ht="12" hidden="1" customHeight="1" x14ac:dyDescent="0.2">
      <c r="B51" s="19"/>
      <c r="C51" s="26" t="s">
        <v>126</v>
      </c>
      <c r="L51" s="19"/>
    </row>
    <row r="52" spans="1:47" s="2" customFormat="1" ht="23.25" hidden="1" customHeight="1" x14ac:dyDescent="0.2">
      <c r="A52" s="32"/>
      <c r="B52" s="33"/>
      <c r="C52" s="32"/>
      <c r="D52" s="32"/>
      <c r="E52" s="229" t="s">
        <v>127</v>
      </c>
      <c r="F52" s="228"/>
      <c r="G52" s="228"/>
      <c r="H52" s="228"/>
      <c r="I52" s="32"/>
      <c r="J52" s="32"/>
      <c r="K52" s="32"/>
      <c r="L52" s="93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47" s="2" customFormat="1" ht="12" hidden="1" customHeight="1" x14ac:dyDescent="0.2">
      <c r="A53" s="32"/>
      <c r="B53" s="33"/>
      <c r="C53" s="26" t="s">
        <v>128</v>
      </c>
      <c r="D53" s="32"/>
      <c r="E53" s="32"/>
      <c r="F53" s="32"/>
      <c r="G53" s="32"/>
      <c r="H53" s="32"/>
      <c r="I53" s="32"/>
      <c r="J53" s="32"/>
      <c r="K53" s="32"/>
      <c r="L53" s="93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47" s="2" customFormat="1" ht="16.5" hidden="1" customHeight="1" x14ac:dyDescent="0.2">
      <c r="A54" s="32"/>
      <c r="B54" s="33"/>
      <c r="C54" s="32"/>
      <c r="D54" s="32"/>
      <c r="E54" s="223" t="str">
        <f>E11</f>
        <v>2021_27_01_a - a - příprava území</v>
      </c>
      <c r="F54" s="228"/>
      <c r="G54" s="228"/>
      <c r="H54" s="228"/>
      <c r="I54" s="32"/>
      <c r="J54" s="32"/>
      <c r="K54" s="32"/>
      <c r="L54" s="9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6.95" hidden="1" customHeight="1" x14ac:dyDescent="0.2">
      <c r="A55" s="32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93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47" s="2" customFormat="1" ht="12" hidden="1" customHeight="1" x14ac:dyDescent="0.2">
      <c r="A56" s="32"/>
      <c r="B56" s="33"/>
      <c r="C56" s="26" t="s">
        <v>23</v>
      </c>
      <c r="D56" s="32"/>
      <c r="E56" s="32"/>
      <c r="F56" s="24" t="str">
        <f>F14</f>
        <v>Nový Bydžov</v>
      </c>
      <c r="G56" s="32"/>
      <c r="H56" s="32"/>
      <c r="I56" s="26" t="s">
        <v>25</v>
      </c>
      <c r="J56" s="50" t="str">
        <f>IF(J14="","",J14)</f>
        <v>4. 10. 2021</v>
      </c>
      <c r="K56" s="32"/>
      <c r="L56" s="93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47" s="2" customFormat="1" ht="6.95" hidden="1" customHeight="1" x14ac:dyDescent="0.2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9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47" s="2" customFormat="1" ht="15.2" hidden="1" customHeight="1" x14ac:dyDescent="0.2">
      <c r="A58" s="32"/>
      <c r="B58" s="33"/>
      <c r="C58" s="26" t="s">
        <v>31</v>
      </c>
      <c r="D58" s="32"/>
      <c r="E58" s="32"/>
      <c r="F58" s="24" t="str">
        <f>E17</f>
        <v>Město Nový Bydžov</v>
      </c>
      <c r="G58" s="32"/>
      <c r="H58" s="32"/>
      <c r="I58" s="26" t="s">
        <v>39</v>
      </c>
      <c r="J58" s="30" t="str">
        <f>E23</f>
        <v>VIAPROJEKT s.r.o.</v>
      </c>
      <c r="K58" s="32"/>
      <c r="L58" s="93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15.2" hidden="1" customHeight="1" x14ac:dyDescent="0.2">
      <c r="A59" s="32"/>
      <c r="B59" s="33"/>
      <c r="C59" s="26" t="s">
        <v>37</v>
      </c>
      <c r="D59" s="32"/>
      <c r="E59" s="32"/>
      <c r="F59" s="24" t="str">
        <f>IF(E20="","",E20)</f>
        <v>Vyplň údaj</v>
      </c>
      <c r="G59" s="32"/>
      <c r="H59" s="32"/>
      <c r="I59" s="26" t="s">
        <v>44</v>
      </c>
      <c r="J59" s="30" t="str">
        <f>E26</f>
        <v xml:space="preserve"> </v>
      </c>
      <c r="K59" s="32"/>
      <c r="L59" s="93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47" s="2" customFormat="1" ht="10.35" hidden="1" customHeight="1" x14ac:dyDescent="0.2">
      <c r="A60" s="32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93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47" s="2" customFormat="1" ht="29.25" hidden="1" customHeight="1" x14ac:dyDescent="0.2">
      <c r="A61" s="32"/>
      <c r="B61" s="33"/>
      <c r="C61" s="107" t="s">
        <v>131</v>
      </c>
      <c r="D61" s="101"/>
      <c r="E61" s="101"/>
      <c r="F61" s="101"/>
      <c r="G61" s="101"/>
      <c r="H61" s="101"/>
      <c r="I61" s="101"/>
      <c r="J61" s="108" t="s">
        <v>132</v>
      </c>
      <c r="K61" s="101"/>
      <c r="L61" s="9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47" s="2" customFormat="1" ht="10.35" hidden="1" customHeight="1" x14ac:dyDescent="0.2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93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hidden="1" customHeight="1" x14ac:dyDescent="0.2">
      <c r="A63" s="32"/>
      <c r="B63" s="33"/>
      <c r="C63" s="109" t="s">
        <v>80</v>
      </c>
      <c r="D63" s="32"/>
      <c r="E63" s="32"/>
      <c r="F63" s="32"/>
      <c r="G63" s="32"/>
      <c r="H63" s="32"/>
      <c r="I63" s="32"/>
      <c r="J63" s="66">
        <f>J88</f>
        <v>0</v>
      </c>
      <c r="K63" s="32"/>
      <c r="L63" s="93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6" t="s">
        <v>133</v>
      </c>
    </row>
    <row r="64" spans="1:47" s="9" customFormat="1" ht="24.95" hidden="1" customHeight="1" x14ac:dyDescent="0.2">
      <c r="B64" s="110"/>
      <c r="D64" s="111" t="s">
        <v>134</v>
      </c>
      <c r="E64" s="112"/>
      <c r="F64" s="112"/>
      <c r="G64" s="112"/>
      <c r="H64" s="112"/>
      <c r="I64" s="112"/>
      <c r="J64" s="113">
        <f>J89</f>
        <v>0</v>
      </c>
      <c r="L64" s="110"/>
    </row>
    <row r="65" spans="1:31" s="10" customFormat="1" ht="19.899999999999999" hidden="1" customHeight="1" x14ac:dyDescent="0.2">
      <c r="B65" s="114"/>
      <c r="D65" s="115" t="s">
        <v>135</v>
      </c>
      <c r="E65" s="116"/>
      <c r="F65" s="116"/>
      <c r="G65" s="116"/>
      <c r="H65" s="116"/>
      <c r="I65" s="116"/>
      <c r="J65" s="117">
        <f>J90</f>
        <v>0</v>
      </c>
      <c r="L65" s="114"/>
    </row>
    <row r="66" spans="1:31" s="10" customFormat="1" ht="19.899999999999999" hidden="1" customHeight="1" x14ac:dyDescent="0.2">
      <c r="B66" s="114"/>
      <c r="D66" s="115" t="s">
        <v>136</v>
      </c>
      <c r="E66" s="116"/>
      <c r="F66" s="116"/>
      <c r="G66" s="116"/>
      <c r="H66" s="116"/>
      <c r="I66" s="116"/>
      <c r="J66" s="117">
        <f>J185</f>
        <v>0</v>
      </c>
      <c r="L66" s="114"/>
    </row>
    <row r="67" spans="1:31" s="2" customFormat="1" ht="21.75" hidden="1" customHeight="1" x14ac:dyDescent="0.2">
      <c r="A67" s="32"/>
      <c r="B67" s="33"/>
      <c r="C67" s="32"/>
      <c r="D67" s="32"/>
      <c r="E67" s="32"/>
      <c r="F67" s="32"/>
      <c r="G67" s="32"/>
      <c r="H67" s="32"/>
      <c r="I67" s="32"/>
      <c r="J67" s="32"/>
      <c r="K67" s="32"/>
      <c r="L67" s="93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6.95" hidden="1" customHeight="1" x14ac:dyDescent="0.2">
      <c r="A68" s="32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93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hidden="1" x14ac:dyDescent="0.2"/>
    <row r="70" spans="1:31" hidden="1" x14ac:dyDescent="0.2"/>
    <row r="71" spans="1:31" hidden="1" x14ac:dyDescent="0.2"/>
    <row r="72" spans="1:31" s="2" customFormat="1" ht="6.95" customHeight="1" x14ac:dyDescent="0.2">
      <c r="A72" s="32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93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24.95" customHeight="1" x14ac:dyDescent="0.2">
      <c r="A73" s="32"/>
      <c r="B73" s="33"/>
      <c r="C73" s="20" t="s">
        <v>137</v>
      </c>
      <c r="D73" s="32"/>
      <c r="E73" s="32"/>
      <c r="F73" s="32"/>
      <c r="G73" s="32"/>
      <c r="H73" s="32"/>
      <c r="I73" s="32"/>
      <c r="J73" s="32"/>
      <c r="K73" s="32"/>
      <c r="L73" s="93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 x14ac:dyDescent="0.2">
      <c r="A74" s="32"/>
      <c r="B74" s="33"/>
      <c r="C74" s="32"/>
      <c r="D74" s="32"/>
      <c r="E74" s="32"/>
      <c r="F74" s="32"/>
      <c r="G74" s="32"/>
      <c r="H74" s="32"/>
      <c r="I74" s="32"/>
      <c r="J74" s="32"/>
      <c r="K74" s="32"/>
      <c r="L74" s="93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 x14ac:dyDescent="0.2">
      <c r="A75" s="32"/>
      <c r="B75" s="33"/>
      <c r="C75" s="26" t="s">
        <v>17</v>
      </c>
      <c r="D75" s="32"/>
      <c r="E75" s="32"/>
      <c r="F75" s="32"/>
      <c r="G75" s="32"/>
      <c r="H75" s="32"/>
      <c r="I75" s="32"/>
      <c r="J75" s="32"/>
      <c r="K75" s="32"/>
      <c r="L75" s="93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26.25" customHeight="1" x14ac:dyDescent="0.2">
      <c r="A76" s="32"/>
      <c r="B76" s="33"/>
      <c r="C76" s="32"/>
      <c r="D76" s="32"/>
      <c r="E76" s="229" t="str">
        <f>E7</f>
        <v>Nový Bydžov - rekonstrukce ul. Metličanská II. a III. etapa A (vlevo ve směru staničení)</v>
      </c>
      <c r="F76" s="230"/>
      <c r="G76" s="230"/>
      <c r="H76" s="230"/>
      <c r="I76" s="32"/>
      <c r="J76" s="32"/>
      <c r="K76" s="32"/>
      <c r="L76" s="9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1" customFormat="1" ht="12" customHeight="1" x14ac:dyDescent="0.2">
      <c r="B77" s="19"/>
      <c r="C77" s="26" t="s">
        <v>126</v>
      </c>
      <c r="L77" s="19"/>
    </row>
    <row r="78" spans="1:31" s="2" customFormat="1" ht="23.25" customHeight="1" x14ac:dyDescent="0.2">
      <c r="A78" s="32"/>
      <c r="B78" s="33"/>
      <c r="C78" s="32"/>
      <c r="D78" s="32"/>
      <c r="E78" s="229" t="s">
        <v>127</v>
      </c>
      <c r="F78" s="228"/>
      <c r="G78" s="228"/>
      <c r="H78" s="228"/>
      <c r="I78" s="32"/>
      <c r="J78" s="32"/>
      <c r="K78" s="32"/>
      <c r="L78" s="93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2" customHeight="1" x14ac:dyDescent="0.2">
      <c r="A79" s="32"/>
      <c r="B79" s="33"/>
      <c r="C79" s="26" t="s">
        <v>128</v>
      </c>
      <c r="D79" s="32"/>
      <c r="E79" s="32"/>
      <c r="F79" s="32"/>
      <c r="G79" s="32"/>
      <c r="H79" s="32"/>
      <c r="I79" s="32"/>
      <c r="J79" s="32"/>
      <c r="K79" s="32"/>
      <c r="L79" s="93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6.5" customHeight="1" x14ac:dyDescent="0.2">
      <c r="A80" s="32"/>
      <c r="B80" s="33"/>
      <c r="C80" s="32"/>
      <c r="D80" s="32"/>
      <c r="E80" s="223" t="str">
        <f>E11</f>
        <v>2021_27_01_a - a - příprava území</v>
      </c>
      <c r="F80" s="228"/>
      <c r="G80" s="228"/>
      <c r="H80" s="228"/>
      <c r="I80" s="32"/>
      <c r="J80" s="32"/>
      <c r="K80" s="32"/>
      <c r="L80" s="93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65" s="2" customFormat="1" ht="6.95" customHeight="1" x14ac:dyDescent="0.2">
      <c r="A81" s="32"/>
      <c r="B81" s="33"/>
      <c r="C81" s="32"/>
      <c r="D81" s="32"/>
      <c r="E81" s="32"/>
      <c r="F81" s="32"/>
      <c r="G81" s="32"/>
      <c r="H81" s="32"/>
      <c r="I81" s="32"/>
      <c r="J81" s="32"/>
      <c r="K81" s="32"/>
      <c r="L81" s="9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65" s="2" customFormat="1" ht="12" customHeight="1" x14ac:dyDescent="0.2">
      <c r="A82" s="32"/>
      <c r="B82" s="33"/>
      <c r="C82" s="26" t="s">
        <v>23</v>
      </c>
      <c r="D82" s="32"/>
      <c r="E82" s="32"/>
      <c r="F82" s="24" t="str">
        <f>F14</f>
        <v>Nový Bydžov</v>
      </c>
      <c r="G82" s="32"/>
      <c r="H82" s="32"/>
      <c r="I82" s="26" t="s">
        <v>25</v>
      </c>
      <c r="J82" s="50" t="str">
        <f>IF(J14="","",J14)</f>
        <v>4. 10. 2021</v>
      </c>
      <c r="K82" s="32"/>
      <c r="L82" s="9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65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9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65" s="2" customFormat="1" ht="15.2" customHeight="1" x14ac:dyDescent="0.2">
      <c r="A84" s="32"/>
      <c r="B84" s="33"/>
      <c r="C84" s="26" t="s">
        <v>31</v>
      </c>
      <c r="D84" s="32"/>
      <c r="E84" s="32"/>
      <c r="F84" s="24" t="str">
        <f>E17</f>
        <v>Město Nový Bydžov</v>
      </c>
      <c r="G84" s="32"/>
      <c r="H84" s="32"/>
      <c r="I84" s="26" t="s">
        <v>39</v>
      </c>
      <c r="J84" s="30" t="str">
        <f>E23</f>
        <v>VIAPROJEKT s.r.o.</v>
      </c>
      <c r="K84" s="32"/>
      <c r="L84" s="9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65" s="2" customFormat="1" ht="15.2" customHeight="1" x14ac:dyDescent="0.2">
      <c r="A85" s="32"/>
      <c r="B85" s="33"/>
      <c r="C85" s="26" t="s">
        <v>37</v>
      </c>
      <c r="D85" s="32"/>
      <c r="E85" s="32"/>
      <c r="F85" s="24" t="str">
        <f>IF(E20="","",E20)</f>
        <v>Vyplň údaj</v>
      </c>
      <c r="G85" s="32"/>
      <c r="H85" s="32"/>
      <c r="I85" s="26" t="s">
        <v>44</v>
      </c>
      <c r="J85" s="30" t="str">
        <f>E26</f>
        <v xml:space="preserve"> </v>
      </c>
      <c r="K85" s="32"/>
      <c r="L85" s="9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65" s="2" customFormat="1" ht="10.35" customHeight="1" x14ac:dyDescent="0.2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9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65" s="11" customFormat="1" ht="29.25" customHeight="1" x14ac:dyDescent="0.2">
      <c r="A87" s="118"/>
      <c r="B87" s="119"/>
      <c r="C87" s="120" t="s">
        <v>138</v>
      </c>
      <c r="D87" s="121" t="s">
        <v>67</v>
      </c>
      <c r="E87" s="121" t="s">
        <v>63</v>
      </c>
      <c r="F87" s="121" t="s">
        <v>64</v>
      </c>
      <c r="G87" s="121" t="s">
        <v>139</v>
      </c>
      <c r="H87" s="121" t="s">
        <v>140</v>
      </c>
      <c r="I87" s="121" t="s">
        <v>141</v>
      </c>
      <c r="J87" s="122" t="s">
        <v>132</v>
      </c>
      <c r="K87" s="123" t="s">
        <v>142</v>
      </c>
      <c r="L87" s="124"/>
      <c r="M87" s="57" t="s">
        <v>3</v>
      </c>
      <c r="N87" s="58" t="s">
        <v>52</v>
      </c>
      <c r="O87" s="58" t="s">
        <v>143</v>
      </c>
      <c r="P87" s="58" t="s">
        <v>144</v>
      </c>
      <c r="Q87" s="58" t="s">
        <v>145</v>
      </c>
      <c r="R87" s="58" t="s">
        <v>146</v>
      </c>
      <c r="S87" s="58" t="s">
        <v>147</v>
      </c>
      <c r="T87" s="59" t="s">
        <v>148</v>
      </c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</row>
    <row r="88" spans="1:65" s="2" customFormat="1" ht="22.9" customHeight="1" x14ac:dyDescent="0.25">
      <c r="A88" s="32"/>
      <c r="B88" s="33"/>
      <c r="C88" s="64" t="s">
        <v>149</v>
      </c>
      <c r="D88" s="32"/>
      <c r="E88" s="32"/>
      <c r="F88" s="32"/>
      <c r="G88" s="32"/>
      <c r="H88" s="32"/>
      <c r="I88" s="32"/>
      <c r="J88" s="125">
        <f>BK88</f>
        <v>0</v>
      </c>
      <c r="K88" s="32"/>
      <c r="L88" s="33"/>
      <c r="M88" s="60"/>
      <c r="N88" s="51"/>
      <c r="O88" s="61"/>
      <c r="P88" s="126">
        <f>P89</f>
        <v>0</v>
      </c>
      <c r="Q88" s="61"/>
      <c r="R88" s="126">
        <f>R89</f>
        <v>0</v>
      </c>
      <c r="S88" s="61"/>
      <c r="T88" s="127">
        <f>T89</f>
        <v>191.114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6" t="s">
        <v>81</v>
      </c>
      <c r="AU88" s="16" t="s">
        <v>133</v>
      </c>
      <c r="BK88" s="128">
        <f>BK89</f>
        <v>0</v>
      </c>
    </row>
    <row r="89" spans="1:65" s="12" customFormat="1" ht="25.9" customHeight="1" x14ac:dyDescent="0.2">
      <c r="B89" s="129"/>
      <c r="D89" s="130" t="s">
        <v>81</v>
      </c>
      <c r="E89" s="131" t="s">
        <v>150</v>
      </c>
      <c r="F89" s="131" t="s">
        <v>151</v>
      </c>
      <c r="I89" s="132"/>
      <c r="J89" s="133">
        <f>BK89</f>
        <v>0</v>
      </c>
      <c r="L89" s="129"/>
      <c r="M89" s="134"/>
      <c r="N89" s="135"/>
      <c r="O89" s="135"/>
      <c r="P89" s="136">
        <f>P90+P185</f>
        <v>0</v>
      </c>
      <c r="Q89" s="135"/>
      <c r="R89" s="136">
        <f>R90+R185</f>
        <v>0</v>
      </c>
      <c r="S89" s="135"/>
      <c r="T89" s="137">
        <f>T90+T185</f>
        <v>191.114</v>
      </c>
      <c r="AR89" s="130" t="s">
        <v>89</v>
      </c>
      <c r="AT89" s="138" t="s">
        <v>81</v>
      </c>
      <c r="AU89" s="138" t="s">
        <v>82</v>
      </c>
      <c r="AY89" s="130" t="s">
        <v>152</v>
      </c>
      <c r="BK89" s="139">
        <f>BK90+BK185</f>
        <v>0</v>
      </c>
    </row>
    <row r="90" spans="1:65" s="12" customFormat="1" ht="22.9" customHeight="1" x14ac:dyDescent="0.2">
      <c r="B90" s="129"/>
      <c r="D90" s="130" t="s">
        <v>81</v>
      </c>
      <c r="E90" s="140" t="s">
        <v>89</v>
      </c>
      <c r="F90" s="140" t="s">
        <v>153</v>
      </c>
      <c r="I90" s="132"/>
      <c r="J90" s="141">
        <f>BK90</f>
        <v>0</v>
      </c>
      <c r="L90" s="129"/>
      <c r="M90" s="134"/>
      <c r="N90" s="135"/>
      <c r="O90" s="135"/>
      <c r="P90" s="136">
        <f>SUM(P91:P184)</f>
        <v>0</v>
      </c>
      <c r="Q90" s="135"/>
      <c r="R90" s="136">
        <f>SUM(R91:R184)</f>
        <v>0</v>
      </c>
      <c r="S90" s="135"/>
      <c r="T90" s="137">
        <f>SUM(T91:T184)</f>
        <v>191.114</v>
      </c>
      <c r="AR90" s="130" t="s">
        <v>89</v>
      </c>
      <c r="AT90" s="138" t="s">
        <v>81</v>
      </c>
      <c r="AU90" s="138" t="s">
        <v>89</v>
      </c>
      <c r="AY90" s="130" t="s">
        <v>152</v>
      </c>
      <c r="BK90" s="139">
        <f>SUM(BK91:BK184)</f>
        <v>0</v>
      </c>
    </row>
    <row r="91" spans="1:65" s="2" customFormat="1" ht="33" customHeight="1" x14ac:dyDescent="0.2">
      <c r="A91" s="32"/>
      <c r="B91" s="142"/>
      <c r="C91" s="232" t="s">
        <v>89</v>
      </c>
      <c r="D91" s="232" t="s">
        <v>154</v>
      </c>
      <c r="E91" s="233" t="s">
        <v>155</v>
      </c>
      <c r="F91" s="234" t="s">
        <v>156</v>
      </c>
      <c r="G91" s="235" t="s">
        <v>157</v>
      </c>
      <c r="H91" s="236">
        <v>68</v>
      </c>
      <c r="I91" s="143"/>
      <c r="J91" s="144">
        <f>ROUND(I91*H91,2)</f>
        <v>0</v>
      </c>
      <c r="K91" s="145"/>
      <c r="L91" s="33"/>
      <c r="M91" s="146" t="s">
        <v>3</v>
      </c>
      <c r="N91" s="147" t="s">
        <v>53</v>
      </c>
      <c r="O91" s="53"/>
      <c r="P91" s="148">
        <f>O91*H91</f>
        <v>0</v>
      </c>
      <c r="Q91" s="148">
        <v>0</v>
      </c>
      <c r="R91" s="148">
        <f>Q91*H91</f>
        <v>0</v>
      </c>
      <c r="S91" s="148">
        <v>0.255</v>
      </c>
      <c r="T91" s="149">
        <f>S91*H91</f>
        <v>17.34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50" t="s">
        <v>158</v>
      </c>
      <c r="AT91" s="150" t="s">
        <v>154</v>
      </c>
      <c r="AU91" s="150" t="s">
        <v>22</v>
      </c>
      <c r="AY91" s="16" t="s">
        <v>152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6" t="s">
        <v>89</v>
      </c>
      <c r="BK91" s="151">
        <f>ROUND(I91*H91,2)</f>
        <v>0</v>
      </c>
      <c r="BL91" s="16" t="s">
        <v>158</v>
      </c>
      <c r="BM91" s="150" t="s">
        <v>159</v>
      </c>
    </row>
    <row r="92" spans="1:65" s="2" customFormat="1" x14ac:dyDescent="0.2">
      <c r="A92" s="32"/>
      <c r="B92" s="33"/>
      <c r="C92" s="237"/>
      <c r="D92" s="238" t="s">
        <v>160</v>
      </c>
      <c r="E92" s="237"/>
      <c r="F92" s="239" t="s">
        <v>161</v>
      </c>
      <c r="G92" s="237"/>
      <c r="H92" s="237"/>
      <c r="I92" s="154"/>
      <c r="J92" s="32"/>
      <c r="K92" s="32"/>
      <c r="L92" s="33"/>
      <c r="M92" s="155"/>
      <c r="N92" s="156"/>
      <c r="O92" s="53"/>
      <c r="P92" s="53"/>
      <c r="Q92" s="53"/>
      <c r="R92" s="53"/>
      <c r="S92" s="53"/>
      <c r="T92" s="54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T92" s="16" t="s">
        <v>160</v>
      </c>
      <c r="AU92" s="16" t="s">
        <v>22</v>
      </c>
    </row>
    <row r="93" spans="1:65" s="2" customFormat="1" ht="29.25" x14ac:dyDescent="0.2">
      <c r="A93" s="32"/>
      <c r="B93" s="33"/>
      <c r="C93" s="237"/>
      <c r="D93" s="240" t="s">
        <v>162</v>
      </c>
      <c r="E93" s="237"/>
      <c r="F93" s="241" t="s">
        <v>163</v>
      </c>
      <c r="G93" s="237"/>
      <c r="H93" s="237"/>
      <c r="I93" s="154"/>
      <c r="J93" s="32"/>
      <c r="K93" s="32"/>
      <c r="L93" s="33"/>
      <c r="M93" s="155"/>
      <c r="N93" s="156"/>
      <c r="O93" s="53"/>
      <c r="P93" s="53"/>
      <c r="Q93" s="53"/>
      <c r="R93" s="53"/>
      <c r="S93" s="53"/>
      <c r="T93" s="54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6" t="s">
        <v>162</v>
      </c>
      <c r="AU93" s="16" t="s">
        <v>22</v>
      </c>
    </row>
    <row r="94" spans="1:65" s="13" customFormat="1" x14ac:dyDescent="0.2">
      <c r="B94" s="157"/>
      <c r="C94" s="242"/>
      <c r="D94" s="240" t="s">
        <v>164</v>
      </c>
      <c r="E94" s="243" t="s">
        <v>3</v>
      </c>
      <c r="F94" s="244" t="s">
        <v>165</v>
      </c>
      <c r="G94" s="242"/>
      <c r="H94" s="245">
        <v>68</v>
      </c>
      <c r="I94" s="159"/>
      <c r="L94" s="157"/>
      <c r="M94" s="160"/>
      <c r="N94" s="161"/>
      <c r="O94" s="161"/>
      <c r="P94" s="161"/>
      <c r="Q94" s="161"/>
      <c r="R94" s="161"/>
      <c r="S94" s="161"/>
      <c r="T94" s="162"/>
      <c r="AT94" s="158" t="s">
        <v>164</v>
      </c>
      <c r="AU94" s="158" t="s">
        <v>22</v>
      </c>
      <c r="AV94" s="13" t="s">
        <v>22</v>
      </c>
      <c r="AW94" s="13" t="s">
        <v>43</v>
      </c>
      <c r="AX94" s="13" t="s">
        <v>82</v>
      </c>
      <c r="AY94" s="158" t="s">
        <v>152</v>
      </c>
    </row>
    <row r="95" spans="1:65" s="14" customFormat="1" x14ac:dyDescent="0.2">
      <c r="B95" s="163"/>
      <c r="C95" s="246"/>
      <c r="D95" s="240" t="s">
        <v>164</v>
      </c>
      <c r="E95" s="247" t="s">
        <v>3</v>
      </c>
      <c r="F95" s="248" t="s">
        <v>166</v>
      </c>
      <c r="G95" s="246"/>
      <c r="H95" s="249">
        <v>68</v>
      </c>
      <c r="I95" s="165"/>
      <c r="L95" s="163"/>
      <c r="M95" s="166"/>
      <c r="N95" s="167"/>
      <c r="O95" s="167"/>
      <c r="P95" s="167"/>
      <c r="Q95" s="167"/>
      <c r="R95" s="167"/>
      <c r="S95" s="167"/>
      <c r="T95" s="168"/>
      <c r="AT95" s="164" t="s">
        <v>164</v>
      </c>
      <c r="AU95" s="164" t="s">
        <v>22</v>
      </c>
      <c r="AV95" s="14" t="s">
        <v>158</v>
      </c>
      <c r="AW95" s="14" t="s">
        <v>43</v>
      </c>
      <c r="AX95" s="14" t="s">
        <v>89</v>
      </c>
      <c r="AY95" s="164" t="s">
        <v>152</v>
      </c>
    </row>
    <row r="96" spans="1:65" s="2" customFormat="1" ht="33" customHeight="1" x14ac:dyDescent="0.2">
      <c r="A96" s="32"/>
      <c r="B96" s="142"/>
      <c r="C96" s="232" t="s">
        <v>22</v>
      </c>
      <c r="D96" s="232" t="s">
        <v>154</v>
      </c>
      <c r="E96" s="233" t="s">
        <v>155</v>
      </c>
      <c r="F96" s="234" t="s">
        <v>156</v>
      </c>
      <c r="G96" s="235" t="s">
        <v>157</v>
      </c>
      <c r="H96" s="236">
        <v>160</v>
      </c>
      <c r="I96" s="143"/>
      <c r="J96" s="144">
        <f>ROUND(I96*H96,2)</f>
        <v>0</v>
      </c>
      <c r="K96" s="145"/>
      <c r="L96" s="33"/>
      <c r="M96" s="146" t="s">
        <v>3</v>
      </c>
      <c r="N96" s="147" t="s">
        <v>53</v>
      </c>
      <c r="O96" s="53"/>
      <c r="P96" s="148">
        <f>O96*H96</f>
        <v>0</v>
      </c>
      <c r="Q96" s="148">
        <v>0</v>
      </c>
      <c r="R96" s="148">
        <f>Q96*H96</f>
        <v>0</v>
      </c>
      <c r="S96" s="148">
        <v>0.255</v>
      </c>
      <c r="T96" s="149">
        <f>S96*H96</f>
        <v>40.799999999999997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50" t="s">
        <v>158</v>
      </c>
      <c r="AT96" s="150" t="s">
        <v>154</v>
      </c>
      <c r="AU96" s="150" t="s">
        <v>22</v>
      </c>
      <c r="AY96" s="16" t="s">
        <v>152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6" t="s">
        <v>89</v>
      </c>
      <c r="BK96" s="151">
        <f>ROUND(I96*H96,2)</f>
        <v>0</v>
      </c>
      <c r="BL96" s="16" t="s">
        <v>158</v>
      </c>
      <c r="BM96" s="150" t="s">
        <v>167</v>
      </c>
    </row>
    <row r="97" spans="1:65" s="2" customFormat="1" x14ac:dyDescent="0.2">
      <c r="A97" s="32"/>
      <c r="B97" s="33"/>
      <c r="C97" s="237"/>
      <c r="D97" s="238" t="s">
        <v>160</v>
      </c>
      <c r="E97" s="237"/>
      <c r="F97" s="239" t="s">
        <v>161</v>
      </c>
      <c r="G97" s="237"/>
      <c r="H97" s="237"/>
      <c r="I97" s="154"/>
      <c r="J97" s="32"/>
      <c r="K97" s="32"/>
      <c r="L97" s="33"/>
      <c r="M97" s="155"/>
      <c r="N97" s="156"/>
      <c r="O97" s="53"/>
      <c r="P97" s="53"/>
      <c r="Q97" s="53"/>
      <c r="R97" s="53"/>
      <c r="S97" s="53"/>
      <c r="T97" s="54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6" t="s">
        <v>160</v>
      </c>
      <c r="AU97" s="16" t="s">
        <v>22</v>
      </c>
    </row>
    <row r="98" spans="1:65" s="2" customFormat="1" ht="29.25" x14ac:dyDescent="0.2">
      <c r="A98" s="32"/>
      <c r="B98" s="33"/>
      <c r="C98" s="237"/>
      <c r="D98" s="240" t="s">
        <v>162</v>
      </c>
      <c r="E98" s="237"/>
      <c r="F98" s="241" t="s">
        <v>168</v>
      </c>
      <c r="G98" s="237"/>
      <c r="H98" s="237"/>
      <c r="I98" s="154"/>
      <c r="J98" s="32"/>
      <c r="K98" s="32"/>
      <c r="L98" s="33"/>
      <c r="M98" s="155"/>
      <c r="N98" s="156"/>
      <c r="O98" s="53"/>
      <c r="P98" s="53"/>
      <c r="Q98" s="53"/>
      <c r="R98" s="53"/>
      <c r="S98" s="53"/>
      <c r="T98" s="54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T98" s="16" t="s">
        <v>162</v>
      </c>
      <c r="AU98" s="16" t="s">
        <v>22</v>
      </c>
    </row>
    <row r="99" spans="1:65" s="13" customFormat="1" x14ac:dyDescent="0.2">
      <c r="B99" s="157"/>
      <c r="C99" s="242"/>
      <c r="D99" s="240" t="s">
        <v>164</v>
      </c>
      <c r="E99" s="243" t="s">
        <v>3</v>
      </c>
      <c r="F99" s="244" t="s">
        <v>169</v>
      </c>
      <c r="G99" s="242"/>
      <c r="H99" s="245">
        <v>160</v>
      </c>
      <c r="I99" s="159"/>
      <c r="L99" s="157"/>
      <c r="M99" s="160"/>
      <c r="N99" s="161"/>
      <c r="O99" s="161"/>
      <c r="P99" s="161"/>
      <c r="Q99" s="161"/>
      <c r="R99" s="161"/>
      <c r="S99" s="161"/>
      <c r="T99" s="162"/>
      <c r="AT99" s="158" t="s">
        <v>164</v>
      </c>
      <c r="AU99" s="158" t="s">
        <v>22</v>
      </c>
      <c r="AV99" s="13" t="s">
        <v>22</v>
      </c>
      <c r="AW99" s="13" t="s">
        <v>43</v>
      </c>
      <c r="AX99" s="13" t="s">
        <v>82</v>
      </c>
      <c r="AY99" s="158" t="s">
        <v>152</v>
      </c>
    </row>
    <row r="100" spans="1:65" s="14" customFormat="1" x14ac:dyDescent="0.2">
      <c r="B100" s="163"/>
      <c r="C100" s="246"/>
      <c r="D100" s="240" t="s">
        <v>164</v>
      </c>
      <c r="E100" s="247" t="s">
        <v>3</v>
      </c>
      <c r="F100" s="248" t="s">
        <v>166</v>
      </c>
      <c r="G100" s="246"/>
      <c r="H100" s="249">
        <v>160</v>
      </c>
      <c r="I100" s="165"/>
      <c r="L100" s="163"/>
      <c r="M100" s="166"/>
      <c r="N100" s="167"/>
      <c r="O100" s="167"/>
      <c r="P100" s="167"/>
      <c r="Q100" s="167"/>
      <c r="R100" s="167"/>
      <c r="S100" s="167"/>
      <c r="T100" s="168"/>
      <c r="AT100" s="164" t="s">
        <v>164</v>
      </c>
      <c r="AU100" s="164" t="s">
        <v>22</v>
      </c>
      <c r="AV100" s="14" t="s">
        <v>158</v>
      </c>
      <c r="AW100" s="14" t="s">
        <v>43</v>
      </c>
      <c r="AX100" s="14" t="s">
        <v>89</v>
      </c>
      <c r="AY100" s="164" t="s">
        <v>152</v>
      </c>
    </row>
    <row r="101" spans="1:65" s="2" customFormat="1" ht="24.2" customHeight="1" x14ac:dyDescent="0.2">
      <c r="A101" s="32"/>
      <c r="B101" s="142"/>
      <c r="C101" s="232" t="s">
        <v>170</v>
      </c>
      <c r="D101" s="232" t="s">
        <v>154</v>
      </c>
      <c r="E101" s="233" t="s">
        <v>171</v>
      </c>
      <c r="F101" s="234" t="s">
        <v>172</v>
      </c>
      <c r="G101" s="235" t="s">
        <v>157</v>
      </c>
      <c r="H101" s="236">
        <v>10</v>
      </c>
      <c r="I101" s="143"/>
      <c r="J101" s="144">
        <f>ROUND(I101*H101,2)</f>
        <v>0</v>
      </c>
      <c r="K101" s="145"/>
      <c r="L101" s="33"/>
      <c r="M101" s="146" t="s">
        <v>3</v>
      </c>
      <c r="N101" s="147" t="s">
        <v>53</v>
      </c>
      <c r="O101" s="53"/>
      <c r="P101" s="148">
        <f>O101*H101</f>
        <v>0</v>
      </c>
      <c r="Q101" s="148">
        <v>0</v>
      </c>
      <c r="R101" s="148">
        <f>Q101*H101</f>
        <v>0</v>
      </c>
      <c r="S101" s="148">
        <v>0.32</v>
      </c>
      <c r="T101" s="149">
        <f>S101*H101</f>
        <v>3.2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50" t="s">
        <v>158</v>
      </c>
      <c r="AT101" s="150" t="s">
        <v>154</v>
      </c>
      <c r="AU101" s="150" t="s">
        <v>22</v>
      </c>
      <c r="AY101" s="16" t="s">
        <v>152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6" t="s">
        <v>89</v>
      </c>
      <c r="BK101" s="151">
        <f>ROUND(I101*H101,2)</f>
        <v>0</v>
      </c>
      <c r="BL101" s="16" t="s">
        <v>158</v>
      </c>
      <c r="BM101" s="150" t="s">
        <v>173</v>
      </c>
    </row>
    <row r="102" spans="1:65" s="2" customFormat="1" x14ac:dyDescent="0.2">
      <c r="A102" s="32"/>
      <c r="B102" s="33"/>
      <c r="C102" s="237"/>
      <c r="D102" s="238" t="s">
        <v>160</v>
      </c>
      <c r="E102" s="237"/>
      <c r="F102" s="239" t="s">
        <v>174</v>
      </c>
      <c r="G102" s="237"/>
      <c r="H102" s="237"/>
      <c r="I102" s="154"/>
      <c r="J102" s="32"/>
      <c r="K102" s="32"/>
      <c r="L102" s="33"/>
      <c r="M102" s="155"/>
      <c r="N102" s="156"/>
      <c r="O102" s="53"/>
      <c r="P102" s="53"/>
      <c r="Q102" s="53"/>
      <c r="R102" s="53"/>
      <c r="S102" s="53"/>
      <c r="T102" s="54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6" t="s">
        <v>160</v>
      </c>
      <c r="AU102" s="16" t="s">
        <v>22</v>
      </c>
    </row>
    <row r="103" spans="1:65" s="2" customFormat="1" ht="29.25" x14ac:dyDescent="0.2">
      <c r="A103" s="32"/>
      <c r="B103" s="33"/>
      <c r="C103" s="237"/>
      <c r="D103" s="240" t="s">
        <v>162</v>
      </c>
      <c r="E103" s="237"/>
      <c r="F103" s="241" t="s">
        <v>175</v>
      </c>
      <c r="G103" s="237"/>
      <c r="H103" s="237"/>
      <c r="I103" s="154"/>
      <c r="J103" s="32"/>
      <c r="K103" s="32"/>
      <c r="L103" s="33"/>
      <c r="M103" s="155"/>
      <c r="N103" s="156"/>
      <c r="O103" s="53"/>
      <c r="P103" s="53"/>
      <c r="Q103" s="53"/>
      <c r="R103" s="53"/>
      <c r="S103" s="53"/>
      <c r="T103" s="54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T103" s="16" t="s">
        <v>162</v>
      </c>
      <c r="AU103" s="16" t="s">
        <v>22</v>
      </c>
    </row>
    <row r="104" spans="1:65" s="13" customFormat="1" x14ac:dyDescent="0.2">
      <c r="B104" s="157"/>
      <c r="C104" s="242"/>
      <c r="D104" s="240" t="s">
        <v>164</v>
      </c>
      <c r="E104" s="243" t="s">
        <v>3</v>
      </c>
      <c r="F104" s="244" t="s">
        <v>176</v>
      </c>
      <c r="G104" s="242"/>
      <c r="H104" s="245">
        <v>10</v>
      </c>
      <c r="I104" s="159"/>
      <c r="L104" s="157"/>
      <c r="M104" s="160"/>
      <c r="N104" s="161"/>
      <c r="O104" s="161"/>
      <c r="P104" s="161"/>
      <c r="Q104" s="161"/>
      <c r="R104" s="161"/>
      <c r="S104" s="161"/>
      <c r="T104" s="162"/>
      <c r="AT104" s="158" t="s">
        <v>164</v>
      </c>
      <c r="AU104" s="158" t="s">
        <v>22</v>
      </c>
      <c r="AV104" s="13" t="s">
        <v>22</v>
      </c>
      <c r="AW104" s="13" t="s">
        <v>43</v>
      </c>
      <c r="AX104" s="13" t="s">
        <v>82</v>
      </c>
      <c r="AY104" s="158" t="s">
        <v>152</v>
      </c>
    </row>
    <row r="105" spans="1:65" s="14" customFormat="1" x14ac:dyDescent="0.2">
      <c r="B105" s="163"/>
      <c r="C105" s="246"/>
      <c r="D105" s="240" t="s">
        <v>164</v>
      </c>
      <c r="E105" s="247" t="s">
        <v>3</v>
      </c>
      <c r="F105" s="248" t="s">
        <v>166</v>
      </c>
      <c r="G105" s="246"/>
      <c r="H105" s="249">
        <v>10</v>
      </c>
      <c r="I105" s="165"/>
      <c r="L105" s="163"/>
      <c r="M105" s="166"/>
      <c r="N105" s="167"/>
      <c r="O105" s="167"/>
      <c r="P105" s="167"/>
      <c r="Q105" s="167"/>
      <c r="R105" s="167"/>
      <c r="S105" s="167"/>
      <c r="T105" s="168"/>
      <c r="AT105" s="164" t="s">
        <v>164</v>
      </c>
      <c r="AU105" s="164" t="s">
        <v>22</v>
      </c>
      <c r="AV105" s="14" t="s">
        <v>158</v>
      </c>
      <c r="AW105" s="14" t="s">
        <v>43</v>
      </c>
      <c r="AX105" s="14" t="s">
        <v>89</v>
      </c>
      <c r="AY105" s="164" t="s">
        <v>152</v>
      </c>
    </row>
    <row r="106" spans="1:65" s="2" customFormat="1" ht="24.2" customHeight="1" x14ac:dyDescent="0.2">
      <c r="A106" s="32"/>
      <c r="B106" s="142"/>
      <c r="C106" s="232" t="s">
        <v>158</v>
      </c>
      <c r="D106" s="232" t="s">
        <v>154</v>
      </c>
      <c r="E106" s="233" t="s">
        <v>177</v>
      </c>
      <c r="F106" s="234" t="s">
        <v>178</v>
      </c>
      <c r="G106" s="235" t="s">
        <v>157</v>
      </c>
      <c r="H106" s="236">
        <v>10</v>
      </c>
      <c r="I106" s="143"/>
      <c r="J106" s="144">
        <f>ROUND(I106*H106,2)</f>
        <v>0</v>
      </c>
      <c r="K106" s="145"/>
      <c r="L106" s="33"/>
      <c r="M106" s="146" t="s">
        <v>3</v>
      </c>
      <c r="N106" s="147" t="s">
        <v>53</v>
      </c>
      <c r="O106" s="53"/>
      <c r="P106" s="148">
        <f>O106*H106</f>
        <v>0</v>
      </c>
      <c r="Q106" s="148">
        <v>0</v>
      </c>
      <c r="R106" s="148">
        <f>Q106*H106</f>
        <v>0</v>
      </c>
      <c r="S106" s="148">
        <v>0.40799999999999997</v>
      </c>
      <c r="T106" s="149">
        <f>S106*H106</f>
        <v>4.08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50" t="s">
        <v>158</v>
      </c>
      <c r="AT106" s="150" t="s">
        <v>154</v>
      </c>
      <c r="AU106" s="150" t="s">
        <v>22</v>
      </c>
      <c r="AY106" s="16" t="s">
        <v>152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6" t="s">
        <v>89</v>
      </c>
      <c r="BK106" s="151">
        <f>ROUND(I106*H106,2)</f>
        <v>0</v>
      </c>
      <c r="BL106" s="16" t="s">
        <v>158</v>
      </c>
      <c r="BM106" s="150" t="s">
        <v>179</v>
      </c>
    </row>
    <row r="107" spans="1:65" s="2" customFormat="1" x14ac:dyDescent="0.2">
      <c r="A107" s="32"/>
      <c r="B107" s="33"/>
      <c r="C107" s="237"/>
      <c r="D107" s="238" t="s">
        <v>160</v>
      </c>
      <c r="E107" s="237"/>
      <c r="F107" s="239" t="s">
        <v>180</v>
      </c>
      <c r="G107" s="237"/>
      <c r="H107" s="237"/>
      <c r="I107" s="154"/>
      <c r="J107" s="32"/>
      <c r="K107" s="32"/>
      <c r="L107" s="33"/>
      <c r="M107" s="155"/>
      <c r="N107" s="156"/>
      <c r="O107" s="53"/>
      <c r="P107" s="53"/>
      <c r="Q107" s="53"/>
      <c r="R107" s="53"/>
      <c r="S107" s="53"/>
      <c r="T107" s="54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T107" s="16" t="s">
        <v>160</v>
      </c>
      <c r="AU107" s="16" t="s">
        <v>22</v>
      </c>
    </row>
    <row r="108" spans="1:65" s="2" customFormat="1" ht="19.5" x14ac:dyDescent="0.2">
      <c r="A108" s="32"/>
      <c r="B108" s="33"/>
      <c r="C108" s="237"/>
      <c r="D108" s="240" t="s">
        <v>162</v>
      </c>
      <c r="E108" s="237"/>
      <c r="F108" s="241" t="s">
        <v>181</v>
      </c>
      <c r="G108" s="237"/>
      <c r="H108" s="237"/>
      <c r="I108" s="154"/>
      <c r="J108" s="32"/>
      <c r="K108" s="32"/>
      <c r="L108" s="33"/>
      <c r="M108" s="155"/>
      <c r="N108" s="156"/>
      <c r="O108" s="53"/>
      <c r="P108" s="53"/>
      <c r="Q108" s="53"/>
      <c r="R108" s="53"/>
      <c r="S108" s="53"/>
      <c r="T108" s="54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6" t="s">
        <v>162</v>
      </c>
      <c r="AU108" s="16" t="s">
        <v>22</v>
      </c>
    </row>
    <row r="109" spans="1:65" s="13" customFormat="1" x14ac:dyDescent="0.2">
      <c r="B109" s="157"/>
      <c r="C109" s="242"/>
      <c r="D109" s="240" t="s">
        <v>164</v>
      </c>
      <c r="E109" s="243" t="s">
        <v>3</v>
      </c>
      <c r="F109" s="244" t="s">
        <v>176</v>
      </c>
      <c r="G109" s="242"/>
      <c r="H109" s="245">
        <v>10</v>
      </c>
      <c r="I109" s="159"/>
      <c r="L109" s="157"/>
      <c r="M109" s="160"/>
      <c r="N109" s="161"/>
      <c r="O109" s="161"/>
      <c r="P109" s="161"/>
      <c r="Q109" s="161"/>
      <c r="R109" s="161"/>
      <c r="S109" s="161"/>
      <c r="T109" s="162"/>
      <c r="AT109" s="158" t="s">
        <v>164</v>
      </c>
      <c r="AU109" s="158" t="s">
        <v>22</v>
      </c>
      <c r="AV109" s="13" t="s">
        <v>22</v>
      </c>
      <c r="AW109" s="13" t="s">
        <v>43</v>
      </c>
      <c r="AX109" s="13" t="s">
        <v>82</v>
      </c>
      <c r="AY109" s="158" t="s">
        <v>152</v>
      </c>
    </row>
    <row r="110" spans="1:65" s="14" customFormat="1" x14ac:dyDescent="0.2">
      <c r="B110" s="163"/>
      <c r="C110" s="246"/>
      <c r="D110" s="240" t="s">
        <v>164</v>
      </c>
      <c r="E110" s="247" t="s">
        <v>3</v>
      </c>
      <c r="F110" s="248" t="s">
        <v>166</v>
      </c>
      <c r="G110" s="246"/>
      <c r="H110" s="249">
        <v>10</v>
      </c>
      <c r="I110" s="165"/>
      <c r="L110" s="163"/>
      <c r="M110" s="166"/>
      <c r="N110" s="167"/>
      <c r="O110" s="167"/>
      <c r="P110" s="167"/>
      <c r="Q110" s="167"/>
      <c r="R110" s="167"/>
      <c r="S110" s="167"/>
      <c r="T110" s="168"/>
      <c r="AT110" s="164" t="s">
        <v>164</v>
      </c>
      <c r="AU110" s="164" t="s">
        <v>22</v>
      </c>
      <c r="AV110" s="14" t="s">
        <v>158</v>
      </c>
      <c r="AW110" s="14" t="s">
        <v>43</v>
      </c>
      <c r="AX110" s="14" t="s">
        <v>89</v>
      </c>
      <c r="AY110" s="164" t="s">
        <v>152</v>
      </c>
    </row>
    <row r="111" spans="1:65" s="2" customFormat="1" ht="24.2" customHeight="1" x14ac:dyDescent="0.2">
      <c r="A111" s="32"/>
      <c r="B111" s="142"/>
      <c r="C111" s="232" t="s">
        <v>182</v>
      </c>
      <c r="D111" s="232" t="s">
        <v>154</v>
      </c>
      <c r="E111" s="233" t="s">
        <v>183</v>
      </c>
      <c r="F111" s="234" t="s">
        <v>184</v>
      </c>
      <c r="G111" s="235" t="s">
        <v>157</v>
      </c>
      <c r="H111" s="236">
        <v>68</v>
      </c>
      <c r="I111" s="143"/>
      <c r="J111" s="144">
        <f>ROUND(I111*H111,2)</f>
        <v>0</v>
      </c>
      <c r="K111" s="145"/>
      <c r="L111" s="33"/>
      <c r="M111" s="146" t="s">
        <v>3</v>
      </c>
      <c r="N111" s="147" t="s">
        <v>53</v>
      </c>
      <c r="O111" s="53"/>
      <c r="P111" s="148">
        <f>O111*H111</f>
        <v>0</v>
      </c>
      <c r="Q111" s="148">
        <v>0</v>
      </c>
      <c r="R111" s="148">
        <f>Q111*H111</f>
        <v>0</v>
      </c>
      <c r="S111" s="148">
        <v>0.28999999999999998</v>
      </c>
      <c r="T111" s="149">
        <f>S111*H111</f>
        <v>19.72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50" t="s">
        <v>158</v>
      </c>
      <c r="AT111" s="150" t="s">
        <v>154</v>
      </c>
      <c r="AU111" s="150" t="s">
        <v>22</v>
      </c>
      <c r="AY111" s="16" t="s">
        <v>152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6" t="s">
        <v>89</v>
      </c>
      <c r="BK111" s="151">
        <f>ROUND(I111*H111,2)</f>
        <v>0</v>
      </c>
      <c r="BL111" s="16" t="s">
        <v>158</v>
      </c>
      <c r="BM111" s="150" t="s">
        <v>185</v>
      </c>
    </row>
    <row r="112" spans="1:65" s="2" customFormat="1" x14ac:dyDescent="0.2">
      <c r="A112" s="32"/>
      <c r="B112" s="33"/>
      <c r="C112" s="237"/>
      <c r="D112" s="238" t="s">
        <v>160</v>
      </c>
      <c r="E112" s="237"/>
      <c r="F112" s="239" t="s">
        <v>186</v>
      </c>
      <c r="G112" s="237"/>
      <c r="H112" s="237"/>
      <c r="I112" s="154"/>
      <c r="J112" s="32"/>
      <c r="K112" s="32"/>
      <c r="L112" s="33"/>
      <c r="M112" s="155"/>
      <c r="N112" s="156"/>
      <c r="O112" s="53"/>
      <c r="P112" s="53"/>
      <c r="Q112" s="53"/>
      <c r="R112" s="53"/>
      <c r="S112" s="53"/>
      <c r="T112" s="54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6" t="s">
        <v>160</v>
      </c>
      <c r="AU112" s="16" t="s">
        <v>22</v>
      </c>
    </row>
    <row r="113" spans="1:65" s="2" customFormat="1" ht="29.25" x14ac:dyDescent="0.2">
      <c r="A113" s="32"/>
      <c r="B113" s="33"/>
      <c r="C113" s="237"/>
      <c r="D113" s="240" t="s">
        <v>162</v>
      </c>
      <c r="E113" s="237"/>
      <c r="F113" s="241" t="s">
        <v>187</v>
      </c>
      <c r="G113" s="237"/>
      <c r="H113" s="237"/>
      <c r="I113" s="154"/>
      <c r="J113" s="32"/>
      <c r="K113" s="32"/>
      <c r="L113" s="33"/>
      <c r="M113" s="155"/>
      <c r="N113" s="156"/>
      <c r="O113" s="53"/>
      <c r="P113" s="53"/>
      <c r="Q113" s="53"/>
      <c r="R113" s="53"/>
      <c r="S113" s="53"/>
      <c r="T113" s="54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6" t="s">
        <v>162</v>
      </c>
      <c r="AU113" s="16" t="s">
        <v>22</v>
      </c>
    </row>
    <row r="114" spans="1:65" s="13" customFormat="1" x14ac:dyDescent="0.2">
      <c r="B114" s="157"/>
      <c r="C114" s="242"/>
      <c r="D114" s="240" t="s">
        <v>164</v>
      </c>
      <c r="E114" s="243" t="s">
        <v>3</v>
      </c>
      <c r="F114" s="244" t="s">
        <v>165</v>
      </c>
      <c r="G114" s="242"/>
      <c r="H114" s="245">
        <v>68</v>
      </c>
      <c r="I114" s="159"/>
      <c r="L114" s="157"/>
      <c r="M114" s="160"/>
      <c r="N114" s="161"/>
      <c r="O114" s="161"/>
      <c r="P114" s="161"/>
      <c r="Q114" s="161"/>
      <c r="R114" s="161"/>
      <c r="S114" s="161"/>
      <c r="T114" s="162"/>
      <c r="AT114" s="158" t="s">
        <v>164</v>
      </c>
      <c r="AU114" s="158" t="s">
        <v>22</v>
      </c>
      <c r="AV114" s="13" t="s">
        <v>22</v>
      </c>
      <c r="AW114" s="13" t="s">
        <v>43</v>
      </c>
      <c r="AX114" s="13" t="s">
        <v>82</v>
      </c>
      <c r="AY114" s="158" t="s">
        <v>152</v>
      </c>
    </row>
    <row r="115" spans="1:65" s="14" customFormat="1" x14ac:dyDescent="0.2">
      <c r="B115" s="163"/>
      <c r="C115" s="246"/>
      <c r="D115" s="240" t="s">
        <v>164</v>
      </c>
      <c r="E115" s="247" t="s">
        <v>3</v>
      </c>
      <c r="F115" s="248" t="s">
        <v>166</v>
      </c>
      <c r="G115" s="246"/>
      <c r="H115" s="249">
        <v>68</v>
      </c>
      <c r="I115" s="165"/>
      <c r="L115" s="163"/>
      <c r="M115" s="166"/>
      <c r="N115" s="167"/>
      <c r="O115" s="167"/>
      <c r="P115" s="167"/>
      <c r="Q115" s="167"/>
      <c r="R115" s="167"/>
      <c r="S115" s="167"/>
      <c r="T115" s="168"/>
      <c r="AT115" s="164" t="s">
        <v>164</v>
      </c>
      <c r="AU115" s="164" t="s">
        <v>22</v>
      </c>
      <c r="AV115" s="14" t="s">
        <v>158</v>
      </c>
      <c r="AW115" s="14" t="s">
        <v>43</v>
      </c>
      <c r="AX115" s="14" t="s">
        <v>89</v>
      </c>
      <c r="AY115" s="164" t="s">
        <v>152</v>
      </c>
    </row>
    <row r="116" spans="1:65" s="2" customFormat="1" ht="24.2" customHeight="1" x14ac:dyDescent="0.2">
      <c r="A116" s="32"/>
      <c r="B116" s="142"/>
      <c r="C116" s="232" t="s">
        <v>188</v>
      </c>
      <c r="D116" s="232" t="s">
        <v>154</v>
      </c>
      <c r="E116" s="233" t="s">
        <v>183</v>
      </c>
      <c r="F116" s="234" t="s">
        <v>184</v>
      </c>
      <c r="G116" s="235" t="s">
        <v>157</v>
      </c>
      <c r="H116" s="236">
        <v>58</v>
      </c>
      <c r="I116" s="143"/>
      <c r="J116" s="144">
        <f>ROUND(I116*H116,2)</f>
        <v>0</v>
      </c>
      <c r="K116" s="145"/>
      <c r="L116" s="33"/>
      <c r="M116" s="146" t="s">
        <v>3</v>
      </c>
      <c r="N116" s="147" t="s">
        <v>53</v>
      </c>
      <c r="O116" s="53"/>
      <c r="P116" s="148">
        <f>O116*H116</f>
        <v>0</v>
      </c>
      <c r="Q116" s="148">
        <v>0</v>
      </c>
      <c r="R116" s="148">
        <f>Q116*H116</f>
        <v>0</v>
      </c>
      <c r="S116" s="148">
        <v>0.28999999999999998</v>
      </c>
      <c r="T116" s="149">
        <f>S116*H116</f>
        <v>16.82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50" t="s">
        <v>158</v>
      </c>
      <c r="AT116" s="150" t="s">
        <v>154</v>
      </c>
      <c r="AU116" s="150" t="s">
        <v>22</v>
      </c>
      <c r="AY116" s="16" t="s">
        <v>152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6" t="s">
        <v>89</v>
      </c>
      <c r="BK116" s="151">
        <f>ROUND(I116*H116,2)</f>
        <v>0</v>
      </c>
      <c r="BL116" s="16" t="s">
        <v>158</v>
      </c>
      <c r="BM116" s="150" t="s">
        <v>189</v>
      </c>
    </row>
    <row r="117" spans="1:65" s="2" customFormat="1" x14ac:dyDescent="0.2">
      <c r="A117" s="32"/>
      <c r="B117" s="33"/>
      <c r="C117" s="237"/>
      <c r="D117" s="238" t="s">
        <v>160</v>
      </c>
      <c r="E117" s="237"/>
      <c r="F117" s="239" t="s">
        <v>186</v>
      </c>
      <c r="G117" s="237"/>
      <c r="H117" s="237"/>
      <c r="I117" s="154"/>
      <c r="J117" s="32"/>
      <c r="K117" s="32"/>
      <c r="L117" s="33"/>
      <c r="M117" s="155"/>
      <c r="N117" s="156"/>
      <c r="O117" s="53"/>
      <c r="P117" s="53"/>
      <c r="Q117" s="53"/>
      <c r="R117" s="53"/>
      <c r="S117" s="53"/>
      <c r="T117" s="54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6" t="s">
        <v>160</v>
      </c>
      <c r="AU117" s="16" t="s">
        <v>22</v>
      </c>
    </row>
    <row r="118" spans="1:65" s="2" customFormat="1" ht="29.25" x14ac:dyDescent="0.2">
      <c r="A118" s="32"/>
      <c r="B118" s="33"/>
      <c r="C118" s="237"/>
      <c r="D118" s="240" t="s">
        <v>162</v>
      </c>
      <c r="E118" s="237"/>
      <c r="F118" s="241" t="s">
        <v>190</v>
      </c>
      <c r="G118" s="237"/>
      <c r="H118" s="237"/>
      <c r="I118" s="154"/>
      <c r="J118" s="32"/>
      <c r="K118" s="32"/>
      <c r="L118" s="33"/>
      <c r="M118" s="155"/>
      <c r="N118" s="156"/>
      <c r="O118" s="53"/>
      <c r="P118" s="53"/>
      <c r="Q118" s="53"/>
      <c r="R118" s="53"/>
      <c r="S118" s="53"/>
      <c r="T118" s="54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6" t="s">
        <v>162</v>
      </c>
      <c r="AU118" s="16" t="s">
        <v>22</v>
      </c>
    </row>
    <row r="119" spans="1:65" s="13" customFormat="1" x14ac:dyDescent="0.2">
      <c r="B119" s="157"/>
      <c r="C119" s="242"/>
      <c r="D119" s="240" t="s">
        <v>164</v>
      </c>
      <c r="E119" s="243" t="s">
        <v>3</v>
      </c>
      <c r="F119" s="244" t="s">
        <v>191</v>
      </c>
      <c r="G119" s="242"/>
      <c r="H119" s="245">
        <v>58</v>
      </c>
      <c r="I119" s="159"/>
      <c r="L119" s="157"/>
      <c r="M119" s="160"/>
      <c r="N119" s="161"/>
      <c r="O119" s="161"/>
      <c r="P119" s="161"/>
      <c r="Q119" s="161"/>
      <c r="R119" s="161"/>
      <c r="S119" s="161"/>
      <c r="T119" s="162"/>
      <c r="AT119" s="158" t="s">
        <v>164</v>
      </c>
      <c r="AU119" s="158" t="s">
        <v>22</v>
      </c>
      <c r="AV119" s="13" t="s">
        <v>22</v>
      </c>
      <c r="AW119" s="13" t="s">
        <v>43</v>
      </c>
      <c r="AX119" s="13" t="s">
        <v>82</v>
      </c>
      <c r="AY119" s="158" t="s">
        <v>152</v>
      </c>
    </row>
    <row r="120" spans="1:65" s="14" customFormat="1" x14ac:dyDescent="0.2">
      <c r="B120" s="163"/>
      <c r="C120" s="246"/>
      <c r="D120" s="240" t="s">
        <v>164</v>
      </c>
      <c r="E120" s="247" t="s">
        <v>3</v>
      </c>
      <c r="F120" s="248" t="s">
        <v>166</v>
      </c>
      <c r="G120" s="246"/>
      <c r="H120" s="249">
        <v>58</v>
      </c>
      <c r="I120" s="165"/>
      <c r="L120" s="163"/>
      <c r="M120" s="166"/>
      <c r="N120" s="167"/>
      <c r="O120" s="167"/>
      <c r="P120" s="167"/>
      <c r="Q120" s="167"/>
      <c r="R120" s="167"/>
      <c r="S120" s="167"/>
      <c r="T120" s="168"/>
      <c r="AT120" s="164" t="s">
        <v>164</v>
      </c>
      <c r="AU120" s="164" t="s">
        <v>22</v>
      </c>
      <c r="AV120" s="14" t="s">
        <v>158</v>
      </c>
      <c r="AW120" s="14" t="s">
        <v>43</v>
      </c>
      <c r="AX120" s="14" t="s">
        <v>89</v>
      </c>
      <c r="AY120" s="164" t="s">
        <v>152</v>
      </c>
    </row>
    <row r="121" spans="1:65" s="2" customFormat="1" ht="24.2" customHeight="1" x14ac:dyDescent="0.2">
      <c r="A121" s="32"/>
      <c r="B121" s="142"/>
      <c r="C121" s="232" t="s">
        <v>192</v>
      </c>
      <c r="D121" s="232" t="s">
        <v>154</v>
      </c>
      <c r="E121" s="233" t="s">
        <v>183</v>
      </c>
      <c r="F121" s="234" t="s">
        <v>184</v>
      </c>
      <c r="G121" s="235" t="s">
        <v>157</v>
      </c>
      <c r="H121" s="236">
        <v>160</v>
      </c>
      <c r="I121" s="143"/>
      <c r="J121" s="144">
        <f>ROUND(I121*H121,2)</f>
        <v>0</v>
      </c>
      <c r="K121" s="145"/>
      <c r="L121" s="33"/>
      <c r="M121" s="146" t="s">
        <v>3</v>
      </c>
      <c r="N121" s="147" t="s">
        <v>53</v>
      </c>
      <c r="O121" s="53"/>
      <c r="P121" s="148">
        <f>O121*H121</f>
        <v>0</v>
      </c>
      <c r="Q121" s="148">
        <v>0</v>
      </c>
      <c r="R121" s="148">
        <f>Q121*H121</f>
        <v>0</v>
      </c>
      <c r="S121" s="148">
        <v>0.28999999999999998</v>
      </c>
      <c r="T121" s="149">
        <f>S121*H121</f>
        <v>46.4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0" t="s">
        <v>158</v>
      </c>
      <c r="AT121" s="150" t="s">
        <v>154</v>
      </c>
      <c r="AU121" s="150" t="s">
        <v>22</v>
      </c>
      <c r="AY121" s="16" t="s">
        <v>152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6" t="s">
        <v>89</v>
      </c>
      <c r="BK121" s="151">
        <f>ROUND(I121*H121,2)</f>
        <v>0</v>
      </c>
      <c r="BL121" s="16" t="s">
        <v>158</v>
      </c>
      <c r="BM121" s="150" t="s">
        <v>193</v>
      </c>
    </row>
    <row r="122" spans="1:65" s="2" customFormat="1" x14ac:dyDescent="0.2">
      <c r="A122" s="32"/>
      <c r="B122" s="33"/>
      <c r="C122" s="237"/>
      <c r="D122" s="238" t="s">
        <v>160</v>
      </c>
      <c r="E122" s="237"/>
      <c r="F122" s="239" t="s">
        <v>186</v>
      </c>
      <c r="G122" s="237"/>
      <c r="H122" s="237"/>
      <c r="I122" s="154"/>
      <c r="J122" s="32"/>
      <c r="K122" s="32"/>
      <c r="L122" s="33"/>
      <c r="M122" s="155"/>
      <c r="N122" s="156"/>
      <c r="O122" s="53"/>
      <c r="P122" s="53"/>
      <c r="Q122" s="53"/>
      <c r="R122" s="53"/>
      <c r="S122" s="53"/>
      <c r="T122" s="54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6" t="s">
        <v>160</v>
      </c>
      <c r="AU122" s="16" t="s">
        <v>22</v>
      </c>
    </row>
    <row r="123" spans="1:65" s="2" customFormat="1" ht="29.25" x14ac:dyDescent="0.2">
      <c r="A123" s="32"/>
      <c r="B123" s="33"/>
      <c r="C123" s="237"/>
      <c r="D123" s="240" t="s">
        <v>162</v>
      </c>
      <c r="E123" s="237"/>
      <c r="F123" s="241" t="s">
        <v>194</v>
      </c>
      <c r="G123" s="237"/>
      <c r="H123" s="237"/>
      <c r="I123" s="154"/>
      <c r="J123" s="32"/>
      <c r="K123" s="32"/>
      <c r="L123" s="33"/>
      <c r="M123" s="155"/>
      <c r="N123" s="156"/>
      <c r="O123" s="53"/>
      <c r="P123" s="53"/>
      <c r="Q123" s="53"/>
      <c r="R123" s="53"/>
      <c r="S123" s="53"/>
      <c r="T123" s="54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6" t="s">
        <v>162</v>
      </c>
      <c r="AU123" s="16" t="s">
        <v>22</v>
      </c>
    </row>
    <row r="124" spans="1:65" s="13" customFormat="1" x14ac:dyDescent="0.2">
      <c r="B124" s="157"/>
      <c r="C124" s="242"/>
      <c r="D124" s="240" t="s">
        <v>164</v>
      </c>
      <c r="E124" s="243" t="s">
        <v>3</v>
      </c>
      <c r="F124" s="244" t="s">
        <v>169</v>
      </c>
      <c r="G124" s="242"/>
      <c r="H124" s="245">
        <v>160</v>
      </c>
      <c r="I124" s="159"/>
      <c r="L124" s="157"/>
      <c r="M124" s="160"/>
      <c r="N124" s="161"/>
      <c r="O124" s="161"/>
      <c r="P124" s="161"/>
      <c r="Q124" s="161"/>
      <c r="R124" s="161"/>
      <c r="S124" s="161"/>
      <c r="T124" s="162"/>
      <c r="AT124" s="158" t="s">
        <v>164</v>
      </c>
      <c r="AU124" s="158" t="s">
        <v>22</v>
      </c>
      <c r="AV124" s="13" t="s">
        <v>22</v>
      </c>
      <c r="AW124" s="13" t="s">
        <v>43</v>
      </c>
      <c r="AX124" s="13" t="s">
        <v>82</v>
      </c>
      <c r="AY124" s="158" t="s">
        <v>152</v>
      </c>
    </row>
    <row r="125" spans="1:65" s="14" customFormat="1" x14ac:dyDescent="0.2">
      <c r="B125" s="163"/>
      <c r="C125" s="246"/>
      <c r="D125" s="240" t="s">
        <v>164</v>
      </c>
      <c r="E125" s="247" t="s">
        <v>3</v>
      </c>
      <c r="F125" s="248" t="s">
        <v>166</v>
      </c>
      <c r="G125" s="246"/>
      <c r="H125" s="249">
        <v>160</v>
      </c>
      <c r="I125" s="165"/>
      <c r="L125" s="163"/>
      <c r="M125" s="166"/>
      <c r="N125" s="167"/>
      <c r="O125" s="167"/>
      <c r="P125" s="167"/>
      <c r="Q125" s="167"/>
      <c r="R125" s="167"/>
      <c r="S125" s="167"/>
      <c r="T125" s="168"/>
      <c r="AT125" s="164" t="s">
        <v>164</v>
      </c>
      <c r="AU125" s="164" t="s">
        <v>22</v>
      </c>
      <c r="AV125" s="14" t="s">
        <v>158</v>
      </c>
      <c r="AW125" s="14" t="s">
        <v>43</v>
      </c>
      <c r="AX125" s="14" t="s">
        <v>89</v>
      </c>
      <c r="AY125" s="164" t="s">
        <v>152</v>
      </c>
    </row>
    <row r="126" spans="1:65" s="2" customFormat="1" ht="24.2" customHeight="1" x14ac:dyDescent="0.2">
      <c r="A126" s="32"/>
      <c r="B126" s="142"/>
      <c r="C126" s="232" t="s">
        <v>195</v>
      </c>
      <c r="D126" s="232" t="s">
        <v>154</v>
      </c>
      <c r="E126" s="233" t="s">
        <v>196</v>
      </c>
      <c r="F126" s="234" t="s">
        <v>197</v>
      </c>
      <c r="G126" s="235" t="s">
        <v>157</v>
      </c>
      <c r="H126" s="236">
        <v>41</v>
      </c>
      <c r="I126" s="143"/>
      <c r="J126" s="144">
        <f>ROUND(I126*H126,2)</f>
        <v>0</v>
      </c>
      <c r="K126" s="145"/>
      <c r="L126" s="33"/>
      <c r="M126" s="146" t="s">
        <v>3</v>
      </c>
      <c r="N126" s="147" t="s">
        <v>53</v>
      </c>
      <c r="O126" s="53"/>
      <c r="P126" s="148">
        <f>O126*H126</f>
        <v>0</v>
      </c>
      <c r="Q126" s="148">
        <v>0</v>
      </c>
      <c r="R126" s="148">
        <f>Q126*H126</f>
        <v>0</v>
      </c>
      <c r="S126" s="148">
        <v>0.28999999999999998</v>
      </c>
      <c r="T126" s="149">
        <f>S126*H126</f>
        <v>11.889999999999999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0" t="s">
        <v>158</v>
      </c>
      <c r="AT126" s="150" t="s">
        <v>154</v>
      </c>
      <c r="AU126" s="150" t="s">
        <v>22</v>
      </c>
      <c r="AY126" s="16" t="s">
        <v>152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6" t="s">
        <v>89</v>
      </c>
      <c r="BK126" s="151">
        <f>ROUND(I126*H126,2)</f>
        <v>0</v>
      </c>
      <c r="BL126" s="16" t="s">
        <v>158</v>
      </c>
      <c r="BM126" s="150" t="s">
        <v>198</v>
      </c>
    </row>
    <row r="127" spans="1:65" s="2" customFormat="1" x14ac:dyDescent="0.2">
      <c r="A127" s="32"/>
      <c r="B127" s="33"/>
      <c r="C127" s="237"/>
      <c r="D127" s="238" t="s">
        <v>160</v>
      </c>
      <c r="E127" s="237"/>
      <c r="F127" s="239" t="s">
        <v>199</v>
      </c>
      <c r="G127" s="237"/>
      <c r="H127" s="237"/>
      <c r="I127" s="154"/>
      <c r="J127" s="32"/>
      <c r="K127" s="32"/>
      <c r="L127" s="33"/>
      <c r="M127" s="155"/>
      <c r="N127" s="156"/>
      <c r="O127" s="53"/>
      <c r="P127" s="53"/>
      <c r="Q127" s="53"/>
      <c r="R127" s="53"/>
      <c r="S127" s="53"/>
      <c r="T127" s="54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6" t="s">
        <v>160</v>
      </c>
      <c r="AU127" s="16" t="s">
        <v>22</v>
      </c>
    </row>
    <row r="128" spans="1:65" s="2" customFormat="1" ht="29.25" x14ac:dyDescent="0.2">
      <c r="A128" s="32"/>
      <c r="B128" s="33"/>
      <c r="C128" s="237"/>
      <c r="D128" s="240" t="s">
        <v>162</v>
      </c>
      <c r="E128" s="237"/>
      <c r="F128" s="241" t="s">
        <v>194</v>
      </c>
      <c r="G128" s="237"/>
      <c r="H128" s="237"/>
      <c r="I128" s="154"/>
      <c r="J128" s="32"/>
      <c r="K128" s="32"/>
      <c r="L128" s="33"/>
      <c r="M128" s="155"/>
      <c r="N128" s="156"/>
      <c r="O128" s="53"/>
      <c r="P128" s="53"/>
      <c r="Q128" s="53"/>
      <c r="R128" s="53"/>
      <c r="S128" s="53"/>
      <c r="T128" s="54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6" t="s">
        <v>162</v>
      </c>
      <c r="AU128" s="16" t="s">
        <v>22</v>
      </c>
    </row>
    <row r="129" spans="1:65" s="13" customFormat="1" x14ac:dyDescent="0.2">
      <c r="B129" s="157"/>
      <c r="C129" s="242"/>
      <c r="D129" s="240" t="s">
        <v>164</v>
      </c>
      <c r="E129" s="243" t="s">
        <v>3</v>
      </c>
      <c r="F129" s="244" t="s">
        <v>200</v>
      </c>
      <c r="G129" s="242"/>
      <c r="H129" s="245">
        <v>41</v>
      </c>
      <c r="I129" s="159"/>
      <c r="L129" s="157"/>
      <c r="M129" s="160"/>
      <c r="N129" s="161"/>
      <c r="O129" s="161"/>
      <c r="P129" s="161"/>
      <c r="Q129" s="161"/>
      <c r="R129" s="161"/>
      <c r="S129" s="161"/>
      <c r="T129" s="162"/>
      <c r="AT129" s="158" t="s">
        <v>164</v>
      </c>
      <c r="AU129" s="158" t="s">
        <v>22</v>
      </c>
      <c r="AV129" s="13" t="s">
        <v>22</v>
      </c>
      <c r="AW129" s="13" t="s">
        <v>43</v>
      </c>
      <c r="AX129" s="13" t="s">
        <v>82</v>
      </c>
      <c r="AY129" s="158" t="s">
        <v>152</v>
      </c>
    </row>
    <row r="130" spans="1:65" s="14" customFormat="1" x14ac:dyDescent="0.2">
      <c r="B130" s="163"/>
      <c r="C130" s="246"/>
      <c r="D130" s="240" t="s">
        <v>164</v>
      </c>
      <c r="E130" s="247" t="s">
        <v>3</v>
      </c>
      <c r="F130" s="248" t="s">
        <v>166</v>
      </c>
      <c r="G130" s="246"/>
      <c r="H130" s="249">
        <v>41</v>
      </c>
      <c r="I130" s="165"/>
      <c r="L130" s="163"/>
      <c r="M130" s="166"/>
      <c r="N130" s="167"/>
      <c r="O130" s="167"/>
      <c r="P130" s="167"/>
      <c r="Q130" s="167"/>
      <c r="R130" s="167"/>
      <c r="S130" s="167"/>
      <c r="T130" s="168"/>
      <c r="AT130" s="164" t="s">
        <v>164</v>
      </c>
      <c r="AU130" s="164" t="s">
        <v>22</v>
      </c>
      <c r="AV130" s="14" t="s">
        <v>158</v>
      </c>
      <c r="AW130" s="14" t="s">
        <v>43</v>
      </c>
      <c r="AX130" s="14" t="s">
        <v>89</v>
      </c>
      <c r="AY130" s="164" t="s">
        <v>152</v>
      </c>
    </row>
    <row r="131" spans="1:65" s="2" customFormat="1" ht="24.2" customHeight="1" x14ac:dyDescent="0.2">
      <c r="A131" s="32"/>
      <c r="B131" s="142"/>
      <c r="C131" s="232" t="s">
        <v>201</v>
      </c>
      <c r="D131" s="232" t="s">
        <v>154</v>
      </c>
      <c r="E131" s="233" t="s">
        <v>196</v>
      </c>
      <c r="F131" s="234" t="s">
        <v>197</v>
      </c>
      <c r="G131" s="235" t="s">
        <v>157</v>
      </c>
      <c r="H131" s="236">
        <v>10</v>
      </c>
      <c r="I131" s="143"/>
      <c r="J131" s="144">
        <f>ROUND(I131*H131,2)</f>
        <v>0</v>
      </c>
      <c r="K131" s="145"/>
      <c r="L131" s="33"/>
      <c r="M131" s="146" t="s">
        <v>3</v>
      </c>
      <c r="N131" s="147" t="s">
        <v>53</v>
      </c>
      <c r="O131" s="53"/>
      <c r="P131" s="148">
        <f>O131*H131</f>
        <v>0</v>
      </c>
      <c r="Q131" s="148">
        <v>0</v>
      </c>
      <c r="R131" s="148">
        <f>Q131*H131</f>
        <v>0</v>
      </c>
      <c r="S131" s="148">
        <v>0.28999999999999998</v>
      </c>
      <c r="T131" s="149">
        <f>S131*H131</f>
        <v>2.9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0" t="s">
        <v>158</v>
      </c>
      <c r="AT131" s="150" t="s">
        <v>154</v>
      </c>
      <c r="AU131" s="150" t="s">
        <v>22</v>
      </c>
      <c r="AY131" s="16" t="s">
        <v>152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6" t="s">
        <v>89</v>
      </c>
      <c r="BK131" s="151">
        <f>ROUND(I131*H131,2)</f>
        <v>0</v>
      </c>
      <c r="BL131" s="16" t="s">
        <v>158</v>
      </c>
      <c r="BM131" s="150" t="s">
        <v>202</v>
      </c>
    </row>
    <row r="132" spans="1:65" s="2" customFormat="1" x14ac:dyDescent="0.2">
      <c r="A132" s="32"/>
      <c r="B132" s="33"/>
      <c r="C132" s="237"/>
      <c r="D132" s="238" t="s">
        <v>160</v>
      </c>
      <c r="E132" s="237"/>
      <c r="F132" s="239" t="s">
        <v>199</v>
      </c>
      <c r="G132" s="237"/>
      <c r="H132" s="237"/>
      <c r="I132" s="154"/>
      <c r="J132" s="32"/>
      <c r="K132" s="32"/>
      <c r="L132" s="33"/>
      <c r="M132" s="155"/>
      <c r="N132" s="156"/>
      <c r="O132" s="53"/>
      <c r="P132" s="53"/>
      <c r="Q132" s="53"/>
      <c r="R132" s="53"/>
      <c r="S132" s="53"/>
      <c r="T132" s="54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6" t="s">
        <v>160</v>
      </c>
      <c r="AU132" s="16" t="s">
        <v>22</v>
      </c>
    </row>
    <row r="133" spans="1:65" s="2" customFormat="1" ht="29.25" x14ac:dyDescent="0.2">
      <c r="A133" s="32"/>
      <c r="B133" s="33"/>
      <c r="C133" s="237"/>
      <c r="D133" s="240" t="s">
        <v>162</v>
      </c>
      <c r="E133" s="237"/>
      <c r="F133" s="241" t="s">
        <v>203</v>
      </c>
      <c r="G133" s="237"/>
      <c r="H133" s="237"/>
      <c r="I133" s="154"/>
      <c r="J133" s="32"/>
      <c r="K133" s="32"/>
      <c r="L133" s="33"/>
      <c r="M133" s="155"/>
      <c r="N133" s="156"/>
      <c r="O133" s="53"/>
      <c r="P133" s="53"/>
      <c r="Q133" s="53"/>
      <c r="R133" s="53"/>
      <c r="S133" s="53"/>
      <c r="T133" s="54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6" t="s">
        <v>162</v>
      </c>
      <c r="AU133" s="16" t="s">
        <v>22</v>
      </c>
    </row>
    <row r="134" spans="1:65" s="13" customFormat="1" x14ac:dyDescent="0.2">
      <c r="B134" s="157"/>
      <c r="C134" s="242"/>
      <c r="D134" s="240" t="s">
        <v>164</v>
      </c>
      <c r="E134" s="243" t="s">
        <v>3</v>
      </c>
      <c r="F134" s="244" t="s">
        <v>176</v>
      </c>
      <c r="G134" s="242"/>
      <c r="H134" s="245">
        <v>10</v>
      </c>
      <c r="I134" s="159"/>
      <c r="L134" s="157"/>
      <c r="M134" s="160"/>
      <c r="N134" s="161"/>
      <c r="O134" s="161"/>
      <c r="P134" s="161"/>
      <c r="Q134" s="161"/>
      <c r="R134" s="161"/>
      <c r="S134" s="161"/>
      <c r="T134" s="162"/>
      <c r="AT134" s="158" t="s">
        <v>164</v>
      </c>
      <c r="AU134" s="158" t="s">
        <v>22</v>
      </c>
      <c r="AV134" s="13" t="s">
        <v>22</v>
      </c>
      <c r="AW134" s="13" t="s">
        <v>43</v>
      </c>
      <c r="AX134" s="13" t="s">
        <v>82</v>
      </c>
      <c r="AY134" s="158" t="s">
        <v>152</v>
      </c>
    </row>
    <row r="135" spans="1:65" s="14" customFormat="1" x14ac:dyDescent="0.2">
      <c r="B135" s="163"/>
      <c r="C135" s="246"/>
      <c r="D135" s="240" t="s">
        <v>164</v>
      </c>
      <c r="E135" s="247" t="s">
        <v>3</v>
      </c>
      <c r="F135" s="248" t="s">
        <v>166</v>
      </c>
      <c r="G135" s="246"/>
      <c r="H135" s="249">
        <v>10</v>
      </c>
      <c r="I135" s="165"/>
      <c r="L135" s="163"/>
      <c r="M135" s="166"/>
      <c r="N135" s="167"/>
      <c r="O135" s="167"/>
      <c r="P135" s="167"/>
      <c r="Q135" s="167"/>
      <c r="R135" s="167"/>
      <c r="S135" s="167"/>
      <c r="T135" s="168"/>
      <c r="AT135" s="164" t="s">
        <v>164</v>
      </c>
      <c r="AU135" s="164" t="s">
        <v>22</v>
      </c>
      <c r="AV135" s="14" t="s">
        <v>158</v>
      </c>
      <c r="AW135" s="14" t="s">
        <v>43</v>
      </c>
      <c r="AX135" s="14" t="s">
        <v>89</v>
      </c>
      <c r="AY135" s="164" t="s">
        <v>152</v>
      </c>
    </row>
    <row r="136" spans="1:65" s="2" customFormat="1" ht="24.2" customHeight="1" x14ac:dyDescent="0.2">
      <c r="A136" s="32"/>
      <c r="B136" s="142"/>
      <c r="C136" s="232" t="s">
        <v>176</v>
      </c>
      <c r="D136" s="232" t="s">
        <v>154</v>
      </c>
      <c r="E136" s="233" t="s">
        <v>204</v>
      </c>
      <c r="F136" s="234" t="s">
        <v>205</v>
      </c>
      <c r="G136" s="235" t="s">
        <v>157</v>
      </c>
      <c r="H136" s="236">
        <v>1</v>
      </c>
      <c r="I136" s="143"/>
      <c r="J136" s="144">
        <f>ROUND(I136*H136,2)</f>
        <v>0</v>
      </c>
      <c r="K136" s="145"/>
      <c r="L136" s="33"/>
      <c r="M136" s="146" t="s">
        <v>3</v>
      </c>
      <c r="N136" s="147" t="s">
        <v>53</v>
      </c>
      <c r="O136" s="53"/>
      <c r="P136" s="148">
        <f>O136*H136</f>
        <v>0</v>
      </c>
      <c r="Q136" s="148">
        <v>0</v>
      </c>
      <c r="R136" s="148">
        <f>Q136*H136</f>
        <v>0</v>
      </c>
      <c r="S136" s="148">
        <v>0.44</v>
      </c>
      <c r="T136" s="149">
        <f>S136*H136</f>
        <v>0.44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0" t="s">
        <v>158</v>
      </c>
      <c r="AT136" s="150" t="s">
        <v>154</v>
      </c>
      <c r="AU136" s="150" t="s">
        <v>22</v>
      </c>
      <c r="AY136" s="16" t="s">
        <v>152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6" t="s">
        <v>89</v>
      </c>
      <c r="BK136" s="151">
        <f>ROUND(I136*H136,2)</f>
        <v>0</v>
      </c>
      <c r="BL136" s="16" t="s">
        <v>158</v>
      </c>
      <c r="BM136" s="150" t="s">
        <v>206</v>
      </c>
    </row>
    <row r="137" spans="1:65" s="2" customFormat="1" x14ac:dyDescent="0.2">
      <c r="A137" s="32"/>
      <c r="B137" s="33"/>
      <c r="C137" s="237"/>
      <c r="D137" s="238" t="s">
        <v>160</v>
      </c>
      <c r="E137" s="237"/>
      <c r="F137" s="239" t="s">
        <v>207</v>
      </c>
      <c r="G137" s="237"/>
      <c r="H137" s="237"/>
      <c r="I137" s="154"/>
      <c r="J137" s="32"/>
      <c r="K137" s="32"/>
      <c r="L137" s="33"/>
      <c r="M137" s="155"/>
      <c r="N137" s="156"/>
      <c r="O137" s="53"/>
      <c r="P137" s="53"/>
      <c r="Q137" s="53"/>
      <c r="R137" s="53"/>
      <c r="S137" s="53"/>
      <c r="T137" s="54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6" t="s">
        <v>160</v>
      </c>
      <c r="AU137" s="16" t="s">
        <v>22</v>
      </c>
    </row>
    <row r="138" spans="1:65" s="2" customFormat="1" ht="19.5" x14ac:dyDescent="0.2">
      <c r="A138" s="32"/>
      <c r="B138" s="33"/>
      <c r="C138" s="237"/>
      <c r="D138" s="240" t="s">
        <v>162</v>
      </c>
      <c r="E138" s="237"/>
      <c r="F138" s="241" t="s">
        <v>208</v>
      </c>
      <c r="G138" s="237"/>
      <c r="H138" s="237"/>
      <c r="I138" s="154"/>
      <c r="J138" s="32"/>
      <c r="K138" s="32"/>
      <c r="L138" s="33"/>
      <c r="M138" s="155"/>
      <c r="N138" s="156"/>
      <c r="O138" s="53"/>
      <c r="P138" s="53"/>
      <c r="Q138" s="53"/>
      <c r="R138" s="53"/>
      <c r="S138" s="53"/>
      <c r="T138" s="54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6" t="s">
        <v>162</v>
      </c>
      <c r="AU138" s="16" t="s">
        <v>22</v>
      </c>
    </row>
    <row r="139" spans="1:65" s="13" customFormat="1" x14ac:dyDescent="0.2">
      <c r="B139" s="157"/>
      <c r="C139" s="242"/>
      <c r="D139" s="240" t="s">
        <v>164</v>
      </c>
      <c r="E139" s="243" t="s">
        <v>3</v>
      </c>
      <c r="F139" s="244" t="s">
        <v>89</v>
      </c>
      <c r="G139" s="242"/>
      <c r="H139" s="245">
        <v>1</v>
      </c>
      <c r="I139" s="159"/>
      <c r="L139" s="157"/>
      <c r="M139" s="160"/>
      <c r="N139" s="161"/>
      <c r="O139" s="161"/>
      <c r="P139" s="161"/>
      <c r="Q139" s="161"/>
      <c r="R139" s="161"/>
      <c r="S139" s="161"/>
      <c r="T139" s="162"/>
      <c r="AT139" s="158" t="s">
        <v>164</v>
      </c>
      <c r="AU139" s="158" t="s">
        <v>22</v>
      </c>
      <c r="AV139" s="13" t="s">
        <v>22</v>
      </c>
      <c r="AW139" s="13" t="s">
        <v>43</v>
      </c>
      <c r="AX139" s="13" t="s">
        <v>82</v>
      </c>
      <c r="AY139" s="158" t="s">
        <v>152</v>
      </c>
    </row>
    <row r="140" spans="1:65" s="14" customFormat="1" x14ac:dyDescent="0.2">
      <c r="B140" s="163"/>
      <c r="C140" s="246"/>
      <c r="D140" s="240" t="s">
        <v>164</v>
      </c>
      <c r="E140" s="247" t="s">
        <v>3</v>
      </c>
      <c r="F140" s="248" t="s">
        <v>166</v>
      </c>
      <c r="G140" s="246"/>
      <c r="H140" s="249">
        <v>1</v>
      </c>
      <c r="I140" s="165"/>
      <c r="L140" s="163"/>
      <c r="M140" s="166"/>
      <c r="N140" s="167"/>
      <c r="O140" s="167"/>
      <c r="P140" s="167"/>
      <c r="Q140" s="167"/>
      <c r="R140" s="167"/>
      <c r="S140" s="167"/>
      <c r="T140" s="168"/>
      <c r="AT140" s="164" t="s">
        <v>164</v>
      </c>
      <c r="AU140" s="164" t="s">
        <v>22</v>
      </c>
      <c r="AV140" s="14" t="s">
        <v>158</v>
      </c>
      <c r="AW140" s="14" t="s">
        <v>43</v>
      </c>
      <c r="AX140" s="14" t="s">
        <v>89</v>
      </c>
      <c r="AY140" s="164" t="s">
        <v>152</v>
      </c>
    </row>
    <row r="141" spans="1:65" s="2" customFormat="1" ht="24.2" customHeight="1" x14ac:dyDescent="0.2">
      <c r="A141" s="32"/>
      <c r="B141" s="142"/>
      <c r="C141" s="232" t="s">
        <v>209</v>
      </c>
      <c r="D141" s="232" t="s">
        <v>154</v>
      </c>
      <c r="E141" s="233" t="s">
        <v>204</v>
      </c>
      <c r="F141" s="234" t="s">
        <v>205</v>
      </c>
      <c r="G141" s="235" t="s">
        <v>157</v>
      </c>
      <c r="H141" s="236">
        <v>10</v>
      </c>
      <c r="I141" s="143"/>
      <c r="J141" s="144">
        <f>ROUND(I141*H141,2)</f>
        <v>0</v>
      </c>
      <c r="K141" s="145"/>
      <c r="L141" s="33"/>
      <c r="M141" s="146" t="s">
        <v>3</v>
      </c>
      <c r="N141" s="147" t="s">
        <v>53</v>
      </c>
      <c r="O141" s="53"/>
      <c r="P141" s="148">
        <f>O141*H141</f>
        <v>0</v>
      </c>
      <c r="Q141" s="148">
        <v>0</v>
      </c>
      <c r="R141" s="148">
        <f>Q141*H141</f>
        <v>0</v>
      </c>
      <c r="S141" s="148">
        <v>0.44</v>
      </c>
      <c r="T141" s="149">
        <f>S141*H141</f>
        <v>4.4000000000000004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0" t="s">
        <v>158</v>
      </c>
      <c r="AT141" s="150" t="s">
        <v>154</v>
      </c>
      <c r="AU141" s="150" t="s">
        <v>22</v>
      </c>
      <c r="AY141" s="16" t="s">
        <v>152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6" t="s">
        <v>89</v>
      </c>
      <c r="BK141" s="151">
        <f>ROUND(I141*H141,2)</f>
        <v>0</v>
      </c>
      <c r="BL141" s="16" t="s">
        <v>158</v>
      </c>
      <c r="BM141" s="150" t="s">
        <v>210</v>
      </c>
    </row>
    <row r="142" spans="1:65" s="2" customFormat="1" x14ac:dyDescent="0.2">
      <c r="A142" s="32"/>
      <c r="B142" s="33"/>
      <c r="C142" s="237"/>
      <c r="D142" s="238" t="s">
        <v>160</v>
      </c>
      <c r="E142" s="237"/>
      <c r="F142" s="239" t="s">
        <v>207</v>
      </c>
      <c r="G142" s="237"/>
      <c r="H142" s="237"/>
      <c r="I142" s="154"/>
      <c r="J142" s="32"/>
      <c r="K142" s="32"/>
      <c r="L142" s="33"/>
      <c r="M142" s="155"/>
      <c r="N142" s="156"/>
      <c r="O142" s="53"/>
      <c r="P142" s="53"/>
      <c r="Q142" s="53"/>
      <c r="R142" s="53"/>
      <c r="S142" s="53"/>
      <c r="T142" s="54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6" t="s">
        <v>160</v>
      </c>
      <c r="AU142" s="16" t="s">
        <v>22</v>
      </c>
    </row>
    <row r="143" spans="1:65" s="2" customFormat="1" ht="19.5" x14ac:dyDescent="0.2">
      <c r="A143" s="32"/>
      <c r="B143" s="33"/>
      <c r="C143" s="237"/>
      <c r="D143" s="240" t="s">
        <v>162</v>
      </c>
      <c r="E143" s="237"/>
      <c r="F143" s="241" t="s">
        <v>181</v>
      </c>
      <c r="G143" s="237"/>
      <c r="H143" s="237"/>
      <c r="I143" s="154"/>
      <c r="J143" s="32"/>
      <c r="K143" s="32"/>
      <c r="L143" s="33"/>
      <c r="M143" s="155"/>
      <c r="N143" s="156"/>
      <c r="O143" s="53"/>
      <c r="P143" s="53"/>
      <c r="Q143" s="53"/>
      <c r="R143" s="53"/>
      <c r="S143" s="53"/>
      <c r="T143" s="54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6" t="s">
        <v>162</v>
      </c>
      <c r="AU143" s="16" t="s">
        <v>22</v>
      </c>
    </row>
    <row r="144" spans="1:65" s="13" customFormat="1" x14ac:dyDescent="0.2">
      <c r="B144" s="157"/>
      <c r="C144" s="242"/>
      <c r="D144" s="240" t="s">
        <v>164</v>
      </c>
      <c r="E144" s="243" t="s">
        <v>3</v>
      </c>
      <c r="F144" s="244" t="s">
        <v>176</v>
      </c>
      <c r="G144" s="242"/>
      <c r="H144" s="245">
        <v>10</v>
      </c>
      <c r="I144" s="159"/>
      <c r="L144" s="157"/>
      <c r="M144" s="160"/>
      <c r="N144" s="161"/>
      <c r="O144" s="161"/>
      <c r="P144" s="161"/>
      <c r="Q144" s="161"/>
      <c r="R144" s="161"/>
      <c r="S144" s="161"/>
      <c r="T144" s="162"/>
      <c r="AT144" s="158" t="s">
        <v>164</v>
      </c>
      <c r="AU144" s="158" t="s">
        <v>22</v>
      </c>
      <c r="AV144" s="13" t="s">
        <v>22</v>
      </c>
      <c r="AW144" s="13" t="s">
        <v>43</v>
      </c>
      <c r="AX144" s="13" t="s">
        <v>82</v>
      </c>
      <c r="AY144" s="158" t="s">
        <v>152</v>
      </c>
    </row>
    <row r="145" spans="1:65" s="14" customFormat="1" x14ac:dyDescent="0.2">
      <c r="B145" s="163"/>
      <c r="C145" s="246"/>
      <c r="D145" s="240" t="s">
        <v>164</v>
      </c>
      <c r="E145" s="247" t="s">
        <v>3</v>
      </c>
      <c r="F145" s="248" t="s">
        <v>166</v>
      </c>
      <c r="G145" s="246"/>
      <c r="H145" s="249">
        <v>10</v>
      </c>
      <c r="I145" s="165"/>
      <c r="L145" s="163"/>
      <c r="M145" s="166"/>
      <c r="N145" s="167"/>
      <c r="O145" s="167"/>
      <c r="P145" s="167"/>
      <c r="Q145" s="167"/>
      <c r="R145" s="167"/>
      <c r="S145" s="167"/>
      <c r="T145" s="168"/>
      <c r="AT145" s="164" t="s">
        <v>164</v>
      </c>
      <c r="AU145" s="164" t="s">
        <v>22</v>
      </c>
      <c r="AV145" s="14" t="s">
        <v>158</v>
      </c>
      <c r="AW145" s="14" t="s">
        <v>43</v>
      </c>
      <c r="AX145" s="14" t="s">
        <v>89</v>
      </c>
      <c r="AY145" s="164" t="s">
        <v>152</v>
      </c>
    </row>
    <row r="146" spans="1:65" s="2" customFormat="1" ht="24.2" customHeight="1" x14ac:dyDescent="0.2">
      <c r="A146" s="32"/>
      <c r="B146" s="142"/>
      <c r="C146" s="232" t="s">
        <v>211</v>
      </c>
      <c r="D146" s="232" t="s">
        <v>154</v>
      </c>
      <c r="E146" s="233" t="s">
        <v>212</v>
      </c>
      <c r="F146" s="234" t="s">
        <v>213</v>
      </c>
      <c r="G146" s="235" t="s">
        <v>157</v>
      </c>
      <c r="H146" s="236">
        <v>4</v>
      </c>
      <c r="I146" s="143"/>
      <c r="J146" s="144">
        <f>ROUND(I146*H146,2)</f>
        <v>0</v>
      </c>
      <c r="K146" s="145"/>
      <c r="L146" s="33"/>
      <c r="M146" s="146" t="s">
        <v>3</v>
      </c>
      <c r="N146" s="147" t="s">
        <v>53</v>
      </c>
      <c r="O146" s="53"/>
      <c r="P146" s="148">
        <f>O146*H146</f>
        <v>0</v>
      </c>
      <c r="Q146" s="148">
        <v>0</v>
      </c>
      <c r="R146" s="148">
        <f>Q146*H146</f>
        <v>0</v>
      </c>
      <c r="S146" s="148">
        <v>0.57999999999999996</v>
      </c>
      <c r="T146" s="149">
        <f>S146*H146</f>
        <v>2.3199999999999998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0" t="s">
        <v>158</v>
      </c>
      <c r="AT146" s="150" t="s">
        <v>154</v>
      </c>
      <c r="AU146" s="150" t="s">
        <v>22</v>
      </c>
      <c r="AY146" s="16" t="s">
        <v>152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6" t="s">
        <v>89</v>
      </c>
      <c r="BK146" s="151">
        <f>ROUND(I146*H146,2)</f>
        <v>0</v>
      </c>
      <c r="BL146" s="16" t="s">
        <v>158</v>
      </c>
      <c r="BM146" s="150" t="s">
        <v>214</v>
      </c>
    </row>
    <row r="147" spans="1:65" s="2" customFormat="1" x14ac:dyDescent="0.2">
      <c r="A147" s="32"/>
      <c r="B147" s="33"/>
      <c r="C147" s="237"/>
      <c r="D147" s="238" t="s">
        <v>160</v>
      </c>
      <c r="E147" s="237"/>
      <c r="F147" s="239" t="s">
        <v>215</v>
      </c>
      <c r="G147" s="237"/>
      <c r="H147" s="237"/>
      <c r="I147" s="154"/>
      <c r="J147" s="32"/>
      <c r="K147" s="32"/>
      <c r="L147" s="33"/>
      <c r="M147" s="155"/>
      <c r="N147" s="156"/>
      <c r="O147" s="53"/>
      <c r="P147" s="53"/>
      <c r="Q147" s="53"/>
      <c r="R147" s="53"/>
      <c r="S147" s="53"/>
      <c r="T147" s="54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6" t="s">
        <v>160</v>
      </c>
      <c r="AU147" s="16" t="s">
        <v>22</v>
      </c>
    </row>
    <row r="148" spans="1:65" s="2" customFormat="1" ht="19.5" x14ac:dyDescent="0.2">
      <c r="A148" s="32"/>
      <c r="B148" s="33"/>
      <c r="C148" s="237"/>
      <c r="D148" s="240" t="s">
        <v>162</v>
      </c>
      <c r="E148" s="237"/>
      <c r="F148" s="241" t="s">
        <v>216</v>
      </c>
      <c r="G148" s="237"/>
      <c r="H148" s="237"/>
      <c r="I148" s="154"/>
      <c r="J148" s="32"/>
      <c r="K148" s="32"/>
      <c r="L148" s="33"/>
      <c r="M148" s="155"/>
      <c r="N148" s="156"/>
      <c r="O148" s="53"/>
      <c r="P148" s="53"/>
      <c r="Q148" s="53"/>
      <c r="R148" s="53"/>
      <c r="S148" s="53"/>
      <c r="T148" s="54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6" t="s">
        <v>162</v>
      </c>
      <c r="AU148" s="16" t="s">
        <v>22</v>
      </c>
    </row>
    <row r="149" spans="1:65" s="13" customFormat="1" x14ac:dyDescent="0.2">
      <c r="B149" s="157"/>
      <c r="C149" s="242"/>
      <c r="D149" s="240" t="s">
        <v>164</v>
      </c>
      <c r="E149" s="243" t="s">
        <v>3</v>
      </c>
      <c r="F149" s="244" t="s">
        <v>217</v>
      </c>
      <c r="G149" s="242"/>
      <c r="H149" s="245">
        <v>4</v>
      </c>
      <c r="I149" s="159"/>
      <c r="L149" s="157"/>
      <c r="M149" s="160"/>
      <c r="N149" s="161"/>
      <c r="O149" s="161"/>
      <c r="P149" s="161"/>
      <c r="Q149" s="161"/>
      <c r="R149" s="161"/>
      <c r="S149" s="161"/>
      <c r="T149" s="162"/>
      <c r="AT149" s="158" t="s">
        <v>164</v>
      </c>
      <c r="AU149" s="158" t="s">
        <v>22</v>
      </c>
      <c r="AV149" s="13" t="s">
        <v>22</v>
      </c>
      <c r="AW149" s="13" t="s">
        <v>43</v>
      </c>
      <c r="AX149" s="13" t="s">
        <v>82</v>
      </c>
      <c r="AY149" s="158" t="s">
        <v>152</v>
      </c>
    </row>
    <row r="150" spans="1:65" s="14" customFormat="1" x14ac:dyDescent="0.2">
      <c r="B150" s="163"/>
      <c r="C150" s="246"/>
      <c r="D150" s="240" t="s">
        <v>164</v>
      </c>
      <c r="E150" s="247" t="s">
        <v>3</v>
      </c>
      <c r="F150" s="248" t="s">
        <v>166</v>
      </c>
      <c r="G150" s="246"/>
      <c r="H150" s="249">
        <v>4</v>
      </c>
      <c r="I150" s="165"/>
      <c r="L150" s="163"/>
      <c r="M150" s="166"/>
      <c r="N150" s="167"/>
      <c r="O150" s="167"/>
      <c r="P150" s="167"/>
      <c r="Q150" s="167"/>
      <c r="R150" s="167"/>
      <c r="S150" s="167"/>
      <c r="T150" s="168"/>
      <c r="AT150" s="164" t="s">
        <v>164</v>
      </c>
      <c r="AU150" s="164" t="s">
        <v>22</v>
      </c>
      <c r="AV150" s="14" t="s">
        <v>158</v>
      </c>
      <c r="AW150" s="14" t="s">
        <v>43</v>
      </c>
      <c r="AX150" s="14" t="s">
        <v>89</v>
      </c>
      <c r="AY150" s="164" t="s">
        <v>152</v>
      </c>
    </row>
    <row r="151" spans="1:65" s="2" customFormat="1" ht="24.2" customHeight="1" x14ac:dyDescent="0.2">
      <c r="A151" s="32"/>
      <c r="B151" s="142"/>
      <c r="C151" s="232" t="s">
        <v>218</v>
      </c>
      <c r="D151" s="232" t="s">
        <v>154</v>
      </c>
      <c r="E151" s="233" t="s">
        <v>219</v>
      </c>
      <c r="F151" s="234" t="s">
        <v>220</v>
      </c>
      <c r="G151" s="235" t="s">
        <v>157</v>
      </c>
      <c r="H151" s="236">
        <v>41</v>
      </c>
      <c r="I151" s="143"/>
      <c r="J151" s="144">
        <f>ROUND(I151*H151,2)</f>
        <v>0</v>
      </c>
      <c r="K151" s="145"/>
      <c r="L151" s="33"/>
      <c r="M151" s="146" t="s">
        <v>3</v>
      </c>
      <c r="N151" s="147" t="s">
        <v>53</v>
      </c>
      <c r="O151" s="53"/>
      <c r="P151" s="148">
        <f>O151*H151</f>
        <v>0</v>
      </c>
      <c r="Q151" s="148">
        <v>0</v>
      </c>
      <c r="R151" s="148">
        <f>Q151*H151</f>
        <v>0</v>
      </c>
      <c r="S151" s="148">
        <v>0.32500000000000001</v>
      </c>
      <c r="T151" s="149">
        <f>S151*H151</f>
        <v>13.325000000000001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0" t="s">
        <v>158</v>
      </c>
      <c r="AT151" s="150" t="s">
        <v>154</v>
      </c>
      <c r="AU151" s="150" t="s">
        <v>22</v>
      </c>
      <c r="AY151" s="16" t="s">
        <v>152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6" t="s">
        <v>89</v>
      </c>
      <c r="BK151" s="151">
        <f>ROUND(I151*H151,2)</f>
        <v>0</v>
      </c>
      <c r="BL151" s="16" t="s">
        <v>158</v>
      </c>
      <c r="BM151" s="150" t="s">
        <v>221</v>
      </c>
    </row>
    <row r="152" spans="1:65" s="2" customFormat="1" x14ac:dyDescent="0.2">
      <c r="A152" s="32"/>
      <c r="B152" s="33"/>
      <c r="C152" s="237"/>
      <c r="D152" s="238" t="s">
        <v>160</v>
      </c>
      <c r="E152" s="237"/>
      <c r="F152" s="239" t="s">
        <v>222</v>
      </c>
      <c r="G152" s="237"/>
      <c r="H152" s="237"/>
      <c r="I152" s="154"/>
      <c r="J152" s="32"/>
      <c r="K152" s="32"/>
      <c r="L152" s="33"/>
      <c r="M152" s="155"/>
      <c r="N152" s="156"/>
      <c r="O152" s="53"/>
      <c r="P152" s="53"/>
      <c r="Q152" s="53"/>
      <c r="R152" s="53"/>
      <c r="S152" s="53"/>
      <c r="T152" s="54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6" t="s">
        <v>160</v>
      </c>
      <c r="AU152" s="16" t="s">
        <v>22</v>
      </c>
    </row>
    <row r="153" spans="1:65" s="2" customFormat="1" ht="29.25" x14ac:dyDescent="0.2">
      <c r="A153" s="32"/>
      <c r="B153" s="33"/>
      <c r="C153" s="237"/>
      <c r="D153" s="240" t="s">
        <v>162</v>
      </c>
      <c r="E153" s="237"/>
      <c r="F153" s="241" t="s">
        <v>194</v>
      </c>
      <c r="G153" s="237"/>
      <c r="H153" s="237"/>
      <c r="I153" s="154"/>
      <c r="J153" s="32"/>
      <c r="K153" s="32"/>
      <c r="L153" s="33"/>
      <c r="M153" s="155"/>
      <c r="N153" s="156"/>
      <c r="O153" s="53"/>
      <c r="P153" s="53"/>
      <c r="Q153" s="53"/>
      <c r="R153" s="53"/>
      <c r="S153" s="53"/>
      <c r="T153" s="54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6" t="s">
        <v>162</v>
      </c>
      <c r="AU153" s="16" t="s">
        <v>22</v>
      </c>
    </row>
    <row r="154" spans="1:65" s="13" customFormat="1" x14ac:dyDescent="0.2">
      <c r="B154" s="157"/>
      <c r="C154" s="242"/>
      <c r="D154" s="240" t="s">
        <v>164</v>
      </c>
      <c r="E154" s="243" t="s">
        <v>3</v>
      </c>
      <c r="F154" s="244" t="s">
        <v>200</v>
      </c>
      <c r="G154" s="242"/>
      <c r="H154" s="245">
        <v>41</v>
      </c>
      <c r="I154" s="159"/>
      <c r="L154" s="157"/>
      <c r="M154" s="160"/>
      <c r="N154" s="161"/>
      <c r="O154" s="161"/>
      <c r="P154" s="161"/>
      <c r="Q154" s="161"/>
      <c r="R154" s="161"/>
      <c r="S154" s="161"/>
      <c r="T154" s="162"/>
      <c r="AT154" s="158" t="s">
        <v>164</v>
      </c>
      <c r="AU154" s="158" t="s">
        <v>22</v>
      </c>
      <c r="AV154" s="13" t="s">
        <v>22</v>
      </c>
      <c r="AW154" s="13" t="s">
        <v>43</v>
      </c>
      <c r="AX154" s="13" t="s">
        <v>82</v>
      </c>
      <c r="AY154" s="158" t="s">
        <v>152</v>
      </c>
    </row>
    <row r="155" spans="1:65" s="14" customFormat="1" x14ac:dyDescent="0.2">
      <c r="B155" s="163"/>
      <c r="C155" s="246"/>
      <c r="D155" s="240" t="s">
        <v>164</v>
      </c>
      <c r="E155" s="247" t="s">
        <v>3</v>
      </c>
      <c r="F155" s="248" t="s">
        <v>166</v>
      </c>
      <c r="G155" s="246"/>
      <c r="H155" s="249">
        <v>41</v>
      </c>
      <c r="I155" s="165"/>
      <c r="L155" s="163"/>
      <c r="M155" s="166"/>
      <c r="N155" s="167"/>
      <c r="O155" s="167"/>
      <c r="P155" s="167"/>
      <c r="Q155" s="167"/>
      <c r="R155" s="167"/>
      <c r="S155" s="167"/>
      <c r="T155" s="168"/>
      <c r="AT155" s="164" t="s">
        <v>164</v>
      </c>
      <c r="AU155" s="164" t="s">
        <v>22</v>
      </c>
      <c r="AV155" s="14" t="s">
        <v>158</v>
      </c>
      <c r="AW155" s="14" t="s">
        <v>43</v>
      </c>
      <c r="AX155" s="14" t="s">
        <v>89</v>
      </c>
      <c r="AY155" s="164" t="s">
        <v>152</v>
      </c>
    </row>
    <row r="156" spans="1:65" s="2" customFormat="1" ht="24.2" customHeight="1" x14ac:dyDescent="0.2">
      <c r="A156" s="32"/>
      <c r="B156" s="142"/>
      <c r="C156" s="232" t="s">
        <v>223</v>
      </c>
      <c r="D156" s="232" t="s">
        <v>154</v>
      </c>
      <c r="E156" s="233" t="s">
        <v>224</v>
      </c>
      <c r="F156" s="234" t="s">
        <v>225</v>
      </c>
      <c r="G156" s="235" t="s">
        <v>157</v>
      </c>
      <c r="H156" s="236">
        <v>4</v>
      </c>
      <c r="I156" s="143"/>
      <c r="J156" s="144">
        <f>ROUND(I156*H156,2)</f>
        <v>0</v>
      </c>
      <c r="K156" s="145"/>
      <c r="L156" s="33"/>
      <c r="M156" s="146" t="s">
        <v>3</v>
      </c>
      <c r="N156" s="147" t="s">
        <v>53</v>
      </c>
      <c r="O156" s="53"/>
      <c r="P156" s="148">
        <f>O156*H156</f>
        <v>0</v>
      </c>
      <c r="Q156" s="148">
        <v>0</v>
      </c>
      <c r="R156" s="148">
        <f>Q156*H156</f>
        <v>0</v>
      </c>
      <c r="S156" s="148">
        <v>0.316</v>
      </c>
      <c r="T156" s="149">
        <f>S156*H156</f>
        <v>1.264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0" t="s">
        <v>158</v>
      </c>
      <c r="AT156" s="150" t="s">
        <v>154</v>
      </c>
      <c r="AU156" s="150" t="s">
        <v>22</v>
      </c>
      <c r="AY156" s="16" t="s">
        <v>152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6" t="s">
        <v>89</v>
      </c>
      <c r="BK156" s="151">
        <f>ROUND(I156*H156,2)</f>
        <v>0</v>
      </c>
      <c r="BL156" s="16" t="s">
        <v>158</v>
      </c>
      <c r="BM156" s="150" t="s">
        <v>226</v>
      </c>
    </row>
    <row r="157" spans="1:65" s="2" customFormat="1" x14ac:dyDescent="0.2">
      <c r="A157" s="32"/>
      <c r="B157" s="33"/>
      <c r="C157" s="237"/>
      <c r="D157" s="238" t="s">
        <v>160</v>
      </c>
      <c r="E157" s="237"/>
      <c r="F157" s="239" t="s">
        <v>227</v>
      </c>
      <c r="G157" s="237"/>
      <c r="H157" s="237"/>
      <c r="I157" s="154"/>
      <c r="J157" s="32"/>
      <c r="K157" s="32"/>
      <c r="L157" s="33"/>
      <c r="M157" s="155"/>
      <c r="N157" s="156"/>
      <c r="O157" s="53"/>
      <c r="P157" s="53"/>
      <c r="Q157" s="53"/>
      <c r="R157" s="53"/>
      <c r="S157" s="53"/>
      <c r="T157" s="54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6" t="s">
        <v>160</v>
      </c>
      <c r="AU157" s="16" t="s">
        <v>22</v>
      </c>
    </row>
    <row r="158" spans="1:65" s="2" customFormat="1" ht="19.5" x14ac:dyDescent="0.2">
      <c r="A158" s="32"/>
      <c r="B158" s="33"/>
      <c r="C158" s="237"/>
      <c r="D158" s="240" t="s">
        <v>162</v>
      </c>
      <c r="E158" s="237"/>
      <c r="F158" s="241" t="s">
        <v>216</v>
      </c>
      <c r="G158" s="237"/>
      <c r="H158" s="237"/>
      <c r="I158" s="154"/>
      <c r="J158" s="32"/>
      <c r="K158" s="32"/>
      <c r="L158" s="33"/>
      <c r="M158" s="155"/>
      <c r="N158" s="156"/>
      <c r="O158" s="53"/>
      <c r="P158" s="53"/>
      <c r="Q158" s="53"/>
      <c r="R158" s="53"/>
      <c r="S158" s="53"/>
      <c r="T158" s="54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6" t="s">
        <v>162</v>
      </c>
      <c r="AU158" s="16" t="s">
        <v>22</v>
      </c>
    </row>
    <row r="159" spans="1:65" s="13" customFormat="1" x14ac:dyDescent="0.2">
      <c r="B159" s="157"/>
      <c r="C159" s="242"/>
      <c r="D159" s="240" t="s">
        <v>164</v>
      </c>
      <c r="E159" s="243" t="s">
        <v>3</v>
      </c>
      <c r="F159" s="244" t="s">
        <v>217</v>
      </c>
      <c r="G159" s="242"/>
      <c r="H159" s="245">
        <v>4</v>
      </c>
      <c r="I159" s="159"/>
      <c r="L159" s="157"/>
      <c r="M159" s="160"/>
      <c r="N159" s="161"/>
      <c r="O159" s="161"/>
      <c r="P159" s="161"/>
      <c r="Q159" s="161"/>
      <c r="R159" s="161"/>
      <c r="S159" s="161"/>
      <c r="T159" s="162"/>
      <c r="AT159" s="158" t="s">
        <v>164</v>
      </c>
      <c r="AU159" s="158" t="s">
        <v>22</v>
      </c>
      <c r="AV159" s="13" t="s">
        <v>22</v>
      </c>
      <c r="AW159" s="13" t="s">
        <v>43</v>
      </c>
      <c r="AX159" s="13" t="s">
        <v>82</v>
      </c>
      <c r="AY159" s="158" t="s">
        <v>152</v>
      </c>
    </row>
    <row r="160" spans="1:65" s="14" customFormat="1" x14ac:dyDescent="0.2">
      <c r="B160" s="163"/>
      <c r="C160" s="246"/>
      <c r="D160" s="240" t="s">
        <v>164</v>
      </c>
      <c r="E160" s="247" t="s">
        <v>3</v>
      </c>
      <c r="F160" s="248" t="s">
        <v>166</v>
      </c>
      <c r="G160" s="246"/>
      <c r="H160" s="249">
        <v>4</v>
      </c>
      <c r="I160" s="165"/>
      <c r="L160" s="163"/>
      <c r="M160" s="166"/>
      <c r="N160" s="167"/>
      <c r="O160" s="167"/>
      <c r="P160" s="167"/>
      <c r="Q160" s="167"/>
      <c r="R160" s="167"/>
      <c r="S160" s="167"/>
      <c r="T160" s="168"/>
      <c r="AT160" s="164" t="s">
        <v>164</v>
      </c>
      <c r="AU160" s="164" t="s">
        <v>22</v>
      </c>
      <c r="AV160" s="14" t="s">
        <v>158</v>
      </c>
      <c r="AW160" s="14" t="s">
        <v>43</v>
      </c>
      <c r="AX160" s="14" t="s">
        <v>89</v>
      </c>
      <c r="AY160" s="164" t="s">
        <v>152</v>
      </c>
    </row>
    <row r="161" spans="1:65" s="2" customFormat="1" ht="16.5" customHeight="1" x14ac:dyDescent="0.2">
      <c r="A161" s="32"/>
      <c r="B161" s="142"/>
      <c r="C161" s="232" t="s">
        <v>9</v>
      </c>
      <c r="D161" s="232" t="s">
        <v>154</v>
      </c>
      <c r="E161" s="233" t="s">
        <v>228</v>
      </c>
      <c r="F161" s="234" t="s">
        <v>229</v>
      </c>
      <c r="G161" s="235" t="s">
        <v>230</v>
      </c>
      <c r="H161" s="236">
        <v>19</v>
      </c>
      <c r="I161" s="143"/>
      <c r="J161" s="144">
        <f>ROUND(I161*H161,2)</f>
        <v>0</v>
      </c>
      <c r="K161" s="145"/>
      <c r="L161" s="33"/>
      <c r="M161" s="146" t="s">
        <v>3</v>
      </c>
      <c r="N161" s="147" t="s">
        <v>53</v>
      </c>
      <c r="O161" s="53"/>
      <c r="P161" s="148">
        <f>O161*H161</f>
        <v>0</v>
      </c>
      <c r="Q161" s="148">
        <v>0</v>
      </c>
      <c r="R161" s="148">
        <f>Q161*H161</f>
        <v>0</v>
      </c>
      <c r="S161" s="148">
        <v>0.20499999999999999</v>
      </c>
      <c r="T161" s="149">
        <f>S161*H161</f>
        <v>3.8949999999999996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0" t="s">
        <v>158</v>
      </c>
      <c r="AT161" s="150" t="s">
        <v>154</v>
      </c>
      <c r="AU161" s="150" t="s">
        <v>22</v>
      </c>
      <c r="AY161" s="16" t="s">
        <v>152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6" t="s">
        <v>89</v>
      </c>
      <c r="BK161" s="151">
        <f>ROUND(I161*H161,2)</f>
        <v>0</v>
      </c>
      <c r="BL161" s="16" t="s">
        <v>158</v>
      </c>
      <c r="BM161" s="150" t="s">
        <v>231</v>
      </c>
    </row>
    <row r="162" spans="1:65" s="2" customFormat="1" x14ac:dyDescent="0.2">
      <c r="A162" s="32"/>
      <c r="B162" s="33"/>
      <c r="C162" s="237"/>
      <c r="D162" s="238" t="s">
        <v>160</v>
      </c>
      <c r="E162" s="237"/>
      <c r="F162" s="239" t="s">
        <v>232</v>
      </c>
      <c r="G162" s="237"/>
      <c r="H162" s="237"/>
      <c r="I162" s="154"/>
      <c r="J162" s="32"/>
      <c r="K162" s="32"/>
      <c r="L162" s="33"/>
      <c r="M162" s="155"/>
      <c r="N162" s="156"/>
      <c r="O162" s="53"/>
      <c r="P162" s="53"/>
      <c r="Q162" s="53"/>
      <c r="R162" s="53"/>
      <c r="S162" s="53"/>
      <c r="T162" s="54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6" t="s">
        <v>160</v>
      </c>
      <c r="AU162" s="16" t="s">
        <v>22</v>
      </c>
    </row>
    <row r="163" spans="1:65" s="2" customFormat="1" ht="19.5" x14ac:dyDescent="0.2">
      <c r="A163" s="32"/>
      <c r="B163" s="33"/>
      <c r="C163" s="237"/>
      <c r="D163" s="240" t="s">
        <v>162</v>
      </c>
      <c r="E163" s="237"/>
      <c r="F163" s="241" t="s">
        <v>233</v>
      </c>
      <c r="G163" s="237"/>
      <c r="H163" s="237"/>
      <c r="I163" s="154"/>
      <c r="J163" s="32"/>
      <c r="K163" s="32"/>
      <c r="L163" s="33"/>
      <c r="M163" s="155"/>
      <c r="N163" s="156"/>
      <c r="O163" s="53"/>
      <c r="P163" s="53"/>
      <c r="Q163" s="53"/>
      <c r="R163" s="53"/>
      <c r="S163" s="53"/>
      <c r="T163" s="54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6" t="s">
        <v>162</v>
      </c>
      <c r="AU163" s="16" t="s">
        <v>22</v>
      </c>
    </row>
    <row r="164" spans="1:65" s="13" customFormat="1" x14ac:dyDescent="0.2">
      <c r="B164" s="157"/>
      <c r="C164" s="242"/>
      <c r="D164" s="240" t="s">
        <v>164</v>
      </c>
      <c r="E164" s="243" t="s">
        <v>3</v>
      </c>
      <c r="F164" s="244" t="s">
        <v>234</v>
      </c>
      <c r="G164" s="242"/>
      <c r="H164" s="245">
        <v>19</v>
      </c>
      <c r="I164" s="159"/>
      <c r="L164" s="157"/>
      <c r="M164" s="160"/>
      <c r="N164" s="161"/>
      <c r="O164" s="161"/>
      <c r="P164" s="161"/>
      <c r="Q164" s="161"/>
      <c r="R164" s="161"/>
      <c r="S164" s="161"/>
      <c r="T164" s="162"/>
      <c r="AT164" s="158" t="s">
        <v>164</v>
      </c>
      <c r="AU164" s="158" t="s">
        <v>22</v>
      </c>
      <c r="AV164" s="13" t="s">
        <v>22</v>
      </c>
      <c r="AW164" s="13" t="s">
        <v>43</v>
      </c>
      <c r="AX164" s="13" t="s">
        <v>82</v>
      </c>
      <c r="AY164" s="158" t="s">
        <v>152</v>
      </c>
    </row>
    <row r="165" spans="1:65" s="14" customFormat="1" x14ac:dyDescent="0.2">
      <c r="B165" s="163"/>
      <c r="C165" s="246"/>
      <c r="D165" s="240" t="s">
        <v>164</v>
      </c>
      <c r="E165" s="247" t="s">
        <v>3</v>
      </c>
      <c r="F165" s="248" t="s">
        <v>166</v>
      </c>
      <c r="G165" s="246"/>
      <c r="H165" s="249">
        <v>19</v>
      </c>
      <c r="I165" s="165"/>
      <c r="L165" s="163"/>
      <c r="M165" s="166"/>
      <c r="N165" s="167"/>
      <c r="O165" s="167"/>
      <c r="P165" s="167"/>
      <c r="Q165" s="167"/>
      <c r="R165" s="167"/>
      <c r="S165" s="167"/>
      <c r="T165" s="168"/>
      <c r="AT165" s="164" t="s">
        <v>164</v>
      </c>
      <c r="AU165" s="164" t="s">
        <v>22</v>
      </c>
      <c r="AV165" s="14" t="s">
        <v>158</v>
      </c>
      <c r="AW165" s="14" t="s">
        <v>43</v>
      </c>
      <c r="AX165" s="14" t="s">
        <v>89</v>
      </c>
      <c r="AY165" s="164" t="s">
        <v>152</v>
      </c>
    </row>
    <row r="166" spans="1:65" s="2" customFormat="1" ht="16.5" customHeight="1" x14ac:dyDescent="0.2">
      <c r="A166" s="32"/>
      <c r="B166" s="142"/>
      <c r="C166" s="232" t="s">
        <v>235</v>
      </c>
      <c r="D166" s="232" t="s">
        <v>154</v>
      </c>
      <c r="E166" s="233" t="s">
        <v>236</v>
      </c>
      <c r="F166" s="234" t="s">
        <v>237</v>
      </c>
      <c r="G166" s="235" t="s">
        <v>230</v>
      </c>
      <c r="H166" s="236">
        <v>58</v>
      </c>
      <c r="I166" s="143"/>
      <c r="J166" s="144">
        <f>ROUND(I166*H166,2)</f>
        <v>0</v>
      </c>
      <c r="K166" s="145"/>
      <c r="L166" s="33"/>
      <c r="M166" s="146" t="s">
        <v>3</v>
      </c>
      <c r="N166" s="147" t="s">
        <v>53</v>
      </c>
      <c r="O166" s="53"/>
      <c r="P166" s="148">
        <f>O166*H166</f>
        <v>0</v>
      </c>
      <c r="Q166" s="148">
        <v>0</v>
      </c>
      <c r="R166" s="148">
        <f>Q166*H166</f>
        <v>0</v>
      </c>
      <c r="S166" s="148">
        <v>0.04</v>
      </c>
      <c r="T166" s="149">
        <f>S166*H166</f>
        <v>2.3199999999999998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0" t="s">
        <v>158</v>
      </c>
      <c r="AT166" s="150" t="s">
        <v>154</v>
      </c>
      <c r="AU166" s="150" t="s">
        <v>22</v>
      </c>
      <c r="AY166" s="16" t="s">
        <v>152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6" t="s">
        <v>89</v>
      </c>
      <c r="BK166" s="151">
        <f>ROUND(I166*H166,2)</f>
        <v>0</v>
      </c>
      <c r="BL166" s="16" t="s">
        <v>158</v>
      </c>
      <c r="BM166" s="150" t="s">
        <v>238</v>
      </c>
    </row>
    <row r="167" spans="1:65" s="2" customFormat="1" x14ac:dyDescent="0.2">
      <c r="A167" s="32"/>
      <c r="B167" s="33"/>
      <c r="C167" s="237"/>
      <c r="D167" s="238" t="s">
        <v>160</v>
      </c>
      <c r="E167" s="237"/>
      <c r="F167" s="239" t="s">
        <v>239</v>
      </c>
      <c r="G167" s="237"/>
      <c r="H167" s="237"/>
      <c r="I167" s="154"/>
      <c r="J167" s="32"/>
      <c r="K167" s="32"/>
      <c r="L167" s="33"/>
      <c r="M167" s="155"/>
      <c r="N167" s="156"/>
      <c r="O167" s="53"/>
      <c r="P167" s="53"/>
      <c r="Q167" s="53"/>
      <c r="R167" s="53"/>
      <c r="S167" s="53"/>
      <c r="T167" s="54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6" t="s">
        <v>160</v>
      </c>
      <c r="AU167" s="16" t="s">
        <v>22</v>
      </c>
    </row>
    <row r="168" spans="1:65" s="2" customFormat="1" ht="19.5" x14ac:dyDescent="0.2">
      <c r="A168" s="32"/>
      <c r="B168" s="33"/>
      <c r="C168" s="237"/>
      <c r="D168" s="240" t="s">
        <v>162</v>
      </c>
      <c r="E168" s="237"/>
      <c r="F168" s="241" t="s">
        <v>233</v>
      </c>
      <c r="G168" s="237"/>
      <c r="H168" s="237"/>
      <c r="I168" s="154"/>
      <c r="J168" s="32"/>
      <c r="K168" s="32"/>
      <c r="L168" s="33"/>
      <c r="M168" s="155"/>
      <c r="N168" s="156"/>
      <c r="O168" s="53"/>
      <c r="P168" s="53"/>
      <c r="Q168" s="53"/>
      <c r="R168" s="53"/>
      <c r="S168" s="53"/>
      <c r="T168" s="54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6" t="s">
        <v>162</v>
      </c>
      <c r="AU168" s="16" t="s">
        <v>22</v>
      </c>
    </row>
    <row r="169" spans="1:65" s="13" customFormat="1" x14ac:dyDescent="0.2">
      <c r="B169" s="157"/>
      <c r="C169" s="242"/>
      <c r="D169" s="240" t="s">
        <v>164</v>
      </c>
      <c r="E169" s="243" t="s">
        <v>3</v>
      </c>
      <c r="F169" s="244" t="s">
        <v>240</v>
      </c>
      <c r="G169" s="242"/>
      <c r="H169" s="245">
        <v>58</v>
      </c>
      <c r="I169" s="159"/>
      <c r="L169" s="157"/>
      <c r="M169" s="160"/>
      <c r="N169" s="161"/>
      <c r="O169" s="161"/>
      <c r="P169" s="161"/>
      <c r="Q169" s="161"/>
      <c r="R169" s="161"/>
      <c r="S169" s="161"/>
      <c r="T169" s="162"/>
      <c r="AT169" s="158" t="s">
        <v>164</v>
      </c>
      <c r="AU169" s="158" t="s">
        <v>22</v>
      </c>
      <c r="AV169" s="13" t="s">
        <v>22</v>
      </c>
      <c r="AW169" s="13" t="s">
        <v>43</v>
      </c>
      <c r="AX169" s="13" t="s">
        <v>82</v>
      </c>
      <c r="AY169" s="158" t="s">
        <v>152</v>
      </c>
    </row>
    <row r="170" spans="1:65" s="14" customFormat="1" x14ac:dyDescent="0.2">
      <c r="B170" s="163"/>
      <c r="C170" s="246"/>
      <c r="D170" s="240" t="s">
        <v>164</v>
      </c>
      <c r="E170" s="247" t="s">
        <v>3</v>
      </c>
      <c r="F170" s="248" t="s">
        <v>166</v>
      </c>
      <c r="G170" s="246"/>
      <c r="H170" s="249">
        <v>58</v>
      </c>
      <c r="I170" s="165"/>
      <c r="L170" s="163"/>
      <c r="M170" s="166"/>
      <c r="N170" s="167"/>
      <c r="O170" s="167"/>
      <c r="P170" s="167"/>
      <c r="Q170" s="167"/>
      <c r="R170" s="167"/>
      <c r="S170" s="167"/>
      <c r="T170" s="168"/>
      <c r="AT170" s="164" t="s">
        <v>164</v>
      </c>
      <c r="AU170" s="164" t="s">
        <v>22</v>
      </c>
      <c r="AV170" s="14" t="s">
        <v>158</v>
      </c>
      <c r="AW170" s="14" t="s">
        <v>43</v>
      </c>
      <c r="AX170" s="14" t="s">
        <v>89</v>
      </c>
      <c r="AY170" s="164" t="s">
        <v>152</v>
      </c>
    </row>
    <row r="171" spans="1:65" s="2" customFormat="1" ht="24.2" customHeight="1" x14ac:dyDescent="0.2">
      <c r="A171" s="32"/>
      <c r="B171" s="142"/>
      <c r="C171" s="232" t="s">
        <v>241</v>
      </c>
      <c r="D171" s="232" t="s">
        <v>154</v>
      </c>
      <c r="E171" s="233" t="s">
        <v>242</v>
      </c>
      <c r="F171" s="234" t="s">
        <v>243</v>
      </c>
      <c r="G171" s="235" t="s">
        <v>157</v>
      </c>
      <c r="H171" s="236">
        <v>397</v>
      </c>
      <c r="I171" s="143"/>
      <c r="J171" s="144">
        <f>ROUND(I171*H171,2)</f>
        <v>0</v>
      </c>
      <c r="K171" s="145"/>
      <c r="L171" s="33"/>
      <c r="M171" s="146" t="s">
        <v>3</v>
      </c>
      <c r="N171" s="147" t="s">
        <v>53</v>
      </c>
      <c r="O171" s="53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0" t="s">
        <v>158</v>
      </c>
      <c r="AT171" s="150" t="s">
        <v>154</v>
      </c>
      <c r="AU171" s="150" t="s">
        <v>22</v>
      </c>
      <c r="AY171" s="16" t="s">
        <v>152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6" t="s">
        <v>89</v>
      </c>
      <c r="BK171" s="151">
        <f>ROUND(I171*H171,2)</f>
        <v>0</v>
      </c>
      <c r="BL171" s="16" t="s">
        <v>158</v>
      </c>
      <c r="BM171" s="150" t="s">
        <v>244</v>
      </c>
    </row>
    <row r="172" spans="1:65" s="2" customFormat="1" x14ac:dyDescent="0.2">
      <c r="A172" s="32"/>
      <c r="B172" s="33"/>
      <c r="C172" s="237"/>
      <c r="D172" s="238" t="s">
        <v>160</v>
      </c>
      <c r="E172" s="237"/>
      <c r="F172" s="239" t="s">
        <v>245</v>
      </c>
      <c r="G172" s="237"/>
      <c r="H172" s="237"/>
      <c r="I172" s="154"/>
      <c r="J172" s="32"/>
      <c r="K172" s="32"/>
      <c r="L172" s="33"/>
      <c r="M172" s="155"/>
      <c r="N172" s="156"/>
      <c r="O172" s="53"/>
      <c r="P172" s="53"/>
      <c r="Q172" s="53"/>
      <c r="R172" s="53"/>
      <c r="S172" s="53"/>
      <c r="T172" s="54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6" t="s">
        <v>160</v>
      </c>
      <c r="AU172" s="16" t="s">
        <v>22</v>
      </c>
    </row>
    <row r="173" spans="1:65" s="2" customFormat="1" ht="19.5" x14ac:dyDescent="0.2">
      <c r="A173" s="32"/>
      <c r="B173" s="33"/>
      <c r="C173" s="237"/>
      <c r="D173" s="240" t="s">
        <v>162</v>
      </c>
      <c r="E173" s="237"/>
      <c r="F173" s="241" t="s">
        <v>246</v>
      </c>
      <c r="G173" s="237"/>
      <c r="H173" s="237"/>
      <c r="I173" s="154"/>
      <c r="J173" s="32"/>
      <c r="K173" s="32"/>
      <c r="L173" s="33"/>
      <c r="M173" s="155"/>
      <c r="N173" s="156"/>
      <c r="O173" s="53"/>
      <c r="P173" s="53"/>
      <c r="Q173" s="53"/>
      <c r="R173" s="53"/>
      <c r="S173" s="53"/>
      <c r="T173" s="54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6" t="s">
        <v>162</v>
      </c>
      <c r="AU173" s="16" t="s">
        <v>22</v>
      </c>
    </row>
    <row r="174" spans="1:65" s="13" customFormat="1" x14ac:dyDescent="0.2">
      <c r="B174" s="157"/>
      <c r="C174" s="242"/>
      <c r="D174" s="240" t="s">
        <v>164</v>
      </c>
      <c r="E174" s="243" t="s">
        <v>3</v>
      </c>
      <c r="F174" s="244" t="s">
        <v>247</v>
      </c>
      <c r="G174" s="242"/>
      <c r="H174" s="245">
        <v>397</v>
      </c>
      <c r="I174" s="159"/>
      <c r="L174" s="157"/>
      <c r="M174" s="160"/>
      <c r="N174" s="161"/>
      <c r="O174" s="161"/>
      <c r="P174" s="161"/>
      <c r="Q174" s="161"/>
      <c r="R174" s="161"/>
      <c r="S174" s="161"/>
      <c r="T174" s="162"/>
      <c r="AT174" s="158" t="s">
        <v>164</v>
      </c>
      <c r="AU174" s="158" t="s">
        <v>22</v>
      </c>
      <c r="AV174" s="13" t="s">
        <v>22</v>
      </c>
      <c r="AW174" s="13" t="s">
        <v>43</v>
      </c>
      <c r="AX174" s="13" t="s">
        <v>82</v>
      </c>
      <c r="AY174" s="158" t="s">
        <v>152</v>
      </c>
    </row>
    <row r="175" spans="1:65" s="14" customFormat="1" x14ac:dyDescent="0.2">
      <c r="B175" s="163"/>
      <c r="C175" s="246"/>
      <c r="D175" s="240" t="s">
        <v>164</v>
      </c>
      <c r="E175" s="247" t="s">
        <v>3</v>
      </c>
      <c r="F175" s="248" t="s">
        <v>166</v>
      </c>
      <c r="G175" s="246"/>
      <c r="H175" s="249">
        <v>397</v>
      </c>
      <c r="I175" s="165"/>
      <c r="L175" s="163"/>
      <c r="M175" s="166"/>
      <c r="N175" s="167"/>
      <c r="O175" s="167"/>
      <c r="P175" s="167"/>
      <c r="Q175" s="167"/>
      <c r="R175" s="167"/>
      <c r="S175" s="167"/>
      <c r="T175" s="168"/>
      <c r="AT175" s="164" t="s">
        <v>164</v>
      </c>
      <c r="AU175" s="164" t="s">
        <v>22</v>
      </c>
      <c r="AV175" s="14" t="s">
        <v>158</v>
      </c>
      <c r="AW175" s="14" t="s">
        <v>43</v>
      </c>
      <c r="AX175" s="14" t="s">
        <v>89</v>
      </c>
      <c r="AY175" s="164" t="s">
        <v>152</v>
      </c>
    </row>
    <row r="176" spans="1:65" s="2" customFormat="1" ht="33" customHeight="1" x14ac:dyDescent="0.2">
      <c r="A176" s="32"/>
      <c r="B176" s="142"/>
      <c r="C176" s="232" t="s">
        <v>248</v>
      </c>
      <c r="D176" s="232" t="s">
        <v>154</v>
      </c>
      <c r="E176" s="233" t="s">
        <v>249</v>
      </c>
      <c r="F176" s="234" t="s">
        <v>250</v>
      </c>
      <c r="G176" s="235" t="s">
        <v>251</v>
      </c>
      <c r="H176" s="236">
        <v>59.55</v>
      </c>
      <c r="I176" s="143"/>
      <c r="J176" s="144">
        <f>ROUND(I176*H176,2)</f>
        <v>0</v>
      </c>
      <c r="K176" s="145"/>
      <c r="L176" s="33"/>
      <c r="M176" s="146" t="s">
        <v>3</v>
      </c>
      <c r="N176" s="147" t="s">
        <v>53</v>
      </c>
      <c r="O176" s="53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0" t="s">
        <v>158</v>
      </c>
      <c r="AT176" s="150" t="s">
        <v>154</v>
      </c>
      <c r="AU176" s="150" t="s">
        <v>22</v>
      </c>
      <c r="AY176" s="16" t="s">
        <v>152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6" t="s">
        <v>89</v>
      </c>
      <c r="BK176" s="151">
        <f>ROUND(I176*H176,2)</f>
        <v>0</v>
      </c>
      <c r="BL176" s="16" t="s">
        <v>158</v>
      </c>
      <c r="BM176" s="150" t="s">
        <v>252</v>
      </c>
    </row>
    <row r="177" spans="1:65" s="2" customFormat="1" x14ac:dyDescent="0.2">
      <c r="A177" s="32"/>
      <c r="B177" s="33"/>
      <c r="C177" s="237"/>
      <c r="D177" s="238" t="s">
        <v>160</v>
      </c>
      <c r="E177" s="237"/>
      <c r="F177" s="239" t="s">
        <v>253</v>
      </c>
      <c r="G177" s="237"/>
      <c r="H177" s="237"/>
      <c r="I177" s="154"/>
      <c r="J177" s="32"/>
      <c r="K177" s="32"/>
      <c r="L177" s="33"/>
      <c r="M177" s="155"/>
      <c r="N177" s="156"/>
      <c r="O177" s="53"/>
      <c r="P177" s="53"/>
      <c r="Q177" s="53"/>
      <c r="R177" s="53"/>
      <c r="S177" s="53"/>
      <c r="T177" s="54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6" t="s">
        <v>160</v>
      </c>
      <c r="AU177" s="16" t="s">
        <v>22</v>
      </c>
    </row>
    <row r="178" spans="1:65" s="2" customFormat="1" ht="29.25" x14ac:dyDescent="0.2">
      <c r="A178" s="32"/>
      <c r="B178" s="33"/>
      <c r="C178" s="237"/>
      <c r="D178" s="240" t="s">
        <v>162</v>
      </c>
      <c r="E178" s="237"/>
      <c r="F178" s="241" t="s">
        <v>254</v>
      </c>
      <c r="G178" s="237"/>
      <c r="H178" s="237"/>
      <c r="I178" s="154"/>
      <c r="J178" s="32"/>
      <c r="K178" s="32"/>
      <c r="L178" s="33"/>
      <c r="M178" s="155"/>
      <c r="N178" s="156"/>
      <c r="O178" s="53"/>
      <c r="P178" s="53"/>
      <c r="Q178" s="53"/>
      <c r="R178" s="53"/>
      <c r="S178" s="53"/>
      <c r="T178" s="54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6" t="s">
        <v>162</v>
      </c>
      <c r="AU178" s="16" t="s">
        <v>22</v>
      </c>
    </row>
    <row r="179" spans="1:65" s="13" customFormat="1" ht="22.5" x14ac:dyDescent="0.2">
      <c r="B179" s="157"/>
      <c r="C179" s="242"/>
      <c r="D179" s="240" t="s">
        <v>164</v>
      </c>
      <c r="E179" s="243" t="s">
        <v>3</v>
      </c>
      <c r="F179" s="244" t="s">
        <v>255</v>
      </c>
      <c r="G179" s="242"/>
      <c r="H179" s="245">
        <v>59.55</v>
      </c>
      <c r="I179" s="159"/>
      <c r="L179" s="157"/>
      <c r="M179" s="160"/>
      <c r="N179" s="161"/>
      <c r="O179" s="161"/>
      <c r="P179" s="161"/>
      <c r="Q179" s="161"/>
      <c r="R179" s="161"/>
      <c r="S179" s="161"/>
      <c r="T179" s="162"/>
      <c r="AT179" s="158" t="s">
        <v>164</v>
      </c>
      <c r="AU179" s="158" t="s">
        <v>22</v>
      </c>
      <c r="AV179" s="13" t="s">
        <v>22</v>
      </c>
      <c r="AW179" s="13" t="s">
        <v>43</v>
      </c>
      <c r="AX179" s="13" t="s">
        <v>82</v>
      </c>
      <c r="AY179" s="158" t="s">
        <v>152</v>
      </c>
    </row>
    <row r="180" spans="1:65" s="14" customFormat="1" x14ac:dyDescent="0.2">
      <c r="B180" s="163"/>
      <c r="C180" s="246"/>
      <c r="D180" s="240" t="s">
        <v>164</v>
      </c>
      <c r="E180" s="247" t="s">
        <v>3</v>
      </c>
      <c r="F180" s="248" t="s">
        <v>166</v>
      </c>
      <c r="G180" s="246"/>
      <c r="H180" s="249">
        <v>59.55</v>
      </c>
      <c r="I180" s="165"/>
      <c r="L180" s="163"/>
      <c r="M180" s="166"/>
      <c r="N180" s="167"/>
      <c r="O180" s="167"/>
      <c r="P180" s="167"/>
      <c r="Q180" s="167"/>
      <c r="R180" s="167"/>
      <c r="S180" s="167"/>
      <c r="T180" s="168"/>
      <c r="AT180" s="164" t="s">
        <v>164</v>
      </c>
      <c r="AU180" s="164" t="s">
        <v>22</v>
      </c>
      <c r="AV180" s="14" t="s">
        <v>158</v>
      </c>
      <c r="AW180" s="14" t="s">
        <v>43</v>
      </c>
      <c r="AX180" s="14" t="s">
        <v>89</v>
      </c>
      <c r="AY180" s="164" t="s">
        <v>152</v>
      </c>
    </row>
    <row r="181" spans="1:65" s="2" customFormat="1" ht="16.5" customHeight="1" x14ac:dyDescent="0.2">
      <c r="A181" s="32"/>
      <c r="B181" s="142"/>
      <c r="C181" s="232" t="s">
        <v>256</v>
      </c>
      <c r="D181" s="232" t="s">
        <v>154</v>
      </c>
      <c r="E181" s="233" t="s">
        <v>257</v>
      </c>
      <c r="F181" s="234" t="s">
        <v>258</v>
      </c>
      <c r="G181" s="235" t="s">
        <v>259</v>
      </c>
      <c r="H181" s="236">
        <v>1</v>
      </c>
      <c r="I181" s="143"/>
      <c r="J181" s="144">
        <f>ROUND(I181*H181,2)</f>
        <v>0</v>
      </c>
      <c r="K181" s="145"/>
      <c r="L181" s="33"/>
      <c r="M181" s="146" t="s">
        <v>3</v>
      </c>
      <c r="N181" s="147" t="s">
        <v>53</v>
      </c>
      <c r="O181" s="53"/>
      <c r="P181" s="148">
        <f>O181*H181</f>
        <v>0</v>
      </c>
      <c r="Q181" s="148">
        <v>0</v>
      </c>
      <c r="R181" s="148">
        <f>Q181*H181</f>
        <v>0</v>
      </c>
      <c r="S181" s="148">
        <v>0</v>
      </c>
      <c r="T181" s="14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0" t="s">
        <v>158</v>
      </c>
      <c r="AT181" s="150" t="s">
        <v>154</v>
      </c>
      <c r="AU181" s="150" t="s">
        <v>22</v>
      </c>
      <c r="AY181" s="16" t="s">
        <v>152</v>
      </c>
      <c r="BE181" s="151">
        <f>IF(N181="základní",J181,0)</f>
        <v>0</v>
      </c>
      <c r="BF181" s="151">
        <f>IF(N181="snížená",J181,0)</f>
        <v>0</v>
      </c>
      <c r="BG181" s="151">
        <f>IF(N181="zákl. přenesená",J181,0)</f>
        <v>0</v>
      </c>
      <c r="BH181" s="151">
        <f>IF(N181="sníž. přenesená",J181,0)</f>
        <v>0</v>
      </c>
      <c r="BI181" s="151">
        <f>IF(N181="nulová",J181,0)</f>
        <v>0</v>
      </c>
      <c r="BJ181" s="16" t="s">
        <v>89</v>
      </c>
      <c r="BK181" s="151">
        <f>ROUND(I181*H181,2)</f>
        <v>0</v>
      </c>
      <c r="BL181" s="16" t="s">
        <v>158</v>
      </c>
      <c r="BM181" s="150" t="s">
        <v>260</v>
      </c>
    </row>
    <row r="182" spans="1:65" s="2" customFormat="1" ht="29.25" x14ac:dyDescent="0.2">
      <c r="A182" s="32"/>
      <c r="B182" s="33"/>
      <c r="C182" s="237"/>
      <c r="D182" s="240" t="s">
        <v>162</v>
      </c>
      <c r="E182" s="237"/>
      <c r="F182" s="241" t="s">
        <v>261</v>
      </c>
      <c r="G182" s="237"/>
      <c r="H182" s="237"/>
      <c r="I182" s="154"/>
      <c r="J182" s="32"/>
      <c r="K182" s="32"/>
      <c r="L182" s="33"/>
      <c r="M182" s="155"/>
      <c r="N182" s="156"/>
      <c r="O182" s="53"/>
      <c r="P182" s="53"/>
      <c r="Q182" s="53"/>
      <c r="R182" s="53"/>
      <c r="S182" s="53"/>
      <c r="T182" s="54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6" t="s">
        <v>162</v>
      </c>
      <c r="AU182" s="16" t="s">
        <v>22</v>
      </c>
    </row>
    <row r="183" spans="1:65" s="13" customFormat="1" x14ac:dyDescent="0.2">
      <c r="B183" s="157"/>
      <c r="C183" s="242"/>
      <c r="D183" s="240" t="s">
        <v>164</v>
      </c>
      <c r="E183" s="243" t="s">
        <v>3</v>
      </c>
      <c r="F183" s="244" t="s">
        <v>89</v>
      </c>
      <c r="G183" s="242"/>
      <c r="H183" s="245">
        <v>1</v>
      </c>
      <c r="I183" s="159"/>
      <c r="L183" s="157"/>
      <c r="M183" s="160"/>
      <c r="N183" s="161"/>
      <c r="O183" s="161"/>
      <c r="P183" s="161"/>
      <c r="Q183" s="161"/>
      <c r="R183" s="161"/>
      <c r="S183" s="161"/>
      <c r="T183" s="162"/>
      <c r="AT183" s="158" t="s">
        <v>164</v>
      </c>
      <c r="AU183" s="158" t="s">
        <v>22</v>
      </c>
      <c r="AV183" s="13" t="s">
        <v>22</v>
      </c>
      <c r="AW183" s="13" t="s">
        <v>43</v>
      </c>
      <c r="AX183" s="13" t="s">
        <v>82</v>
      </c>
      <c r="AY183" s="158" t="s">
        <v>152</v>
      </c>
    </row>
    <row r="184" spans="1:65" s="14" customFormat="1" x14ac:dyDescent="0.2">
      <c r="B184" s="163"/>
      <c r="C184" s="246"/>
      <c r="D184" s="240" t="s">
        <v>164</v>
      </c>
      <c r="E184" s="247" t="s">
        <v>3</v>
      </c>
      <c r="F184" s="248" t="s">
        <v>166</v>
      </c>
      <c r="G184" s="246"/>
      <c r="H184" s="249">
        <v>1</v>
      </c>
      <c r="I184" s="165"/>
      <c r="L184" s="163"/>
      <c r="M184" s="166"/>
      <c r="N184" s="167"/>
      <c r="O184" s="167"/>
      <c r="P184" s="167"/>
      <c r="Q184" s="167"/>
      <c r="R184" s="167"/>
      <c r="S184" s="167"/>
      <c r="T184" s="168"/>
      <c r="AT184" s="164" t="s">
        <v>164</v>
      </c>
      <c r="AU184" s="164" t="s">
        <v>22</v>
      </c>
      <c r="AV184" s="14" t="s">
        <v>158</v>
      </c>
      <c r="AW184" s="14" t="s">
        <v>43</v>
      </c>
      <c r="AX184" s="14" t="s">
        <v>89</v>
      </c>
      <c r="AY184" s="164" t="s">
        <v>152</v>
      </c>
    </row>
    <row r="185" spans="1:65" s="12" customFormat="1" ht="22.9" customHeight="1" x14ac:dyDescent="0.2">
      <c r="B185" s="129"/>
      <c r="C185" s="250"/>
      <c r="D185" s="251" t="s">
        <v>81</v>
      </c>
      <c r="E185" s="252" t="s">
        <v>262</v>
      </c>
      <c r="F185" s="252" t="s">
        <v>263</v>
      </c>
      <c r="G185" s="250"/>
      <c r="H185" s="250"/>
      <c r="I185" s="132"/>
      <c r="J185" s="141">
        <f>BK185</f>
        <v>0</v>
      </c>
      <c r="L185" s="129"/>
      <c r="M185" s="134"/>
      <c r="N185" s="135"/>
      <c r="O185" s="135"/>
      <c r="P185" s="136">
        <f>SUM(P186:P245)</f>
        <v>0</v>
      </c>
      <c r="Q185" s="135"/>
      <c r="R185" s="136">
        <f>SUM(R186:R245)</f>
        <v>0</v>
      </c>
      <c r="S185" s="135"/>
      <c r="T185" s="137">
        <f>SUM(T186:T245)</f>
        <v>0</v>
      </c>
      <c r="AR185" s="130" t="s">
        <v>89</v>
      </c>
      <c r="AT185" s="138" t="s">
        <v>81</v>
      </c>
      <c r="AU185" s="138" t="s">
        <v>89</v>
      </c>
      <c r="AY185" s="130" t="s">
        <v>152</v>
      </c>
      <c r="BK185" s="139">
        <f>SUM(BK186:BK245)</f>
        <v>0</v>
      </c>
    </row>
    <row r="186" spans="1:65" s="2" customFormat="1" ht="21.75" customHeight="1" x14ac:dyDescent="0.2">
      <c r="A186" s="32"/>
      <c r="B186" s="142"/>
      <c r="C186" s="232" t="s">
        <v>264</v>
      </c>
      <c r="D186" s="232" t="s">
        <v>154</v>
      </c>
      <c r="E186" s="233" t="s">
        <v>265</v>
      </c>
      <c r="F186" s="234" t="s">
        <v>266</v>
      </c>
      <c r="G186" s="235" t="s">
        <v>267</v>
      </c>
      <c r="H186" s="236">
        <v>1.264</v>
      </c>
      <c r="I186" s="143"/>
      <c r="J186" s="144">
        <f>ROUND(I186*H186,2)</f>
        <v>0</v>
      </c>
      <c r="K186" s="145"/>
      <c r="L186" s="33"/>
      <c r="M186" s="146" t="s">
        <v>3</v>
      </c>
      <c r="N186" s="147" t="s">
        <v>53</v>
      </c>
      <c r="O186" s="53"/>
      <c r="P186" s="148">
        <f>O186*H186</f>
        <v>0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0" t="s">
        <v>158</v>
      </c>
      <c r="AT186" s="150" t="s">
        <v>154</v>
      </c>
      <c r="AU186" s="150" t="s">
        <v>22</v>
      </c>
      <c r="AY186" s="16" t="s">
        <v>152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6" t="s">
        <v>89</v>
      </c>
      <c r="BK186" s="151">
        <f>ROUND(I186*H186,2)</f>
        <v>0</v>
      </c>
      <c r="BL186" s="16" t="s">
        <v>158</v>
      </c>
      <c r="BM186" s="150" t="s">
        <v>268</v>
      </c>
    </row>
    <row r="187" spans="1:65" s="2" customFormat="1" x14ac:dyDescent="0.2">
      <c r="A187" s="32"/>
      <c r="B187" s="33"/>
      <c r="C187" s="237"/>
      <c r="D187" s="238" t="s">
        <v>160</v>
      </c>
      <c r="E187" s="237"/>
      <c r="F187" s="239" t="s">
        <v>269</v>
      </c>
      <c r="G187" s="237"/>
      <c r="H187" s="237"/>
      <c r="I187" s="154"/>
      <c r="J187" s="32"/>
      <c r="K187" s="32"/>
      <c r="L187" s="33"/>
      <c r="M187" s="155"/>
      <c r="N187" s="156"/>
      <c r="O187" s="53"/>
      <c r="P187" s="53"/>
      <c r="Q187" s="53"/>
      <c r="R187" s="53"/>
      <c r="S187" s="53"/>
      <c r="T187" s="54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6" t="s">
        <v>160</v>
      </c>
      <c r="AU187" s="16" t="s">
        <v>22</v>
      </c>
    </row>
    <row r="188" spans="1:65" s="13" customFormat="1" x14ac:dyDescent="0.2">
      <c r="B188" s="157"/>
      <c r="C188" s="242"/>
      <c r="D188" s="240" t="s">
        <v>164</v>
      </c>
      <c r="E188" s="243" t="s">
        <v>3</v>
      </c>
      <c r="F188" s="244" t="s">
        <v>270</v>
      </c>
      <c r="G188" s="242"/>
      <c r="H188" s="245">
        <v>1.264</v>
      </c>
      <c r="I188" s="159"/>
      <c r="L188" s="157"/>
      <c r="M188" s="160"/>
      <c r="N188" s="161"/>
      <c r="O188" s="161"/>
      <c r="P188" s="161"/>
      <c r="Q188" s="161"/>
      <c r="R188" s="161"/>
      <c r="S188" s="161"/>
      <c r="T188" s="162"/>
      <c r="AT188" s="158" t="s">
        <v>164</v>
      </c>
      <c r="AU188" s="158" t="s">
        <v>22</v>
      </c>
      <c r="AV188" s="13" t="s">
        <v>22</v>
      </c>
      <c r="AW188" s="13" t="s">
        <v>43</v>
      </c>
      <c r="AX188" s="13" t="s">
        <v>82</v>
      </c>
      <c r="AY188" s="158" t="s">
        <v>152</v>
      </c>
    </row>
    <row r="189" spans="1:65" s="14" customFormat="1" x14ac:dyDescent="0.2">
      <c r="B189" s="163"/>
      <c r="C189" s="246"/>
      <c r="D189" s="240" t="s">
        <v>164</v>
      </c>
      <c r="E189" s="247" t="s">
        <v>3</v>
      </c>
      <c r="F189" s="248" t="s">
        <v>166</v>
      </c>
      <c r="G189" s="246"/>
      <c r="H189" s="249">
        <v>1.264</v>
      </c>
      <c r="I189" s="165"/>
      <c r="L189" s="163"/>
      <c r="M189" s="166"/>
      <c r="N189" s="167"/>
      <c r="O189" s="167"/>
      <c r="P189" s="167"/>
      <c r="Q189" s="167"/>
      <c r="R189" s="167"/>
      <c r="S189" s="167"/>
      <c r="T189" s="168"/>
      <c r="AT189" s="164" t="s">
        <v>164</v>
      </c>
      <c r="AU189" s="164" t="s">
        <v>22</v>
      </c>
      <c r="AV189" s="14" t="s">
        <v>158</v>
      </c>
      <c r="AW189" s="14" t="s">
        <v>43</v>
      </c>
      <c r="AX189" s="14" t="s">
        <v>89</v>
      </c>
      <c r="AY189" s="164" t="s">
        <v>152</v>
      </c>
    </row>
    <row r="190" spans="1:65" s="2" customFormat="1" ht="21.75" customHeight="1" x14ac:dyDescent="0.2">
      <c r="A190" s="32"/>
      <c r="B190" s="142"/>
      <c r="C190" s="232" t="s">
        <v>8</v>
      </c>
      <c r="D190" s="232" t="s">
        <v>154</v>
      </c>
      <c r="E190" s="233" t="s">
        <v>265</v>
      </c>
      <c r="F190" s="234" t="s">
        <v>266</v>
      </c>
      <c r="G190" s="235" t="s">
        <v>267</v>
      </c>
      <c r="H190" s="236">
        <v>118.215</v>
      </c>
      <c r="I190" s="143"/>
      <c r="J190" s="144">
        <f>ROUND(I190*H190,2)</f>
        <v>0</v>
      </c>
      <c r="K190" s="145"/>
      <c r="L190" s="33"/>
      <c r="M190" s="146" t="s">
        <v>3</v>
      </c>
      <c r="N190" s="147" t="s">
        <v>53</v>
      </c>
      <c r="O190" s="53"/>
      <c r="P190" s="148">
        <f>O190*H190</f>
        <v>0</v>
      </c>
      <c r="Q190" s="148">
        <v>0</v>
      </c>
      <c r="R190" s="148">
        <f>Q190*H190</f>
        <v>0</v>
      </c>
      <c r="S190" s="148">
        <v>0</v>
      </c>
      <c r="T190" s="14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0" t="s">
        <v>158</v>
      </c>
      <c r="AT190" s="150" t="s">
        <v>154</v>
      </c>
      <c r="AU190" s="150" t="s">
        <v>22</v>
      </c>
      <c r="AY190" s="16" t="s">
        <v>152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6" t="s">
        <v>89</v>
      </c>
      <c r="BK190" s="151">
        <f>ROUND(I190*H190,2)</f>
        <v>0</v>
      </c>
      <c r="BL190" s="16" t="s">
        <v>158</v>
      </c>
      <c r="BM190" s="150" t="s">
        <v>271</v>
      </c>
    </row>
    <row r="191" spans="1:65" s="2" customFormat="1" x14ac:dyDescent="0.2">
      <c r="A191" s="32"/>
      <c r="B191" s="33"/>
      <c r="C191" s="237"/>
      <c r="D191" s="238" t="s">
        <v>160</v>
      </c>
      <c r="E191" s="237"/>
      <c r="F191" s="239" t="s">
        <v>269</v>
      </c>
      <c r="G191" s="237"/>
      <c r="H191" s="237"/>
      <c r="I191" s="154"/>
      <c r="J191" s="32"/>
      <c r="K191" s="32"/>
      <c r="L191" s="33"/>
      <c r="M191" s="155"/>
      <c r="N191" s="156"/>
      <c r="O191" s="53"/>
      <c r="P191" s="53"/>
      <c r="Q191" s="53"/>
      <c r="R191" s="53"/>
      <c r="S191" s="53"/>
      <c r="T191" s="54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6" t="s">
        <v>160</v>
      </c>
      <c r="AU191" s="16" t="s">
        <v>22</v>
      </c>
    </row>
    <row r="192" spans="1:65" s="13" customFormat="1" ht="33.75" x14ac:dyDescent="0.2">
      <c r="B192" s="157"/>
      <c r="C192" s="242"/>
      <c r="D192" s="240" t="s">
        <v>164</v>
      </c>
      <c r="E192" s="243" t="s">
        <v>3</v>
      </c>
      <c r="F192" s="244" t="s">
        <v>272</v>
      </c>
      <c r="G192" s="242"/>
      <c r="H192" s="245">
        <v>118.215</v>
      </c>
      <c r="I192" s="159"/>
      <c r="L192" s="157"/>
      <c r="M192" s="160"/>
      <c r="N192" s="161"/>
      <c r="O192" s="161"/>
      <c r="P192" s="161"/>
      <c r="Q192" s="161"/>
      <c r="R192" s="161"/>
      <c r="S192" s="161"/>
      <c r="T192" s="162"/>
      <c r="AT192" s="158" t="s">
        <v>164</v>
      </c>
      <c r="AU192" s="158" t="s">
        <v>22</v>
      </c>
      <c r="AV192" s="13" t="s">
        <v>22</v>
      </c>
      <c r="AW192" s="13" t="s">
        <v>43</v>
      </c>
      <c r="AX192" s="13" t="s">
        <v>82</v>
      </c>
      <c r="AY192" s="158" t="s">
        <v>152</v>
      </c>
    </row>
    <row r="193" spans="1:65" s="14" customFormat="1" x14ac:dyDescent="0.2">
      <c r="B193" s="163"/>
      <c r="C193" s="246"/>
      <c r="D193" s="240" t="s">
        <v>164</v>
      </c>
      <c r="E193" s="247" t="s">
        <v>3</v>
      </c>
      <c r="F193" s="248" t="s">
        <v>166</v>
      </c>
      <c r="G193" s="246"/>
      <c r="H193" s="249">
        <v>118.215</v>
      </c>
      <c r="I193" s="165"/>
      <c r="L193" s="163"/>
      <c r="M193" s="166"/>
      <c r="N193" s="167"/>
      <c r="O193" s="167"/>
      <c r="P193" s="167"/>
      <c r="Q193" s="167"/>
      <c r="R193" s="167"/>
      <c r="S193" s="167"/>
      <c r="T193" s="168"/>
      <c r="AT193" s="164" t="s">
        <v>164</v>
      </c>
      <c r="AU193" s="164" t="s">
        <v>22</v>
      </c>
      <c r="AV193" s="14" t="s">
        <v>158</v>
      </c>
      <c r="AW193" s="14" t="s">
        <v>43</v>
      </c>
      <c r="AX193" s="14" t="s">
        <v>89</v>
      </c>
      <c r="AY193" s="164" t="s">
        <v>152</v>
      </c>
    </row>
    <row r="194" spans="1:65" s="2" customFormat="1" ht="24.2" customHeight="1" x14ac:dyDescent="0.2">
      <c r="A194" s="32"/>
      <c r="B194" s="142"/>
      <c r="C194" s="232" t="s">
        <v>273</v>
      </c>
      <c r="D194" s="232" t="s">
        <v>154</v>
      </c>
      <c r="E194" s="233" t="s">
        <v>274</v>
      </c>
      <c r="F194" s="234" t="s">
        <v>275</v>
      </c>
      <c r="G194" s="235" t="s">
        <v>267</v>
      </c>
      <c r="H194" s="236">
        <v>11.375999999999999</v>
      </c>
      <c r="I194" s="143"/>
      <c r="J194" s="144">
        <f>ROUND(I194*H194,2)</f>
        <v>0</v>
      </c>
      <c r="K194" s="145"/>
      <c r="L194" s="33"/>
      <c r="M194" s="146" t="s">
        <v>3</v>
      </c>
      <c r="N194" s="147" t="s">
        <v>53</v>
      </c>
      <c r="O194" s="53"/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0" t="s">
        <v>158</v>
      </c>
      <c r="AT194" s="150" t="s">
        <v>154</v>
      </c>
      <c r="AU194" s="150" t="s">
        <v>22</v>
      </c>
      <c r="AY194" s="16" t="s">
        <v>152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6" t="s">
        <v>89</v>
      </c>
      <c r="BK194" s="151">
        <f>ROUND(I194*H194,2)</f>
        <v>0</v>
      </c>
      <c r="BL194" s="16" t="s">
        <v>158</v>
      </c>
      <c r="BM194" s="150" t="s">
        <v>276</v>
      </c>
    </row>
    <row r="195" spans="1:65" s="2" customFormat="1" x14ac:dyDescent="0.2">
      <c r="A195" s="32"/>
      <c r="B195" s="33"/>
      <c r="C195" s="237"/>
      <c r="D195" s="238" t="s">
        <v>160</v>
      </c>
      <c r="E195" s="237"/>
      <c r="F195" s="239" t="s">
        <v>277</v>
      </c>
      <c r="G195" s="237"/>
      <c r="H195" s="237"/>
      <c r="I195" s="154"/>
      <c r="J195" s="32"/>
      <c r="K195" s="32"/>
      <c r="L195" s="33"/>
      <c r="M195" s="155"/>
      <c r="N195" s="156"/>
      <c r="O195" s="53"/>
      <c r="P195" s="53"/>
      <c r="Q195" s="53"/>
      <c r="R195" s="53"/>
      <c r="S195" s="53"/>
      <c r="T195" s="54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6" t="s">
        <v>160</v>
      </c>
      <c r="AU195" s="16" t="s">
        <v>22</v>
      </c>
    </row>
    <row r="196" spans="1:65" s="13" customFormat="1" x14ac:dyDescent="0.2">
      <c r="B196" s="157"/>
      <c r="C196" s="242"/>
      <c r="D196" s="240" t="s">
        <v>164</v>
      </c>
      <c r="E196" s="243" t="s">
        <v>3</v>
      </c>
      <c r="F196" s="244" t="s">
        <v>278</v>
      </c>
      <c r="G196" s="242"/>
      <c r="H196" s="245">
        <v>11.375999999999999</v>
      </c>
      <c r="I196" s="159"/>
      <c r="L196" s="157"/>
      <c r="M196" s="160"/>
      <c r="N196" s="161"/>
      <c r="O196" s="161"/>
      <c r="P196" s="161"/>
      <c r="Q196" s="161"/>
      <c r="R196" s="161"/>
      <c r="S196" s="161"/>
      <c r="T196" s="162"/>
      <c r="AT196" s="158" t="s">
        <v>164</v>
      </c>
      <c r="AU196" s="158" t="s">
        <v>22</v>
      </c>
      <c r="AV196" s="13" t="s">
        <v>22</v>
      </c>
      <c r="AW196" s="13" t="s">
        <v>43</v>
      </c>
      <c r="AX196" s="13" t="s">
        <v>82</v>
      </c>
      <c r="AY196" s="158" t="s">
        <v>152</v>
      </c>
    </row>
    <row r="197" spans="1:65" s="14" customFormat="1" x14ac:dyDescent="0.2">
      <c r="B197" s="163"/>
      <c r="C197" s="246"/>
      <c r="D197" s="240" t="s">
        <v>164</v>
      </c>
      <c r="E197" s="247" t="s">
        <v>3</v>
      </c>
      <c r="F197" s="248" t="s">
        <v>166</v>
      </c>
      <c r="G197" s="246"/>
      <c r="H197" s="249">
        <v>11.375999999999999</v>
      </c>
      <c r="I197" s="165"/>
      <c r="L197" s="163"/>
      <c r="M197" s="166"/>
      <c r="N197" s="167"/>
      <c r="O197" s="167"/>
      <c r="P197" s="167"/>
      <c r="Q197" s="167"/>
      <c r="R197" s="167"/>
      <c r="S197" s="167"/>
      <c r="T197" s="168"/>
      <c r="AT197" s="164" t="s">
        <v>164</v>
      </c>
      <c r="AU197" s="164" t="s">
        <v>22</v>
      </c>
      <c r="AV197" s="14" t="s">
        <v>158</v>
      </c>
      <c r="AW197" s="14" t="s">
        <v>43</v>
      </c>
      <c r="AX197" s="14" t="s">
        <v>89</v>
      </c>
      <c r="AY197" s="164" t="s">
        <v>152</v>
      </c>
    </row>
    <row r="198" spans="1:65" s="2" customFormat="1" ht="24.2" customHeight="1" x14ac:dyDescent="0.2">
      <c r="A198" s="32"/>
      <c r="B198" s="142"/>
      <c r="C198" s="232" t="s">
        <v>279</v>
      </c>
      <c r="D198" s="232" t="s">
        <v>154</v>
      </c>
      <c r="E198" s="233" t="s">
        <v>274</v>
      </c>
      <c r="F198" s="234" t="s">
        <v>275</v>
      </c>
      <c r="G198" s="235" t="s">
        <v>267</v>
      </c>
      <c r="H198" s="236">
        <v>1063.9349999999999</v>
      </c>
      <c r="I198" s="143"/>
      <c r="J198" s="144">
        <f>ROUND(I198*H198,2)</f>
        <v>0</v>
      </c>
      <c r="K198" s="145"/>
      <c r="L198" s="33"/>
      <c r="M198" s="146" t="s">
        <v>3</v>
      </c>
      <c r="N198" s="147" t="s">
        <v>53</v>
      </c>
      <c r="O198" s="53"/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0" t="s">
        <v>158</v>
      </c>
      <c r="AT198" s="150" t="s">
        <v>154</v>
      </c>
      <c r="AU198" s="150" t="s">
        <v>22</v>
      </c>
      <c r="AY198" s="16" t="s">
        <v>152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6" t="s">
        <v>89</v>
      </c>
      <c r="BK198" s="151">
        <f>ROUND(I198*H198,2)</f>
        <v>0</v>
      </c>
      <c r="BL198" s="16" t="s">
        <v>158</v>
      </c>
      <c r="BM198" s="150" t="s">
        <v>280</v>
      </c>
    </row>
    <row r="199" spans="1:65" s="2" customFormat="1" x14ac:dyDescent="0.2">
      <c r="A199" s="32"/>
      <c r="B199" s="33"/>
      <c r="C199" s="237"/>
      <c r="D199" s="238" t="s">
        <v>160</v>
      </c>
      <c r="E199" s="237"/>
      <c r="F199" s="239" t="s">
        <v>277</v>
      </c>
      <c r="G199" s="237"/>
      <c r="H199" s="237"/>
      <c r="I199" s="154"/>
      <c r="J199" s="32"/>
      <c r="K199" s="32"/>
      <c r="L199" s="33"/>
      <c r="M199" s="155"/>
      <c r="N199" s="156"/>
      <c r="O199" s="53"/>
      <c r="P199" s="53"/>
      <c r="Q199" s="53"/>
      <c r="R199" s="53"/>
      <c r="S199" s="53"/>
      <c r="T199" s="54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6" t="s">
        <v>160</v>
      </c>
      <c r="AU199" s="16" t="s">
        <v>22</v>
      </c>
    </row>
    <row r="200" spans="1:65" s="13" customFormat="1" x14ac:dyDescent="0.2">
      <c r="B200" s="157"/>
      <c r="C200" s="242"/>
      <c r="D200" s="240" t="s">
        <v>164</v>
      </c>
      <c r="E200" s="243" t="s">
        <v>3</v>
      </c>
      <c r="F200" s="244" t="s">
        <v>281</v>
      </c>
      <c r="G200" s="242"/>
      <c r="H200" s="245">
        <v>1063.9349999999999</v>
      </c>
      <c r="I200" s="159"/>
      <c r="L200" s="157"/>
      <c r="M200" s="160"/>
      <c r="N200" s="161"/>
      <c r="O200" s="161"/>
      <c r="P200" s="161"/>
      <c r="Q200" s="161"/>
      <c r="R200" s="161"/>
      <c r="S200" s="161"/>
      <c r="T200" s="162"/>
      <c r="AT200" s="158" t="s">
        <v>164</v>
      </c>
      <c r="AU200" s="158" t="s">
        <v>22</v>
      </c>
      <c r="AV200" s="13" t="s">
        <v>22</v>
      </c>
      <c r="AW200" s="13" t="s">
        <v>43</v>
      </c>
      <c r="AX200" s="13" t="s">
        <v>82</v>
      </c>
      <c r="AY200" s="158" t="s">
        <v>152</v>
      </c>
    </row>
    <row r="201" spans="1:65" s="14" customFormat="1" x14ac:dyDescent="0.2">
      <c r="B201" s="163"/>
      <c r="C201" s="246"/>
      <c r="D201" s="240" t="s">
        <v>164</v>
      </c>
      <c r="E201" s="247" t="s">
        <v>3</v>
      </c>
      <c r="F201" s="248" t="s">
        <v>166</v>
      </c>
      <c r="G201" s="246"/>
      <c r="H201" s="249">
        <v>1063.9349999999999</v>
      </c>
      <c r="I201" s="165"/>
      <c r="L201" s="163"/>
      <c r="M201" s="166"/>
      <c r="N201" s="167"/>
      <c r="O201" s="167"/>
      <c r="P201" s="167"/>
      <c r="Q201" s="167"/>
      <c r="R201" s="167"/>
      <c r="S201" s="167"/>
      <c r="T201" s="168"/>
      <c r="AT201" s="164" t="s">
        <v>164</v>
      </c>
      <c r="AU201" s="164" t="s">
        <v>22</v>
      </c>
      <c r="AV201" s="14" t="s">
        <v>158</v>
      </c>
      <c r="AW201" s="14" t="s">
        <v>43</v>
      </c>
      <c r="AX201" s="14" t="s">
        <v>89</v>
      </c>
      <c r="AY201" s="164" t="s">
        <v>152</v>
      </c>
    </row>
    <row r="202" spans="1:65" s="2" customFormat="1" ht="16.5" customHeight="1" x14ac:dyDescent="0.2">
      <c r="A202" s="32"/>
      <c r="B202" s="142"/>
      <c r="C202" s="232" t="s">
        <v>282</v>
      </c>
      <c r="D202" s="232" t="s">
        <v>154</v>
      </c>
      <c r="E202" s="233" t="s">
        <v>283</v>
      </c>
      <c r="F202" s="234" t="s">
        <v>284</v>
      </c>
      <c r="G202" s="235" t="s">
        <v>267</v>
      </c>
      <c r="H202" s="236">
        <v>71.635000000000005</v>
      </c>
      <c r="I202" s="143"/>
      <c r="J202" s="144">
        <f>ROUND(I202*H202,2)</f>
        <v>0</v>
      </c>
      <c r="K202" s="145"/>
      <c r="L202" s="33"/>
      <c r="M202" s="146" t="s">
        <v>3</v>
      </c>
      <c r="N202" s="147" t="s">
        <v>53</v>
      </c>
      <c r="O202" s="53"/>
      <c r="P202" s="148">
        <f>O202*H202</f>
        <v>0</v>
      </c>
      <c r="Q202" s="148">
        <v>0</v>
      </c>
      <c r="R202" s="148">
        <f>Q202*H202</f>
        <v>0</v>
      </c>
      <c r="S202" s="148">
        <v>0</v>
      </c>
      <c r="T202" s="14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0" t="s">
        <v>158</v>
      </c>
      <c r="AT202" s="150" t="s">
        <v>154</v>
      </c>
      <c r="AU202" s="150" t="s">
        <v>22</v>
      </c>
      <c r="AY202" s="16" t="s">
        <v>152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6" t="s">
        <v>89</v>
      </c>
      <c r="BK202" s="151">
        <f>ROUND(I202*H202,2)</f>
        <v>0</v>
      </c>
      <c r="BL202" s="16" t="s">
        <v>158</v>
      </c>
      <c r="BM202" s="150" t="s">
        <v>285</v>
      </c>
    </row>
    <row r="203" spans="1:65" s="2" customFormat="1" x14ac:dyDescent="0.2">
      <c r="A203" s="32"/>
      <c r="B203" s="33"/>
      <c r="C203" s="237"/>
      <c r="D203" s="238" t="s">
        <v>160</v>
      </c>
      <c r="E203" s="237"/>
      <c r="F203" s="239" t="s">
        <v>286</v>
      </c>
      <c r="G203" s="237"/>
      <c r="H203" s="237"/>
      <c r="I203" s="154"/>
      <c r="J203" s="32"/>
      <c r="K203" s="32"/>
      <c r="L203" s="33"/>
      <c r="M203" s="155"/>
      <c r="N203" s="156"/>
      <c r="O203" s="53"/>
      <c r="P203" s="53"/>
      <c r="Q203" s="53"/>
      <c r="R203" s="53"/>
      <c r="S203" s="53"/>
      <c r="T203" s="54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6" t="s">
        <v>160</v>
      </c>
      <c r="AU203" s="16" t="s">
        <v>22</v>
      </c>
    </row>
    <row r="204" spans="1:65" s="13" customFormat="1" ht="33.75" x14ac:dyDescent="0.2">
      <c r="B204" s="157"/>
      <c r="C204" s="242"/>
      <c r="D204" s="240" t="s">
        <v>164</v>
      </c>
      <c r="E204" s="243" t="s">
        <v>3</v>
      </c>
      <c r="F204" s="244" t="s">
        <v>287</v>
      </c>
      <c r="G204" s="242"/>
      <c r="H204" s="245">
        <v>71.635000000000005</v>
      </c>
      <c r="I204" s="159"/>
      <c r="L204" s="157"/>
      <c r="M204" s="160"/>
      <c r="N204" s="161"/>
      <c r="O204" s="161"/>
      <c r="P204" s="161"/>
      <c r="Q204" s="161"/>
      <c r="R204" s="161"/>
      <c r="S204" s="161"/>
      <c r="T204" s="162"/>
      <c r="AT204" s="158" t="s">
        <v>164</v>
      </c>
      <c r="AU204" s="158" t="s">
        <v>22</v>
      </c>
      <c r="AV204" s="13" t="s">
        <v>22</v>
      </c>
      <c r="AW204" s="13" t="s">
        <v>43</v>
      </c>
      <c r="AX204" s="13" t="s">
        <v>82</v>
      </c>
      <c r="AY204" s="158" t="s">
        <v>152</v>
      </c>
    </row>
    <row r="205" spans="1:65" s="14" customFormat="1" x14ac:dyDescent="0.2">
      <c r="B205" s="163"/>
      <c r="C205" s="246"/>
      <c r="D205" s="240" t="s">
        <v>164</v>
      </c>
      <c r="E205" s="247" t="s">
        <v>3</v>
      </c>
      <c r="F205" s="248" t="s">
        <v>166</v>
      </c>
      <c r="G205" s="246"/>
      <c r="H205" s="249">
        <v>71.635000000000005</v>
      </c>
      <c r="I205" s="165"/>
      <c r="L205" s="163"/>
      <c r="M205" s="166"/>
      <c r="N205" s="167"/>
      <c r="O205" s="167"/>
      <c r="P205" s="167"/>
      <c r="Q205" s="167"/>
      <c r="R205" s="167"/>
      <c r="S205" s="167"/>
      <c r="T205" s="168"/>
      <c r="AT205" s="164" t="s">
        <v>164</v>
      </c>
      <c r="AU205" s="164" t="s">
        <v>22</v>
      </c>
      <c r="AV205" s="14" t="s">
        <v>158</v>
      </c>
      <c r="AW205" s="14" t="s">
        <v>43</v>
      </c>
      <c r="AX205" s="14" t="s">
        <v>89</v>
      </c>
      <c r="AY205" s="164" t="s">
        <v>152</v>
      </c>
    </row>
    <row r="206" spans="1:65" s="2" customFormat="1" ht="24.2" customHeight="1" x14ac:dyDescent="0.2">
      <c r="A206" s="32"/>
      <c r="B206" s="142"/>
      <c r="C206" s="232" t="s">
        <v>288</v>
      </c>
      <c r="D206" s="232" t="s">
        <v>154</v>
      </c>
      <c r="E206" s="233" t="s">
        <v>289</v>
      </c>
      <c r="F206" s="234" t="s">
        <v>290</v>
      </c>
      <c r="G206" s="235" t="s">
        <v>267</v>
      </c>
      <c r="H206" s="236">
        <v>644.71500000000003</v>
      </c>
      <c r="I206" s="143"/>
      <c r="J206" s="144">
        <f>ROUND(I206*H206,2)</f>
        <v>0</v>
      </c>
      <c r="K206" s="145"/>
      <c r="L206" s="33"/>
      <c r="M206" s="146" t="s">
        <v>3</v>
      </c>
      <c r="N206" s="147" t="s">
        <v>53</v>
      </c>
      <c r="O206" s="53"/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0" t="s">
        <v>158</v>
      </c>
      <c r="AT206" s="150" t="s">
        <v>154</v>
      </c>
      <c r="AU206" s="150" t="s">
        <v>22</v>
      </c>
      <c r="AY206" s="16" t="s">
        <v>152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6" t="s">
        <v>89</v>
      </c>
      <c r="BK206" s="151">
        <f>ROUND(I206*H206,2)</f>
        <v>0</v>
      </c>
      <c r="BL206" s="16" t="s">
        <v>158</v>
      </c>
      <c r="BM206" s="150" t="s">
        <v>291</v>
      </c>
    </row>
    <row r="207" spans="1:65" s="2" customFormat="1" x14ac:dyDescent="0.2">
      <c r="A207" s="32"/>
      <c r="B207" s="33"/>
      <c r="C207" s="237"/>
      <c r="D207" s="238" t="s">
        <v>160</v>
      </c>
      <c r="E207" s="237"/>
      <c r="F207" s="239" t="s">
        <v>292</v>
      </c>
      <c r="G207" s="237"/>
      <c r="H207" s="237"/>
      <c r="I207" s="154"/>
      <c r="J207" s="32"/>
      <c r="K207" s="32"/>
      <c r="L207" s="33"/>
      <c r="M207" s="155"/>
      <c r="N207" s="156"/>
      <c r="O207" s="53"/>
      <c r="P207" s="53"/>
      <c r="Q207" s="53"/>
      <c r="R207" s="53"/>
      <c r="S207" s="53"/>
      <c r="T207" s="54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6" t="s">
        <v>160</v>
      </c>
      <c r="AU207" s="16" t="s">
        <v>22</v>
      </c>
    </row>
    <row r="208" spans="1:65" s="13" customFormat="1" x14ac:dyDescent="0.2">
      <c r="B208" s="157"/>
      <c r="C208" s="242"/>
      <c r="D208" s="240" t="s">
        <v>164</v>
      </c>
      <c r="E208" s="243" t="s">
        <v>3</v>
      </c>
      <c r="F208" s="244" t="s">
        <v>293</v>
      </c>
      <c r="G208" s="242"/>
      <c r="H208" s="245">
        <v>644.71500000000003</v>
      </c>
      <c r="I208" s="159"/>
      <c r="L208" s="157"/>
      <c r="M208" s="160"/>
      <c r="N208" s="161"/>
      <c r="O208" s="161"/>
      <c r="P208" s="161"/>
      <c r="Q208" s="161"/>
      <c r="R208" s="161"/>
      <c r="S208" s="161"/>
      <c r="T208" s="162"/>
      <c r="AT208" s="158" t="s">
        <v>164</v>
      </c>
      <c r="AU208" s="158" t="s">
        <v>22</v>
      </c>
      <c r="AV208" s="13" t="s">
        <v>22</v>
      </c>
      <c r="AW208" s="13" t="s">
        <v>43</v>
      </c>
      <c r="AX208" s="13" t="s">
        <v>82</v>
      </c>
      <c r="AY208" s="158" t="s">
        <v>152</v>
      </c>
    </row>
    <row r="209" spans="1:65" s="14" customFormat="1" x14ac:dyDescent="0.2">
      <c r="B209" s="163"/>
      <c r="C209" s="246"/>
      <c r="D209" s="240" t="s">
        <v>164</v>
      </c>
      <c r="E209" s="247" t="s">
        <v>3</v>
      </c>
      <c r="F209" s="248" t="s">
        <v>166</v>
      </c>
      <c r="G209" s="246"/>
      <c r="H209" s="249">
        <v>644.71500000000003</v>
      </c>
      <c r="I209" s="165"/>
      <c r="L209" s="163"/>
      <c r="M209" s="166"/>
      <c r="N209" s="167"/>
      <c r="O209" s="167"/>
      <c r="P209" s="167"/>
      <c r="Q209" s="167"/>
      <c r="R209" s="167"/>
      <c r="S209" s="167"/>
      <c r="T209" s="168"/>
      <c r="AT209" s="164" t="s">
        <v>164</v>
      </c>
      <c r="AU209" s="164" t="s">
        <v>22</v>
      </c>
      <c r="AV209" s="14" t="s">
        <v>158</v>
      </c>
      <c r="AW209" s="14" t="s">
        <v>43</v>
      </c>
      <c r="AX209" s="14" t="s">
        <v>89</v>
      </c>
      <c r="AY209" s="164" t="s">
        <v>152</v>
      </c>
    </row>
    <row r="210" spans="1:65" s="2" customFormat="1" ht="24.2" customHeight="1" x14ac:dyDescent="0.2">
      <c r="A210" s="32"/>
      <c r="B210" s="142"/>
      <c r="C210" s="232" t="s">
        <v>294</v>
      </c>
      <c r="D210" s="232" t="s">
        <v>154</v>
      </c>
      <c r="E210" s="233" t="s">
        <v>295</v>
      </c>
      <c r="F210" s="234" t="s">
        <v>296</v>
      </c>
      <c r="G210" s="235" t="s">
        <v>267</v>
      </c>
      <c r="H210" s="236">
        <v>1.264</v>
      </c>
      <c r="I210" s="143"/>
      <c r="J210" s="144">
        <f>ROUND(I210*H210,2)</f>
        <v>0</v>
      </c>
      <c r="K210" s="145"/>
      <c r="L210" s="33"/>
      <c r="M210" s="146" t="s">
        <v>3</v>
      </c>
      <c r="N210" s="147" t="s">
        <v>53</v>
      </c>
      <c r="O210" s="53"/>
      <c r="P210" s="148">
        <f>O210*H210</f>
        <v>0</v>
      </c>
      <c r="Q210" s="148">
        <v>0</v>
      </c>
      <c r="R210" s="148">
        <f>Q210*H210</f>
        <v>0</v>
      </c>
      <c r="S210" s="148">
        <v>0</v>
      </c>
      <c r="T210" s="14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0" t="s">
        <v>158</v>
      </c>
      <c r="AT210" s="150" t="s">
        <v>154</v>
      </c>
      <c r="AU210" s="150" t="s">
        <v>22</v>
      </c>
      <c r="AY210" s="16" t="s">
        <v>152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6" t="s">
        <v>89</v>
      </c>
      <c r="BK210" s="151">
        <f>ROUND(I210*H210,2)</f>
        <v>0</v>
      </c>
      <c r="BL210" s="16" t="s">
        <v>158</v>
      </c>
      <c r="BM210" s="150" t="s">
        <v>297</v>
      </c>
    </row>
    <row r="211" spans="1:65" s="2" customFormat="1" x14ac:dyDescent="0.2">
      <c r="A211" s="32"/>
      <c r="B211" s="33"/>
      <c r="C211" s="237"/>
      <c r="D211" s="238" t="s">
        <v>160</v>
      </c>
      <c r="E211" s="237"/>
      <c r="F211" s="239" t="s">
        <v>298</v>
      </c>
      <c r="G211" s="237"/>
      <c r="H211" s="237"/>
      <c r="I211" s="154"/>
      <c r="J211" s="32"/>
      <c r="K211" s="32"/>
      <c r="L211" s="33"/>
      <c r="M211" s="155"/>
      <c r="N211" s="156"/>
      <c r="O211" s="53"/>
      <c r="P211" s="53"/>
      <c r="Q211" s="53"/>
      <c r="R211" s="53"/>
      <c r="S211" s="53"/>
      <c r="T211" s="54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6" t="s">
        <v>160</v>
      </c>
      <c r="AU211" s="16" t="s">
        <v>22</v>
      </c>
    </row>
    <row r="212" spans="1:65" s="13" customFormat="1" x14ac:dyDescent="0.2">
      <c r="B212" s="157"/>
      <c r="C212" s="242"/>
      <c r="D212" s="240" t="s">
        <v>164</v>
      </c>
      <c r="E212" s="243" t="s">
        <v>3</v>
      </c>
      <c r="F212" s="244" t="s">
        <v>270</v>
      </c>
      <c r="G212" s="242"/>
      <c r="H212" s="245">
        <v>1.264</v>
      </c>
      <c r="I212" s="159"/>
      <c r="L212" s="157"/>
      <c r="M212" s="160"/>
      <c r="N212" s="161"/>
      <c r="O212" s="161"/>
      <c r="P212" s="161"/>
      <c r="Q212" s="161"/>
      <c r="R212" s="161"/>
      <c r="S212" s="161"/>
      <c r="T212" s="162"/>
      <c r="AT212" s="158" t="s">
        <v>164</v>
      </c>
      <c r="AU212" s="158" t="s">
        <v>22</v>
      </c>
      <c r="AV212" s="13" t="s">
        <v>22</v>
      </c>
      <c r="AW212" s="13" t="s">
        <v>43</v>
      </c>
      <c r="AX212" s="13" t="s">
        <v>82</v>
      </c>
      <c r="AY212" s="158" t="s">
        <v>152</v>
      </c>
    </row>
    <row r="213" spans="1:65" s="14" customFormat="1" x14ac:dyDescent="0.2">
      <c r="B213" s="163"/>
      <c r="C213" s="246"/>
      <c r="D213" s="240" t="s">
        <v>164</v>
      </c>
      <c r="E213" s="247" t="s">
        <v>3</v>
      </c>
      <c r="F213" s="248" t="s">
        <v>166</v>
      </c>
      <c r="G213" s="246"/>
      <c r="H213" s="249">
        <v>1.264</v>
      </c>
      <c r="I213" s="165"/>
      <c r="L213" s="163"/>
      <c r="M213" s="166"/>
      <c r="N213" s="167"/>
      <c r="O213" s="167"/>
      <c r="P213" s="167"/>
      <c r="Q213" s="167"/>
      <c r="R213" s="167"/>
      <c r="S213" s="167"/>
      <c r="T213" s="168"/>
      <c r="AT213" s="164" t="s">
        <v>164</v>
      </c>
      <c r="AU213" s="164" t="s">
        <v>22</v>
      </c>
      <c r="AV213" s="14" t="s">
        <v>158</v>
      </c>
      <c r="AW213" s="14" t="s">
        <v>43</v>
      </c>
      <c r="AX213" s="14" t="s">
        <v>89</v>
      </c>
      <c r="AY213" s="164" t="s">
        <v>152</v>
      </c>
    </row>
    <row r="214" spans="1:65" s="2" customFormat="1" ht="24.2" customHeight="1" x14ac:dyDescent="0.2">
      <c r="A214" s="32"/>
      <c r="B214" s="142"/>
      <c r="C214" s="232" t="s">
        <v>299</v>
      </c>
      <c r="D214" s="232" t="s">
        <v>154</v>
      </c>
      <c r="E214" s="233" t="s">
        <v>295</v>
      </c>
      <c r="F214" s="234" t="s">
        <v>296</v>
      </c>
      <c r="G214" s="235" t="s">
        <v>267</v>
      </c>
      <c r="H214" s="236">
        <v>118.215</v>
      </c>
      <c r="I214" s="143"/>
      <c r="J214" s="144">
        <f>ROUND(I214*H214,2)</f>
        <v>0</v>
      </c>
      <c r="K214" s="145"/>
      <c r="L214" s="33"/>
      <c r="M214" s="146" t="s">
        <v>3</v>
      </c>
      <c r="N214" s="147" t="s">
        <v>53</v>
      </c>
      <c r="O214" s="53"/>
      <c r="P214" s="148">
        <f>O214*H214</f>
        <v>0</v>
      </c>
      <c r="Q214" s="148">
        <v>0</v>
      </c>
      <c r="R214" s="148">
        <f>Q214*H214</f>
        <v>0</v>
      </c>
      <c r="S214" s="148">
        <v>0</v>
      </c>
      <c r="T214" s="14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0" t="s">
        <v>158</v>
      </c>
      <c r="AT214" s="150" t="s">
        <v>154</v>
      </c>
      <c r="AU214" s="150" t="s">
        <v>22</v>
      </c>
      <c r="AY214" s="16" t="s">
        <v>152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6" t="s">
        <v>89</v>
      </c>
      <c r="BK214" s="151">
        <f>ROUND(I214*H214,2)</f>
        <v>0</v>
      </c>
      <c r="BL214" s="16" t="s">
        <v>158</v>
      </c>
      <c r="BM214" s="150" t="s">
        <v>300</v>
      </c>
    </row>
    <row r="215" spans="1:65" s="2" customFormat="1" x14ac:dyDescent="0.2">
      <c r="A215" s="32"/>
      <c r="B215" s="33"/>
      <c r="C215" s="237"/>
      <c r="D215" s="238" t="s">
        <v>160</v>
      </c>
      <c r="E215" s="237"/>
      <c r="F215" s="239" t="s">
        <v>298</v>
      </c>
      <c r="G215" s="237"/>
      <c r="H215" s="237"/>
      <c r="I215" s="154"/>
      <c r="J215" s="32"/>
      <c r="K215" s="32"/>
      <c r="L215" s="33"/>
      <c r="M215" s="155"/>
      <c r="N215" s="156"/>
      <c r="O215" s="53"/>
      <c r="P215" s="53"/>
      <c r="Q215" s="53"/>
      <c r="R215" s="53"/>
      <c r="S215" s="53"/>
      <c r="T215" s="54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6" t="s">
        <v>160</v>
      </c>
      <c r="AU215" s="16" t="s">
        <v>22</v>
      </c>
    </row>
    <row r="216" spans="1:65" s="13" customFormat="1" ht="33.75" x14ac:dyDescent="0.2">
      <c r="B216" s="157"/>
      <c r="C216" s="242"/>
      <c r="D216" s="240" t="s">
        <v>164</v>
      </c>
      <c r="E216" s="243" t="s">
        <v>3</v>
      </c>
      <c r="F216" s="244" t="s">
        <v>301</v>
      </c>
      <c r="G216" s="242"/>
      <c r="H216" s="245">
        <v>118.215</v>
      </c>
      <c r="I216" s="159"/>
      <c r="L216" s="157"/>
      <c r="M216" s="160"/>
      <c r="N216" s="161"/>
      <c r="O216" s="161"/>
      <c r="P216" s="161"/>
      <c r="Q216" s="161"/>
      <c r="R216" s="161"/>
      <c r="S216" s="161"/>
      <c r="T216" s="162"/>
      <c r="AT216" s="158" t="s">
        <v>164</v>
      </c>
      <c r="AU216" s="158" t="s">
        <v>22</v>
      </c>
      <c r="AV216" s="13" t="s">
        <v>22</v>
      </c>
      <c r="AW216" s="13" t="s">
        <v>43</v>
      </c>
      <c r="AX216" s="13" t="s">
        <v>82</v>
      </c>
      <c r="AY216" s="158" t="s">
        <v>152</v>
      </c>
    </row>
    <row r="217" spans="1:65" s="14" customFormat="1" x14ac:dyDescent="0.2">
      <c r="B217" s="163"/>
      <c r="C217" s="246"/>
      <c r="D217" s="240" t="s">
        <v>164</v>
      </c>
      <c r="E217" s="247" t="s">
        <v>3</v>
      </c>
      <c r="F217" s="248" t="s">
        <v>166</v>
      </c>
      <c r="G217" s="246"/>
      <c r="H217" s="249">
        <v>118.215</v>
      </c>
      <c r="I217" s="165"/>
      <c r="L217" s="163"/>
      <c r="M217" s="166"/>
      <c r="N217" s="167"/>
      <c r="O217" s="167"/>
      <c r="P217" s="167"/>
      <c r="Q217" s="167"/>
      <c r="R217" s="167"/>
      <c r="S217" s="167"/>
      <c r="T217" s="168"/>
      <c r="AT217" s="164" t="s">
        <v>164</v>
      </c>
      <c r="AU217" s="164" t="s">
        <v>22</v>
      </c>
      <c r="AV217" s="14" t="s">
        <v>158</v>
      </c>
      <c r="AW217" s="14" t="s">
        <v>43</v>
      </c>
      <c r="AX217" s="14" t="s">
        <v>89</v>
      </c>
      <c r="AY217" s="164" t="s">
        <v>152</v>
      </c>
    </row>
    <row r="218" spans="1:65" s="2" customFormat="1" ht="24.2" customHeight="1" x14ac:dyDescent="0.2">
      <c r="A218" s="32"/>
      <c r="B218" s="142"/>
      <c r="C218" s="232" t="s">
        <v>302</v>
      </c>
      <c r="D218" s="232" t="s">
        <v>154</v>
      </c>
      <c r="E218" s="233" t="s">
        <v>303</v>
      </c>
      <c r="F218" s="234" t="s">
        <v>304</v>
      </c>
      <c r="G218" s="235" t="s">
        <v>267</v>
      </c>
      <c r="H218" s="236">
        <v>71.635000000000005</v>
      </c>
      <c r="I218" s="143"/>
      <c r="J218" s="144">
        <f>ROUND(I218*H218,2)</f>
        <v>0</v>
      </c>
      <c r="K218" s="145"/>
      <c r="L218" s="33"/>
      <c r="M218" s="146" t="s">
        <v>3</v>
      </c>
      <c r="N218" s="147" t="s">
        <v>53</v>
      </c>
      <c r="O218" s="53"/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0" t="s">
        <v>158</v>
      </c>
      <c r="AT218" s="150" t="s">
        <v>154</v>
      </c>
      <c r="AU218" s="150" t="s">
        <v>22</v>
      </c>
      <c r="AY218" s="16" t="s">
        <v>152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6" t="s">
        <v>89</v>
      </c>
      <c r="BK218" s="151">
        <f>ROUND(I218*H218,2)</f>
        <v>0</v>
      </c>
      <c r="BL218" s="16" t="s">
        <v>158</v>
      </c>
      <c r="BM218" s="150" t="s">
        <v>305</v>
      </c>
    </row>
    <row r="219" spans="1:65" s="2" customFormat="1" x14ac:dyDescent="0.2">
      <c r="A219" s="32"/>
      <c r="B219" s="33"/>
      <c r="C219" s="237"/>
      <c r="D219" s="238" t="s">
        <v>160</v>
      </c>
      <c r="E219" s="237"/>
      <c r="F219" s="239" t="s">
        <v>306</v>
      </c>
      <c r="G219" s="237"/>
      <c r="H219" s="237"/>
      <c r="I219" s="154"/>
      <c r="J219" s="32"/>
      <c r="K219" s="32"/>
      <c r="L219" s="33"/>
      <c r="M219" s="155"/>
      <c r="N219" s="156"/>
      <c r="O219" s="53"/>
      <c r="P219" s="53"/>
      <c r="Q219" s="53"/>
      <c r="R219" s="53"/>
      <c r="S219" s="53"/>
      <c r="T219" s="54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6" t="s">
        <v>160</v>
      </c>
      <c r="AU219" s="16" t="s">
        <v>22</v>
      </c>
    </row>
    <row r="220" spans="1:65" s="13" customFormat="1" ht="33.75" x14ac:dyDescent="0.2">
      <c r="B220" s="157"/>
      <c r="C220" s="242"/>
      <c r="D220" s="240" t="s">
        <v>164</v>
      </c>
      <c r="E220" s="243" t="s">
        <v>3</v>
      </c>
      <c r="F220" s="244" t="s">
        <v>307</v>
      </c>
      <c r="G220" s="242"/>
      <c r="H220" s="245">
        <v>71.635000000000005</v>
      </c>
      <c r="I220" s="159"/>
      <c r="L220" s="157"/>
      <c r="M220" s="160"/>
      <c r="N220" s="161"/>
      <c r="O220" s="161"/>
      <c r="P220" s="161"/>
      <c r="Q220" s="161"/>
      <c r="R220" s="161"/>
      <c r="S220" s="161"/>
      <c r="T220" s="162"/>
      <c r="AT220" s="158" t="s">
        <v>164</v>
      </c>
      <c r="AU220" s="158" t="s">
        <v>22</v>
      </c>
      <c r="AV220" s="13" t="s">
        <v>22</v>
      </c>
      <c r="AW220" s="13" t="s">
        <v>43</v>
      </c>
      <c r="AX220" s="13" t="s">
        <v>82</v>
      </c>
      <c r="AY220" s="158" t="s">
        <v>152</v>
      </c>
    </row>
    <row r="221" spans="1:65" s="14" customFormat="1" x14ac:dyDescent="0.2">
      <c r="B221" s="163"/>
      <c r="C221" s="246"/>
      <c r="D221" s="240" t="s">
        <v>164</v>
      </c>
      <c r="E221" s="247" t="s">
        <v>3</v>
      </c>
      <c r="F221" s="248" t="s">
        <v>166</v>
      </c>
      <c r="G221" s="246"/>
      <c r="H221" s="249">
        <v>71.635000000000005</v>
      </c>
      <c r="I221" s="165"/>
      <c r="L221" s="163"/>
      <c r="M221" s="166"/>
      <c r="N221" s="167"/>
      <c r="O221" s="167"/>
      <c r="P221" s="167"/>
      <c r="Q221" s="167"/>
      <c r="R221" s="167"/>
      <c r="S221" s="167"/>
      <c r="T221" s="168"/>
      <c r="AT221" s="164" t="s">
        <v>164</v>
      </c>
      <c r="AU221" s="164" t="s">
        <v>22</v>
      </c>
      <c r="AV221" s="14" t="s">
        <v>158</v>
      </c>
      <c r="AW221" s="14" t="s">
        <v>43</v>
      </c>
      <c r="AX221" s="14" t="s">
        <v>89</v>
      </c>
      <c r="AY221" s="164" t="s">
        <v>152</v>
      </c>
    </row>
    <row r="222" spans="1:65" s="2" customFormat="1" ht="33" customHeight="1" x14ac:dyDescent="0.2">
      <c r="A222" s="32"/>
      <c r="B222" s="142"/>
      <c r="C222" s="232" t="s">
        <v>308</v>
      </c>
      <c r="D222" s="232" t="s">
        <v>154</v>
      </c>
      <c r="E222" s="233" t="s">
        <v>309</v>
      </c>
      <c r="F222" s="234" t="s">
        <v>310</v>
      </c>
      <c r="G222" s="235" t="s">
        <v>267</v>
      </c>
      <c r="H222" s="236">
        <v>13.324999999999999</v>
      </c>
      <c r="I222" s="143"/>
      <c r="J222" s="144">
        <f>ROUND(I222*H222,2)</f>
        <v>0</v>
      </c>
      <c r="K222" s="145"/>
      <c r="L222" s="33"/>
      <c r="M222" s="146" t="s">
        <v>3</v>
      </c>
      <c r="N222" s="147" t="s">
        <v>53</v>
      </c>
      <c r="O222" s="53"/>
      <c r="P222" s="148">
        <f>O222*H222</f>
        <v>0</v>
      </c>
      <c r="Q222" s="148">
        <v>0</v>
      </c>
      <c r="R222" s="148">
        <f>Q222*H222</f>
        <v>0</v>
      </c>
      <c r="S222" s="148">
        <v>0</v>
      </c>
      <c r="T222" s="14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0" t="s">
        <v>158</v>
      </c>
      <c r="AT222" s="150" t="s">
        <v>154</v>
      </c>
      <c r="AU222" s="150" t="s">
        <v>22</v>
      </c>
      <c r="AY222" s="16" t="s">
        <v>152</v>
      </c>
      <c r="BE222" s="151">
        <f>IF(N222="základní",J222,0)</f>
        <v>0</v>
      </c>
      <c r="BF222" s="151">
        <f>IF(N222="snížená",J222,0)</f>
        <v>0</v>
      </c>
      <c r="BG222" s="151">
        <f>IF(N222="zákl. přenesená",J222,0)</f>
        <v>0</v>
      </c>
      <c r="BH222" s="151">
        <f>IF(N222="sníž. přenesená",J222,0)</f>
        <v>0</v>
      </c>
      <c r="BI222" s="151">
        <f>IF(N222="nulová",J222,0)</f>
        <v>0</v>
      </c>
      <c r="BJ222" s="16" t="s">
        <v>89</v>
      </c>
      <c r="BK222" s="151">
        <f>ROUND(I222*H222,2)</f>
        <v>0</v>
      </c>
      <c r="BL222" s="16" t="s">
        <v>158</v>
      </c>
      <c r="BM222" s="150" t="s">
        <v>311</v>
      </c>
    </row>
    <row r="223" spans="1:65" s="2" customFormat="1" x14ac:dyDescent="0.2">
      <c r="A223" s="32"/>
      <c r="B223" s="33"/>
      <c r="C223" s="237"/>
      <c r="D223" s="238" t="s">
        <v>160</v>
      </c>
      <c r="E223" s="237"/>
      <c r="F223" s="239" t="s">
        <v>312</v>
      </c>
      <c r="G223" s="237"/>
      <c r="H223" s="237"/>
      <c r="I223" s="154"/>
      <c r="J223" s="32"/>
      <c r="K223" s="32"/>
      <c r="L223" s="33"/>
      <c r="M223" s="155"/>
      <c r="N223" s="156"/>
      <c r="O223" s="53"/>
      <c r="P223" s="53"/>
      <c r="Q223" s="53"/>
      <c r="R223" s="53"/>
      <c r="S223" s="53"/>
      <c r="T223" s="54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6" t="s">
        <v>160</v>
      </c>
      <c r="AU223" s="16" t="s">
        <v>22</v>
      </c>
    </row>
    <row r="224" spans="1:65" s="13" customFormat="1" x14ac:dyDescent="0.2">
      <c r="B224" s="157"/>
      <c r="C224" s="242"/>
      <c r="D224" s="240" t="s">
        <v>164</v>
      </c>
      <c r="E224" s="243" t="s">
        <v>3</v>
      </c>
      <c r="F224" s="244" t="s">
        <v>313</v>
      </c>
      <c r="G224" s="242"/>
      <c r="H224" s="245">
        <v>13.324999999999999</v>
      </c>
      <c r="I224" s="159"/>
      <c r="L224" s="157"/>
      <c r="M224" s="160"/>
      <c r="N224" s="161"/>
      <c r="O224" s="161"/>
      <c r="P224" s="161"/>
      <c r="Q224" s="161"/>
      <c r="R224" s="161"/>
      <c r="S224" s="161"/>
      <c r="T224" s="162"/>
      <c r="AT224" s="158" t="s">
        <v>164</v>
      </c>
      <c r="AU224" s="158" t="s">
        <v>22</v>
      </c>
      <c r="AV224" s="13" t="s">
        <v>22</v>
      </c>
      <c r="AW224" s="13" t="s">
        <v>43</v>
      </c>
      <c r="AX224" s="13" t="s">
        <v>82</v>
      </c>
      <c r="AY224" s="158" t="s">
        <v>152</v>
      </c>
    </row>
    <row r="225" spans="1:65" s="14" customFormat="1" x14ac:dyDescent="0.2">
      <c r="B225" s="163"/>
      <c r="C225" s="246"/>
      <c r="D225" s="240" t="s">
        <v>164</v>
      </c>
      <c r="E225" s="247" t="s">
        <v>3</v>
      </c>
      <c r="F225" s="248" t="s">
        <v>166</v>
      </c>
      <c r="G225" s="246"/>
      <c r="H225" s="249">
        <v>13.324999999999999</v>
      </c>
      <c r="I225" s="165"/>
      <c r="L225" s="163"/>
      <c r="M225" s="166"/>
      <c r="N225" s="167"/>
      <c r="O225" s="167"/>
      <c r="P225" s="167"/>
      <c r="Q225" s="167"/>
      <c r="R225" s="167"/>
      <c r="S225" s="167"/>
      <c r="T225" s="168"/>
      <c r="AT225" s="164" t="s">
        <v>164</v>
      </c>
      <c r="AU225" s="164" t="s">
        <v>22</v>
      </c>
      <c r="AV225" s="14" t="s">
        <v>158</v>
      </c>
      <c r="AW225" s="14" t="s">
        <v>43</v>
      </c>
      <c r="AX225" s="14" t="s">
        <v>89</v>
      </c>
      <c r="AY225" s="164" t="s">
        <v>152</v>
      </c>
    </row>
    <row r="226" spans="1:65" s="2" customFormat="1" ht="33" customHeight="1" x14ac:dyDescent="0.2">
      <c r="A226" s="32"/>
      <c r="B226" s="142"/>
      <c r="C226" s="232" t="s">
        <v>314</v>
      </c>
      <c r="D226" s="232" t="s">
        <v>154</v>
      </c>
      <c r="E226" s="233" t="s">
        <v>309</v>
      </c>
      <c r="F226" s="234" t="s">
        <v>310</v>
      </c>
      <c r="G226" s="235" t="s">
        <v>267</v>
      </c>
      <c r="H226" s="236">
        <v>64.355000000000004</v>
      </c>
      <c r="I226" s="143"/>
      <c r="J226" s="144">
        <f>ROUND(I226*H226,2)</f>
        <v>0</v>
      </c>
      <c r="K226" s="145"/>
      <c r="L226" s="33"/>
      <c r="M226" s="146" t="s">
        <v>3</v>
      </c>
      <c r="N226" s="147" t="s">
        <v>53</v>
      </c>
      <c r="O226" s="53"/>
      <c r="P226" s="148">
        <f>O226*H226</f>
        <v>0</v>
      </c>
      <c r="Q226" s="148">
        <v>0</v>
      </c>
      <c r="R226" s="148">
        <f>Q226*H226</f>
        <v>0</v>
      </c>
      <c r="S226" s="148">
        <v>0</v>
      </c>
      <c r="T226" s="14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0" t="s">
        <v>158</v>
      </c>
      <c r="AT226" s="150" t="s">
        <v>154</v>
      </c>
      <c r="AU226" s="150" t="s">
        <v>22</v>
      </c>
      <c r="AY226" s="16" t="s">
        <v>152</v>
      </c>
      <c r="BE226" s="151">
        <f>IF(N226="základní",J226,0)</f>
        <v>0</v>
      </c>
      <c r="BF226" s="151">
        <f>IF(N226="snížená",J226,0)</f>
        <v>0</v>
      </c>
      <c r="BG226" s="151">
        <f>IF(N226="zákl. přenesená",J226,0)</f>
        <v>0</v>
      </c>
      <c r="BH226" s="151">
        <f>IF(N226="sníž. přenesená",J226,0)</f>
        <v>0</v>
      </c>
      <c r="BI226" s="151">
        <f>IF(N226="nulová",J226,0)</f>
        <v>0</v>
      </c>
      <c r="BJ226" s="16" t="s">
        <v>89</v>
      </c>
      <c r="BK226" s="151">
        <f>ROUND(I226*H226,2)</f>
        <v>0</v>
      </c>
      <c r="BL226" s="16" t="s">
        <v>158</v>
      </c>
      <c r="BM226" s="150" t="s">
        <v>315</v>
      </c>
    </row>
    <row r="227" spans="1:65" s="2" customFormat="1" x14ac:dyDescent="0.2">
      <c r="A227" s="32"/>
      <c r="B227" s="33"/>
      <c r="C227" s="237"/>
      <c r="D227" s="238" t="s">
        <v>160</v>
      </c>
      <c r="E227" s="237"/>
      <c r="F227" s="239" t="s">
        <v>312</v>
      </c>
      <c r="G227" s="237"/>
      <c r="H227" s="237"/>
      <c r="I227" s="154"/>
      <c r="J227" s="32"/>
      <c r="K227" s="32"/>
      <c r="L227" s="33"/>
      <c r="M227" s="155"/>
      <c r="N227" s="156"/>
      <c r="O227" s="53"/>
      <c r="P227" s="53"/>
      <c r="Q227" s="53"/>
      <c r="R227" s="53"/>
      <c r="S227" s="53"/>
      <c r="T227" s="54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6" t="s">
        <v>160</v>
      </c>
      <c r="AU227" s="16" t="s">
        <v>22</v>
      </c>
    </row>
    <row r="228" spans="1:65" s="13" customFormat="1" ht="22.5" x14ac:dyDescent="0.2">
      <c r="B228" s="157"/>
      <c r="C228" s="242"/>
      <c r="D228" s="240" t="s">
        <v>164</v>
      </c>
      <c r="E228" s="243" t="s">
        <v>3</v>
      </c>
      <c r="F228" s="244" t="s">
        <v>316</v>
      </c>
      <c r="G228" s="242"/>
      <c r="H228" s="245">
        <v>64.355000000000004</v>
      </c>
      <c r="I228" s="159"/>
      <c r="L228" s="157"/>
      <c r="M228" s="160"/>
      <c r="N228" s="161"/>
      <c r="O228" s="161"/>
      <c r="P228" s="161"/>
      <c r="Q228" s="161"/>
      <c r="R228" s="161"/>
      <c r="S228" s="161"/>
      <c r="T228" s="162"/>
      <c r="AT228" s="158" t="s">
        <v>164</v>
      </c>
      <c r="AU228" s="158" t="s">
        <v>22</v>
      </c>
      <c r="AV228" s="13" t="s">
        <v>22</v>
      </c>
      <c r="AW228" s="13" t="s">
        <v>43</v>
      </c>
      <c r="AX228" s="13" t="s">
        <v>82</v>
      </c>
      <c r="AY228" s="158" t="s">
        <v>152</v>
      </c>
    </row>
    <row r="229" spans="1:65" s="14" customFormat="1" x14ac:dyDescent="0.2">
      <c r="B229" s="163"/>
      <c r="C229" s="246"/>
      <c r="D229" s="240" t="s">
        <v>164</v>
      </c>
      <c r="E229" s="247" t="s">
        <v>3</v>
      </c>
      <c r="F229" s="248" t="s">
        <v>166</v>
      </c>
      <c r="G229" s="246"/>
      <c r="H229" s="249">
        <v>64.355000000000004</v>
      </c>
      <c r="I229" s="165"/>
      <c r="L229" s="163"/>
      <c r="M229" s="166"/>
      <c r="N229" s="167"/>
      <c r="O229" s="167"/>
      <c r="P229" s="167"/>
      <c r="Q229" s="167"/>
      <c r="R229" s="167"/>
      <c r="S229" s="167"/>
      <c r="T229" s="168"/>
      <c r="AT229" s="164" t="s">
        <v>164</v>
      </c>
      <c r="AU229" s="164" t="s">
        <v>22</v>
      </c>
      <c r="AV229" s="14" t="s">
        <v>158</v>
      </c>
      <c r="AW229" s="14" t="s">
        <v>43</v>
      </c>
      <c r="AX229" s="14" t="s">
        <v>89</v>
      </c>
      <c r="AY229" s="164" t="s">
        <v>152</v>
      </c>
    </row>
    <row r="230" spans="1:65" s="2" customFormat="1" ht="37.9" customHeight="1" x14ac:dyDescent="0.2">
      <c r="A230" s="32"/>
      <c r="B230" s="142"/>
      <c r="C230" s="232" t="s">
        <v>317</v>
      </c>
      <c r="D230" s="232" t="s">
        <v>154</v>
      </c>
      <c r="E230" s="233" t="s">
        <v>318</v>
      </c>
      <c r="F230" s="234" t="s">
        <v>319</v>
      </c>
      <c r="G230" s="235" t="s">
        <v>267</v>
      </c>
      <c r="H230" s="236">
        <v>4.08</v>
      </c>
      <c r="I230" s="143"/>
      <c r="J230" s="144">
        <f>ROUND(I230*H230,2)</f>
        <v>0</v>
      </c>
      <c r="K230" s="145"/>
      <c r="L230" s="33"/>
      <c r="M230" s="146" t="s">
        <v>3</v>
      </c>
      <c r="N230" s="147" t="s">
        <v>53</v>
      </c>
      <c r="O230" s="53"/>
      <c r="P230" s="148">
        <f>O230*H230</f>
        <v>0</v>
      </c>
      <c r="Q230" s="148">
        <v>0</v>
      </c>
      <c r="R230" s="148">
        <f>Q230*H230</f>
        <v>0</v>
      </c>
      <c r="S230" s="148">
        <v>0</v>
      </c>
      <c r="T230" s="14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0" t="s">
        <v>158</v>
      </c>
      <c r="AT230" s="150" t="s">
        <v>154</v>
      </c>
      <c r="AU230" s="150" t="s">
        <v>22</v>
      </c>
      <c r="AY230" s="16" t="s">
        <v>152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6" t="s">
        <v>89</v>
      </c>
      <c r="BK230" s="151">
        <f>ROUND(I230*H230,2)</f>
        <v>0</v>
      </c>
      <c r="BL230" s="16" t="s">
        <v>158</v>
      </c>
      <c r="BM230" s="150" t="s">
        <v>320</v>
      </c>
    </row>
    <row r="231" spans="1:65" s="2" customFormat="1" x14ac:dyDescent="0.2">
      <c r="A231" s="32"/>
      <c r="B231" s="33"/>
      <c r="C231" s="237"/>
      <c r="D231" s="238" t="s">
        <v>160</v>
      </c>
      <c r="E231" s="237"/>
      <c r="F231" s="239" t="s">
        <v>321</v>
      </c>
      <c r="G231" s="237"/>
      <c r="H231" s="237"/>
      <c r="I231" s="154"/>
      <c r="J231" s="32"/>
      <c r="K231" s="32"/>
      <c r="L231" s="33"/>
      <c r="M231" s="155"/>
      <c r="N231" s="156"/>
      <c r="O231" s="53"/>
      <c r="P231" s="53"/>
      <c r="Q231" s="53"/>
      <c r="R231" s="53"/>
      <c r="S231" s="53"/>
      <c r="T231" s="54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6" t="s">
        <v>160</v>
      </c>
      <c r="AU231" s="16" t="s">
        <v>22</v>
      </c>
    </row>
    <row r="232" spans="1:65" s="13" customFormat="1" x14ac:dyDescent="0.2">
      <c r="B232" s="157"/>
      <c r="C232" s="242"/>
      <c r="D232" s="240" t="s">
        <v>164</v>
      </c>
      <c r="E232" s="243" t="s">
        <v>3</v>
      </c>
      <c r="F232" s="244" t="s">
        <v>322</v>
      </c>
      <c r="G232" s="242"/>
      <c r="H232" s="245">
        <v>4.08</v>
      </c>
      <c r="I232" s="159"/>
      <c r="L232" s="157"/>
      <c r="M232" s="160"/>
      <c r="N232" s="161"/>
      <c r="O232" s="161"/>
      <c r="P232" s="161"/>
      <c r="Q232" s="161"/>
      <c r="R232" s="161"/>
      <c r="S232" s="161"/>
      <c r="T232" s="162"/>
      <c r="AT232" s="158" t="s">
        <v>164</v>
      </c>
      <c r="AU232" s="158" t="s">
        <v>22</v>
      </c>
      <c r="AV232" s="13" t="s">
        <v>22</v>
      </c>
      <c r="AW232" s="13" t="s">
        <v>43</v>
      </c>
      <c r="AX232" s="13" t="s">
        <v>82</v>
      </c>
      <c r="AY232" s="158" t="s">
        <v>152</v>
      </c>
    </row>
    <row r="233" spans="1:65" s="14" customFormat="1" x14ac:dyDescent="0.2">
      <c r="B233" s="163"/>
      <c r="C233" s="246"/>
      <c r="D233" s="240" t="s">
        <v>164</v>
      </c>
      <c r="E233" s="247" t="s">
        <v>3</v>
      </c>
      <c r="F233" s="248" t="s">
        <v>166</v>
      </c>
      <c r="G233" s="246"/>
      <c r="H233" s="249">
        <v>4.08</v>
      </c>
      <c r="I233" s="165"/>
      <c r="L233" s="163"/>
      <c r="M233" s="166"/>
      <c r="N233" s="167"/>
      <c r="O233" s="167"/>
      <c r="P233" s="167"/>
      <c r="Q233" s="167"/>
      <c r="R233" s="167"/>
      <c r="S233" s="167"/>
      <c r="T233" s="168"/>
      <c r="AT233" s="164" t="s">
        <v>164</v>
      </c>
      <c r="AU233" s="164" t="s">
        <v>22</v>
      </c>
      <c r="AV233" s="14" t="s">
        <v>158</v>
      </c>
      <c r="AW233" s="14" t="s">
        <v>43</v>
      </c>
      <c r="AX233" s="14" t="s">
        <v>89</v>
      </c>
      <c r="AY233" s="164" t="s">
        <v>152</v>
      </c>
    </row>
    <row r="234" spans="1:65" s="2" customFormat="1" ht="33" customHeight="1" x14ac:dyDescent="0.2">
      <c r="A234" s="32"/>
      <c r="B234" s="142"/>
      <c r="C234" s="232" t="s">
        <v>323</v>
      </c>
      <c r="D234" s="232" t="s">
        <v>154</v>
      </c>
      <c r="E234" s="233" t="s">
        <v>324</v>
      </c>
      <c r="F234" s="234" t="s">
        <v>325</v>
      </c>
      <c r="G234" s="235" t="s">
        <v>267</v>
      </c>
      <c r="H234" s="236">
        <v>1.264</v>
      </c>
      <c r="I234" s="143"/>
      <c r="J234" s="144">
        <f>ROUND(I234*H234,2)</f>
        <v>0</v>
      </c>
      <c r="K234" s="145"/>
      <c r="L234" s="33"/>
      <c r="M234" s="146" t="s">
        <v>3</v>
      </c>
      <c r="N234" s="147" t="s">
        <v>53</v>
      </c>
      <c r="O234" s="53"/>
      <c r="P234" s="148">
        <f>O234*H234</f>
        <v>0</v>
      </c>
      <c r="Q234" s="148">
        <v>0</v>
      </c>
      <c r="R234" s="148">
        <f>Q234*H234</f>
        <v>0</v>
      </c>
      <c r="S234" s="148">
        <v>0</v>
      </c>
      <c r="T234" s="14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0" t="s">
        <v>158</v>
      </c>
      <c r="AT234" s="150" t="s">
        <v>154</v>
      </c>
      <c r="AU234" s="150" t="s">
        <v>22</v>
      </c>
      <c r="AY234" s="16" t="s">
        <v>152</v>
      </c>
      <c r="BE234" s="151">
        <f>IF(N234="základní",J234,0)</f>
        <v>0</v>
      </c>
      <c r="BF234" s="151">
        <f>IF(N234="snížená",J234,0)</f>
        <v>0</v>
      </c>
      <c r="BG234" s="151">
        <f>IF(N234="zákl. přenesená",J234,0)</f>
        <v>0</v>
      </c>
      <c r="BH234" s="151">
        <f>IF(N234="sníž. přenesená",J234,0)</f>
        <v>0</v>
      </c>
      <c r="BI234" s="151">
        <f>IF(N234="nulová",J234,0)</f>
        <v>0</v>
      </c>
      <c r="BJ234" s="16" t="s">
        <v>89</v>
      </c>
      <c r="BK234" s="151">
        <f>ROUND(I234*H234,2)</f>
        <v>0</v>
      </c>
      <c r="BL234" s="16" t="s">
        <v>158</v>
      </c>
      <c r="BM234" s="150" t="s">
        <v>326</v>
      </c>
    </row>
    <row r="235" spans="1:65" s="2" customFormat="1" x14ac:dyDescent="0.2">
      <c r="A235" s="32"/>
      <c r="B235" s="33"/>
      <c r="C235" s="237"/>
      <c r="D235" s="238" t="s">
        <v>160</v>
      </c>
      <c r="E235" s="237"/>
      <c r="F235" s="239" t="s">
        <v>327</v>
      </c>
      <c r="G235" s="237"/>
      <c r="H235" s="237"/>
      <c r="I235" s="154"/>
      <c r="J235" s="32"/>
      <c r="K235" s="32"/>
      <c r="L235" s="33"/>
      <c r="M235" s="155"/>
      <c r="N235" s="156"/>
      <c r="O235" s="53"/>
      <c r="P235" s="53"/>
      <c r="Q235" s="53"/>
      <c r="R235" s="53"/>
      <c r="S235" s="53"/>
      <c r="T235" s="54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6" t="s">
        <v>160</v>
      </c>
      <c r="AU235" s="16" t="s">
        <v>22</v>
      </c>
    </row>
    <row r="236" spans="1:65" s="13" customFormat="1" x14ac:dyDescent="0.2">
      <c r="B236" s="157"/>
      <c r="C236" s="242"/>
      <c r="D236" s="240" t="s">
        <v>164</v>
      </c>
      <c r="E236" s="243" t="s">
        <v>3</v>
      </c>
      <c r="F236" s="244" t="s">
        <v>328</v>
      </c>
      <c r="G236" s="242"/>
      <c r="H236" s="245">
        <v>1.264</v>
      </c>
      <c r="I236" s="159"/>
      <c r="L236" s="157"/>
      <c r="M236" s="160"/>
      <c r="N236" s="161"/>
      <c r="O236" s="161"/>
      <c r="P236" s="161"/>
      <c r="Q236" s="161"/>
      <c r="R236" s="161"/>
      <c r="S236" s="161"/>
      <c r="T236" s="162"/>
      <c r="AT236" s="158" t="s">
        <v>164</v>
      </c>
      <c r="AU236" s="158" t="s">
        <v>22</v>
      </c>
      <c r="AV236" s="13" t="s">
        <v>22</v>
      </c>
      <c r="AW236" s="13" t="s">
        <v>43</v>
      </c>
      <c r="AX236" s="13" t="s">
        <v>82</v>
      </c>
      <c r="AY236" s="158" t="s">
        <v>152</v>
      </c>
    </row>
    <row r="237" spans="1:65" s="14" customFormat="1" x14ac:dyDescent="0.2">
      <c r="B237" s="163"/>
      <c r="C237" s="246"/>
      <c r="D237" s="240" t="s">
        <v>164</v>
      </c>
      <c r="E237" s="247" t="s">
        <v>3</v>
      </c>
      <c r="F237" s="248" t="s">
        <v>166</v>
      </c>
      <c r="G237" s="246"/>
      <c r="H237" s="249">
        <v>1.264</v>
      </c>
      <c r="I237" s="165"/>
      <c r="L237" s="163"/>
      <c r="M237" s="166"/>
      <c r="N237" s="167"/>
      <c r="O237" s="167"/>
      <c r="P237" s="167"/>
      <c r="Q237" s="167"/>
      <c r="R237" s="167"/>
      <c r="S237" s="167"/>
      <c r="T237" s="168"/>
      <c r="AT237" s="164" t="s">
        <v>164</v>
      </c>
      <c r="AU237" s="164" t="s">
        <v>22</v>
      </c>
      <c r="AV237" s="14" t="s">
        <v>158</v>
      </c>
      <c r="AW237" s="14" t="s">
        <v>43</v>
      </c>
      <c r="AX237" s="14" t="s">
        <v>89</v>
      </c>
      <c r="AY237" s="164" t="s">
        <v>152</v>
      </c>
    </row>
    <row r="238" spans="1:65" s="2" customFormat="1" ht="24.2" customHeight="1" x14ac:dyDescent="0.2">
      <c r="A238" s="32"/>
      <c r="B238" s="142"/>
      <c r="C238" s="232" t="s">
        <v>329</v>
      </c>
      <c r="D238" s="232" t="s">
        <v>154</v>
      </c>
      <c r="E238" s="233" t="s">
        <v>330</v>
      </c>
      <c r="F238" s="234" t="s">
        <v>331</v>
      </c>
      <c r="G238" s="235" t="s">
        <v>267</v>
      </c>
      <c r="H238" s="236">
        <v>104.89</v>
      </c>
      <c r="I238" s="143"/>
      <c r="J238" s="144">
        <f>ROUND(I238*H238,2)</f>
        <v>0</v>
      </c>
      <c r="K238" s="145"/>
      <c r="L238" s="33"/>
      <c r="M238" s="146" t="s">
        <v>3</v>
      </c>
      <c r="N238" s="147" t="s">
        <v>53</v>
      </c>
      <c r="O238" s="53"/>
      <c r="P238" s="148">
        <f>O238*H238</f>
        <v>0</v>
      </c>
      <c r="Q238" s="148">
        <v>0</v>
      </c>
      <c r="R238" s="148">
        <f>Q238*H238</f>
        <v>0</v>
      </c>
      <c r="S238" s="148">
        <v>0</v>
      </c>
      <c r="T238" s="14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0" t="s">
        <v>158</v>
      </c>
      <c r="AT238" s="150" t="s">
        <v>154</v>
      </c>
      <c r="AU238" s="150" t="s">
        <v>22</v>
      </c>
      <c r="AY238" s="16" t="s">
        <v>152</v>
      </c>
      <c r="BE238" s="151">
        <f>IF(N238="základní",J238,0)</f>
        <v>0</v>
      </c>
      <c r="BF238" s="151">
        <f>IF(N238="snížená",J238,0)</f>
        <v>0</v>
      </c>
      <c r="BG238" s="151">
        <f>IF(N238="zákl. přenesená",J238,0)</f>
        <v>0</v>
      </c>
      <c r="BH238" s="151">
        <f>IF(N238="sníž. přenesená",J238,0)</f>
        <v>0</v>
      </c>
      <c r="BI238" s="151">
        <f>IF(N238="nulová",J238,0)</f>
        <v>0</v>
      </c>
      <c r="BJ238" s="16" t="s">
        <v>89</v>
      </c>
      <c r="BK238" s="151">
        <f>ROUND(I238*H238,2)</f>
        <v>0</v>
      </c>
      <c r="BL238" s="16" t="s">
        <v>158</v>
      </c>
      <c r="BM238" s="150" t="s">
        <v>332</v>
      </c>
    </row>
    <row r="239" spans="1:65" s="2" customFormat="1" x14ac:dyDescent="0.2">
      <c r="A239" s="32"/>
      <c r="B239" s="33"/>
      <c r="C239" s="237"/>
      <c r="D239" s="238" t="s">
        <v>160</v>
      </c>
      <c r="E239" s="237"/>
      <c r="F239" s="239" t="s">
        <v>333</v>
      </c>
      <c r="G239" s="237"/>
      <c r="H239" s="237"/>
      <c r="I239" s="154"/>
      <c r="J239" s="32"/>
      <c r="K239" s="32"/>
      <c r="L239" s="33"/>
      <c r="M239" s="155"/>
      <c r="N239" s="156"/>
      <c r="O239" s="53"/>
      <c r="P239" s="53"/>
      <c r="Q239" s="53"/>
      <c r="R239" s="53"/>
      <c r="S239" s="53"/>
      <c r="T239" s="54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6" t="s">
        <v>160</v>
      </c>
      <c r="AU239" s="16" t="s">
        <v>22</v>
      </c>
    </row>
    <row r="240" spans="1:65" s="13" customFormat="1" ht="33.75" x14ac:dyDescent="0.2">
      <c r="B240" s="157"/>
      <c r="C240" s="242"/>
      <c r="D240" s="240" t="s">
        <v>164</v>
      </c>
      <c r="E240" s="243" t="s">
        <v>3</v>
      </c>
      <c r="F240" s="244" t="s">
        <v>334</v>
      </c>
      <c r="G240" s="242"/>
      <c r="H240" s="245">
        <v>104.89</v>
      </c>
      <c r="I240" s="159"/>
      <c r="L240" s="157"/>
      <c r="M240" s="160"/>
      <c r="N240" s="161"/>
      <c r="O240" s="161"/>
      <c r="P240" s="161"/>
      <c r="Q240" s="161"/>
      <c r="R240" s="161"/>
      <c r="S240" s="161"/>
      <c r="T240" s="162"/>
      <c r="AT240" s="158" t="s">
        <v>164</v>
      </c>
      <c r="AU240" s="158" t="s">
        <v>22</v>
      </c>
      <c r="AV240" s="13" t="s">
        <v>22</v>
      </c>
      <c r="AW240" s="13" t="s">
        <v>43</v>
      </c>
      <c r="AX240" s="13" t="s">
        <v>82</v>
      </c>
      <c r="AY240" s="158" t="s">
        <v>152</v>
      </c>
    </row>
    <row r="241" spans="1:65" s="14" customFormat="1" x14ac:dyDescent="0.2">
      <c r="B241" s="163"/>
      <c r="C241" s="246"/>
      <c r="D241" s="240" t="s">
        <v>164</v>
      </c>
      <c r="E241" s="247" t="s">
        <v>3</v>
      </c>
      <c r="F241" s="248" t="s">
        <v>166</v>
      </c>
      <c r="G241" s="246"/>
      <c r="H241" s="249">
        <v>104.89</v>
      </c>
      <c r="I241" s="165"/>
      <c r="L241" s="163"/>
      <c r="M241" s="166"/>
      <c r="N241" s="167"/>
      <c r="O241" s="167"/>
      <c r="P241" s="167"/>
      <c r="Q241" s="167"/>
      <c r="R241" s="167"/>
      <c r="S241" s="167"/>
      <c r="T241" s="168"/>
      <c r="AT241" s="164" t="s">
        <v>164</v>
      </c>
      <c r="AU241" s="164" t="s">
        <v>22</v>
      </c>
      <c r="AV241" s="14" t="s">
        <v>158</v>
      </c>
      <c r="AW241" s="14" t="s">
        <v>43</v>
      </c>
      <c r="AX241" s="14" t="s">
        <v>89</v>
      </c>
      <c r="AY241" s="164" t="s">
        <v>152</v>
      </c>
    </row>
    <row r="242" spans="1:65" s="2" customFormat="1" ht="24.2" customHeight="1" x14ac:dyDescent="0.2">
      <c r="A242" s="32"/>
      <c r="B242" s="142"/>
      <c r="C242" s="232" t="s">
        <v>335</v>
      </c>
      <c r="D242" s="232" t="s">
        <v>154</v>
      </c>
      <c r="E242" s="233" t="s">
        <v>330</v>
      </c>
      <c r="F242" s="234" t="s">
        <v>331</v>
      </c>
      <c r="G242" s="235" t="s">
        <v>267</v>
      </c>
      <c r="H242" s="236">
        <v>3.2</v>
      </c>
      <c r="I242" s="143"/>
      <c r="J242" s="144">
        <f>ROUND(I242*H242,2)</f>
        <v>0</v>
      </c>
      <c r="K242" s="145"/>
      <c r="L242" s="33"/>
      <c r="M242" s="146" t="s">
        <v>3</v>
      </c>
      <c r="N242" s="147" t="s">
        <v>53</v>
      </c>
      <c r="O242" s="53"/>
      <c r="P242" s="148">
        <f>O242*H242</f>
        <v>0</v>
      </c>
      <c r="Q242" s="148">
        <v>0</v>
      </c>
      <c r="R242" s="148">
        <f>Q242*H242</f>
        <v>0</v>
      </c>
      <c r="S242" s="148">
        <v>0</v>
      </c>
      <c r="T242" s="14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0" t="s">
        <v>158</v>
      </c>
      <c r="AT242" s="150" t="s">
        <v>154</v>
      </c>
      <c r="AU242" s="150" t="s">
        <v>22</v>
      </c>
      <c r="AY242" s="16" t="s">
        <v>152</v>
      </c>
      <c r="BE242" s="151">
        <f>IF(N242="základní",J242,0)</f>
        <v>0</v>
      </c>
      <c r="BF242" s="151">
        <f>IF(N242="snížená",J242,0)</f>
        <v>0</v>
      </c>
      <c r="BG242" s="151">
        <f>IF(N242="zákl. přenesená",J242,0)</f>
        <v>0</v>
      </c>
      <c r="BH242" s="151">
        <f>IF(N242="sníž. přenesená",J242,0)</f>
        <v>0</v>
      </c>
      <c r="BI242" s="151">
        <f>IF(N242="nulová",J242,0)</f>
        <v>0</v>
      </c>
      <c r="BJ242" s="16" t="s">
        <v>89</v>
      </c>
      <c r="BK242" s="151">
        <f>ROUND(I242*H242,2)</f>
        <v>0</v>
      </c>
      <c r="BL242" s="16" t="s">
        <v>158</v>
      </c>
      <c r="BM242" s="150" t="s">
        <v>336</v>
      </c>
    </row>
    <row r="243" spans="1:65" s="2" customFormat="1" x14ac:dyDescent="0.2">
      <c r="A243" s="32"/>
      <c r="B243" s="33"/>
      <c r="C243" s="237"/>
      <c r="D243" s="238" t="s">
        <v>160</v>
      </c>
      <c r="E243" s="237"/>
      <c r="F243" s="239" t="s">
        <v>333</v>
      </c>
      <c r="G243" s="237"/>
      <c r="H243" s="237"/>
      <c r="I243" s="154"/>
      <c r="J243" s="32"/>
      <c r="K243" s="32"/>
      <c r="L243" s="33"/>
      <c r="M243" s="155"/>
      <c r="N243" s="156"/>
      <c r="O243" s="53"/>
      <c r="P243" s="53"/>
      <c r="Q243" s="53"/>
      <c r="R243" s="53"/>
      <c r="S243" s="53"/>
      <c r="T243" s="54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6" t="s">
        <v>160</v>
      </c>
      <c r="AU243" s="16" t="s">
        <v>22</v>
      </c>
    </row>
    <row r="244" spans="1:65" s="13" customFormat="1" x14ac:dyDescent="0.2">
      <c r="B244" s="157"/>
      <c r="C244" s="242"/>
      <c r="D244" s="240" t="s">
        <v>164</v>
      </c>
      <c r="E244" s="243" t="s">
        <v>3</v>
      </c>
      <c r="F244" s="244" t="s">
        <v>337</v>
      </c>
      <c r="G244" s="242"/>
      <c r="H244" s="245">
        <v>3.2</v>
      </c>
      <c r="I244" s="159"/>
      <c r="L244" s="157"/>
      <c r="M244" s="160"/>
      <c r="N244" s="161"/>
      <c r="O244" s="161"/>
      <c r="P244" s="161"/>
      <c r="Q244" s="161"/>
      <c r="R244" s="161"/>
      <c r="S244" s="161"/>
      <c r="T244" s="162"/>
      <c r="AT244" s="158" t="s">
        <v>164</v>
      </c>
      <c r="AU244" s="158" t="s">
        <v>22</v>
      </c>
      <c r="AV244" s="13" t="s">
        <v>22</v>
      </c>
      <c r="AW244" s="13" t="s">
        <v>43</v>
      </c>
      <c r="AX244" s="13" t="s">
        <v>82</v>
      </c>
      <c r="AY244" s="158" t="s">
        <v>152</v>
      </c>
    </row>
    <row r="245" spans="1:65" s="14" customFormat="1" x14ac:dyDescent="0.2">
      <c r="B245" s="163"/>
      <c r="C245" s="246"/>
      <c r="D245" s="240" t="s">
        <v>164</v>
      </c>
      <c r="E245" s="247" t="s">
        <v>3</v>
      </c>
      <c r="F245" s="248" t="s">
        <v>166</v>
      </c>
      <c r="G245" s="246"/>
      <c r="H245" s="249">
        <v>3.2</v>
      </c>
      <c r="I245" s="165"/>
      <c r="L245" s="163"/>
      <c r="M245" s="169"/>
      <c r="N245" s="170"/>
      <c r="O245" s="170"/>
      <c r="P245" s="170"/>
      <c r="Q245" s="170"/>
      <c r="R245" s="170"/>
      <c r="S245" s="170"/>
      <c r="T245" s="171"/>
      <c r="AT245" s="164" t="s">
        <v>164</v>
      </c>
      <c r="AU245" s="164" t="s">
        <v>22</v>
      </c>
      <c r="AV245" s="14" t="s">
        <v>158</v>
      </c>
      <c r="AW245" s="14" t="s">
        <v>43</v>
      </c>
      <c r="AX245" s="14" t="s">
        <v>89</v>
      </c>
      <c r="AY245" s="164" t="s">
        <v>152</v>
      </c>
    </row>
    <row r="246" spans="1:65" s="2" customFormat="1" ht="6.95" customHeight="1" x14ac:dyDescent="0.2">
      <c r="A246" s="32"/>
      <c r="B246" s="42"/>
      <c r="C246" s="43"/>
      <c r="D246" s="43"/>
      <c r="E246" s="43"/>
      <c r="F246" s="43"/>
      <c r="G246" s="43"/>
      <c r="H246" s="43"/>
      <c r="I246" s="43"/>
      <c r="J246" s="43"/>
      <c r="K246" s="43"/>
      <c r="L246" s="33"/>
      <c r="M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</row>
  </sheetData>
  <sheetProtection sheet="1" objects="1" scenarios="1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92" r:id="rId1" xr:uid="{00000000-0004-0000-0100-000000000000}"/>
    <hyperlink ref="F97" r:id="rId2" xr:uid="{00000000-0004-0000-0100-000001000000}"/>
    <hyperlink ref="F102" r:id="rId3" xr:uid="{00000000-0004-0000-0100-000002000000}"/>
    <hyperlink ref="F107" r:id="rId4" xr:uid="{00000000-0004-0000-0100-000003000000}"/>
    <hyperlink ref="F112" r:id="rId5" xr:uid="{00000000-0004-0000-0100-000004000000}"/>
    <hyperlink ref="F117" r:id="rId6" xr:uid="{00000000-0004-0000-0100-000005000000}"/>
    <hyperlink ref="F122" r:id="rId7" xr:uid="{00000000-0004-0000-0100-000006000000}"/>
    <hyperlink ref="F127" r:id="rId8" xr:uid="{00000000-0004-0000-0100-000007000000}"/>
    <hyperlink ref="F132" r:id="rId9" xr:uid="{00000000-0004-0000-0100-000008000000}"/>
    <hyperlink ref="F137" r:id="rId10" xr:uid="{00000000-0004-0000-0100-000009000000}"/>
    <hyperlink ref="F142" r:id="rId11" xr:uid="{00000000-0004-0000-0100-00000A000000}"/>
    <hyperlink ref="F147" r:id="rId12" xr:uid="{00000000-0004-0000-0100-00000B000000}"/>
    <hyperlink ref="F152" r:id="rId13" xr:uid="{00000000-0004-0000-0100-00000C000000}"/>
    <hyperlink ref="F157" r:id="rId14" xr:uid="{00000000-0004-0000-0100-00000D000000}"/>
    <hyperlink ref="F162" r:id="rId15" xr:uid="{00000000-0004-0000-0100-00000E000000}"/>
    <hyperlink ref="F167" r:id="rId16" xr:uid="{00000000-0004-0000-0100-00000F000000}"/>
    <hyperlink ref="F172" r:id="rId17" xr:uid="{00000000-0004-0000-0100-000010000000}"/>
    <hyperlink ref="F177" r:id="rId18" xr:uid="{00000000-0004-0000-0100-000011000000}"/>
    <hyperlink ref="F187" r:id="rId19" xr:uid="{00000000-0004-0000-0100-000012000000}"/>
    <hyperlink ref="F191" r:id="rId20" xr:uid="{00000000-0004-0000-0100-000013000000}"/>
    <hyperlink ref="F195" r:id="rId21" xr:uid="{00000000-0004-0000-0100-000014000000}"/>
    <hyperlink ref="F199" r:id="rId22" xr:uid="{00000000-0004-0000-0100-000015000000}"/>
    <hyperlink ref="F203" r:id="rId23" xr:uid="{00000000-0004-0000-0100-000016000000}"/>
    <hyperlink ref="F207" r:id="rId24" xr:uid="{00000000-0004-0000-0100-000017000000}"/>
    <hyperlink ref="F211" r:id="rId25" xr:uid="{00000000-0004-0000-0100-000018000000}"/>
    <hyperlink ref="F215" r:id="rId26" xr:uid="{00000000-0004-0000-0100-000019000000}"/>
    <hyperlink ref="F219" r:id="rId27" xr:uid="{00000000-0004-0000-0100-00001A000000}"/>
    <hyperlink ref="F223" r:id="rId28" xr:uid="{00000000-0004-0000-0100-00001B000000}"/>
    <hyperlink ref="F227" r:id="rId29" xr:uid="{00000000-0004-0000-0100-00001C000000}"/>
    <hyperlink ref="F231" r:id="rId30" xr:uid="{00000000-0004-0000-0100-00001D000000}"/>
    <hyperlink ref="F235" r:id="rId31" xr:uid="{00000000-0004-0000-0100-00001E000000}"/>
    <hyperlink ref="F239" r:id="rId32" xr:uid="{00000000-0004-0000-0100-00001F000000}"/>
    <hyperlink ref="F243" r:id="rId33" xr:uid="{00000000-0004-0000-0100-000020000000}"/>
  </hyperlinks>
  <pageMargins left="0.39374999999999999" right="0.39374999999999999" top="0.39374999999999999" bottom="0.39374999999999999" header="0" footer="0"/>
  <pageSetup orientation="portrait" blackAndWhite="1"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77"/>
  <sheetViews>
    <sheetView showGridLines="0" topLeftCell="A80" workbookViewId="0">
      <selection activeCell="X102" sqref="X102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95" t="s">
        <v>6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97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22</v>
      </c>
    </row>
    <row r="4" spans="1:46" s="1" customFormat="1" ht="24.95" customHeight="1" x14ac:dyDescent="0.2">
      <c r="B4" s="19"/>
      <c r="D4" s="20" t="s">
        <v>125</v>
      </c>
      <c r="L4" s="19"/>
      <c r="M4" s="92" t="s">
        <v>11</v>
      </c>
      <c r="AT4" s="16" t="s">
        <v>4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17</v>
      </c>
      <c r="L6" s="19"/>
    </row>
    <row r="7" spans="1:46" s="1" customFormat="1" ht="26.25" customHeight="1" x14ac:dyDescent="0.2">
      <c r="B7" s="19"/>
      <c r="E7" s="229" t="str">
        <f>'Rekapitulace stavby'!K6</f>
        <v>Nový Bydžov - rekonstrukce ul. Metličanská II. a III. etapa A (vlevo ve směru staničení)</v>
      </c>
      <c r="F7" s="230"/>
      <c r="G7" s="230"/>
      <c r="H7" s="230"/>
      <c r="L7" s="19"/>
    </row>
    <row r="8" spans="1:46" s="1" customFormat="1" ht="12" customHeight="1" x14ac:dyDescent="0.2">
      <c r="B8" s="19"/>
      <c r="D8" s="26" t="s">
        <v>126</v>
      </c>
      <c r="L8" s="19"/>
    </row>
    <row r="9" spans="1:46" s="2" customFormat="1" ht="23.25" customHeight="1" x14ac:dyDescent="0.2">
      <c r="A9" s="32"/>
      <c r="B9" s="33"/>
      <c r="C9" s="32"/>
      <c r="D9" s="32"/>
      <c r="E9" s="229" t="s">
        <v>127</v>
      </c>
      <c r="F9" s="228"/>
      <c r="G9" s="228"/>
      <c r="H9" s="228"/>
      <c r="I9" s="32"/>
      <c r="J9" s="32"/>
      <c r="K9" s="32"/>
      <c r="L9" s="9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6" t="s">
        <v>128</v>
      </c>
      <c r="E10" s="32"/>
      <c r="F10" s="32"/>
      <c r="G10" s="32"/>
      <c r="H10" s="32"/>
      <c r="I10" s="32"/>
      <c r="J10" s="32"/>
      <c r="K10" s="32"/>
      <c r="L10" s="9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23" t="s">
        <v>338</v>
      </c>
      <c r="F11" s="228"/>
      <c r="G11" s="228"/>
      <c r="H11" s="228"/>
      <c r="I11" s="32"/>
      <c r="J11" s="32"/>
      <c r="K11" s="32"/>
      <c r="L11" s="9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9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6" t="s">
        <v>19</v>
      </c>
      <c r="E13" s="32"/>
      <c r="F13" s="24" t="s">
        <v>20</v>
      </c>
      <c r="G13" s="32"/>
      <c r="H13" s="32"/>
      <c r="I13" s="26" t="s">
        <v>21</v>
      </c>
      <c r="J13" s="24" t="s">
        <v>22</v>
      </c>
      <c r="K13" s="32"/>
      <c r="L13" s="9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6" t="s">
        <v>23</v>
      </c>
      <c r="E14" s="32"/>
      <c r="F14" s="24" t="s">
        <v>24</v>
      </c>
      <c r="G14" s="32"/>
      <c r="H14" s="32"/>
      <c r="I14" s="26" t="s">
        <v>25</v>
      </c>
      <c r="J14" s="50" t="str">
        <f>'Rekapitulace stavby'!AN8</f>
        <v>4. 10. 2021</v>
      </c>
      <c r="K14" s="32"/>
      <c r="L14" s="9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 x14ac:dyDescent="0.2">
      <c r="A15" s="32"/>
      <c r="B15" s="33"/>
      <c r="C15" s="32"/>
      <c r="D15" s="23" t="s">
        <v>27</v>
      </c>
      <c r="E15" s="32"/>
      <c r="F15" s="28" t="s">
        <v>28</v>
      </c>
      <c r="G15" s="32"/>
      <c r="H15" s="32"/>
      <c r="I15" s="23" t="s">
        <v>29</v>
      </c>
      <c r="J15" s="28" t="s">
        <v>30</v>
      </c>
      <c r="K15" s="32"/>
      <c r="L15" s="9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6" t="s">
        <v>31</v>
      </c>
      <c r="E16" s="32"/>
      <c r="F16" s="32"/>
      <c r="G16" s="32"/>
      <c r="H16" s="32"/>
      <c r="I16" s="26" t="s">
        <v>32</v>
      </c>
      <c r="J16" s="24" t="s">
        <v>33</v>
      </c>
      <c r="K16" s="32"/>
      <c r="L16" s="9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4" t="s">
        <v>34</v>
      </c>
      <c r="F17" s="32"/>
      <c r="G17" s="32"/>
      <c r="H17" s="32"/>
      <c r="I17" s="26" t="s">
        <v>35</v>
      </c>
      <c r="J17" s="24" t="s">
        <v>36</v>
      </c>
      <c r="K17" s="32"/>
      <c r="L17" s="9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9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6" t="s">
        <v>37</v>
      </c>
      <c r="E19" s="32"/>
      <c r="F19" s="32"/>
      <c r="G19" s="32"/>
      <c r="H19" s="32"/>
      <c r="I19" s="26" t="s">
        <v>32</v>
      </c>
      <c r="J19" s="27" t="str">
        <f>'Rekapitulace stavby'!AN13</f>
        <v>Vyplň údaj</v>
      </c>
      <c r="K19" s="32"/>
      <c r="L19" s="9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31" t="str">
        <f>'Rekapitulace stavby'!E14</f>
        <v>Vyplň údaj</v>
      </c>
      <c r="F20" s="213"/>
      <c r="G20" s="213"/>
      <c r="H20" s="213"/>
      <c r="I20" s="26" t="s">
        <v>35</v>
      </c>
      <c r="J20" s="27" t="str">
        <f>'Rekapitulace stavby'!AN14</f>
        <v>Vyplň údaj</v>
      </c>
      <c r="K20" s="32"/>
      <c r="L20" s="9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9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6" t="s">
        <v>39</v>
      </c>
      <c r="E22" s="32"/>
      <c r="F22" s="32"/>
      <c r="G22" s="32"/>
      <c r="H22" s="32"/>
      <c r="I22" s="26" t="s">
        <v>32</v>
      </c>
      <c r="J22" s="24" t="s">
        <v>40</v>
      </c>
      <c r="K22" s="32"/>
      <c r="L22" s="9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4" t="s">
        <v>41</v>
      </c>
      <c r="F23" s="32"/>
      <c r="G23" s="32"/>
      <c r="H23" s="32"/>
      <c r="I23" s="26" t="s">
        <v>35</v>
      </c>
      <c r="J23" s="24" t="s">
        <v>42</v>
      </c>
      <c r="K23" s="32"/>
      <c r="L23" s="9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9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6" t="s">
        <v>44</v>
      </c>
      <c r="E25" s="32"/>
      <c r="F25" s="32"/>
      <c r="G25" s="32"/>
      <c r="H25" s="32"/>
      <c r="I25" s="26" t="s">
        <v>32</v>
      </c>
      <c r="J25" s="24" t="str">
        <f>IF('Rekapitulace stavby'!AN19="","",'Rekapitulace stavby'!AN19)</f>
        <v/>
      </c>
      <c r="K25" s="32"/>
      <c r="L25" s="9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4" t="str">
        <f>IF('Rekapitulace stavby'!E20="","",'Rekapitulace stavby'!E20)</f>
        <v xml:space="preserve"> </v>
      </c>
      <c r="F26" s="32"/>
      <c r="G26" s="32"/>
      <c r="H26" s="32"/>
      <c r="I26" s="26" t="s">
        <v>35</v>
      </c>
      <c r="J26" s="24" t="str">
        <f>IF('Rekapitulace stavby'!AN20="","",'Rekapitulace stavby'!AN20)</f>
        <v/>
      </c>
      <c r="K26" s="32"/>
      <c r="L26" s="9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9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6" t="s">
        <v>46</v>
      </c>
      <c r="E28" s="32"/>
      <c r="F28" s="32"/>
      <c r="G28" s="32"/>
      <c r="H28" s="32"/>
      <c r="I28" s="32"/>
      <c r="J28" s="32"/>
      <c r="K28" s="32"/>
      <c r="L28" s="9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4"/>
      <c r="B29" s="95"/>
      <c r="C29" s="94"/>
      <c r="D29" s="94"/>
      <c r="E29" s="217" t="s">
        <v>3</v>
      </c>
      <c r="F29" s="217"/>
      <c r="G29" s="217"/>
      <c r="H29" s="217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9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9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x14ac:dyDescent="0.2">
      <c r="A32" s="32"/>
      <c r="B32" s="33"/>
      <c r="C32" s="32"/>
      <c r="D32" s="97" t="s">
        <v>48</v>
      </c>
      <c r="E32" s="32"/>
      <c r="F32" s="32"/>
      <c r="G32" s="32"/>
      <c r="H32" s="32"/>
      <c r="I32" s="32"/>
      <c r="J32" s="66">
        <f>ROUND(J94, 2)</f>
        <v>0</v>
      </c>
      <c r="K32" s="32"/>
      <c r="L32" s="9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x14ac:dyDescent="0.2">
      <c r="A33" s="32"/>
      <c r="B33" s="33"/>
      <c r="C33" s="32"/>
      <c r="D33" s="61"/>
      <c r="E33" s="61"/>
      <c r="F33" s="61"/>
      <c r="G33" s="61"/>
      <c r="H33" s="61"/>
      <c r="I33" s="61"/>
      <c r="J33" s="61"/>
      <c r="K33" s="61"/>
      <c r="L33" s="9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32"/>
      <c r="F34" s="36" t="s">
        <v>50</v>
      </c>
      <c r="G34" s="32"/>
      <c r="H34" s="32"/>
      <c r="I34" s="36" t="s">
        <v>49</v>
      </c>
      <c r="J34" s="36" t="s">
        <v>51</v>
      </c>
      <c r="K34" s="32"/>
      <c r="L34" s="9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x14ac:dyDescent="0.2">
      <c r="A35" s="32"/>
      <c r="B35" s="33"/>
      <c r="C35" s="32"/>
      <c r="D35" s="98" t="s">
        <v>52</v>
      </c>
      <c r="E35" s="26" t="s">
        <v>53</v>
      </c>
      <c r="F35" s="99">
        <f>ROUND((SUM(BE94:BE276)),  2)</f>
        <v>0</v>
      </c>
      <c r="G35" s="32"/>
      <c r="H35" s="32"/>
      <c r="I35" s="100">
        <v>0.21</v>
      </c>
      <c r="J35" s="99">
        <f>ROUND(((SUM(BE94:BE276))*I35),  2)</f>
        <v>0</v>
      </c>
      <c r="K35" s="32"/>
      <c r="L35" s="9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x14ac:dyDescent="0.2">
      <c r="A36" s="32"/>
      <c r="B36" s="33"/>
      <c r="C36" s="32"/>
      <c r="D36" s="32"/>
      <c r="E36" s="26" t="s">
        <v>54</v>
      </c>
      <c r="F36" s="99">
        <f>ROUND((SUM(BF94:BF276)),  2)</f>
        <v>0</v>
      </c>
      <c r="G36" s="32"/>
      <c r="H36" s="32"/>
      <c r="I36" s="100">
        <v>0.15</v>
      </c>
      <c r="J36" s="99">
        <f>ROUND(((SUM(BF94:BF276))*I36),  2)</f>
        <v>0</v>
      </c>
      <c r="K36" s="32"/>
      <c r="L36" s="9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6" t="s">
        <v>55</v>
      </c>
      <c r="F37" s="99">
        <f>ROUND((SUM(BG94:BG276)),  2)</f>
        <v>0</v>
      </c>
      <c r="G37" s="32"/>
      <c r="H37" s="32"/>
      <c r="I37" s="100">
        <v>0.21</v>
      </c>
      <c r="J37" s="99">
        <f>0</f>
        <v>0</v>
      </c>
      <c r="K37" s="32"/>
      <c r="L37" s="9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 x14ac:dyDescent="0.2">
      <c r="A38" s="32"/>
      <c r="B38" s="33"/>
      <c r="C38" s="32"/>
      <c r="D38" s="32"/>
      <c r="E38" s="26" t="s">
        <v>56</v>
      </c>
      <c r="F38" s="99">
        <f>ROUND((SUM(BH94:BH276)),  2)</f>
        <v>0</v>
      </c>
      <c r="G38" s="32"/>
      <c r="H38" s="32"/>
      <c r="I38" s="100">
        <v>0.15</v>
      </c>
      <c r="J38" s="99">
        <f>0</f>
        <v>0</v>
      </c>
      <c r="K38" s="32"/>
      <c r="L38" s="9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 x14ac:dyDescent="0.2">
      <c r="A39" s="32"/>
      <c r="B39" s="33"/>
      <c r="C39" s="32"/>
      <c r="D39" s="32"/>
      <c r="E39" s="26" t="s">
        <v>57</v>
      </c>
      <c r="F39" s="99">
        <f>ROUND((SUM(BI94:BI276)),  2)</f>
        <v>0</v>
      </c>
      <c r="G39" s="32"/>
      <c r="H39" s="32"/>
      <c r="I39" s="100">
        <v>0</v>
      </c>
      <c r="J39" s="99">
        <f>0</f>
        <v>0</v>
      </c>
      <c r="K39" s="32"/>
      <c r="L39" s="9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9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x14ac:dyDescent="0.2">
      <c r="A41" s="32"/>
      <c r="B41" s="33"/>
      <c r="C41" s="101"/>
      <c r="D41" s="102" t="s">
        <v>58</v>
      </c>
      <c r="E41" s="55"/>
      <c r="F41" s="55"/>
      <c r="G41" s="103" t="s">
        <v>59</v>
      </c>
      <c r="H41" s="104" t="s">
        <v>60</v>
      </c>
      <c r="I41" s="55"/>
      <c r="J41" s="105">
        <f>SUM(J32:J39)</f>
        <v>0</v>
      </c>
      <c r="K41" s="106"/>
      <c r="L41" s="93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x14ac:dyDescent="0.2">
      <c r="A42" s="3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9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6" spans="1:31" s="2" customFormat="1" ht="6.95" hidden="1" customHeight="1" x14ac:dyDescent="0.2">
      <c r="A46" s="32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9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hidden="1" customHeight="1" x14ac:dyDescent="0.2">
      <c r="A47" s="32"/>
      <c r="B47" s="33"/>
      <c r="C47" s="20" t="s">
        <v>130</v>
      </c>
      <c r="D47" s="32"/>
      <c r="E47" s="32"/>
      <c r="F47" s="32"/>
      <c r="G47" s="32"/>
      <c r="H47" s="32"/>
      <c r="I47" s="32"/>
      <c r="J47" s="32"/>
      <c r="K47" s="32"/>
      <c r="L47" s="93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hidden="1" customHeight="1" x14ac:dyDescent="0.2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9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47" s="2" customFormat="1" ht="12" hidden="1" customHeight="1" x14ac:dyDescent="0.2">
      <c r="A49" s="32"/>
      <c r="B49" s="33"/>
      <c r="C49" s="26" t="s">
        <v>17</v>
      </c>
      <c r="D49" s="32"/>
      <c r="E49" s="32"/>
      <c r="F49" s="32"/>
      <c r="G49" s="32"/>
      <c r="H49" s="32"/>
      <c r="I49" s="32"/>
      <c r="J49" s="32"/>
      <c r="K49" s="32"/>
      <c r="L49" s="93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47" s="2" customFormat="1" ht="26.25" hidden="1" customHeight="1" x14ac:dyDescent="0.2">
      <c r="A50" s="32"/>
      <c r="B50" s="33"/>
      <c r="C50" s="32"/>
      <c r="D50" s="32"/>
      <c r="E50" s="229" t="str">
        <f>E7</f>
        <v>Nový Bydžov - rekonstrukce ul. Metličanská II. a III. etapa A (vlevo ve směru staničení)</v>
      </c>
      <c r="F50" s="230"/>
      <c r="G50" s="230"/>
      <c r="H50" s="230"/>
      <c r="I50" s="32"/>
      <c r="J50" s="32"/>
      <c r="K50" s="32"/>
      <c r="L50" s="93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47" s="1" customFormat="1" ht="12" hidden="1" customHeight="1" x14ac:dyDescent="0.2">
      <c r="B51" s="19"/>
      <c r="C51" s="26" t="s">
        <v>126</v>
      </c>
      <c r="L51" s="19"/>
    </row>
    <row r="52" spans="1:47" s="2" customFormat="1" ht="23.25" hidden="1" customHeight="1" x14ac:dyDescent="0.2">
      <c r="A52" s="32"/>
      <c r="B52" s="33"/>
      <c r="C52" s="32"/>
      <c r="D52" s="32"/>
      <c r="E52" s="229" t="s">
        <v>127</v>
      </c>
      <c r="F52" s="228"/>
      <c r="G52" s="228"/>
      <c r="H52" s="228"/>
      <c r="I52" s="32"/>
      <c r="J52" s="32"/>
      <c r="K52" s="32"/>
      <c r="L52" s="93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47" s="2" customFormat="1" ht="12" hidden="1" customHeight="1" x14ac:dyDescent="0.2">
      <c r="A53" s="32"/>
      <c r="B53" s="33"/>
      <c r="C53" s="26" t="s">
        <v>128</v>
      </c>
      <c r="D53" s="32"/>
      <c r="E53" s="32"/>
      <c r="F53" s="32"/>
      <c r="G53" s="32"/>
      <c r="H53" s="32"/>
      <c r="I53" s="32"/>
      <c r="J53" s="32"/>
      <c r="K53" s="32"/>
      <c r="L53" s="93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47" s="2" customFormat="1" ht="16.5" hidden="1" customHeight="1" x14ac:dyDescent="0.2">
      <c r="A54" s="32"/>
      <c r="B54" s="33"/>
      <c r="C54" s="32"/>
      <c r="D54" s="32"/>
      <c r="E54" s="223" t="str">
        <f>E11</f>
        <v>2021_27_01_b - b - návrh</v>
      </c>
      <c r="F54" s="228"/>
      <c r="G54" s="228"/>
      <c r="H54" s="228"/>
      <c r="I54" s="32"/>
      <c r="J54" s="32"/>
      <c r="K54" s="32"/>
      <c r="L54" s="9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6.95" hidden="1" customHeight="1" x14ac:dyDescent="0.2">
      <c r="A55" s="32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93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47" s="2" customFormat="1" ht="12" hidden="1" customHeight="1" x14ac:dyDescent="0.2">
      <c r="A56" s="32"/>
      <c r="B56" s="33"/>
      <c r="C56" s="26" t="s">
        <v>23</v>
      </c>
      <c r="D56" s="32"/>
      <c r="E56" s="32"/>
      <c r="F56" s="24" t="str">
        <f>F14</f>
        <v>Nový Bydžov</v>
      </c>
      <c r="G56" s="32"/>
      <c r="H56" s="32"/>
      <c r="I56" s="26" t="s">
        <v>25</v>
      </c>
      <c r="J56" s="50" t="str">
        <f>IF(J14="","",J14)</f>
        <v>4. 10. 2021</v>
      </c>
      <c r="K56" s="32"/>
      <c r="L56" s="93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47" s="2" customFormat="1" ht="6.95" hidden="1" customHeight="1" x14ac:dyDescent="0.2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9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47" s="2" customFormat="1" ht="15.2" hidden="1" customHeight="1" x14ac:dyDescent="0.2">
      <c r="A58" s="32"/>
      <c r="B58" s="33"/>
      <c r="C58" s="26" t="s">
        <v>31</v>
      </c>
      <c r="D58" s="32"/>
      <c r="E58" s="32"/>
      <c r="F58" s="24" t="str">
        <f>E17</f>
        <v>Město Nový Bydžov</v>
      </c>
      <c r="G58" s="32"/>
      <c r="H58" s="32"/>
      <c r="I58" s="26" t="s">
        <v>39</v>
      </c>
      <c r="J58" s="30" t="str">
        <f>E23</f>
        <v>VIAPROJEKT s.r.o.</v>
      </c>
      <c r="K58" s="32"/>
      <c r="L58" s="93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15.2" hidden="1" customHeight="1" x14ac:dyDescent="0.2">
      <c r="A59" s="32"/>
      <c r="B59" s="33"/>
      <c r="C59" s="26" t="s">
        <v>37</v>
      </c>
      <c r="D59" s="32"/>
      <c r="E59" s="32"/>
      <c r="F59" s="24" t="str">
        <f>IF(E20="","",E20)</f>
        <v>Vyplň údaj</v>
      </c>
      <c r="G59" s="32"/>
      <c r="H59" s="32"/>
      <c r="I59" s="26" t="s">
        <v>44</v>
      </c>
      <c r="J59" s="30" t="str">
        <f>E26</f>
        <v xml:space="preserve"> </v>
      </c>
      <c r="K59" s="32"/>
      <c r="L59" s="93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47" s="2" customFormat="1" ht="10.35" hidden="1" customHeight="1" x14ac:dyDescent="0.2">
      <c r="A60" s="32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93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47" s="2" customFormat="1" ht="29.25" hidden="1" customHeight="1" x14ac:dyDescent="0.2">
      <c r="A61" s="32"/>
      <c r="B61" s="33"/>
      <c r="C61" s="107" t="s">
        <v>131</v>
      </c>
      <c r="D61" s="101"/>
      <c r="E61" s="101"/>
      <c r="F61" s="101"/>
      <c r="G61" s="101"/>
      <c r="H61" s="101"/>
      <c r="I61" s="101"/>
      <c r="J61" s="108" t="s">
        <v>132</v>
      </c>
      <c r="K61" s="101"/>
      <c r="L61" s="9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47" s="2" customFormat="1" ht="10.35" hidden="1" customHeight="1" x14ac:dyDescent="0.2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93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hidden="1" customHeight="1" x14ac:dyDescent="0.2">
      <c r="A63" s="32"/>
      <c r="B63" s="33"/>
      <c r="C63" s="109" t="s">
        <v>80</v>
      </c>
      <c r="D63" s="32"/>
      <c r="E63" s="32"/>
      <c r="F63" s="32"/>
      <c r="G63" s="32"/>
      <c r="H63" s="32"/>
      <c r="I63" s="32"/>
      <c r="J63" s="66">
        <f>J94</f>
        <v>0</v>
      </c>
      <c r="K63" s="32"/>
      <c r="L63" s="93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6" t="s">
        <v>133</v>
      </c>
    </row>
    <row r="64" spans="1:47" s="9" customFormat="1" ht="24.95" hidden="1" customHeight="1" x14ac:dyDescent="0.2">
      <c r="B64" s="110"/>
      <c r="D64" s="111" t="s">
        <v>134</v>
      </c>
      <c r="E64" s="112"/>
      <c r="F64" s="112"/>
      <c r="G64" s="112"/>
      <c r="H64" s="112"/>
      <c r="I64" s="112"/>
      <c r="J64" s="113">
        <f>J95</f>
        <v>0</v>
      </c>
      <c r="L64" s="110"/>
    </row>
    <row r="65" spans="1:31" s="10" customFormat="1" ht="19.899999999999999" hidden="1" customHeight="1" x14ac:dyDescent="0.2">
      <c r="B65" s="114"/>
      <c r="D65" s="115" t="s">
        <v>135</v>
      </c>
      <c r="E65" s="116"/>
      <c r="F65" s="116"/>
      <c r="G65" s="116"/>
      <c r="H65" s="116"/>
      <c r="I65" s="116"/>
      <c r="J65" s="117">
        <f>J96</f>
        <v>0</v>
      </c>
      <c r="L65" s="114"/>
    </row>
    <row r="66" spans="1:31" s="10" customFormat="1" ht="19.899999999999999" hidden="1" customHeight="1" x14ac:dyDescent="0.2">
      <c r="B66" s="114"/>
      <c r="D66" s="115" t="s">
        <v>339</v>
      </c>
      <c r="E66" s="116"/>
      <c r="F66" s="116"/>
      <c r="G66" s="116"/>
      <c r="H66" s="116"/>
      <c r="I66" s="116"/>
      <c r="J66" s="117">
        <f>J137</f>
        <v>0</v>
      </c>
      <c r="L66" s="114"/>
    </row>
    <row r="67" spans="1:31" s="10" customFormat="1" ht="19.899999999999999" hidden="1" customHeight="1" x14ac:dyDescent="0.2">
      <c r="B67" s="114"/>
      <c r="D67" s="115" t="s">
        <v>340</v>
      </c>
      <c r="E67" s="116"/>
      <c r="F67" s="116"/>
      <c r="G67" s="116"/>
      <c r="H67" s="116"/>
      <c r="I67" s="116"/>
      <c r="J67" s="117">
        <f>J147</f>
        <v>0</v>
      </c>
      <c r="L67" s="114"/>
    </row>
    <row r="68" spans="1:31" s="10" customFormat="1" ht="19.899999999999999" hidden="1" customHeight="1" x14ac:dyDescent="0.2">
      <c r="B68" s="114"/>
      <c r="D68" s="115" t="s">
        <v>341</v>
      </c>
      <c r="E68" s="116"/>
      <c r="F68" s="116"/>
      <c r="G68" s="116"/>
      <c r="H68" s="116"/>
      <c r="I68" s="116"/>
      <c r="J68" s="117">
        <f>J217</f>
        <v>0</v>
      </c>
      <c r="L68" s="114"/>
    </row>
    <row r="69" spans="1:31" s="10" customFormat="1" ht="19.899999999999999" hidden="1" customHeight="1" x14ac:dyDescent="0.2">
      <c r="B69" s="114"/>
      <c r="D69" s="115" t="s">
        <v>342</v>
      </c>
      <c r="E69" s="116"/>
      <c r="F69" s="116"/>
      <c r="G69" s="116"/>
      <c r="H69" s="116"/>
      <c r="I69" s="116"/>
      <c r="J69" s="117">
        <f>J222</f>
        <v>0</v>
      </c>
      <c r="L69" s="114"/>
    </row>
    <row r="70" spans="1:31" s="10" customFormat="1" ht="19.899999999999999" hidden="1" customHeight="1" x14ac:dyDescent="0.2">
      <c r="B70" s="114"/>
      <c r="D70" s="115" t="s">
        <v>343</v>
      </c>
      <c r="E70" s="116"/>
      <c r="F70" s="116"/>
      <c r="G70" s="116"/>
      <c r="H70" s="116"/>
      <c r="I70" s="116"/>
      <c r="J70" s="117">
        <f>J265</f>
        <v>0</v>
      </c>
      <c r="L70" s="114"/>
    </row>
    <row r="71" spans="1:31" s="9" customFormat="1" ht="24.95" hidden="1" customHeight="1" x14ac:dyDescent="0.2">
      <c r="B71" s="110"/>
      <c r="D71" s="111" t="s">
        <v>344</v>
      </c>
      <c r="E71" s="112"/>
      <c r="F71" s="112"/>
      <c r="G71" s="112"/>
      <c r="H71" s="112"/>
      <c r="I71" s="112"/>
      <c r="J71" s="113">
        <f>J270</f>
        <v>0</v>
      </c>
      <c r="L71" s="110"/>
    </row>
    <row r="72" spans="1:31" s="10" customFormat="1" ht="19.899999999999999" hidden="1" customHeight="1" x14ac:dyDescent="0.2">
      <c r="B72" s="114"/>
      <c r="D72" s="115" t="s">
        <v>345</v>
      </c>
      <c r="E72" s="116"/>
      <c r="F72" s="116"/>
      <c r="G72" s="116"/>
      <c r="H72" s="116"/>
      <c r="I72" s="116"/>
      <c r="J72" s="117">
        <f>J271</f>
        <v>0</v>
      </c>
      <c r="L72" s="114"/>
    </row>
    <row r="73" spans="1:31" s="2" customFormat="1" ht="21.75" hidden="1" customHeight="1" x14ac:dyDescent="0.2">
      <c r="A73" s="32"/>
      <c r="B73" s="33"/>
      <c r="C73" s="32"/>
      <c r="D73" s="32"/>
      <c r="E73" s="32"/>
      <c r="F73" s="32"/>
      <c r="G73" s="32"/>
      <c r="H73" s="32"/>
      <c r="I73" s="32"/>
      <c r="J73" s="32"/>
      <c r="K73" s="32"/>
      <c r="L73" s="93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hidden="1" customHeight="1" x14ac:dyDescent="0.2">
      <c r="A74" s="32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93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hidden="1" x14ac:dyDescent="0.2"/>
    <row r="76" spans="1:31" hidden="1" x14ac:dyDescent="0.2"/>
    <row r="77" spans="1:31" hidden="1" x14ac:dyDescent="0.2"/>
    <row r="78" spans="1:31" s="2" customFormat="1" ht="6.95" customHeight="1" x14ac:dyDescent="0.2">
      <c r="A78" s="32"/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93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24.95" customHeight="1" x14ac:dyDescent="0.2">
      <c r="A79" s="32"/>
      <c r="B79" s="33"/>
      <c r="C79" s="20" t="s">
        <v>137</v>
      </c>
      <c r="D79" s="32"/>
      <c r="E79" s="32"/>
      <c r="F79" s="32"/>
      <c r="G79" s="32"/>
      <c r="H79" s="32"/>
      <c r="I79" s="32"/>
      <c r="J79" s="32"/>
      <c r="K79" s="32"/>
      <c r="L79" s="93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6.95" customHeight="1" x14ac:dyDescent="0.2">
      <c r="A80" s="32"/>
      <c r="B80" s="33"/>
      <c r="C80" s="32"/>
      <c r="D80" s="32"/>
      <c r="E80" s="32"/>
      <c r="F80" s="32"/>
      <c r="G80" s="32"/>
      <c r="H80" s="32"/>
      <c r="I80" s="32"/>
      <c r="J80" s="32"/>
      <c r="K80" s="32"/>
      <c r="L80" s="93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63" s="2" customFormat="1" ht="12" customHeight="1" x14ac:dyDescent="0.2">
      <c r="A81" s="32"/>
      <c r="B81" s="33"/>
      <c r="C81" s="26" t="s">
        <v>17</v>
      </c>
      <c r="D81" s="32"/>
      <c r="E81" s="32"/>
      <c r="F81" s="32"/>
      <c r="G81" s="32"/>
      <c r="H81" s="32"/>
      <c r="I81" s="32"/>
      <c r="J81" s="32"/>
      <c r="K81" s="32"/>
      <c r="L81" s="9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63" s="2" customFormat="1" ht="26.25" customHeight="1" x14ac:dyDescent="0.2">
      <c r="A82" s="32"/>
      <c r="B82" s="33"/>
      <c r="C82" s="32"/>
      <c r="D82" s="32"/>
      <c r="E82" s="229" t="str">
        <f>E7</f>
        <v>Nový Bydžov - rekonstrukce ul. Metličanská II. a III. etapa A (vlevo ve směru staničení)</v>
      </c>
      <c r="F82" s="230"/>
      <c r="G82" s="230"/>
      <c r="H82" s="230"/>
      <c r="I82" s="32"/>
      <c r="J82" s="32"/>
      <c r="K82" s="32"/>
      <c r="L82" s="9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63" s="1" customFormat="1" ht="12" customHeight="1" x14ac:dyDescent="0.2">
      <c r="B83" s="19"/>
      <c r="C83" s="26" t="s">
        <v>126</v>
      </c>
      <c r="L83" s="19"/>
    </row>
    <row r="84" spans="1:63" s="2" customFormat="1" ht="23.25" customHeight="1" x14ac:dyDescent="0.2">
      <c r="A84" s="32"/>
      <c r="B84" s="33"/>
      <c r="C84" s="32"/>
      <c r="D84" s="32"/>
      <c r="E84" s="229" t="s">
        <v>127</v>
      </c>
      <c r="F84" s="228"/>
      <c r="G84" s="228"/>
      <c r="H84" s="228"/>
      <c r="I84" s="32"/>
      <c r="J84" s="32"/>
      <c r="K84" s="32"/>
      <c r="L84" s="9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63" s="2" customFormat="1" ht="12" customHeight="1" x14ac:dyDescent="0.2">
      <c r="A85" s="32"/>
      <c r="B85" s="33"/>
      <c r="C85" s="26" t="s">
        <v>128</v>
      </c>
      <c r="D85" s="32"/>
      <c r="E85" s="32"/>
      <c r="F85" s="32"/>
      <c r="G85" s="32"/>
      <c r="H85" s="32"/>
      <c r="I85" s="32"/>
      <c r="J85" s="32"/>
      <c r="K85" s="32"/>
      <c r="L85" s="9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63" s="2" customFormat="1" ht="16.5" customHeight="1" x14ac:dyDescent="0.2">
      <c r="A86" s="32"/>
      <c r="B86" s="33"/>
      <c r="C86" s="32"/>
      <c r="D86" s="32"/>
      <c r="E86" s="223" t="str">
        <f>E11</f>
        <v>2021_27_01_b - b - návrh</v>
      </c>
      <c r="F86" s="228"/>
      <c r="G86" s="228"/>
      <c r="H86" s="228"/>
      <c r="I86" s="32"/>
      <c r="J86" s="32"/>
      <c r="K86" s="32"/>
      <c r="L86" s="9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63" s="2" customFormat="1" ht="6.95" customHeight="1" x14ac:dyDescent="0.2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9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63" s="2" customFormat="1" ht="12" customHeight="1" x14ac:dyDescent="0.2">
      <c r="A88" s="32"/>
      <c r="B88" s="33"/>
      <c r="C88" s="26" t="s">
        <v>23</v>
      </c>
      <c r="D88" s="32"/>
      <c r="E88" s="32"/>
      <c r="F88" s="24" t="str">
        <f>F14</f>
        <v>Nový Bydžov</v>
      </c>
      <c r="G88" s="32"/>
      <c r="H88" s="32"/>
      <c r="I88" s="26" t="s">
        <v>25</v>
      </c>
      <c r="J88" s="50" t="str">
        <f>IF(J14="","",J14)</f>
        <v>4. 10. 2021</v>
      </c>
      <c r="K88" s="32"/>
      <c r="L88" s="9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63" s="2" customFormat="1" ht="6.95" customHeight="1" x14ac:dyDescent="0.2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9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63" s="2" customFormat="1" ht="15.2" customHeight="1" x14ac:dyDescent="0.2">
      <c r="A90" s="32"/>
      <c r="B90" s="33"/>
      <c r="C90" s="26" t="s">
        <v>31</v>
      </c>
      <c r="D90" s="32"/>
      <c r="E90" s="32"/>
      <c r="F90" s="24" t="str">
        <f>E17</f>
        <v>Město Nový Bydžov</v>
      </c>
      <c r="G90" s="32"/>
      <c r="H90" s="32"/>
      <c r="I90" s="26" t="s">
        <v>39</v>
      </c>
      <c r="J90" s="30" t="str">
        <f>E23</f>
        <v>VIAPROJEKT s.r.o.</v>
      </c>
      <c r="K90" s="32"/>
      <c r="L90" s="9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63" s="2" customFormat="1" ht="15.2" customHeight="1" x14ac:dyDescent="0.2">
      <c r="A91" s="32"/>
      <c r="B91" s="33"/>
      <c r="C91" s="26" t="s">
        <v>37</v>
      </c>
      <c r="D91" s="32"/>
      <c r="E91" s="32"/>
      <c r="F91" s="24" t="str">
        <f>IF(E20="","",E20)</f>
        <v>Vyplň údaj</v>
      </c>
      <c r="G91" s="32"/>
      <c r="H91" s="32"/>
      <c r="I91" s="26" t="s">
        <v>44</v>
      </c>
      <c r="J91" s="30" t="str">
        <f>E26</f>
        <v xml:space="preserve"> </v>
      </c>
      <c r="K91" s="32"/>
      <c r="L91" s="9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63" s="2" customFormat="1" ht="10.35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9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63" s="11" customFormat="1" ht="29.25" customHeight="1" x14ac:dyDescent="0.2">
      <c r="A93" s="118"/>
      <c r="B93" s="119"/>
      <c r="C93" s="120" t="s">
        <v>138</v>
      </c>
      <c r="D93" s="121" t="s">
        <v>67</v>
      </c>
      <c r="E93" s="121" t="s">
        <v>63</v>
      </c>
      <c r="F93" s="121" t="s">
        <v>64</v>
      </c>
      <c r="G93" s="121" t="s">
        <v>139</v>
      </c>
      <c r="H93" s="121" t="s">
        <v>140</v>
      </c>
      <c r="I93" s="121" t="s">
        <v>141</v>
      </c>
      <c r="J93" s="122" t="s">
        <v>132</v>
      </c>
      <c r="K93" s="123" t="s">
        <v>142</v>
      </c>
      <c r="L93" s="124"/>
      <c r="M93" s="57" t="s">
        <v>3</v>
      </c>
      <c r="N93" s="58" t="s">
        <v>52</v>
      </c>
      <c r="O93" s="58" t="s">
        <v>143</v>
      </c>
      <c r="P93" s="58" t="s">
        <v>144</v>
      </c>
      <c r="Q93" s="58" t="s">
        <v>145</v>
      </c>
      <c r="R93" s="58" t="s">
        <v>146</v>
      </c>
      <c r="S93" s="58" t="s">
        <v>147</v>
      </c>
      <c r="T93" s="59" t="s">
        <v>148</v>
      </c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</row>
    <row r="94" spans="1:63" s="2" customFormat="1" ht="22.9" customHeight="1" x14ac:dyDescent="0.25">
      <c r="A94" s="32"/>
      <c r="B94" s="33"/>
      <c r="C94" s="64" t="s">
        <v>149</v>
      </c>
      <c r="D94" s="32"/>
      <c r="E94" s="32"/>
      <c r="F94" s="32"/>
      <c r="G94" s="32"/>
      <c r="H94" s="32"/>
      <c r="I94" s="32"/>
      <c r="J94" s="125">
        <f>BK94</f>
        <v>0</v>
      </c>
      <c r="K94" s="32"/>
      <c r="L94" s="33"/>
      <c r="M94" s="60"/>
      <c r="N94" s="51"/>
      <c r="O94" s="61"/>
      <c r="P94" s="126">
        <f>P95+P270</f>
        <v>0</v>
      </c>
      <c r="Q94" s="61"/>
      <c r="R94" s="126">
        <f>R95+R270</f>
        <v>356.74132099999997</v>
      </c>
      <c r="S94" s="61"/>
      <c r="T94" s="127">
        <f>T95+T270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6" t="s">
        <v>81</v>
      </c>
      <c r="AU94" s="16" t="s">
        <v>133</v>
      </c>
      <c r="BK94" s="128">
        <f>BK95+BK270</f>
        <v>0</v>
      </c>
    </row>
    <row r="95" spans="1:63" s="12" customFormat="1" ht="25.9" customHeight="1" x14ac:dyDescent="0.2">
      <c r="B95" s="129"/>
      <c r="D95" s="130" t="s">
        <v>81</v>
      </c>
      <c r="E95" s="131" t="s">
        <v>150</v>
      </c>
      <c r="F95" s="131" t="s">
        <v>151</v>
      </c>
      <c r="I95" s="132"/>
      <c r="J95" s="133">
        <f>BK95</f>
        <v>0</v>
      </c>
      <c r="L95" s="129"/>
      <c r="M95" s="134"/>
      <c r="N95" s="135"/>
      <c r="O95" s="135"/>
      <c r="P95" s="136">
        <f>P96+P137+P147+P217+P222+P265</f>
        <v>0</v>
      </c>
      <c r="Q95" s="135"/>
      <c r="R95" s="136">
        <f>R96+R137+R147+R217+R222+R265</f>
        <v>356.70132099999995</v>
      </c>
      <c r="S95" s="135"/>
      <c r="T95" s="137">
        <f>T96+T137+T147+T217+T222+T265</f>
        <v>0</v>
      </c>
      <c r="AR95" s="130" t="s">
        <v>89</v>
      </c>
      <c r="AT95" s="138" t="s">
        <v>81</v>
      </c>
      <c r="AU95" s="138" t="s">
        <v>82</v>
      </c>
      <c r="AY95" s="130" t="s">
        <v>152</v>
      </c>
      <c r="BK95" s="139">
        <f>BK96+BK137+BK147+BK217+BK222+BK265</f>
        <v>0</v>
      </c>
    </row>
    <row r="96" spans="1:63" s="12" customFormat="1" ht="22.9" customHeight="1" x14ac:dyDescent="0.2">
      <c r="B96" s="129"/>
      <c r="D96" s="130" t="s">
        <v>81</v>
      </c>
      <c r="E96" s="140" t="s">
        <v>89</v>
      </c>
      <c r="F96" s="140" t="s">
        <v>153</v>
      </c>
      <c r="I96" s="132"/>
      <c r="J96" s="141">
        <f>BK96</f>
        <v>0</v>
      </c>
      <c r="L96" s="129"/>
      <c r="M96" s="134"/>
      <c r="N96" s="135"/>
      <c r="O96" s="135"/>
      <c r="P96" s="136">
        <f>SUM(P97:P136)</f>
        <v>0</v>
      </c>
      <c r="Q96" s="135"/>
      <c r="R96" s="136">
        <f>SUM(R97:R136)</f>
        <v>0</v>
      </c>
      <c r="S96" s="135"/>
      <c r="T96" s="137">
        <f>SUM(T97:T136)</f>
        <v>0</v>
      </c>
      <c r="AR96" s="130" t="s">
        <v>89</v>
      </c>
      <c r="AT96" s="138" t="s">
        <v>81</v>
      </c>
      <c r="AU96" s="138" t="s">
        <v>89</v>
      </c>
      <c r="AY96" s="130" t="s">
        <v>152</v>
      </c>
      <c r="BK96" s="139">
        <f>SUM(BK97:BK136)</f>
        <v>0</v>
      </c>
    </row>
    <row r="97" spans="1:65" s="2" customFormat="1" ht="33" customHeight="1" x14ac:dyDescent="0.2">
      <c r="A97" s="32"/>
      <c r="B97" s="142"/>
      <c r="C97" s="232" t="s">
        <v>89</v>
      </c>
      <c r="D97" s="232" t="s">
        <v>154</v>
      </c>
      <c r="E97" s="233" t="s">
        <v>346</v>
      </c>
      <c r="F97" s="234" t="s">
        <v>347</v>
      </c>
      <c r="G97" s="235" t="s">
        <v>251</v>
      </c>
      <c r="H97" s="236">
        <v>283</v>
      </c>
      <c r="I97" s="143"/>
      <c r="J97" s="144">
        <f>ROUND(I97*H97,2)</f>
        <v>0</v>
      </c>
      <c r="K97" s="145"/>
      <c r="L97" s="33"/>
      <c r="M97" s="146" t="s">
        <v>3</v>
      </c>
      <c r="N97" s="147" t="s">
        <v>53</v>
      </c>
      <c r="O97" s="53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50" t="s">
        <v>158</v>
      </c>
      <c r="AT97" s="150" t="s">
        <v>154</v>
      </c>
      <c r="AU97" s="150" t="s">
        <v>22</v>
      </c>
      <c r="AY97" s="16" t="s">
        <v>152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6" t="s">
        <v>89</v>
      </c>
      <c r="BK97" s="151">
        <f>ROUND(I97*H97,2)</f>
        <v>0</v>
      </c>
      <c r="BL97" s="16" t="s">
        <v>158</v>
      </c>
      <c r="BM97" s="150" t="s">
        <v>348</v>
      </c>
    </row>
    <row r="98" spans="1:65" s="2" customFormat="1" x14ac:dyDescent="0.2">
      <c r="A98" s="32"/>
      <c r="B98" s="33"/>
      <c r="C98" s="237"/>
      <c r="D98" s="238" t="s">
        <v>160</v>
      </c>
      <c r="E98" s="237"/>
      <c r="F98" s="239" t="s">
        <v>349</v>
      </c>
      <c r="G98" s="237"/>
      <c r="H98" s="237"/>
      <c r="I98" s="154"/>
      <c r="J98" s="32"/>
      <c r="K98" s="32"/>
      <c r="L98" s="33"/>
      <c r="M98" s="155"/>
      <c r="N98" s="156"/>
      <c r="O98" s="53"/>
      <c r="P98" s="53"/>
      <c r="Q98" s="53"/>
      <c r="R98" s="53"/>
      <c r="S98" s="53"/>
      <c r="T98" s="54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T98" s="16" t="s">
        <v>160</v>
      </c>
      <c r="AU98" s="16" t="s">
        <v>22</v>
      </c>
    </row>
    <row r="99" spans="1:65" s="2" customFormat="1" ht="19.5" x14ac:dyDescent="0.2">
      <c r="A99" s="32"/>
      <c r="B99" s="33"/>
      <c r="C99" s="237"/>
      <c r="D99" s="240" t="s">
        <v>162</v>
      </c>
      <c r="E99" s="237"/>
      <c r="F99" s="241" t="s">
        <v>350</v>
      </c>
      <c r="G99" s="237"/>
      <c r="H99" s="237"/>
      <c r="I99" s="154"/>
      <c r="J99" s="32"/>
      <c r="K99" s="32"/>
      <c r="L99" s="33"/>
      <c r="M99" s="155"/>
      <c r="N99" s="156"/>
      <c r="O99" s="53"/>
      <c r="P99" s="53"/>
      <c r="Q99" s="53"/>
      <c r="R99" s="53"/>
      <c r="S99" s="53"/>
      <c r="T99" s="54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6" t="s">
        <v>162</v>
      </c>
      <c r="AU99" s="16" t="s">
        <v>22</v>
      </c>
    </row>
    <row r="100" spans="1:65" s="13" customFormat="1" x14ac:dyDescent="0.2">
      <c r="B100" s="157"/>
      <c r="C100" s="242"/>
      <c r="D100" s="240" t="s">
        <v>164</v>
      </c>
      <c r="E100" s="243" t="s">
        <v>3</v>
      </c>
      <c r="F100" s="244" t="s">
        <v>351</v>
      </c>
      <c r="G100" s="242"/>
      <c r="H100" s="245">
        <v>283</v>
      </c>
      <c r="I100" s="159"/>
      <c r="L100" s="157"/>
      <c r="M100" s="160"/>
      <c r="N100" s="161"/>
      <c r="O100" s="161"/>
      <c r="P100" s="161"/>
      <c r="Q100" s="161"/>
      <c r="R100" s="161"/>
      <c r="S100" s="161"/>
      <c r="T100" s="162"/>
      <c r="AT100" s="158" t="s">
        <v>164</v>
      </c>
      <c r="AU100" s="158" t="s">
        <v>22</v>
      </c>
      <c r="AV100" s="13" t="s">
        <v>22</v>
      </c>
      <c r="AW100" s="13" t="s">
        <v>43</v>
      </c>
      <c r="AX100" s="13" t="s">
        <v>82</v>
      </c>
      <c r="AY100" s="158" t="s">
        <v>152</v>
      </c>
    </row>
    <row r="101" spans="1:65" s="14" customFormat="1" x14ac:dyDescent="0.2">
      <c r="B101" s="163"/>
      <c r="C101" s="246"/>
      <c r="D101" s="240" t="s">
        <v>164</v>
      </c>
      <c r="E101" s="247" t="s">
        <v>3</v>
      </c>
      <c r="F101" s="248" t="s">
        <v>166</v>
      </c>
      <c r="G101" s="246"/>
      <c r="H101" s="249">
        <v>283</v>
      </c>
      <c r="I101" s="165"/>
      <c r="L101" s="163"/>
      <c r="M101" s="166"/>
      <c r="N101" s="167"/>
      <c r="O101" s="167"/>
      <c r="P101" s="167"/>
      <c r="Q101" s="167"/>
      <c r="R101" s="167"/>
      <c r="S101" s="167"/>
      <c r="T101" s="168"/>
      <c r="AT101" s="164" t="s">
        <v>164</v>
      </c>
      <c r="AU101" s="164" t="s">
        <v>22</v>
      </c>
      <c r="AV101" s="14" t="s">
        <v>158</v>
      </c>
      <c r="AW101" s="14" t="s">
        <v>43</v>
      </c>
      <c r="AX101" s="14" t="s">
        <v>89</v>
      </c>
      <c r="AY101" s="164" t="s">
        <v>152</v>
      </c>
    </row>
    <row r="102" spans="1:65" s="2" customFormat="1" ht="33" customHeight="1" x14ac:dyDescent="0.2">
      <c r="A102" s="32"/>
      <c r="B102" s="142"/>
      <c r="C102" s="232" t="s">
        <v>22</v>
      </c>
      <c r="D102" s="232" t="s">
        <v>154</v>
      </c>
      <c r="E102" s="233" t="s">
        <v>352</v>
      </c>
      <c r="F102" s="234" t="s">
        <v>353</v>
      </c>
      <c r="G102" s="235" t="s">
        <v>251</v>
      </c>
      <c r="H102" s="236">
        <v>2</v>
      </c>
      <c r="I102" s="143"/>
      <c r="J102" s="144">
        <f>ROUND(I102*H102,2)</f>
        <v>0</v>
      </c>
      <c r="K102" s="145"/>
      <c r="L102" s="33"/>
      <c r="M102" s="146" t="s">
        <v>3</v>
      </c>
      <c r="N102" s="147" t="s">
        <v>53</v>
      </c>
      <c r="O102" s="53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50" t="s">
        <v>158</v>
      </c>
      <c r="AT102" s="150" t="s">
        <v>154</v>
      </c>
      <c r="AU102" s="150" t="s">
        <v>22</v>
      </c>
      <c r="AY102" s="16" t="s">
        <v>152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6" t="s">
        <v>89</v>
      </c>
      <c r="BK102" s="151">
        <f>ROUND(I102*H102,2)</f>
        <v>0</v>
      </c>
      <c r="BL102" s="16" t="s">
        <v>158</v>
      </c>
      <c r="BM102" s="150" t="s">
        <v>354</v>
      </c>
    </row>
    <row r="103" spans="1:65" s="2" customFormat="1" x14ac:dyDescent="0.2">
      <c r="A103" s="32"/>
      <c r="B103" s="33"/>
      <c r="C103" s="237"/>
      <c r="D103" s="238" t="s">
        <v>160</v>
      </c>
      <c r="E103" s="237"/>
      <c r="F103" s="239" t="s">
        <v>355</v>
      </c>
      <c r="G103" s="237"/>
      <c r="H103" s="237"/>
      <c r="I103" s="154"/>
      <c r="J103" s="32"/>
      <c r="K103" s="32"/>
      <c r="L103" s="33"/>
      <c r="M103" s="155"/>
      <c r="N103" s="156"/>
      <c r="O103" s="53"/>
      <c r="P103" s="53"/>
      <c r="Q103" s="53"/>
      <c r="R103" s="53"/>
      <c r="S103" s="53"/>
      <c r="T103" s="54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T103" s="16" t="s">
        <v>160</v>
      </c>
      <c r="AU103" s="16" t="s">
        <v>22</v>
      </c>
    </row>
    <row r="104" spans="1:65" s="2" customFormat="1" ht="19.5" x14ac:dyDescent="0.2">
      <c r="A104" s="32"/>
      <c r="B104" s="33"/>
      <c r="C104" s="237"/>
      <c r="D104" s="240" t="s">
        <v>162</v>
      </c>
      <c r="E104" s="237"/>
      <c r="F104" s="241" t="s">
        <v>356</v>
      </c>
      <c r="G104" s="237"/>
      <c r="H104" s="237"/>
      <c r="I104" s="154"/>
      <c r="J104" s="32"/>
      <c r="K104" s="32"/>
      <c r="L104" s="33"/>
      <c r="M104" s="155"/>
      <c r="N104" s="156"/>
      <c r="O104" s="53"/>
      <c r="P104" s="53"/>
      <c r="Q104" s="53"/>
      <c r="R104" s="53"/>
      <c r="S104" s="53"/>
      <c r="T104" s="54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T104" s="16" t="s">
        <v>162</v>
      </c>
      <c r="AU104" s="16" t="s">
        <v>22</v>
      </c>
    </row>
    <row r="105" spans="1:65" s="13" customFormat="1" x14ac:dyDescent="0.2">
      <c r="B105" s="157"/>
      <c r="C105" s="242"/>
      <c r="D105" s="240" t="s">
        <v>164</v>
      </c>
      <c r="E105" s="243" t="s">
        <v>3</v>
      </c>
      <c r="F105" s="244" t="s">
        <v>22</v>
      </c>
      <c r="G105" s="242"/>
      <c r="H105" s="245">
        <v>2</v>
      </c>
      <c r="I105" s="159"/>
      <c r="L105" s="157"/>
      <c r="M105" s="160"/>
      <c r="N105" s="161"/>
      <c r="O105" s="161"/>
      <c r="P105" s="161"/>
      <c r="Q105" s="161"/>
      <c r="R105" s="161"/>
      <c r="S105" s="161"/>
      <c r="T105" s="162"/>
      <c r="AT105" s="158" t="s">
        <v>164</v>
      </c>
      <c r="AU105" s="158" t="s">
        <v>22</v>
      </c>
      <c r="AV105" s="13" t="s">
        <v>22</v>
      </c>
      <c r="AW105" s="13" t="s">
        <v>43</v>
      </c>
      <c r="AX105" s="13" t="s">
        <v>82</v>
      </c>
      <c r="AY105" s="158" t="s">
        <v>152</v>
      </c>
    </row>
    <row r="106" spans="1:65" s="14" customFormat="1" x14ac:dyDescent="0.2">
      <c r="B106" s="163"/>
      <c r="C106" s="246"/>
      <c r="D106" s="240" t="s">
        <v>164</v>
      </c>
      <c r="E106" s="247" t="s">
        <v>3</v>
      </c>
      <c r="F106" s="248" t="s">
        <v>166</v>
      </c>
      <c r="G106" s="246"/>
      <c r="H106" s="249">
        <v>2</v>
      </c>
      <c r="I106" s="165"/>
      <c r="L106" s="163"/>
      <c r="M106" s="166"/>
      <c r="N106" s="167"/>
      <c r="O106" s="167"/>
      <c r="P106" s="167"/>
      <c r="Q106" s="167"/>
      <c r="R106" s="167"/>
      <c r="S106" s="167"/>
      <c r="T106" s="168"/>
      <c r="AT106" s="164" t="s">
        <v>164</v>
      </c>
      <c r="AU106" s="164" t="s">
        <v>22</v>
      </c>
      <c r="AV106" s="14" t="s">
        <v>158</v>
      </c>
      <c r="AW106" s="14" t="s">
        <v>43</v>
      </c>
      <c r="AX106" s="14" t="s">
        <v>89</v>
      </c>
      <c r="AY106" s="164" t="s">
        <v>152</v>
      </c>
    </row>
    <row r="107" spans="1:65" s="2" customFormat="1" ht="24.2" customHeight="1" x14ac:dyDescent="0.2">
      <c r="A107" s="32"/>
      <c r="B107" s="142"/>
      <c r="C107" s="232" t="s">
        <v>170</v>
      </c>
      <c r="D107" s="232" t="s">
        <v>154</v>
      </c>
      <c r="E107" s="233" t="s">
        <v>357</v>
      </c>
      <c r="F107" s="234" t="s">
        <v>358</v>
      </c>
      <c r="G107" s="235" t="s">
        <v>251</v>
      </c>
      <c r="H107" s="236">
        <v>28.3</v>
      </c>
      <c r="I107" s="143"/>
      <c r="J107" s="144">
        <f>ROUND(I107*H107,2)</f>
        <v>0</v>
      </c>
      <c r="K107" s="145"/>
      <c r="L107" s="33"/>
      <c r="M107" s="146" t="s">
        <v>3</v>
      </c>
      <c r="N107" s="147" t="s">
        <v>53</v>
      </c>
      <c r="O107" s="53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50" t="s">
        <v>158</v>
      </c>
      <c r="AT107" s="150" t="s">
        <v>154</v>
      </c>
      <c r="AU107" s="150" t="s">
        <v>22</v>
      </c>
      <c r="AY107" s="16" t="s">
        <v>152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6" t="s">
        <v>89</v>
      </c>
      <c r="BK107" s="151">
        <f>ROUND(I107*H107,2)</f>
        <v>0</v>
      </c>
      <c r="BL107" s="16" t="s">
        <v>158</v>
      </c>
      <c r="BM107" s="150" t="s">
        <v>359</v>
      </c>
    </row>
    <row r="108" spans="1:65" s="2" customFormat="1" x14ac:dyDescent="0.2">
      <c r="A108" s="32"/>
      <c r="B108" s="33"/>
      <c r="C108" s="237"/>
      <c r="D108" s="238" t="s">
        <v>160</v>
      </c>
      <c r="E108" s="237"/>
      <c r="F108" s="239" t="s">
        <v>360</v>
      </c>
      <c r="G108" s="237"/>
      <c r="H108" s="237"/>
      <c r="I108" s="154"/>
      <c r="J108" s="32"/>
      <c r="K108" s="32"/>
      <c r="L108" s="33"/>
      <c r="M108" s="155"/>
      <c r="N108" s="156"/>
      <c r="O108" s="53"/>
      <c r="P108" s="53"/>
      <c r="Q108" s="53"/>
      <c r="R108" s="53"/>
      <c r="S108" s="53"/>
      <c r="T108" s="54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6" t="s">
        <v>160</v>
      </c>
      <c r="AU108" s="16" t="s">
        <v>22</v>
      </c>
    </row>
    <row r="109" spans="1:65" s="2" customFormat="1" ht="19.5" x14ac:dyDescent="0.2">
      <c r="A109" s="32"/>
      <c r="B109" s="33"/>
      <c r="C109" s="237"/>
      <c r="D109" s="240" t="s">
        <v>162</v>
      </c>
      <c r="E109" s="237"/>
      <c r="F109" s="241" t="s">
        <v>361</v>
      </c>
      <c r="G109" s="237"/>
      <c r="H109" s="237"/>
      <c r="I109" s="154"/>
      <c r="J109" s="32"/>
      <c r="K109" s="32"/>
      <c r="L109" s="33"/>
      <c r="M109" s="155"/>
      <c r="N109" s="156"/>
      <c r="O109" s="53"/>
      <c r="P109" s="53"/>
      <c r="Q109" s="53"/>
      <c r="R109" s="53"/>
      <c r="S109" s="53"/>
      <c r="T109" s="54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T109" s="16" t="s">
        <v>162</v>
      </c>
      <c r="AU109" s="16" t="s">
        <v>22</v>
      </c>
    </row>
    <row r="110" spans="1:65" s="13" customFormat="1" x14ac:dyDescent="0.2">
      <c r="B110" s="157"/>
      <c r="C110" s="242"/>
      <c r="D110" s="240" t="s">
        <v>164</v>
      </c>
      <c r="E110" s="243" t="s">
        <v>3</v>
      </c>
      <c r="F110" s="244" t="s">
        <v>362</v>
      </c>
      <c r="G110" s="242"/>
      <c r="H110" s="245">
        <v>28.3</v>
      </c>
      <c r="I110" s="159"/>
      <c r="L110" s="157"/>
      <c r="M110" s="160"/>
      <c r="N110" s="161"/>
      <c r="O110" s="161"/>
      <c r="P110" s="161"/>
      <c r="Q110" s="161"/>
      <c r="R110" s="161"/>
      <c r="S110" s="161"/>
      <c r="T110" s="162"/>
      <c r="AT110" s="158" t="s">
        <v>164</v>
      </c>
      <c r="AU110" s="158" t="s">
        <v>22</v>
      </c>
      <c r="AV110" s="13" t="s">
        <v>22</v>
      </c>
      <c r="AW110" s="13" t="s">
        <v>43</v>
      </c>
      <c r="AX110" s="13" t="s">
        <v>82</v>
      </c>
      <c r="AY110" s="158" t="s">
        <v>152</v>
      </c>
    </row>
    <row r="111" spans="1:65" s="14" customFormat="1" x14ac:dyDescent="0.2">
      <c r="B111" s="163"/>
      <c r="C111" s="246"/>
      <c r="D111" s="240" t="s">
        <v>164</v>
      </c>
      <c r="E111" s="247" t="s">
        <v>3</v>
      </c>
      <c r="F111" s="248" t="s">
        <v>166</v>
      </c>
      <c r="G111" s="246"/>
      <c r="H111" s="249">
        <v>28.3</v>
      </c>
      <c r="I111" s="165"/>
      <c r="L111" s="163"/>
      <c r="M111" s="166"/>
      <c r="N111" s="167"/>
      <c r="O111" s="167"/>
      <c r="P111" s="167"/>
      <c r="Q111" s="167"/>
      <c r="R111" s="167"/>
      <c r="S111" s="167"/>
      <c r="T111" s="168"/>
      <c r="AT111" s="164" t="s">
        <v>164</v>
      </c>
      <c r="AU111" s="164" t="s">
        <v>22</v>
      </c>
      <c r="AV111" s="14" t="s">
        <v>158</v>
      </c>
      <c r="AW111" s="14" t="s">
        <v>43</v>
      </c>
      <c r="AX111" s="14" t="s">
        <v>89</v>
      </c>
      <c r="AY111" s="164" t="s">
        <v>152</v>
      </c>
    </row>
    <row r="112" spans="1:65" s="2" customFormat="1" ht="24.2" customHeight="1" x14ac:dyDescent="0.2">
      <c r="A112" s="32"/>
      <c r="B112" s="142"/>
      <c r="C112" s="232" t="s">
        <v>158</v>
      </c>
      <c r="D112" s="232" t="s">
        <v>154</v>
      </c>
      <c r="E112" s="233" t="s">
        <v>357</v>
      </c>
      <c r="F112" s="234" t="s">
        <v>358</v>
      </c>
      <c r="G112" s="235" t="s">
        <v>251</v>
      </c>
      <c r="H112" s="236">
        <v>2</v>
      </c>
      <c r="I112" s="143"/>
      <c r="J112" s="144">
        <f>ROUND(I112*H112,2)</f>
        <v>0</v>
      </c>
      <c r="K112" s="145"/>
      <c r="L112" s="33"/>
      <c r="M112" s="146" t="s">
        <v>3</v>
      </c>
      <c r="N112" s="147" t="s">
        <v>53</v>
      </c>
      <c r="O112" s="53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50" t="s">
        <v>158</v>
      </c>
      <c r="AT112" s="150" t="s">
        <v>154</v>
      </c>
      <c r="AU112" s="150" t="s">
        <v>22</v>
      </c>
      <c r="AY112" s="16" t="s">
        <v>152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6" t="s">
        <v>89</v>
      </c>
      <c r="BK112" s="151">
        <f>ROUND(I112*H112,2)</f>
        <v>0</v>
      </c>
      <c r="BL112" s="16" t="s">
        <v>158</v>
      </c>
      <c r="BM112" s="150" t="s">
        <v>363</v>
      </c>
    </row>
    <row r="113" spans="1:65" s="2" customFormat="1" x14ac:dyDescent="0.2">
      <c r="A113" s="32"/>
      <c r="B113" s="33"/>
      <c r="C113" s="237"/>
      <c r="D113" s="238" t="s">
        <v>160</v>
      </c>
      <c r="E113" s="237"/>
      <c r="F113" s="239" t="s">
        <v>360</v>
      </c>
      <c r="G113" s="237"/>
      <c r="H113" s="237"/>
      <c r="I113" s="154"/>
      <c r="J113" s="32"/>
      <c r="K113" s="32"/>
      <c r="L113" s="33"/>
      <c r="M113" s="155"/>
      <c r="N113" s="156"/>
      <c r="O113" s="53"/>
      <c r="P113" s="53"/>
      <c r="Q113" s="53"/>
      <c r="R113" s="53"/>
      <c r="S113" s="53"/>
      <c r="T113" s="54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6" t="s">
        <v>160</v>
      </c>
      <c r="AU113" s="16" t="s">
        <v>22</v>
      </c>
    </row>
    <row r="114" spans="1:65" s="2" customFormat="1" ht="19.5" x14ac:dyDescent="0.2">
      <c r="A114" s="32"/>
      <c r="B114" s="33"/>
      <c r="C114" s="237"/>
      <c r="D114" s="240" t="s">
        <v>162</v>
      </c>
      <c r="E114" s="237"/>
      <c r="F114" s="241" t="s">
        <v>356</v>
      </c>
      <c r="G114" s="237"/>
      <c r="H114" s="237"/>
      <c r="I114" s="154"/>
      <c r="J114" s="32"/>
      <c r="K114" s="32"/>
      <c r="L114" s="33"/>
      <c r="M114" s="155"/>
      <c r="N114" s="156"/>
      <c r="O114" s="53"/>
      <c r="P114" s="53"/>
      <c r="Q114" s="53"/>
      <c r="R114" s="53"/>
      <c r="S114" s="53"/>
      <c r="T114" s="54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6" t="s">
        <v>162</v>
      </c>
      <c r="AU114" s="16" t="s">
        <v>22</v>
      </c>
    </row>
    <row r="115" spans="1:65" s="13" customFormat="1" x14ac:dyDescent="0.2">
      <c r="B115" s="157"/>
      <c r="C115" s="242"/>
      <c r="D115" s="240" t="s">
        <v>164</v>
      </c>
      <c r="E115" s="243" t="s">
        <v>3</v>
      </c>
      <c r="F115" s="244" t="s">
        <v>22</v>
      </c>
      <c r="G115" s="242"/>
      <c r="H115" s="245">
        <v>2</v>
      </c>
      <c r="I115" s="159"/>
      <c r="L115" s="157"/>
      <c r="M115" s="160"/>
      <c r="N115" s="161"/>
      <c r="O115" s="161"/>
      <c r="P115" s="161"/>
      <c r="Q115" s="161"/>
      <c r="R115" s="161"/>
      <c r="S115" s="161"/>
      <c r="T115" s="162"/>
      <c r="AT115" s="158" t="s">
        <v>164</v>
      </c>
      <c r="AU115" s="158" t="s">
        <v>22</v>
      </c>
      <c r="AV115" s="13" t="s">
        <v>22</v>
      </c>
      <c r="AW115" s="13" t="s">
        <v>43</v>
      </c>
      <c r="AX115" s="13" t="s">
        <v>82</v>
      </c>
      <c r="AY115" s="158" t="s">
        <v>152</v>
      </c>
    </row>
    <row r="116" spans="1:65" s="14" customFormat="1" x14ac:dyDescent="0.2">
      <c r="B116" s="163"/>
      <c r="C116" s="246"/>
      <c r="D116" s="240" t="s">
        <v>164</v>
      </c>
      <c r="E116" s="247" t="s">
        <v>3</v>
      </c>
      <c r="F116" s="248" t="s">
        <v>166</v>
      </c>
      <c r="G116" s="246"/>
      <c r="H116" s="249">
        <v>2</v>
      </c>
      <c r="I116" s="165"/>
      <c r="L116" s="163"/>
      <c r="M116" s="166"/>
      <c r="N116" s="167"/>
      <c r="O116" s="167"/>
      <c r="P116" s="167"/>
      <c r="Q116" s="167"/>
      <c r="R116" s="167"/>
      <c r="S116" s="167"/>
      <c r="T116" s="168"/>
      <c r="AT116" s="164" t="s">
        <v>164</v>
      </c>
      <c r="AU116" s="164" t="s">
        <v>22</v>
      </c>
      <c r="AV116" s="14" t="s">
        <v>158</v>
      </c>
      <c r="AW116" s="14" t="s">
        <v>43</v>
      </c>
      <c r="AX116" s="14" t="s">
        <v>89</v>
      </c>
      <c r="AY116" s="164" t="s">
        <v>152</v>
      </c>
    </row>
    <row r="117" spans="1:65" s="2" customFormat="1" ht="33" customHeight="1" x14ac:dyDescent="0.2">
      <c r="A117" s="32"/>
      <c r="B117" s="142"/>
      <c r="C117" s="232" t="s">
        <v>182</v>
      </c>
      <c r="D117" s="232" t="s">
        <v>154</v>
      </c>
      <c r="E117" s="233" t="s">
        <v>364</v>
      </c>
      <c r="F117" s="234" t="s">
        <v>365</v>
      </c>
      <c r="G117" s="235" t="s">
        <v>251</v>
      </c>
      <c r="H117" s="236">
        <v>283</v>
      </c>
      <c r="I117" s="143"/>
      <c r="J117" s="144">
        <f>ROUND(I117*H117,2)</f>
        <v>0</v>
      </c>
      <c r="K117" s="145"/>
      <c r="L117" s="33"/>
      <c r="M117" s="146" t="s">
        <v>3</v>
      </c>
      <c r="N117" s="147" t="s">
        <v>53</v>
      </c>
      <c r="O117" s="53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50" t="s">
        <v>158</v>
      </c>
      <c r="AT117" s="150" t="s">
        <v>154</v>
      </c>
      <c r="AU117" s="150" t="s">
        <v>22</v>
      </c>
      <c r="AY117" s="16" t="s">
        <v>152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6" t="s">
        <v>89</v>
      </c>
      <c r="BK117" s="151">
        <f>ROUND(I117*H117,2)</f>
        <v>0</v>
      </c>
      <c r="BL117" s="16" t="s">
        <v>158</v>
      </c>
      <c r="BM117" s="150" t="s">
        <v>366</v>
      </c>
    </row>
    <row r="118" spans="1:65" s="2" customFormat="1" x14ac:dyDescent="0.2">
      <c r="A118" s="32"/>
      <c r="B118" s="33"/>
      <c r="C118" s="237"/>
      <c r="D118" s="238" t="s">
        <v>160</v>
      </c>
      <c r="E118" s="237"/>
      <c r="F118" s="239" t="s">
        <v>367</v>
      </c>
      <c r="G118" s="237"/>
      <c r="H118" s="237"/>
      <c r="I118" s="154"/>
      <c r="J118" s="32"/>
      <c r="K118" s="32"/>
      <c r="L118" s="33"/>
      <c r="M118" s="155"/>
      <c r="N118" s="156"/>
      <c r="O118" s="53"/>
      <c r="P118" s="53"/>
      <c r="Q118" s="53"/>
      <c r="R118" s="53"/>
      <c r="S118" s="53"/>
      <c r="T118" s="54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6" t="s">
        <v>160</v>
      </c>
      <c r="AU118" s="16" t="s">
        <v>22</v>
      </c>
    </row>
    <row r="119" spans="1:65" s="2" customFormat="1" ht="19.5" x14ac:dyDescent="0.2">
      <c r="A119" s="32"/>
      <c r="B119" s="33"/>
      <c r="C119" s="237"/>
      <c r="D119" s="240" t="s">
        <v>162</v>
      </c>
      <c r="E119" s="237"/>
      <c r="F119" s="241" t="s">
        <v>350</v>
      </c>
      <c r="G119" s="237"/>
      <c r="H119" s="237"/>
      <c r="I119" s="154"/>
      <c r="J119" s="32"/>
      <c r="K119" s="32"/>
      <c r="L119" s="33"/>
      <c r="M119" s="155"/>
      <c r="N119" s="156"/>
      <c r="O119" s="53"/>
      <c r="P119" s="53"/>
      <c r="Q119" s="53"/>
      <c r="R119" s="53"/>
      <c r="S119" s="53"/>
      <c r="T119" s="54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6" t="s">
        <v>162</v>
      </c>
      <c r="AU119" s="16" t="s">
        <v>22</v>
      </c>
    </row>
    <row r="120" spans="1:65" s="13" customFormat="1" x14ac:dyDescent="0.2">
      <c r="B120" s="157"/>
      <c r="C120" s="242"/>
      <c r="D120" s="240" t="s">
        <v>164</v>
      </c>
      <c r="E120" s="243" t="s">
        <v>3</v>
      </c>
      <c r="F120" s="244" t="s">
        <v>351</v>
      </c>
      <c r="G120" s="242"/>
      <c r="H120" s="245">
        <v>283</v>
      </c>
      <c r="I120" s="159"/>
      <c r="L120" s="157"/>
      <c r="M120" s="160"/>
      <c r="N120" s="161"/>
      <c r="O120" s="161"/>
      <c r="P120" s="161"/>
      <c r="Q120" s="161"/>
      <c r="R120" s="161"/>
      <c r="S120" s="161"/>
      <c r="T120" s="162"/>
      <c r="AT120" s="158" t="s">
        <v>164</v>
      </c>
      <c r="AU120" s="158" t="s">
        <v>22</v>
      </c>
      <c r="AV120" s="13" t="s">
        <v>22</v>
      </c>
      <c r="AW120" s="13" t="s">
        <v>43</v>
      </c>
      <c r="AX120" s="13" t="s">
        <v>82</v>
      </c>
      <c r="AY120" s="158" t="s">
        <v>152</v>
      </c>
    </row>
    <row r="121" spans="1:65" s="14" customFormat="1" x14ac:dyDescent="0.2">
      <c r="B121" s="163"/>
      <c r="C121" s="246"/>
      <c r="D121" s="240" t="s">
        <v>164</v>
      </c>
      <c r="E121" s="247" t="s">
        <v>3</v>
      </c>
      <c r="F121" s="248" t="s">
        <v>166</v>
      </c>
      <c r="G121" s="246"/>
      <c r="H121" s="249">
        <v>283</v>
      </c>
      <c r="I121" s="165"/>
      <c r="L121" s="163"/>
      <c r="M121" s="166"/>
      <c r="N121" s="167"/>
      <c r="O121" s="167"/>
      <c r="P121" s="167"/>
      <c r="Q121" s="167"/>
      <c r="R121" s="167"/>
      <c r="S121" s="167"/>
      <c r="T121" s="168"/>
      <c r="AT121" s="164" t="s">
        <v>164</v>
      </c>
      <c r="AU121" s="164" t="s">
        <v>22</v>
      </c>
      <c r="AV121" s="14" t="s">
        <v>158</v>
      </c>
      <c r="AW121" s="14" t="s">
        <v>43</v>
      </c>
      <c r="AX121" s="14" t="s">
        <v>89</v>
      </c>
      <c r="AY121" s="164" t="s">
        <v>152</v>
      </c>
    </row>
    <row r="122" spans="1:65" s="2" customFormat="1" ht="24.2" customHeight="1" x14ac:dyDescent="0.2">
      <c r="A122" s="32"/>
      <c r="B122" s="142"/>
      <c r="C122" s="232" t="s">
        <v>188</v>
      </c>
      <c r="D122" s="232" t="s">
        <v>154</v>
      </c>
      <c r="E122" s="233" t="s">
        <v>368</v>
      </c>
      <c r="F122" s="234" t="s">
        <v>331</v>
      </c>
      <c r="G122" s="235" t="s">
        <v>267</v>
      </c>
      <c r="H122" s="236">
        <v>509.4</v>
      </c>
      <c r="I122" s="143"/>
      <c r="J122" s="144">
        <f>ROUND(I122*H122,2)</f>
        <v>0</v>
      </c>
      <c r="K122" s="145"/>
      <c r="L122" s="33"/>
      <c r="M122" s="146" t="s">
        <v>3</v>
      </c>
      <c r="N122" s="147" t="s">
        <v>53</v>
      </c>
      <c r="O122" s="53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0" t="s">
        <v>158</v>
      </c>
      <c r="AT122" s="150" t="s">
        <v>154</v>
      </c>
      <c r="AU122" s="150" t="s">
        <v>22</v>
      </c>
      <c r="AY122" s="16" t="s">
        <v>152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6" t="s">
        <v>89</v>
      </c>
      <c r="BK122" s="151">
        <f>ROUND(I122*H122,2)</f>
        <v>0</v>
      </c>
      <c r="BL122" s="16" t="s">
        <v>158</v>
      </c>
      <c r="BM122" s="150" t="s">
        <v>369</v>
      </c>
    </row>
    <row r="123" spans="1:65" s="2" customFormat="1" x14ac:dyDescent="0.2">
      <c r="A123" s="32"/>
      <c r="B123" s="33"/>
      <c r="C123" s="237"/>
      <c r="D123" s="238" t="s">
        <v>160</v>
      </c>
      <c r="E123" s="237"/>
      <c r="F123" s="239" t="s">
        <v>370</v>
      </c>
      <c r="G123" s="237"/>
      <c r="H123" s="237"/>
      <c r="I123" s="154"/>
      <c r="J123" s="32"/>
      <c r="K123" s="32"/>
      <c r="L123" s="33"/>
      <c r="M123" s="155"/>
      <c r="N123" s="156"/>
      <c r="O123" s="53"/>
      <c r="P123" s="53"/>
      <c r="Q123" s="53"/>
      <c r="R123" s="53"/>
      <c r="S123" s="53"/>
      <c r="T123" s="54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6" t="s">
        <v>160</v>
      </c>
      <c r="AU123" s="16" t="s">
        <v>22</v>
      </c>
    </row>
    <row r="124" spans="1:65" s="2" customFormat="1" ht="19.5" x14ac:dyDescent="0.2">
      <c r="A124" s="32"/>
      <c r="B124" s="33"/>
      <c r="C124" s="237"/>
      <c r="D124" s="240" t="s">
        <v>162</v>
      </c>
      <c r="E124" s="237"/>
      <c r="F124" s="241" t="s">
        <v>350</v>
      </c>
      <c r="G124" s="237"/>
      <c r="H124" s="237"/>
      <c r="I124" s="154"/>
      <c r="J124" s="32"/>
      <c r="K124" s="32"/>
      <c r="L124" s="33"/>
      <c r="M124" s="155"/>
      <c r="N124" s="156"/>
      <c r="O124" s="53"/>
      <c r="P124" s="53"/>
      <c r="Q124" s="53"/>
      <c r="R124" s="53"/>
      <c r="S124" s="53"/>
      <c r="T124" s="54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6" t="s">
        <v>162</v>
      </c>
      <c r="AU124" s="16" t="s">
        <v>22</v>
      </c>
    </row>
    <row r="125" spans="1:65" s="13" customFormat="1" x14ac:dyDescent="0.2">
      <c r="B125" s="157"/>
      <c r="C125" s="242"/>
      <c r="D125" s="240" t="s">
        <v>164</v>
      </c>
      <c r="E125" s="243" t="s">
        <v>3</v>
      </c>
      <c r="F125" s="244" t="s">
        <v>371</v>
      </c>
      <c r="G125" s="242"/>
      <c r="H125" s="245">
        <v>509.4</v>
      </c>
      <c r="I125" s="159"/>
      <c r="L125" s="157"/>
      <c r="M125" s="160"/>
      <c r="N125" s="161"/>
      <c r="O125" s="161"/>
      <c r="P125" s="161"/>
      <c r="Q125" s="161"/>
      <c r="R125" s="161"/>
      <c r="S125" s="161"/>
      <c r="T125" s="162"/>
      <c r="AT125" s="158" t="s">
        <v>164</v>
      </c>
      <c r="AU125" s="158" t="s">
        <v>22</v>
      </c>
      <c r="AV125" s="13" t="s">
        <v>22</v>
      </c>
      <c r="AW125" s="13" t="s">
        <v>43</v>
      </c>
      <c r="AX125" s="13" t="s">
        <v>82</v>
      </c>
      <c r="AY125" s="158" t="s">
        <v>152</v>
      </c>
    </row>
    <row r="126" spans="1:65" s="14" customFormat="1" x14ac:dyDescent="0.2">
      <c r="B126" s="163"/>
      <c r="C126" s="246"/>
      <c r="D126" s="240" t="s">
        <v>164</v>
      </c>
      <c r="E126" s="247" t="s">
        <v>3</v>
      </c>
      <c r="F126" s="248" t="s">
        <v>166</v>
      </c>
      <c r="G126" s="246"/>
      <c r="H126" s="249">
        <v>509.4</v>
      </c>
      <c r="I126" s="165"/>
      <c r="L126" s="163"/>
      <c r="M126" s="166"/>
      <c r="N126" s="167"/>
      <c r="O126" s="167"/>
      <c r="P126" s="167"/>
      <c r="Q126" s="167"/>
      <c r="R126" s="167"/>
      <c r="S126" s="167"/>
      <c r="T126" s="168"/>
      <c r="AT126" s="164" t="s">
        <v>164</v>
      </c>
      <c r="AU126" s="164" t="s">
        <v>22</v>
      </c>
      <c r="AV126" s="14" t="s">
        <v>158</v>
      </c>
      <c r="AW126" s="14" t="s">
        <v>43</v>
      </c>
      <c r="AX126" s="14" t="s">
        <v>89</v>
      </c>
      <c r="AY126" s="164" t="s">
        <v>152</v>
      </c>
    </row>
    <row r="127" spans="1:65" s="2" customFormat="1" ht="16.5" customHeight="1" x14ac:dyDescent="0.2">
      <c r="A127" s="32"/>
      <c r="B127" s="142"/>
      <c r="C127" s="232" t="s">
        <v>192</v>
      </c>
      <c r="D127" s="232" t="s">
        <v>154</v>
      </c>
      <c r="E127" s="233" t="s">
        <v>372</v>
      </c>
      <c r="F127" s="234" t="s">
        <v>373</v>
      </c>
      <c r="G127" s="235" t="s">
        <v>251</v>
      </c>
      <c r="H127" s="236">
        <v>283</v>
      </c>
      <c r="I127" s="143"/>
      <c r="J127" s="144">
        <f>ROUND(I127*H127,2)</f>
        <v>0</v>
      </c>
      <c r="K127" s="145"/>
      <c r="L127" s="33"/>
      <c r="M127" s="146" t="s">
        <v>3</v>
      </c>
      <c r="N127" s="147" t="s">
        <v>53</v>
      </c>
      <c r="O127" s="53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0" t="s">
        <v>158</v>
      </c>
      <c r="AT127" s="150" t="s">
        <v>154</v>
      </c>
      <c r="AU127" s="150" t="s">
        <v>22</v>
      </c>
      <c r="AY127" s="16" t="s">
        <v>152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6" t="s">
        <v>89</v>
      </c>
      <c r="BK127" s="151">
        <f>ROUND(I127*H127,2)</f>
        <v>0</v>
      </c>
      <c r="BL127" s="16" t="s">
        <v>158</v>
      </c>
      <c r="BM127" s="150" t="s">
        <v>374</v>
      </c>
    </row>
    <row r="128" spans="1:65" s="2" customFormat="1" x14ac:dyDescent="0.2">
      <c r="A128" s="32"/>
      <c r="B128" s="33"/>
      <c r="C128" s="237"/>
      <c r="D128" s="238" t="s">
        <v>160</v>
      </c>
      <c r="E128" s="237"/>
      <c r="F128" s="239" t="s">
        <v>375</v>
      </c>
      <c r="G128" s="237"/>
      <c r="H128" s="237"/>
      <c r="I128" s="154"/>
      <c r="J128" s="32"/>
      <c r="K128" s="32"/>
      <c r="L128" s="33"/>
      <c r="M128" s="155"/>
      <c r="N128" s="156"/>
      <c r="O128" s="53"/>
      <c r="P128" s="53"/>
      <c r="Q128" s="53"/>
      <c r="R128" s="53"/>
      <c r="S128" s="53"/>
      <c r="T128" s="54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6" t="s">
        <v>160</v>
      </c>
      <c r="AU128" s="16" t="s">
        <v>22</v>
      </c>
    </row>
    <row r="129" spans="1:65" s="2" customFormat="1" ht="19.5" x14ac:dyDescent="0.2">
      <c r="A129" s="32"/>
      <c r="B129" s="33"/>
      <c r="C129" s="237"/>
      <c r="D129" s="240" t="s">
        <v>162</v>
      </c>
      <c r="E129" s="237"/>
      <c r="F129" s="241" t="s">
        <v>350</v>
      </c>
      <c r="G129" s="237"/>
      <c r="H129" s="237"/>
      <c r="I129" s="154"/>
      <c r="J129" s="32"/>
      <c r="K129" s="32"/>
      <c r="L129" s="33"/>
      <c r="M129" s="155"/>
      <c r="N129" s="156"/>
      <c r="O129" s="53"/>
      <c r="P129" s="53"/>
      <c r="Q129" s="53"/>
      <c r="R129" s="53"/>
      <c r="S129" s="53"/>
      <c r="T129" s="54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6" t="s">
        <v>162</v>
      </c>
      <c r="AU129" s="16" t="s">
        <v>22</v>
      </c>
    </row>
    <row r="130" spans="1:65" s="13" customFormat="1" x14ac:dyDescent="0.2">
      <c r="B130" s="157"/>
      <c r="C130" s="242"/>
      <c r="D130" s="240" t="s">
        <v>164</v>
      </c>
      <c r="E130" s="243" t="s">
        <v>3</v>
      </c>
      <c r="F130" s="244" t="s">
        <v>351</v>
      </c>
      <c r="G130" s="242"/>
      <c r="H130" s="245">
        <v>283</v>
      </c>
      <c r="I130" s="159"/>
      <c r="L130" s="157"/>
      <c r="M130" s="160"/>
      <c r="N130" s="161"/>
      <c r="O130" s="161"/>
      <c r="P130" s="161"/>
      <c r="Q130" s="161"/>
      <c r="R130" s="161"/>
      <c r="S130" s="161"/>
      <c r="T130" s="162"/>
      <c r="AT130" s="158" t="s">
        <v>164</v>
      </c>
      <c r="AU130" s="158" t="s">
        <v>22</v>
      </c>
      <c r="AV130" s="13" t="s">
        <v>22</v>
      </c>
      <c r="AW130" s="13" t="s">
        <v>43</v>
      </c>
      <c r="AX130" s="13" t="s">
        <v>82</v>
      </c>
      <c r="AY130" s="158" t="s">
        <v>152</v>
      </c>
    </row>
    <row r="131" spans="1:65" s="14" customFormat="1" x14ac:dyDescent="0.2">
      <c r="B131" s="163"/>
      <c r="C131" s="246"/>
      <c r="D131" s="240" t="s">
        <v>164</v>
      </c>
      <c r="E131" s="247" t="s">
        <v>3</v>
      </c>
      <c r="F131" s="248" t="s">
        <v>166</v>
      </c>
      <c r="G131" s="246"/>
      <c r="H131" s="249">
        <v>283</v>
      </c>
      <c r="I131" s="165"/>
      <c r="L131" s="163"/>
      <c r="M131" s="166"/>
      <c r="N131" s="167"/>
      <c r="O131" s="167"/>
      <c r="P131" s="167"/>
      <c r="Q131" s="167"/>
      <c r="R131" s="167"/>
      <c r="S131" s="167"/>
      <c r="T131" s="168"/>
      <c r="AT131" s="164" t="s">
        <v>164</v>
      </c>
      <c r="AU131" s="164" t="s">
        <v>22</v>
      </c>
      <c r="AV131" s="14" t="s">
        <v>158</v>
      </c>
      <c r="AW131" s="14" t="s">
        <v>43</v>
      </c>
      <c r="AX131" s="14" t="s">
        <v>89</v>
      </c>
      <c r="AY131" s="164" t="s">
        <v>152</v>
      </c>
    </row>
    <row r="132" spans="1:65" s="2" customFormat="1" ht="24.2" customHeight="1" x14ac:dyDescent="0.2">
      <c r="A132" s="32"/>
      <c r="B132" s="142"/>
      <c r="C132" s="232" t="s">
        <v>195</v>
      </c>
      <c r="D132" s="232" t="s">
        <v>154</v>
      </c>
      <c r="E132" s="233" t="s">
        <v>376</v>
      </c>
      <c r="F132" s="234" t="s">
        <v>377</v>
      </c>
      <c r="G132" s="235" t="s">
        <v>157</v>
      </c>
      <c r="H132" s="236">
        <v>822</v>
      </c>
      <c r="I132" s="143"/>
      <c r="J132" s="144">
        <f>ROUND(I132*H132,2)</f>
        <v>0</v>
      </c>
      <c r="K132" s="145"/>
      <c r="L132" s="33"/>
      <c r="M132" s="146" t="s">
        <v>3</v>
      </c>
      <c r="N132" s="147" t="s">
        <v>53</v>
      </c>
      <c r="O132" s="53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0" t="s">
        <v>158</v>
      </c>
      <c r="AT132" s="150" t="s">
        <v>154</v>
      </c>
      <c r="AU132" s="150" t="s">
        <v>22</v>
      </c>
      <c r="AY132" s="16" t="s">
        <v>152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6" t="s">
        <v>89</v>
      </c>
      <c r="BK132" s="151">
        <f>ROUND(I132*H132,2)</f>
        <v>0</v>
      </c>
      <c r="BL132" s="16" t="s">
        <v>158</v>
      </c>
      <c r="BM132" s="150" t="s">
        <v>378</v>
      </c>
    </row>
    <row r="133" spans="1:65" s="2" customFormat="1" x14ac:dyDescent="0.2">
      <c r="A133" s="32"/>
      <c r="B133" s="33"/>
      <c r="C133" s="237"/>
      <c r="D133" s="238" t="s">
        <v>160</v>
      </c>
      <c r="E133" s="237"/>
      <c r="F133" s="239" t="s">
        <v>379</v>
      </c>
      <c r="G133" s="237"/>
      <c r="H133" s="237"/>
      <c r="I133" s="154"/>
      <c r="J133" s="32"/>
      <c r="K133" s="32"/>
      <c r="L133" s="33"/>
      <c r="M133" s="155"/>
      <c r="N133" s="156"/>
      <c r="O133" s="53"/>
      <c r="P133" s="53"/>
      <c r="Q133" s="53"/>
      <c r="R133" s="53"/>
      <c r="S133" s="53"/>
      <c r="T133" s="54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6" t="s">
        <v>160</v>
      </c>
      <c r="AU133" s="16" t="s">
        <v>22</v>
      </c>
    </row>
    <row r="134" spans="1:65" s="2" customFormat="1" ht="19.5" x14ac:dyDescent="0.2">
      <c r="A134" s="32"/>
      <c r="B134" s="33"/>
      <c r="C134" s="237"/>
      <c r="D134" s="240" t="s">
        <v>162</v>
      </c>
      <c r="E134" s="237"/>
      <c r="F134" s="241" t="s">
        <v>380</v>
      </c>
      <c r="G134" s="237"/>
      <c r="H134" s="237"/>
      <c r="I134" s="154"/>
      <c r="J134" s="32"/>
      <c r="K134" s="32"/>
      <c r="L134" s="33"/>
      <c r="M134" s="155"/>
      <c r="N134" s="156"/>
      <c r="O134" s="53"/>
      <c r="P134" s="53"/>
      <c r="Q134" s="53"/>
      <c r="R134" s="53"/>
      <c r="S134" s="53"/>
      <c r="T134" s="54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6" t="s">
        <v>162</v>
      </c>
      <c r="AU134" s="16" t="s">
        <v>22</v>
      </c>
    </row>
    <row r="135" spans="1:65" s="13" customFormat="1" x14ac:dyDescent="0.2">
      <c r="B135" s="157"/>
      <c r="C135" s="242"/>
      <c r="D135" s="240" t="s">
        <v>164</v>
      </c>
      <c r="E135" s="243" t="s">
        <v>3</v>
      </c>
      <c r="F135" s="244" t="s">
        <v>381</v>
      </c>
      <c r="G135" s="242"/>
      <c r="H135" s="245">
        <v>822</v>
      </c>
      <c r="I135" s="159"/>
      <c r="L135" s="157"/>
      <c r="M135" s="160"/>
      <c r="N135" s="161"/>
      <c r="O135" s="161"/>
      <c r="P135" s="161"/>
      <c r="Q135" s="161"/>
      <c r="R135" s="161"/>
      <c r="S135" s="161"/>
      <c r="T135" s="162"/>
      <c r="AT135" s="158" t="s">
        <v>164</v>
      </c>
      <c r="AU135" s="158" t="s">
        <v>22</v>
      </c>
      <c r="AV135" s="13" t="s">
        <v>22</v>
      </c>
      <c r="AW135" s="13" t="s">
        <v>43</v>
      </c>
      <c r="AX135" s="13" t="s">
        <v>82</v>
      </c>
      <c r="AY135" s="158" t="s">
        <v>152</v>
      </c>
    </row>
    <row r="136" spans="1:65" s="14" customFormat="1" x14ac:dyDescent="0.2">
      <c r="B136" s="163"/>
      <c r="C136" s="246"/>
      <c r="D136" s="240" t="s">
        <v>164</v>
      </c>
      <c r="E136" s="247" t="s">
        <v>3</v>
      </c>
      <c r="F136" s="248" t="s">
        <v>166</v>
      </c>
      <c r="G136" s="246"/>
      <c r="H136" s="249">
        <v>822</v>
      </c>
      <c r="I136" s="165"/>
      <c r="L136" s="163"/>
      <c r="M136" s="166"/>
      <c r="N136" s="167"/>
      <c r="O136" s="167"/>
      <c r="P136" s="167"/>
      <c r="Q136" s="167"/>
      <c r="R136" s="167"/>
      <c r="S136" s="167"/>
      <c r="T136" s="168"/>
      <c r="AT136" s="164" t="s">
        <v>164</v>
      </c>
      <c r="AU136" s="164" t="s">
        <v>22</v>
      </c>
      <c r="AV136" s="14" t="s">
        <v>158</v>
      </c>
      <c r="AW136" s="14" t="s">
        <v>43</v>
      </c>
      <c r="AX136" s="14" t="s">
        <v>89</v>
      </c>
      <c r="AY136" s="164" t="s">
        <v>152</v>
      </c>
    </row>
    <row r="137" spans="1:65" s="12" customFormat="1" ht="22.9" customHeight="1" x14ac:dyDescent="0.2">
      <c r="B137" s="129"/>
      <c r="C137" s="250"/>
      <c r="D137" s="251" t="s">
        <v>81</v>
      </c>
      <c r="E137" s="252" t="s">
        <v>170</v>
      </c>
      <c r="F137" s="252" t="s">
        <v>382</v>
      </c>
      <c r="G137" s="250"/>
      <c r="H137" s="250"/>
      <c r="I137" s="132"/>
      <c r="J137" s="141">
        <f>BK137</f>
        <v>0</v>
      </c>
      <c r="L137" s="129"/>
      <c r="M137" s="134"/>
      <c r="N137" s="135"/>
      <c r="O137" s="135"/>
      <c r="P137" s="136">
        <f>SUM(P138:P146)</f>
        <v>0</v>
      </c>
      <c r="Q137" s="135"/>
      <c r="R137" s="136">
        <f>SUM(R138:R146)</f>
        <v>30.576306000000002</v>
      </c>
      <c r="S137" s="135"/>
      <c r="T137" s="137">
        <f>SUM(T138:T146)</f>
        <v>0</v>
      </c>
      <c r="AR137" s="130" t="s">
        <v>89</v>
      </c>
      <c r="AT137" s="138" t="s">
        <v>81</v>
      </c>
      <c r="AU137" s="138" t="s">
        <v>89</v>
      </c>
      <c r="AY137" s="130" t="s">
        <v>152</v>
      </c>
      <c r="BK137" s="139">
        <f>SUM(BK138:BK146)</f>
        <v>0</v>
      </c>
    </row>
    <row r="138" spans="1:65" s="2" customFormat="1" ht="24.2" customHeight="1" x14ac:dyDescent="0.2">
      <c r="A138" s="32"/>
      <c r="B138" s="142"/>
      <c r="C138" s="232" t="s">
        <v>201</v>
      </c>
      <c r="D138" s="232" t="s">
        <v>154</v>
      </c>
      <c r="E138" s="233" t="s">
        <v>383</v>
      </c>
      <c r="F138" s="234" t="s">
        <v>384</v>
      </c>
      <c r="G138" s="235" t="s">
        <v>230</v>
      </c>
      <c r="H138" s="236">
        <v>87</v>
      </c>
      <c r="I138" s="143"/>
      <c r="J138" s="144">
        <f>ROUND(I138*H138,2)</f>
        <v>0</v>
      </c>
      <c r="K138" s="145"/>
      <c r="L138" s="33"/>
      <c r="M138" s="146" t="s">
        <v>3</v>
      </c>
      <c r="N138" s="147" t="s">
        <v>53</v>
      </c>
      <c r="O138" s="53"/>
      <c r="P138" s="148">
        <f>O138*H138</f>
        <v>0</v>
      </c>
      <c r="Q138" s="148">
        <v>0.24127000000000001</v>
      </c>
      <c r="R138" s="148">
        <f>Q138*H138</f>
        <v>20.990490000000001</v>
      </c>
      <c r="S138" s="148">
        <v>0</v>
      </c>
      <c r="T138" s="14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0" t="s">
        <v>158</v>
      </c>
      <c r="AT138" s="150" t="s">
        <v>154</v>
      </c>
      <c r="AU138" s="150" t="s">
        <v>22</v>
      </c>
      <c r="AY138" s="16" t="s">
        <v>152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6" t="s">
        <v>89</v>
      </c>
      <c r="BK138" s="151">
        <f>ROUND(I138*H138,2)</f>
        <v>0</v>
      </c>
      <c r="BL138" s="16" t="s">
        <v>158</v>
      </c>
      <c r="BM138" s="150" t="s">
        <v>385</v>
      </c>
    </row>
    <row r="139" spans="1:65" s="2" customFormat="1" x14ac:dyDescent="0.2">
      <c r="A139" s="32"/>
      <c r="B139" s="33"/>
      <c r="C139" s="237"/>
      <c r="D139" s="238" t="s">
        <v>160</v>
      </c>
      <c r="E139" s="237"/>
      <c r="F139" s="239" t="s">
        <v>386</v>
      </c>
      <c r="G139" s="237"/>
      <c r="H139" s="237"/>
      <c r="I139" s="154"/>
      <c r="J139" s="32"/>
      <c r="K139" s="32"/>
      <c r="L139" s="33"/>
      <c r="M139" s="155"/>
      <c r="N139" s="156"/>
      <c r="O139" s="53"/>
      <c r="P139" s="53"/>
      <c r="Q139" s="53"/>
      <c r="R139" s="53"/>
      <c r="S139" s="53"/>
      <c r="T139" s="54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6" t="s">
        <v>160</v>
      </c>
      <c r="AU139" s="16" t="s">
        <v>22</v>
      </c>
    </row>
    <row r="140" spans="1:65" s="2" customFormat="1" ht="19.5" x14ac:dyDescent="0.2">
      <c r="A140" s="32"/>
      <c r="B140" s="33"/>
      <c r="C140" s="237"/>
      <c r="D140" s="240" t="s">
        <v>162</v>
      </c>
      <c r="E140" s="237"/>
      <c r="F140" s="241" t="s">
        <v>387</v>
      </c>
      <c r="G140" s="237"/>
      <c r="H140" s="237"/>
      <c r="I140" s="154"/>
      <c r="J140" s="32"/>
      <c r="K140" s="32"/>
      <c r="L140" s="33"/>
      <c r="M140" s="155"/>
      <c r="N140" s="156"/>
      <c r="O140" s="53"/>
      <c r="P140" s="53"/>
      <c r="Q140" s="53"/>
      <c r="R140" s="53"/>
      <c r="S140" s="53"/>
      <c r="T140" s="54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6" t="s">
        <v>162</v>
      </c>
      <c r="AU140" s="16" t="s">
        <v>22</v>
      </c>
    </row>
    <row r="141" spans="1:65" s="13" customFormat="1" x14ac:dyDescent="0.2">
      <c r="B141" s="157"/>
      <c r="C141" s="242"/>
      <c r="D141" s="240" t="s">
        <v>164</v>
      </c>
      <c r="E141" s="243" t="s">
        <v>3</v>
      </c>
      <c r="F141" s="244" t="s">
        <v>388</v>
      </c>
      <c r="G141" s="242"/>
      <c r="H141" s="245">
        <v>87</v>
      </c>
      <c r="I141" s="159"/>
      <c r="L141" s="157"/>
      <c r="M141" s="160"/>
      <c r="N141" s="161"/>
      <c r="O141" s="161"/>
      <c r="P141" s="161"/>
      <c r="Q141" s="161"/>
      <c r="R141" s="161"/>
      <c r="S141" s="161"/>
      <c r="T141" s="162"/>
      <c r="AT141" s="158" t="s">
        <v>164</v>
      </c>
      <c r="AU141" s="158" t="s">
        <v>22</v>
      </c>
      <c r="AV141" s="13" t="s">
        <v>22</v>
      </c>
      <c r="AW141" s="13" t="s">
        <v>43</v>
      </c>
      <c r="AX141" s="13" t="s">
        <v>82</v>
      </c>
      <c r="AY141" s="158" t="s">
        <v>152</v>
      </c>
    </row>
    <row r="142" spans="1:65" s="14" customFormat="1" x14ac:dyDescent="0.2">
      <c r="B142" s="163"/>
      <c r="C142" s="246"/>
      <c r="D142" s="240" t="s">
        <v>164</v>
      </c>
      <c r="E142" s="247" t="s">
        <v>3</v>
      </c>
      <c r="F142" s="248" t="s">
        <v>166</v>
      </c>
      <c r="G142" s="246"/>
      <c r="H142" s="249">
        <v>87</v>
      </c>
      <c r="I142" s="165"/>
      <c r="L142" s="163"/>
      <c r="M142" s="166"/>
      <c r="N142" s="167"/>
      <c r="O142" s="167"/>
      <c r="P142" s="167"/>
      <c r="Q142" s="167"/>
      <c r="R142" s="167"/>
      <c r="S142" s="167"/>
      <c r="T142" s="168"/>
      <c r="AT142" s="164" t="s">
        <v>164</v>
      </c>
      <c r="AU142" s="164" t="s">
        <v>22</v>
      </c>
      <c r="AV142" s="14" t="s">
        <v>158</v>
      </c>
      <c r="AW142" s="14" t="s">
        <v>43</v>
      </c>
      <c r="AX142" s="14" t="s">
        <v>89</v>
      </c>
      <c r="AY142" s="164" t="s">
        <v>152</v>
      </c>
    </row>
    <row r="143" spans="1:65" s="2" customFormat="1" ht="24.2" customHeight="1" x14ac:dyDescent="0.2">
      <c r="A143" s="32"/>
      <c r="B143" s="142"/>
      <c r="C143" s="254" t="s">
        <v>176</v>
      </c>
      <c r="D143" s="254" t="s">
        <v>389</v>
      </c>
      <c r="E143" s="255" t="s">
        <v>390</v>
      </c>
      <c r="F143" s="256" t="s">
        <v>391</v>
      </c>
      <c r="G143" s="257" t="s">
        <v>259</v>
      </c>
      <c r="H143" s="258">
        <v>798.81799999999998</v>
      </c>
      <c r="I143" s="172"/>
      <c r="J143" s="173">
        <f>ROUND(I143*H143,2)</f>
        <v>0</v>
      </c>
      <c r="K143" s="174"/>
      <c r="L143" s="175"/>
      <c r="M143" s="176" t="s">
        <v>3</v>
      </c>
      <c r="N143" s="177" t="s">
        <v>53</v>
      </c>
      <c r="O143" s="53"/>
      <c r="P143" s="148">
        <f>O143*H143</f>
        <v>0</v>
      </c>
      <c r="Q143" s="148">
        <v>1.2E-2</v>
      </c>
      <c r="R143" s="148">
        <f>Q143*H143</f>
        <v>9.5858159999999994</v>
      </c>
      <c r="S143" s="148">
        <v>0</v>
      </c>
      <c r="T143" s="14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0" t="s">
        <v>195</v>
      </c>
      <c r="AT143" s="150" t="s">
        <v>389</v>
      </c>
      <c r="AU143" s="150" t="s">
        <v>22</v>
      </c>
      <c r="AY143" s="16" t="s">
        <v>152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6" t="s">
        <v>89</v>
      </c>
      <c r="BK143" s="151">
        <f>ROUND(I143*H143,2)</f>
        <v>0</v>
      </c>
      <c r="BL143" s="16" t="s">
        <v>158</v>
      </c>
      <c r="BM143" s="150" t="s">
        <v>392</v>
      </c>
    </row>
    <row r="144" spans="1:65" s="2" customFormat="1" ht="19.5" x14ac:dyDescent="0.2">
      <c r="A144" s="32"/>
      <c r="B144" s="33"/>
      <c r="C144" s="237"/>
      <c r="D144" s="240" t="s">
        <v>162</v>
      </c>
      <c r="E144" s="237"/>
      <c r="F144" s="241" t="s">
        <v>393</v>
      </c>
      <c r="G144" s="237"/>
      <c r="H144" s="237"/>
      <c r="I144" s="154"/>
      <c r="J144" s="32"/>
      <c r="K144" s="32"/>
      <c r="L144" s="33"/>
      <c r="M144" s="155"/>
      <c r="N144" s="156"/>
      <c r="O144" s="53"/>
      <c r="P144" s="53"/>
      <c r="Q144" s="53"/>
      <c r="R144" s="53"/>
      <c r="S144" s="53"/>
      <c r="T144" s="54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6" t="s">
        <v>162</v>
      </c>
      <c r="AU144" s="16" t="s">
        <v>22</v>
      </c>
    </row>
    <row r="145" spans="1:65" s="13" customFormat="1" x14ac:dyDescent="0.2">
      <c r="B145" s="157"/>
      <c r="C145" s="242"/>
      <c r="D145" s="240" t="s">
        <v>164</v>
      </c>
      <c r="E145" s="243" t="s">
        <v>3</v>
      </c>
      <c r="F145" s="244" t="s">
        <v>394</v>
      </c>
      <c r="G145" s="242"/>
      <c r="H145" s="245">
        <v>798.81799999999998</v>
      </c>
      <c r="I145" s="159"/>
      <c r="L145" s="157"/>
      <c r="M145" s="160"/>
      <c r="N145" s="161"/>
      <c r="O145" s="161"/>
      <c r="P145" s="161"/>
      <c r="Q145" s="161"/>
      <c r="R145" s="161"/>
      <c r="S145" s="161"/>
      <c r="T145" s="162"/>
      <c r="AT145" s="158" t="s">
        <v>164</v>
      </c>
      <c r="AU145" s="158" t="s">
        <v>22</v>
      </c>
      <c r="AV145" s="13" t="s">
        <v>22</v>
      </c>
      <c r="AW145" s="13" t="s">
        <v>43</v>
      </c>
      <c r="AX145" s="13" t="s">
        <v>82</v>
      </c>
      <c r="AY145" s="158" t="s">
        <v>152</v>
      </c>
    </row>
    <row r="146" spans="1:65" s="14" customFormat="1" x14ac:dyDescent="0.2">
      <c r="B146" s="163"/>
      <c r="C146" s="246"/>
      <c r="D146" s="240" t="s">
        <v>164</v>
      </c>
      <c r="E146" s="247" t="s">
        <v>3</v>
      </c>
      <c r="F146" s="248" t="s">
        <v>166</v>
      </c>
      <c r="G146" s="246"/>
      <c r="H146" s="249">
        <v>798.81799999999998</v>
      </c>
      <c r="I146" s="165"/>
      <c r="L146" s="163"/>
      <c r="M146" s="166"/>
      <c r="N146" s="167"/>
      <c r="O146" s="167"/>
      <c r="P146" s="167"/>
      <c r="Q146" s="167"/>
      <c r="R146" s="167"/>
      <c r="S146" s="167"/>
      <c r="T146" s="168"/>
      <c r="AT146" s="164" t="s">
        <v>164</v>
      </c>
      <c r="AU146" s="164" t="s">
        <v>22</v>
      </c>
      <c r="AV146" s="14" t="s">
        <v>158</v>
      </c>
      <c r="AW146" s="14" t="s">
        <v>43</v>
      </c>
      <c r="AX146" s="14" t="s">
        <v>89</v>
      </c>
      <c r="AY146" s="164" t="s">
        <v>152</v>
      </c>
    </row>
    <row r="147" spans="1:65" s="12" customFormat="1" ht="22.9" customHeight="1" x14ac:dyDescent="0.2">
      <c r="B147" s="129"/>
      <c r="C147" s="250"/>
      <c r="D147" s="251" t="s">
        <v>81</v>
      </c>
      <c r="E147" s="252" t="s">
        <v>182</v>
      </c>
      <c r="F147" s="252" t="s">
        <v>395</v>
      </c>
      <c r="G147" s="250"/>
      <c r="H147" s="250"/>
      <c r="I147" s="132"/>
      <c r="J147" s="141">
        <f>BK147</f>
        <v>0</v>
      </c>
      <c r="L147" s="129"/>
      <c r="M147" s="134"/>
      <c r="N147" s="135"/>
      <c r="O147" s="135"/>
      <c r="P147" s="136">
        <f>SUM(P148:P216)</f>
        <v>0</v>
      </c>
      <c r="Q147" s="135"/>
      <c r="R147" s="136">
        <f>SUM(R148:R216)</f>
        <v>213.77342899999996</v>
      </c>
      <c r="S147" s="135"/>
      <c r="T147" s="137">
        <f>SUM(T148:T216)</f>
        <v>0</v>
      </c>
      <c r="AR147" s="130" t="s">
        <v>89</v>
      </c>
      <c r="AT147" s="138" t="s">
        <v>81</v>
      </c>
      <c r="AU147" s="138" t="s">
        <v>89</v>
      </c>
      <c r="AY147" s="130" t="s">
        <v>152</v>
      </c>
      <c r="BK147" s="139">
        <f>SUM(BK148:BK216)</f>
        <v>0</v>
      </c>
    </row>
    <row r="148" spans="1:65" s="2" customFormat="1" ht="16.5" customHeight="1" x14ac:dyDescent="0.2">
      <c r="A148" s="32"/>
      <c r="B148" s="142"/>
      <c r="C148" s="232" t="s">
        <v>209</v>
      </c>
      <c r="D148" s="232" t="s">
        <v>154</v>
      </c>
      <c r="E148" s="233" t="s">
        <v>396</v>
      </c>
      <c r="F148" s="234" t="s">
        <v>397</v>
      </c>
      <c r="G148" s="235" t="s">
        <v>157</v>
      </c>
      <c r="H148" s="236">
        <v>149</v>
      </c>
      <c r="I148" s="143"/>
      <c r="J148" s="144">
        <f>ROUND(I148*H148,2)</f>
        <v>0</v>
      </c>
      <c r="K148" s="145"/>
      <c r="L148" s="33"/>
      <c r="M148" s="146" t="s">
        <v>3</v>
      </c>
      <c r="N148" s="147" t="s">
        <v>53</v>
      </c>
      <c r="O148" s="53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0" t="s">
        <v>158</v>
      </c>
      <c r="AT148" s="150" t="s">
        <v>154</v>
      </c>
      <c r="AU148" s="150" t="s">
        <v>22</v>
      </c>
      <c r="AY148" s="16" t="s">
        <v>152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6" t="s">
        <v>89</v>
      </c>
      <c r="BK148" s="151">
        <f>ROUND(I148*H148,2)</f>
        <v>0</v>
      </c>
      <c r="BL148" s="16" t="s">
        <v>158</v>
      </c>
      <c r="BM148" s="150" t="s">
        <v>398</v>
      </c>
    </row>
    <row r="149" spans="1:65" s="2" customFormat="1" x14ac:dyDescent="0.2">
      <c r="A149" s="32"/>
      <c r="B149" s="33"/>
      <c r="C149" s="237"/>
      <c r="D149" s="238" t="s">
        <v>160</v>
      </c>
      <c r="E149" s="237"/>
      <c r="F149" s="239" t="s">
        <v>399</v>
      </c>
      <c r="G149" s="237"/>
      <c r="H149" s="237"/>
      <c r="I149" s="154"/>
      <c r="J149" s="32"/>
      <c r="K149" s="32"/>
      <c r="L149" s="33"/>
      <c r="M149" s="155"/>
      <c r="N149" s="156"/>
      <c r="O149" s="53"/>
      <c r="P149" s="53"/>
      <c r="Q149" s="53"/>
      <c r="R149" s="53"/>
      <c r="S149" s="53"/>
      <c r="T149" s="54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6" t="s">
        <v>160</v>
      </c>
      <c r="AU149" s="16" t="s">
        <v>22</v>
      </c>
    </row>
    <row r="150" spans="1:65" s="2" customFormat="1" ht="29.25" x14ac:dyDescent="0.2">
      <c r="A150" s="32"/>
      <c r="B150" s="33"/>
      <c r="C150" s="237"/>
      <c r="D150" s="240" t="s">
        <v>162</v>
      </c>
      <c r="E150" s="237"/>
      <c r="F150" s="241" t="s">
        <v>400</v>
      </c>
      <c r="G150" s="237"/>
      <c r="H150" s="237"/>
      <c r="I150" s="154"/>
      <c r="J150" s="32"/>
      <c r="K150" s="32"/>
      <c r="L150" s="33"/>
      <c r="M150" s="155"/>
      <c r="N150" s="156"/>
      <c r="O150" s="53"/>
      <c r="P150" s="53"/>
      <c r="Q150" s="53"/>
      <c r="R150" s="53"/>
      <c r="S150" s="53"/>
      <c r="T150" s="54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6" t="s">
        <v>162</v>
      </c>
      <c r="AU150" s="16" t="s">
        <v>22</v>
      </c>
    </row>
    <row r="151" spans="1:65" s="13" customFormat="1" ht="22.5" x14ac:dyDescent="0.2">
      <c r="B151" s="157"/>
      <c r="C151" s="242"/>
      <c r="D151" s="240" t="s">
        <v>164</v>
      </c>
      <c r="E151" s="243" t="s">
        <v>3</v>
      </c>
      <c r="F151" s="244" t="s">
        <v>401</v>
      </c>
      <c r="G151" s="242"/>
      <c r="H151" s="245">
        <v>149</v>
      </c>
      <c r="I151" s="159"/>
      <c r="L151" s="157"/>
      <c r="M151" s="160"/>
      <c r="N151" s="161"/>
      <c r="O151" s="161"/>
      <c r="P151" s="161"/>
      <c r="Q151" s="161"/>
      <c r="R151" s="161"/>
      <c r="S151" s="161"/>
      <c r="T151" s="162"/>
      <c r="AT151" s="158" t="s">
        <v>164</v>
      </c>
      <c r="AU151" s="158" t="s">
        <v>22</v>
      </c>
      <c r="AV151" s="13" t="s">
        <v>22</v>
      </c>
      <c r="AW151" s="13" t="s">
        <v>43</v>
      </c>
      <c r="AX151" s="13" t="s">
        <v>82</v>
      </c>
      <c r="AY151" s="158" t="s">
        <v>152</v>
      </c>
    </row>
    <row r="152" spans="1:65" s="14" customFormat="1" x14ac:dyDescent="0.2">
      <c r="B152" s="163"/>
      <c r="C152" s="246"/>
      <c r="D152" s="240" t="s">
        <v>164</v>
      </c>
      <c r="E152" s="247" t="s">
        <v>3</v>
      </c>
      <c r="F152" s="248" t="s">
        <v>166</v>
      </c>
      <c r="G152" s="246"/>
      <c r="H152" s="249">
        <v>149</v>
      </c>
      <c r="I152" s="165"/>
      <c r="L152" s="163"/>
      <c r="M152" s="166"/>
      <c r="N152" s="167"/>
      <c r="O152" s="167"/>
      <c r="P152" s="167"/>
      <c r="Q152" s="167"/>
      <c r="R152" s="167"/>
      <c r="S152" s="167"/>
      <c r="T152" s="168"/>
      <c r="AT152" s="164" t="s">
        <v>164</v>
      </c>
      <c r="AU152" s="164" t="s">
        <v>22</v>
      </c>
      <c r="AV152" s="14" t="s">
        <v>158</v>
      </c>
      <c r="AW152" s="14" t="s">
        <v>43</v>
      </c>
      <c r="AX152" s="14" t="s">
        <v>89</v>
      </c>
      <c r="AY152" s="164" t="s">
        <v>152</v>
      </c>
    </row>
    <row r="153" spans="1:65" s="2" customFormat="1" ht="16.5" customHeight="1" x14ac:dyDescent="0.2">
      <c r="A153" s="32"/>
      <c r="B153" s="142"/>
      <c r="C153" s="232" t="s">
        <v>211</v>
      </c>
      <c r="D153" s="232" t="s">
        <v>154</v>
      </c>
      <c r="E153" s="233" t="s">
        <v>402</v>
      </c>
      <c r="F153" s="234" t="s">
        <v>403</v>
      </c>
      <c r="G153" s="235" t="s">
        <v>157</v>
      </c>
      <c r="H153" s="236">
        <v>673</v>
      </c>
      <c r="I153" s="143"/>
      <c r="J153" s="144">
        <f>ROUND(I153*H153,2)</f>
        <v>0</v>
      </c>
      <c r="K153" s="145"/>
      <c r="L153" s="33"/>
      <c r="M153" s="146" t="s">
        <v>3</v>
      </c>
      <c r="N153" s="147" t="s">
        <v>53</v>
      </c>
      <c r="O153" s="53"/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0" t="s">
        <v>158</v>
      </c>
      <c r="AT153" s="150" t="s">
        <v>154</v>
      </c>
      <c r="AU153" s="150" t="s">
        <v>22</v>
      </c>
      <c r="AY153" s="16" t="s">
        <v>152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6" t="s">
        <v>89</v>
      </c>
      <c r="BK153" s="151">
        <f>ROUND(I153*H153,2)</f>
        <v>0</v>
      </c>
      <c r="BL153" s="16" t="s">
        <v>158</v>
      </c>
      <c r="BM153" s="150" t="s">
        <v>404</v>
      </c>
    </row>
    <row r="154" spans="1:65" s="2" customFormat="1" x14ac:dyDescent="0.2">
      <c r="A154" s="32"/>
      <c r="B154" s="33"/>
      <c r="C154" s="237"/>
      <c r="D154" s="238" t="s">
        <v>160</v>
      </c>
      <c r="E154" s="237"/>
      <c r="F154" s="239" t="s">
        <v>405</v>
      </c>
      <c r="G154" s="237"/>
      <c r="H154" s="237"/>
      <c r="I154" s="154"/>
      <c r="J154" s="32"/>
      <c r="K154" s="32"/>
      <c r="L154" s="33"/>
      <c r="M154" s="155"/>
      <c r="N154" s="156"/>
      <c r="O154" s="53"/>
      <c r="P154" s="53"/>
      <c r="Q154" s="53"/>
      <c r="R154" s="53"/>
      <c r="S154" s="53"/>
      <c r="T154" s="54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6" t="s">
        <v>160</v>
      </c>
      <c r="AU154" s="16" t="s">
        <v>22</v>
      </c>
    </row>
    <row r="155" spans="1:65" s="2" customFormat="1" ht="29.25" x14ac:dyDescent="0.2">
      <c r="A155" s="32"/>
      <c r="B155" s="33"/>
      <c r="C155" s="237"/>
      <c r="D155" s="240" t="s">
        <v>162</v>
      </c>
      <c r="E155" s="237"/>
      <c r="F155" s="241" t="s">
        <v>406</v>
      </c>
      <c r="G155" s="237"/>
      <c r="H155" s="237"/>
      <c r="I155" s="154"/>
      <c r="J155" s="32"/>
      <c r="K155" s="32"/>
      <c r="L155" s="33"/>
      <c r="M155" s="155"/>
      <c r="N155" s="156"/>
      <c r="O155" s="53"/>
      <c r="P155" s="53"/>
      <c r="Q155" s="53"/>
      <c r="R155" s="53"/>
      <c r="S155" s="53"/>
      <c r="T155" s="54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6" t="s">
        <v>162</v>
      </c>
      <c r="AU155" s="16" t="s">
        <v>22</v>
      </c>
    </row>
    <row r="156" spans="1:65" s="13" customFormat="1" ht="22.5" x14ac:dyDescent="0.2">
      <c r="B156" s="157"/>
      <c r="C156" s="242"/>
      <c r="D156" s="240" t="s">
        <v>164</v>
      </c>
      <c r="E156" s="243" t="s">
        <v>3</v>
      </c>
      <c r="F156" s="244" t="s">
        <v>407</v>
      </c>
      <c r="G156" s="242"/>
      <c r="H156" s="245">
        <v>673</v>
      </c>
      <c r="I156" s="159"/>
      <c r="L156" s="157"/>
      <c r="M156" s="160"/>
      <c r="N156" s="161"/>
      <c r="O156" s="161"/>
      <c r="P156" s="161"/>
      <c r="Q156" s="161"/>
      <c r="R156" s="161"/>
      <c r="S156" s="161"/>
      <c r="T156" s="162"/>
      <c r="AT156" s="158" t="s">
        <v>164</v>
      </c>
      <c r="AU156" s="158" t="s">
        <v>22</v>
      </c>
      <c r="AV156" s="13" t="s">
        <v>22</v>
      </c>
      <c r="AW156" s="13" t="s">
        <v>43</v>
      </c>
      <c r="AX156" s="13" t="s">
        <v>82</v>
      </c>
      <c r="AY156" s="158" t="s">
        <v>152</v>
      </c>
    </row>
    <row r="157" spans="1:65" s="14" customFormat="1" x14ac:dyDescent="0.2">
      <c r="B157" s="163"/>
      <c r="C157" s="246"/>
      <c r="D157" s="240" t="s">
        <v>164</v>
      </c>
      <c r="E157" s="247" t="s">
        <v>3</v>
      </c>
      <c r="F157" s="248" t="s">
        <v>166</v>
      </c>
      <c r="G157" s="246"/>
      <c r="H157" s="249">
        <v>673</v>
      </c>
      <c r="I157" s="165"/>
      <c r="L157" s="163"/>
      <c r="M157" s="166"/>
      <c r="N157" s="167"/>
      <c r="O157" s="167"/>
      <c r="P157" s="167"/>
      <c r="Q157" s="167"/>
      <c r="R157" s="167"/>
      <c r="S157" s="167"/>
      <c r="T157" s="168"/>
      <c r="AT157" s="164" t="s">
        <v>164</v>
      </c>
      <c r="AU157" s="164" t="s">
        <v>22</v>
      </c>
      <c r="AV157" s="14" t="s">
        <v>158</v>
      </c>
      <c r="AW157" s="14" t="s">
        <v>43</v>
      </c>
      <c r="AX157" s="14" t="s">
        <v>89</v>
      </c>
      <c r="AY157" s="164" t="s">
        <v>152</v>
      </c>
    </row>
    <row r="158" spans="1:65" s="2" customFormat="1" ht="16.5" customHeight="1" x14ac:dyDescent="0.2">
      <c r="A158" s="32"/>
      <c r="B158" s="142"/>
      <c r="C158" s="232" t="s">
        <v>218</v>
      </c>
      <c r="D158" s="232" t="s">
        <v>154</v>
      </c>
      <c r="E158" s="233" t="s">
        <v>402</v>
      </c>
      <c r="F158" s="234" t="s">
        <v>403</v>
      </c>
      <c r="G158" s="235" t="s">
        <v>157</v>
      </c>
      <c r="H158" s="236">
        <v>822</v>
      </c>
      <c r="I158" s="143"/>
      <c r="J158" s="144">
        <f>ROUND(I158*H158,2)</f>
        <v>0</v>
      </c>
      <c r="K158" s="145"/>
      <c r="L158" s="33"/>
      <c r="M158" s="146" t="s">
        <v>3</v>
      </c>
      <c r="N158" s="147" t="s">
        <v>53</v>
      </c>
      <c r="O158" s="53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0" t="s">
        <v>158</v>
      </c>
      <c r="AT158" s="150" t="s">
        <v>154</v>
      </c>
      <c r="AU158" s="150" t="s">
        <v>22</v>
      </c>
      <c r="AY158" s="16" t="s">
        <v>152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6" t="s">
        <v>89</v>
      </c>
      <c r="BK158" s="151">
        <f>ROUND(I158*H158,2)</f>
        <v>0</v>
      </c>
      <c r="BL158" s="16" t="s">
        <v>158</v>
      </c>
      <c r="BM158" s="150" t="s">
        <v>408</v>
      </c>
    </row>
    <row r="159" spans="1:65" s="2" customFormat="1" x14ac:dyDescent="0.2">
      <c r="A159" s="32"/>
      <c r="B159" s="33"/>
      <c r="C159" s="237"/>
      <c r="D159" s="238" t="s">
        <v>160</v>
      </c>
      <c r="E159" s="237"/>
      <c r="F159" s="239" t="s">
        <v>405</v>
      </c>
      <c r="G159" s="237"/>
      <c r="H159" s="237"/>
      <c r="I159" s="154"/>
      <c r="J159" s="32"/>
      <c r="K159" s="32"/>
      <c r="L159" s="33"/>
      <c r="M159" s="155"/>
      <c r="N159" s="156"/>
      <c r="O159" s="53"/>
      <c r="P159" s="53"/>
      <c r="Q159" s="53"/>
      <c r="R159" s="53"/>
      <c r="S159" s="53"/>
      <c r="T159" s="54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6" t="s">
        <v>160</v>
      </c>
      <c r="AU159" s="16" t="s">
        <v>22</v>
      </c>
    </row>
    <row r="160" spans="1:65" s="2" customFormat="1" ht="29.25" x14ac:dyDescent="0.2">
      <c r="A160" s="32"/>
      <c r="B160" s="33"/>
      <c r="C160" s="237"/>
      <c r="D160" s="240" t="s">
        <v>162</v>
      </c>
      <c r="E160" s="237"/>
      <c r="F160" s="241" t="s">
        <v>409</v>
      </c>
      <c r="G160" s="237"/>
      <c r="H160" s="237"/>
      <c r="I160" s="154"/>
      <c r="J160" s="32"/>
      <c r="K160" s="32"/>
      <c r="L160" s="33"/>
      <c r="M160" s="155"/>
      <c r="N160" s="156"/>
      <c r="O160" s="53"/>
      <c r="P160" s="53"/>
      <c r="Q160" s="53"/>
      <c r="R160" s="53"/>
      <c r="S160" s="53"/>
      <c r="T160" s="54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6" t="s">
        <v>162</v>
      </c>
      <c r="AU160" s="16" t="s">
        <v>22</v>
      </c>
    </row>
    <row r="161" spans="1:65" s="13" customFormat="1" x14ac:dyDescent="0.2">
      <c r="B161" s="157"/>
      <c r="C161" s="242"/>
      <c r="D161" s="240" t="s">
        <v>164</v>
      </c>
      <c r="E161" s="243" t="s">
        <v>3</v>
      </c>
      <c r="F161" s="244" t="s">
        <v>381</v>
      </c>
      <c r="G161" s="242"/>
      <c r="H161" s="245">
        <v>822</v>
      </c>
      <c r="I161" s="159"/>
      <c r="L161" s="157"/>
      <c r="M161" s="160"/>
      <c r="N161" s="161"/>
      <c r="O161" s="161"/>
      <c r="P161" s="161"/>
      <c r="Q161" s="161"/>
      <c r="R161" s="161"/>
      <c r="S161" s="161"/>
      <c r="T161" s="162"/>
      <c r="AT161" s="158" t="s">
        <v>164</v>
      </c>
      <c r="AU161" s="158" t="s">
        <v>22</v>
      </c>
      <c r="AV161" s="13" t="s">
        <v>22</v>
      </c>
      <c r="AW161" s="13" t="s">
        <v>43</v>
      </c>
      <c r="AX161" s="13" t="s">
        <v>82</v>
      </c>
      <c r="AY161" s="158" t="s">
        <v>152</v>
      </c>
    </row>
    <row r="162" spans="1:65" s="14" customFormat="1" x14ac:dyDescent="0.2">
      <c r="B162" s="163"/>
      <c r="C162" s="246"/>
      <c r="D162" s="240" t="s">
        <v>164</v>
      </c>
      <c r="E162" s="247" t="s">
        <v>3</v>
      </c>
      <c r="F162" s="248" t="s">
        <v>166</v>
      </c>
      <c r="G162" s="246"/>
      <c r="H162" s="249">
        <v>822</v>
      </c>
      <c r="I162" s="165"/>
      <c r="L162" s="163"/>
      <c r="M162" s="166"/>
      <c r="N162" s="167"/>
      <c r="O162" s="167"/>
      <c r="P162" s="167"/>
      <c r="Q162" s="167"/>
      <c r="R162" s="167"/>
      <c r="S162" s="167"/>
      <c r="T162" s="168"/>
      <c r="AT162" s="164" t="s">
        <v>164</v>
      </c>
      <c r="AU162" s="164" t="s">
        <v>22</v>
      </c>
      <c r="AV162" s="14" t="s">
        <v>158</v>
      </c>
      <c r="AW162" s="14" t="s">
        <v>43</v>
      </c>
      <c r="AX162" s="14" t="s">
        <v>89</v>
      </c>
      <c r="AY162" s="164" t="s">
        <v>152</v>
      </c>
    </row>
    <row r="163" spans="1:65" s="2" customFormat="1" ht="24.2" customHeight="1" x14ac:dyDescent="0.2">
      <c r="A163" s="32"/>
      <c r="B163" s="142"/>
      <c r="C163" s="232" t="s">
        <v>223</v>
      </c>
      <c r="D163" s="232" t="s">
        <v>154</v>
      </c>
      <c r="E163" s="233" t="s">
        <v>410</v>
      </c>
      <c r="F163" s="234" t="s">
        <v>411</v>
      </c>
      <c r="G163" s="235" t="s">
        <v>157</v>
      </c>
      <c r="H163" s="236">
        <v>149</v>
      </c>
      <c r="I163" s="143"/>
      <c r="J163" s="144">
        <f>ROUND(I163*H163,2)</f>
        <v>0</v>
      </c>
      <c r="K163" s="145"/>
      <c r="L163" s="33"/>
      <c r="M163" s="146" t="s">
        <v>3</v>
      </c>
      <c r="N163" s="147" t="s">
        <v>53</v>
      </c>
      <c r="O163" s="53"/>
      <c r="P163" s="148">
        <f>O163*H163</f>
        <v>0</v>
      </c>
      <c r="Q163" s="148">
        <v>0</v>
      </c>
      <c r="R163" s="148">
        <f>Q163*H163</f>
        <v>0</v>
      </c>
      <c r="S163" s="148">
        <v>0</v>
      </c>
      <c r="T163" s="14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0" t="s">
        <v>158</v>
      </c>
      <c r="AT163" s="150" t="s">
        <v>154</v>
      </c>
      <c r="AU163" s="150" t="s">
        <v>22</v>
      </c>
      <c r="AY163" s="16" t="s">
        <v>152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6" t="s">
        <v>89</v>
      </c>
      <c r="BK163" s="151">
        <f>ROUND(I163*H163,2)</f>
        <v>0</v>
      </c>
      <c r="BL163" s="16" t="s">
        <v>158</v>
      </c>
      <c r="BM163" s="150" t="s">
        <v>412</v>
      </c>
    </row>
    <row r="164" spans="1:65" s="2" customFormat="1" x14ac:dyDescent="0.2">
      <c r="A164" s="32"/>
      <c r="B164" s="33"/>
      <c r="C164" s="237"/>
      <c r="D164" s="238" t="s">
        <v>160</v>
      </c>
      <c r="E164" s="237"/>
      <c r="F164" s="239" t="s">
        <v>413</v>
      </c>
      <c r="G164" s="237"/>
      <c r="H164" s="237"/>
      <c r="I164" s="154"/>
      <c r="J164" s="32"/>
      <c r="K164" s="32"/>
      <c r="L164" s="33"/>
      <c r="M164" s="155"/>
      <c r="N164" s="156"/>
      <c r="O164" s="53"/>
      <c r="P164" s="53"/>
      <c r="Q164" s="53"/>
      <c r="R164" s="53"/>
      <c r="S164" s="53"/>
      <c r="T164" s="54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6" t="s">
        <v>160</v>
      </c>
      <c r="AU164" s="16" t="s">
        <v>22</v>
      </c>
    </row>
    <row r="165" spans="1:65" s="2" customFormat="1" ht="29.25" x14ac:dyDescent="0.2">
      <c r="A165" s="32"/>
      <c r="B165" s="33"/>
      <c r="C165" s="237"/>
      <c r="D165" s="240" t="s">
        <v>162</v>
      </c>
      <c r="E165" s="237"/>
      <c r="F165" s="241" t="s">
        <v>414</v>
      </c>
      <c r="G165" s="237"/>
      <c r="H165" s="237"/>
      <c r="I165" s="154"/>
      <c r="J165" s="32"/>
      <c r="K165" s="32"/>
      <c r="L165" s="33"/>
      <c r="M165" s="155"/>
      <c r="N165" s="156"/>
      <c r="O165" s="53"/>
      <c r="P165" s="53"/>
      <c r="Q165" s="53"/>
      <c r="R165" s="53"/>
      <c r="S165" s="53"/>
      <c r="T165" s="54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6" t="s">
        <v>162</v>
      </c>
      <c r="AU165" s="16" t="s">
        <v>22</v>
      </c>
    </row>
    <row r="166" spans="1:65" s="13" customFormat="1" ht="22.5" x14ac:dyDescent="0.2">
      <c r="B166" s="157"/>
      <c r="C166" s="242"/>
      <c r="D166" s="240" t="s">
        <v>164</v>
      </c>
      <c r="E166" s="243" t="s">
        <v>3</v>
      </c>
      <c r="F166" s="244" t="s">
        <v>401</v>
      </c>
      <c r="G166" s="242"/>
      <c r="H166" s="245">
        <v>149</v>
      </c>
      <c r="I166" s="159"/>
      <c r="L166" s="157"/>
      <c r="M166" s="160"/>
      <c r="N166" s="161"/>
      <c r="O166" s="161"/>
      <c r="P166" s="161"/>
      <c r="Q166" s="161"/>
      <c r="R166" s="161"/>
      <c r="S166" s="161"/>
      <c r="T166" s="162"/>
      <c r="AT166" s="158" t="s">
        <v>164</v>
      </c>
      <c r="AU166" s="158" t="s">
        <v>22</v>
      </c>
      <c r="AV166" s="13" t="s">
        <v>22</v>
      </c>
      <c r="AW166" s="13" t="s">
        <v>43</v>
      </c>
      <c r="AX166" s="13" t="s">
        <v>82</v>
      </c>
      <c r="AY166" s="158" t="s">
        <v>152</v>
      </c>
    </row>
    <row r="167" spans="1:65" s="14" customFormat="1" x14ac:dyDescent="0.2">
      <c r="B167" s="163"/>
      <c r="C167" s="246"/>
      <c r="D167" s="240" t="s">
        <v>164</v>
      </c>
      <c r="E167" s="247" t="s">
        <v>3</v>
      </c>
      <c r="F167" s="248" t="s">
        <v>166</v>
      </c>
      <c r="G167" s="246"/>
      <c r="H167" s="249">
        <v>149</v>
      </c>
      <c r="I167" s="165"/>
      <c r="L167" s="163"/>
      <c r="M167" s="166"/>
      <c r="N167" s="167"/>
      <c r="O167" s="167"/>
      <c r="P167" s="167"/>
      <c r="Q167" s="167"/>
      <c r="R167" s="167"/>
      <c r="S167" s="167"/>
      <c r="T167" s="168"/>
      <c r="AT167" s="164" t="s">
        <v>164</v>
      </c>
      <c r="AU167" s="164" t="s">
        <v>22</v>
      </c>
      <c r="AV167" s="14" t="s">
        <v>158</v>
      </c>
      <c r="AW167" s="14" t="s">
        <v>43</v>
      </c>
      <c r="AX167" s="14" t="s">
        <v>89</v>
      </c>
      <c r="AY167" s="164" t="s">
        <v>152</v>
      </c>
    </row>
    <row r="168" spans="1:65" s="2" customFormat="1" ht="24.2" customHeight="1" x14ac:dyDescent="0.2">
      <c r="A168" s="32"/>
      <c r="B168" s="142"/>
      <c r="C168" s="232" t="s">
        <v>9</v>
      </c>
      <c r="D168" s="232" t="s">
        <v>154</v>
      </c>
      <c r="E168" s="233" t="s">
        <v>415</v>
      </c>
      <c r="F168" s="234" t="s">
        <v>416</v>
      </c>
      <c r="G168" s="235" t="s">
        <v>157</v>
      </c>
      <c r="H168" s="236">
        <v>3</v>
      </c>
      <c r="I168" s="143"/>
      <c r="J168" s="144">
        <f>ROUND(I168*H168,2)</f>
        <v>0</v>
      </c>
      <c r="K168" s="145"/>
      <c r="L168" s="33"/>
      <c r="M168" s="146" t="s">
        <v>3</v>
      </c>
      <c r="N168" s="147" t="s">
        <v>53</v>
      </c>
      <c r="O168" s="53"/>
      <c r="P168" s="148">
        <f>O168*H168</f>
        <v>0</v>
      </c>
      <c r="Q168" s="148">
        <v>0.40799999999999997</v>
      </c>
      <c r="R168" s="148">
        <f>Q168*H168</f>
        <v>1.224</v>
      </c>
      <c r="S168" s="148">
        <v>0</v>
      </c>
      <c r="T168" s="14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0" t="s">
        <v>158</v>
      </c>
      <c r="AT168" s="150" t="s">
        <v>154</v>
      </c>
      <c r="AU168" s="150" t="s">
        <v>22</v>
      </c>
      <c r="AY168" s="16" t="s">
        <v>152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6" t="s">
        <v>89</v>
      </c>
      <c r="BK168" s="151">
        <f>ROUND(I168*H168,2)</f>
        <v>0</v>
      </c>
      <c r="BL168" s="16" t="s">
        <v>158</v>
      </c>
      <c r="BM168" s="150" t="s">
        <v>417</v>
      </c>
    </row>
    <row r="169" spans="1:65" s="2" customFormat="1" x14ac:dyDescent="0.2">
      <c r="A169" s="32"/>
      <c r="B169" s="33"/>
      <c r="C169" s="237"/>
      <c r="D169" s="238" t="s">
        <v>160</v>
      </c>
      <c r="E169" s="237"/>
      <c r="F169" s="239" t="s">
        <v>418</v>
      </c>
      <c r="G169" s="237"/>
      <c r="H169" s="237"/>
      <c r="I169" s="154"/>
      <c r="J169" s="32"/>
      <c r="K169" s="32"/>
      <c r="L169" s="33"/>
      <c r="M169" s="155"/>
      <c r="N169" s="156"/>
      <c r="O169" s="53"/>
      <c r="P169" s="53"/>
      <c r="Q169" s="53"/>
      <c r="R169" s="53"/>
      <c r="S169" s="53"/>
      <c r="T169" s="54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6" t="s">
        <v>160</v>
      </c>
      <c r="AU169" s="16" t="s">
        <v>22</v>
      </c>
    </row>
    <row r="170" spans="1:65" s="2" customFormat="1" ht="19.5" x14ac:dyDescent="0.2">
      <c r="A170" s="32"/>
      <c r="B170" s="33"/>
      <c r="C170" s="237"/>
      <c r="D170" s="240" t="s">
        <v>162</v>
      </c>
      <c r="E170" s="237"/>
      <c r="F170" s="241" t="s">
        <v>419</v>
      </c>
      <c r="G170" s="237"/>
      <c r="H170" s="237"/>
      <c r="I170" s="154"/>
      <c r="J170" s="32"/>
      <c r="K170" s="32"/>
      <c r="L170" s="33"/>
      <c r="M170" s="155"/>
      <c r="N170" s="156"/>
      <c r="O170" s="53"/>
      <c r="P170" s="53"/>
      <c r="Q170" s="53"/>
      <c r="R170" s="53"/>
      <c r="S170" s="53"/>
      <c r="T170" s="54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6" t="s">
        <v>162</v>
      </c>
      <c r="AU170" s="16" t="s">
        <v>22</v>
      </c>
    </row>
    <row r="171" spans="1:65" s="13" customFormat="1" x14ac:dyDescent="0.2">
      <c r="B171" s="157"/>
      <c r="C171" s="242"/>
      <c r="D171" s="240" t="s">
        <v>164</v>
      </c>
      <c r="E171" s="243" t="s">
        <v>3</v>
      </c>
      <c r="F171" s="244" t="s">
        <v>170</v>
      </c>
      <c r="G171" s="242"/>
      <c r="H171" s="245">
        <v>3</v>
      </c>
      <c r="I171" s="159"/>
      <c r="L171" s="157"/>
      <c r="M171" s="160"/>
      <c r="N171" s="161"/>
      <c r="O171" s="161"/>
      <c r="P171" s="161"/>
      <c r="Q171" s="161"/>
      <c r="R171" s="161"/>
      <c r="S171" s="161"/>
      <c r="T171" s="162"/>
      <c r="AT171" s="158" t="s">
        <v>164</v>
      </c>
      <c r="AU171" s="158" t="s">
        <v>22</v>
      </c>
      <c r="AV171" s="13" t="s">
        <v>22</v>
      </c>
      <c r="AW171" s="13" t="s">
        <v>43</v>
      </c>
      <c r="AX171" s="13" t="s">
        <v>82</v>
      </c>
      <c r="AY171" s="158" t="s">
        <v>152</v>
      </c>
    </row>
    <row r="172" spans="1:65" s="14" customFormat="1" x14ac:dyDescent="0.2">
      <c r="B172" s="163"/>
      <c r="C172" s="246"/>
      <c r="D172" s="240" t="s">
        <v>164</v>
      </c>
      <c r="E172" s="247" t="s">
        <v>3</v>
      </c>
      <c r="F172" s="248" t="s">
        <v>166</v>
      </c>
      <c r="G172" s="246"/>
      <c r="H172" s="249">
        <v>3</v>
      </c>
      <c r="I172" s="165"/>
      <c r="L172" s="163"/>
      <c r="M172" s="166"/>
      <c r="N172" s="167"/>
      <c r="O172" s="167"/>
      <c r="P172" s="167"/>
      <c r="Q172" s="167"/>
      <c r="R172" s="167"/>
      <c r="S172" s="167"/>
      <c r="T172" s="168"/>
      <c r="AT172" s="164" t="s">
        <v>164</v>
      </c>
      <c r="AU172" s="164" t="s">
        <v>22</v>
      </c>
      <c r="AV172" s="14" t="s">
        <v>158</v>
      </c>
      <c r="AW172" s="14" t="s">
        <v>43</v>
      </c>
      <c r="AX172" s="14" t="s">
        <v>89</v>
      </c>
      <c r="AY172" s="164" t="s">
        <v>152</v>
      </c>
    </row>
    <row r="173" spans="1:65" s="2" customFormat="1" ht="24.2" customHeight="1" x14ac:dyDescent="0.2">
      <c r="A173" s="32"/>
      <c r="B173" s="142"/>
      <c r="C173" s="232" t="s">
        <v>235</v>
      </c>
      <c r="D173" s="232" t="s">
        <v>154</v>
      </c>
      <c r="E173" s="233" t="s">
        <v>420</v>
      </c>
      <c r="F173" s="234" t="s">
        <v>421</v>
      </c>
      <c r="G173" s="235" t="s">
        <v>157</v>
      </c>
      <c r="H173" s="236">
        <v>149</v>
      </c>
      <c r="I173" s="143"/>
      <c r="J173" s="144">
        <f>ROUND(I173*H173,2)</f>
        <v>0</v>
      </c>
      <c r="K173" s="145"/>
      <c r="L173" s="33"/>
      <c r="M173" s="146" t="s">
        <v>3</v>
      </c>
      <c r="N173" s="147" t="s">
        <v>53</v>
      </c>
      <c r="O173" s="53"/>
      <c r="P173" s="148">
        <f>O173*H173</f>
        <v>0</v>
      </c>
      <c r="Q173" s="148">
        <v>8.5650000000000004E-2</v>
      </c>
      <c r="R173" s="148">
        <f>Q173*H173</f>
        <v>12.761850000000001</v>
      </c>
      <c r="S173" s="148">
        <v>0</v>
      </c>
      <c r="T173" s="14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0" t="s">
        <v>158</v>
      </c>
      <c r="AT173" s="150" t="s">
        <v>154</v>
      </c>
      <c r="AU173" s="150" t="s">
        <v>22</v>
      </c>
      <c r="AY173" s="16" t="s">
        <v>152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6" t="s">
        <v>89</v>
      </c>
      <c r="BK173" s="151">
        <f>ROUND(I173*H173,2)</f>
        <v>0</v>
      </c>
      <c r="BL173" s="16" t="s">
        <v>158</v>
      </c>
      <c r="BM173" s="150" t="s">
        <v>422</v>
      </c>
    </row>
    <row r="174" spans="1:65" s="2" customFormat="1" x14ac:dyDescent="0.2">
      <c r="A174" s="32"/>
      <c r="B174" s="33"/>
      <c r="C174" s="237"/>
      <c r="D174" s="238" t="s">
        <v>160</v>
      </c>
      <c r="E174" s="237"/>
      <c r="F174" s="239" t="s">
        <v>423</v>
      </c>
      <c r="G174" s="237"/>
      <c r="H174" s="237"/>
      <c r="I174" s="154"/>
      <c r="J174" s="32"/>
      <c r="K174" s="32"/>
      <c r="L174" s="33"/>
      <c r="M174" s="155"/>
      <c r="N174" s="156"/>
      <c r="O174" s="53"/>
      <c r="P174" s="53"/>
      <c r="Q174" s="53"/>
      <c r="R174" s="53"/>
      <c r="S174" s="53"/>
      <c r="T174" s="54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6" t="s">
        <v>160</v>
      </c>
      <c r="AU174" s="16" t="s">
        <v>22</v>
      </c>
    </row>
    <row r="175" spans="1:65" s="2" customFormat="1" ht="29.25" x14ac:dyDescent="0.2">
      <c r="A175" s="32"/>
      <c r="B175" s="33"/>
      <c r="C175" s="237"/>
      <c r="D175" s="240" t="s">
        <v>162</v>
      </c>
      <c r="E175" s="237"/>
      <c r="F175" s="241" t="s">
        <v>424</v>
      </c>
      <c r="G175" s="237"/>
      <c r="H175" s="237"/>
      <c r="I175" s="154"/>
      <c r="J175" s="32"/>
      <c r="K175" s="32"/>
      <c r="L175" s="33"/>
      <c r="M175" s="155"/>
      <c r="N175" s="156"/>
      <c r="O175" s="53"/>
      <c r="P175" s="53"/>
      <c r="Q175" s="53"/>
      <c r="R175" s="53"/>
      <c r="S175" s="53"/>
      <c r="T175" s="54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6" t="s">
        <v>162</v>
      </c>
      <c r="AU175" s="16" t="s">
        <v>22</v>
      </c>
    </row>
    <row r="176" spans="1:65" s="13" customFormat="1" ht="22.5" x14ac:dyDescent="0.2">
      <c r="B176" s="157"/>
      <c r="C176" s="242"/>
      <c r="D176" s="240" t="s">
        <v>164</v>
      </c>
      <c r="E176" s="243" t="s">
        <v>3</v>
      </c>
      <c r="F176" s="244" t="s">
        <v>401</v>
      </c>
      <c r="G176" s="242"/>
      <c r="H176" s="245">
        <v>149</v>
      </c>
      <c r="I176" s="159"/>
      <c r="L176" s="157"/>
      <c r="M176" s="160"/>
      <c r="N176" s="161"/>
      <c r="O176" s="161"/>
      <c r="P176" s="161"/>
      <c r="Q176" s="161"/>
      <c r="R176" s="161"/>
      <c r="S176" s="161"/>
      <c r="T176" s="162"/>
      <c r="AT176" s="158" t="s">
        <v>164</v>
      </c>
      <c r="AU176" s="158" t="s">
        <v>22</v>
      </c>
      <c r="AV176" s="13" t="s">
        <v>22</v>
      </c>
      <c r="AW176" s="13" t="s">
        <v>43</v>
      </c>
      <c r="AX176" s="13" t="s">
        <v>82</v>
      </c>
      <c r="AY176" s="158" t="s">
        <v>152</v>
      </c>
    </row>
    <row r="177" spans="1:65" s="14" customFormat="1" x14ac:dyDescent="0.2">
      <c r="B177" s="163"/>
      <c r="C177" s="246"/>
      <c r="D177" s="240" t="s">
        <v>164</v>
      </c>
      <c r="E177" s="247" t="s">
        <v>3</v>
      </c>
      <c r="F177" s="248" t="s">
        <v>166</v>
      </c>
      <c r="G177" s="246"/>
      <c r="H177" s="249">
        <v>149</v>
      </c>
      <c r="I177" s="165"/>
      <c r="L177" s="163"/>
      <c r="M177" s="166"/>
      <c r="N177" s="167"/>
      <c r="O177" s="167"/>
      <c r="P177" s="167"/>
      <c r="Q177" s="167"/>
      <c r="R177" s="167"/>
      <c r="S177" s="167"/>
      <c r="T177" s="168"/>
      <c r="AT177" s="164" t="s">
        <v>164</v>
      </c>
      <c r="AU177" s="164" t="s">
        <v>22</v>
      </c>
      <c r="AV177" s="14" t="s">
        <v>158</v>
      </c>
      <c r="AW177" s="14" t="s">
        <v>43</v>
      </c>
      <c r="AX177" s="14" t="s">
        <v>89</v>
      </c>
      <c r="AY177" s="164" t="s">
        <v>152</v>
      </c>
    </row>
    <row r="178" spans="1:65" s="2" customFormat="1" ht="21.75" customHeight="1" x14ac:dyDescent="0.2">
      <c r="A178" s="32"/>
      <c r="B178" s="142"/>
      <c r="C178" s="254" t="s">
        <v>241</v>
      </c>
      <c r="D178" s="254" t="s">
        <v>389</v>
      </c>
      <c r="E178" s="255" t="s">
        <v>425</v>
      </c>
      <c r="F178" s="256" t="s">
        <v>426</v>
      </c>
      <c r="G178" s="257" t="s">
        <v>157</v>
      </c>
      <c r="H178" s="258">
        <v>106.876</v>
      </c>
      <c r="I178" s="172"/>
      <c r="J178" s="173">
        <f>ROUND(I178*H178,2)</f>
        <v>0</v>
      </c>
      <c r="K178" s="174"/>
      <c r="L178" s="175"/>
      <c r="M178" s="176" t="s">
        <v>3</v>
      </c>
      <c r="N178" s="177" t="s">
        <v>53</v>
      </c>
      <c r="O178" s="53"/>
      <c r="P178" s="148">
        <f>O178*H178</f>
        <v>0</v>
      </c>
      <c r="Q178" s="148">
        <v>0.17599999999999999</v>
      </c>
      <c r="R178" s="148">
        <f>Q178*H178</f>
        <v>18.810175999999998</v>
      </c>
      <c r="S178" s="148">
        <v>0</v>
      </c>
      <c r="T178" s="14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0" t="s">
        <v>195</v>
      </c>
      <c r="AT178" s="150" t="s">
        <v>389</v>
      </c>
      <c r="AU178" s="150" t="s">
        <v>22</v>
      </c>
      <c r="AY178" s="16" t="s">
        <v>152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6" t="s">
        <v>89</v>
      </c>
      <c r="BK178" s="151">
        <f>ROUND(I178*H178,2)</f>
        <v>0</v>
      </c>
      <c r="BL178" s="16" t="s">
        <v>158</v>
      </c>
      <c r="BM178" s="150" t="s">
        <v>427</v>
      </c>
    </row>
    <row r="179" spans="1:65" s="2" customFormat="1" ht="29.25" x14ac:dyDescent="0.2">
      <c r="A179" s="32"/>
      <c r="B179" s="33"/>
      <c r="C179" s="237"/>
      <c r="D179" s="240" t="s">
        <v>162</v>
      </c>
      <c r="E179" s="237"/>
      <c r="F179" s="241" t="s">
        <v>428</v>
      </c>
      <c r="G179" s="237"/>
      <c r="H179" s="237"/>
      <c r="I179" s="154"/>
      <c r="J179" s="32"/>
      <c r="K179" s="32"/>
      <c r="L179" s="33"/>
      <c r="M179" s="155"/>
      <c r="N179" s="156"/>
      <c r="O179" s="53"/>
      <c r="P179" s="53"/>
      <c r="Q179" s="53"/>
      <c r="R179" s="53"/>
      <c r="S179" s="53"/>
      <c r="T179" s="54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6" t="s">
        <v>162</v>
      </c>
      <c r="AU179" s="16" t="s">
        <v>22</v>
      </c>
    </row>
    <row r="180" spans="1:65" s="13" customFormat="1" x14ac:dyDescent="0.2">
      <c r="B180" s="157"/>
      <c r="C180" s="242"/>
      <c r="D180" s="240" t="s">
        <v>164</v>
      </c>
      <c r="E180" s="243" t="s">
        <v>3</v>
      </c>
      <c r="F180" s="244" t="s">
        <v>429</v>
      </c>
      <c r="G180" s="242"/>
      <c r="H180" s="245">
        <v>106.876</v>
      </c>
      <c r="I180" s="159"/>
      <c r="L180" s="157"/>
      <c r="M180" s="160"/>
      <c r="N180" s="161"/>
      <c r="O180" s="161"/>
      <c r="P180" s="161"/>
      <c r="Q180" s="161"/>
      <c r="R180" s="161"/>
      <c r="S180" s="161"/>
      <c r="T180" s="162"/>
      <c r="AT180" s="158" t="s">
        <v>164</v>
      </c>
      <c r="AU180" s="158" t="s">
        <v>22</v>
      </c>
      <c r="AV180" s="13" t="s">
        <v>22</v>
      </c>
      <c r="AW180" s="13" t="s">
        <v>43</v>
      </c>
      <c r="AX180" s="13" t="s">
        <v>82</v>
      </c>
      <c r="AY180" s="158" t="s">
        <v>152</v>
      </c>
    </row>
    <row r="181" spans="1:65" s="14" customFormat="1" x14ac:dyDescent="0.2">
      <c r="B181" s="163"/>
      <c r="C181" s="246"/>
      <c r="D181" s="240" t="s">
        <v>164</v>
      </c>
      <c r="E181" s="247" t="s">
        <v>3</v>
      </c>
      <c r="F181" s="248" t="s">
        <v>166</v>
      </c>
      <c r="G181" s="246"/>
      <c r="H181" s="249">
        <v>106.876</v>
      </c>
      <c r="I181" s="165"/>
      <c r="L181" s="163"/>
      <c r="M181" s="166"/>
      <c r="N181" s="167"/>
      <c r="O181" s="167"/>
      <c r="P181" s="167"/>
      <c r="Q181" s="167"/>
      <c r="R181" s="167"/>
      <c r="S181" s="167"/>
      <c r="T181" s="168"/>
      <c r="AT181" s="164" t="s">
        <v>164</v>
      </c>
      <c r="AU181" s="164" t="s">
        <v>22</v>
      </c>
      <c r="AV181" s="14" t="s">
        <v>158</v>
      </c>
      <c r="AW181" s="14" t="s">
        <v>43</v>
      </c>
      <c r="AX181" s="14" t="s">
        <v>89</v>
      </c>
      <c r="AY181" s="164" t="s">
        <v>152</v>
      </c>
    </row>
    <row r="182" spans="1:65" s="2" customFormat="1" ht="24.2" customHeight="1" x14ac:dyDescent="0.2">
      <c r="A182" s="32"/>
      <c r="B182" s="142"/>
      <c r="C182" s="254" t="s">
        <v>248</v>
      </c>
      <c r="D182" s="254" t="s">
        <v>389</v>
      </c>
      <c r="E182" s="255" t="s">
        <v>430</v>
      </c>
      <c r="F182" s="256" t="s">
        <v>431</v>
      </c>
      <c r="G182" s="257" t="s">
        <v>157</v>
      </c>
      <c r="H182" s="258">
        <v>30.364000000000001</v>
      </c>
      <c r="I182" s="172"/>
      <c r="J182" s="173">
        <f>ROUND(I182*H182,2)</f>
        <v>0</v>
      </c>
      <c r="K182" s="174"/>
      <c r="L182" s="175"/>
      <c r="M182" s="176" t="s">
        <v>3</v>
      </c>
      <c r="N182" s="177" t="s">
        <v>53</v>
      </c>
      <c r="O182" s="53"/>
      <c r="P182" s="148">
        <f>O182*H182</f>
        <v>0</v>
      </c>
      <c r="Q182" s="148">
        <v>0.17499999999999999</v>
      </c>
      <c r="R182" s="148">
        <f>Q182*H182</f>
        <v>5.3136999999999999</v>
      </c>
      <c r="S182" s="148">
        <v>0</v>
      </c>
      <c r="T182" s="14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0" t="s">
        <v>195</v>
      </c>
      <c r="AT182" s="150" t="s">
        <v>389</v>
      </c>
      <c r="AU182" s="150" t="s">
        <v>22</v>
      </c>
      <c r="AY182" s="16" t="s">
        <v>152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6" t="s">
        <v>89</v>
      </c>
      <c r="BK182" s="151">
        <f>ROUND(I182*H182,2)</f>
        <v>0</v>
      </c>
      <c r="BL182" s="16" t="s">
        <v>158</v>
      </c>
      <c r="BM182" s="150" t="s">
        <v>432</v>
      </c>
    </row>
    <row r="183" spans="1:65" s="2" customFormat="1" ht="29.25" x14ac:dyDescent="0.2">
      <c r="A183" s="32"/>
      <c r="B183" s="33"/>
      <c r="C183" s="237"/>
      <c r="D183" s="240" t="s">
        <v>162</v>
      </c>
      <c r="E183" s="237"/>
      <c r="F183" s="241" t="s">
        <v>433</v>
      </c>
      <c r="G183" s="237"/>
      <c r="H183" s="237"/>
      <c r="I183" s="154"/>
      <c r="J183" s="32"/>
      <c r="K183" s="32"/>
      <c r="L183" s="33"/>
      <c r="M183" s="155"/>
      <c r="N183" s="156"/>
      <c r="O183" s="53"/>
      <c r="P183" s="53"/>
      <c r="Q183" s="53"/>
      <c r="R183" s="53"/>
      <c r="S183" s="53"/>
      <c r="T183" s="54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6" t="s">
        <v>162</v>
      </c>
      <c r="AU183" s="16" t="s">
        <v>22</v>
      </c>
    </row>
    <row r="184" spans="1:65" s="13" customFormat="1" ht="22.5" x14ac:dyDescent="0.2">
      <c r="B184" s="157"/>
      <c r="C184" s="242"/>
      <c r="D184" s="240" t="s">
        <v>164</v>
      </c>
      <c r="E184" s="243" t="s">
        <v>3</v>
      </c>
      <c r="F184" s="244" t="s">
        <v>434</v>
      </c>
      <c r="G184" s="242"/>
      <c r="H184" s="245">
        <v>30.364000000000001</v>
      </c>
      <c r="I184" s="159"/>
      <c r="L184" s="157"/>
      <c r="M184" s="160"/>
      <c r="N184" s="161"/>
      <c r="O184" s="161"/>
      <c r="P184" s="161"/>
      <c r="Q184" s="161"/>
      <c r="R184" s="161"/>
      <c r="S184" s="161"/>
      <c r="T184" s="162"/>
      <c r="AT184" s="158" t="s">
        <v>164</v>
      </c>
      <c r="AU184" s="158" t="s">
        <v>22</v>
      </c>
      <c r="AV184" s="13" t="s">
        <v>22</v>
      </c>
      <c r="AW184" s="13" t="s">
        <v>43</v>
      </c>
      <c r="AX184" s="13" t="s">
        <v>82</v>
      </c>
      <c r="AY184" s="158" t="s">
        <v>152</v>
      </c>
    </row>
    <row r="185" spans="1:65" s="14" customFormat="1" x14ac:dyDescent="0.2">
      <c r="B185" s="163"/>
      <c r="C185" s="246"/>
      <c r="D185" s="240" t="s">
        <v>164</v>
      </c>
      <c r="E185" s="247" t="s">
        <v>3</v>
      </c>
      <c r="F185" s="248" t="s">
        <v>166</v>
      </c>
      <c r="G185" s="246"/>
      <c r="H185" s="249">
        <v>30.364000000000001</v>
      </c>
      <c r="I185" s="165"/>
      <c r="L185" s="163"/>
      <c r="M185" s="166"/>
      <c r="N185" s="167"/>
      <c r="O185" s="167"/>
      <c r="P185" s="167"/>
      <c r="Q185" s="167"/>
      <c r="R185" s="167"/>
      <c r="S185" s="167"/>
      <c r="T185" s="168"/>
      <c r="AT185" s="164" t="s">
        <v>164</v>
      </c>
      <c r="AU185" s="164" t="s">
        <v>22</v>
      </c>
      <c r="AV185" s="14" t="s">
        <v>158</v>
      </c>
      <c r="AW185" s="14" t="s">
        <v>43</v>
      </c>
      <c r="AX185" s="14" t="s">
        <v>89</v>
      </c>
      <c r="AY185" s="164" t="s">
        <v>152</v>
      </c>
    </row>
    <row r="186" spans="1:65" s="2" customFormat="1" ht="24.2" customHeight="1" x14ac:dyDescent="0.2">
      <c r="A186" s="32"/>
      <c r="B186" s="142"/>
      <c r="C186" s="254" t="s">
        <v>256</v>
      </c>
      <c r="D186" s="254" t="s">
        <v>389</v>
      </c>
      <c r="E186" s="255" t="s">
        <v>435</v>
      </c>
      <c r="F186" s="256" t="s">
        <v>436</v>
      </c>
      <c r="G186" s="257" t="s">
        <v>157</v>
      </c>
      <c r="H186" s="258">
        <v>15.182</v>
      </c>
      <c r="I186" s="172"/>
      <c r="J186" s="173">
        <f>ROUND(I186*H186,2)</f>
        <v>0</v>
      </c>
      <c r="K186" s="174"/>
      <c r="L186" s="175"/>
      <c r="M186" s="176" t="s">
        <v>3</v>
      </c>
      <c r="N186" s="177" t="s">
        <v>53</v>
      </c>
      <c r="O186" s="53"/>
      <c r="P186" s="148">
        <f>O186*H186</f>
        <v>0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0" t="s">
        <v>195</v>
      </c>
      <c r="AT186" s="150" t="s">
        <v>389</v>
      </c>
      <c r="AU186" s="150" t="s">
        <v>22</v>
      </c>
      <c r="AY186" s="16" t="s">
        <v>152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6" t="s">
        <v>89</v>
      </c>
      <c r="BK186" s="151">
        <f>ROUND(I186*H186,2)</f>
        <v>0</v>
      </c>
      <c r="BL186" s="16" t="s">
        <v>158</v>
      </c>
      <c r="BM186" s="150" t="s">
        <v>437</v>
      </c>
    </row>
    <row r="187" spans="1:65" s="2" customFormat="1" ht="29.25" x14ac:dyDescent="0.2">
      <c r="A187" s="32"/>
      <c r="B187" s="33"/>
      <c r="C187" s="237"/>
      <c r="D187" s="240" t="s">
        <v>162</v>
      </c>
      <c r="E187" s="237"/>
      <c r="F187" s="241" t="s">
        <v>438</v>
      </c>
      <c r="G187" s="237"/>
      <c r="H187" s="237"/>
      <c r="I187" s="154"/>
      <c r="J187" s="32"/>
      <c r="K187" s="32"/>
      <c r="L187" s="33"/>
      <c r="M187" s="155"/>
      <c r="N187" s="156"/>
      <c r="O187" s="53"/>
      <c r="P187" s="53"/>
      <c r="Q187" s="53"/>
      <c r="R187" s="53"/>
      <c r="S187" s="53"/>
      <c r="T187" s="54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6" t="s">
        <v>162</v>
      </c>
      <c r="AU187" s="16" t="s">
        <v>22</v>
      </c>
    </row>
    <row r="188" spans="1:65" s="13" customFormat="1" x14ac:dyDescent="0.2">
      <c r="B188" s="157"/>
      <c r="C188" s="242"/>
      <c r="D188" s="240" t="s">
        <v>164</v>
      </c>
      <c r="E188" s="243" t="s">
        <v>3</v>
      </c>
      <c r="F188" s="244" t="s">
        <v>439</v>
      </c>
      <c r="G188" s="242"/>
      <c r="H188" s="245">
        <v>15.182</v>
      </c>
      <c r="I188" s="159"/>
      <c r="L188" s="157"/>
      <c r="M188" s="160"/>
      <c r="N188" s="161"/>
      <c r="O188" s="161"/>
      <c r="P188" s="161"/>
      <c r="Q188" s="161"/>
      <c r="R188" s="161"/>
      <c r="S188" s="161"/>
      <c r="T188" s="162"/>
      <c r="AT188" s="158" t="s">
        <v>164</v>
      </c>
      <c r="AU188" s="158" t="s">
        <v>22</v>
      </c>
      <c r="AV188" s="13" t="s">
        <v>22</v>
      </c>
      <c r="AW188" s="13" t="s">
        <v>43</v>
      </c>
      <c r="AX188" s="13" t="s">
        <v>82</v>
      </c>
      <c r="AY188" s="158" t="s">
        <v>152</v>
      </c>
    </row>
    <row r="189" spans="1:65" s="14" customFormat="1" x14ac:dyDescent="0.2">
      <c r="B189" s="163"/>
      <c r="C189" s="246"/>
      <c r="D189" s="240" t="s">
        <v>164</v>
      </c>
      <c r="E189" s="247" t="s">
        <v>3</v>
      </c>
      <c r="F189" s="248" t="s">
        <v>166</v>
      </c>
      <c r="G189" s="246"/>
      <c r="H189" s="249">
        <v>15.182</v>
      </c>
      <c r="I189" s="165"/>
      <c r="L189" s="163"/>
      <c r="M189" s="166"/>
      <c r="N189" s="167"/>
      <c r="O189" s="167"/>
      <c r="P189" s="167"/>
      <c r="Q189" s="167"/>
      <c r="R189" s="167"/>
      <c r="S189" s="167"/>
      <c r="T189" s="168"/>
      <c r="AT189" s="164" t="s">
        <v>164</v>
      </c>
      <c r="AU189" s="164" t="s">
        <v>22</v>
      </c>
      <c r="AV189" s="14" t="s">
        <v>158</v>
      </c>
      <c r="AW189" s="14" t="s">
        <v>43</v>
      </c>
      <c r="AX189" s="14" t="s">
        <v>89</v>
      </c>
      <c r="AY189" s="164" t="s">
        <v>152</v>
      </c>
    </row>
    <row r="190" spans="1:65" s="2" customFormat="1" ht="24.2" customHeight="1" x14ac:dyDescent="0.2">
      <c r="A190" s="32"/>
      <c r="B190" s="142"/>
      <c r="C190" s="232" t="s">
        <v>264</v>
      </c>
      <c r="D190" s="232" t="s">
        <v>154</v>
      </c>
      <c r="E190" s="233" t="s">
        <v>440</v>
      </c>
      <c r="F190" s="234" t="s">
        <v>441</v>
      </c>
      <c r="G190" s="235" t="s">
        <v>157</v>
      </c>
      <c r="H190" s="236">
        <v>673</v>
      </c>
      <c r="I190" s="143"/>
      <c r="J190" s="144">
        <f>ROUND(I190*H190,2)</f>
        <v>0</v>
      </c>
      <c r="K190" s="145"/>
      <c r="L190" s="33"/>
      <c r="M190" s="146" t="s">
        <v>3</v>
      </c>
      <c r="N190" s="147" t="s">
        <v>53</v>
      </c>
      <c r="O190" s="53"/>
      <c r="P190" s="148">
        <f>O190*H190</f>
        <v>0</v>
      </c>
      <c r="Q190" s="148">
        <v>8.5650000000000004E-2</v>
      </c>
      <c r="R190" s="148">
        <f>Q190*H190</f>
        <v>57.642450000000004</v>
      </c>
      <c r="S190" s="148">
        <v>0</v>
      </c>
      <c r="T190" s="14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0" t="s">
        <v>158</v>
      </c>
      <c r="AT190" s="150" t="s">
        <v>154</v>
      </c>
      <c r="AU190" s="150" t="s">
        <v>22</v>
      </c>
      <c r="AY190" s="16" t="s">
        <v>152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6" t="s">
        <v>89</v>
      </c>
      <c r="BK190" s="151">
        <f>ROUND(I190*H190,2)</f>
        <v>0</v>
      </c>
      <c r="BL190" s="16" t="s">
        <v>158</v>
      </c>
      <c r="BM190" s="150" t="s">
        <v>442</v>
      </c>
    </row>
    <row r="191" spans="1:65" s="2" customFormat="1" x14ac:dyDescent="0.2">
      <c r="A191" s="32"/>
      <c r="B191" s="33"/>
      <c r="C191" s="237"/>
      <c r="D191" s="238" t="s">
        <v>160</v>
      </c>
      <c r="E191" s="237"/>
      <c r="F191" s="239" t="s">
        <v>443</v>
      </c>
      <c r="G191" s="237"/>
      <c r="H191" s="237"/>
      <c r="I191" s="154"/>
      <c r="J191" s="32"/>
      <c r="K191" s="32"/>
      <c r="L191" s="33"/>
      <c r="M191" s="155"/>
      <c r="N191" s="156"/>
      <c r="O191" s="53"/>
      <c r="P191" s="53"/>
      <c r="Q191" s="53"/>
      <c r="R191" s="53"/>
      <c r="S191" s="53"/>
      <c r="T191" s="54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6" t="s">
        <v>160</v>
      </c>
      <c r="AU191" s="16" t="s">
        <v>22</v>
      </c>
    </row>
    <row r="192" spans="1:65" s="2" customFormat="1" ht="29.25" x14ac:dyDescent="0.2">
      <c r="A192" s="32"/>
      <c r="B192" s="33"/>
      <c r="C192" s="237"/>
      <c r="D192" s="240" t="s">
        <v>162</v>
      </c>
      <c r="E192" s="237"/>
      <c r="F192" s="241" t="s">
        <v>444</v>
      </c>
      <c r="G192" s="237"/>
      <c r="H192" s="237"/>
      <c r="I192" s="154"/>
      <c r="J192" s="32"/>
      <c r="K192" s="32"/>
      <c r="L192" s="33"/>
      <c r="M192" s="155"/>
      <c r="N192" s="156"/>
      <c r="O192" s="53"/>
      <c r="P192" s="53"/>
      <c r="Q192" s="53"/>
      <c r="R192" s="53"/>
      <c r="S192" s="53"/>
      <c r="T192" s="54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6" t="s">
        <v>162</v>
      </c>
      <c r="AU192" s="16" t="s">
        <v>22</v>
      </c>
    </row>
    <row r="193" spans="1:65" s="13" customFormat="1" ht="22.5" x14ac:dyDescent="0.2">
      <c r="B193" s="157"/>
      <c r="C193" s="242"/>
      <c r="D193" s="240" t="s">
        <v>164</v>
      </c>
      <c r="E193" s="243" t="s">
        <v>3</v>
      </c>
      <c r="F193" s="244" t="s">
        <v>407</v>
      </c>
      <c r="G193" s="242"/>
      <c r="H193" s="245">
        <v>673</v>
      </c>
      <c r="I193" s="159"/>
      <c r="L193" s="157"/>
      <c r="M193" s="160"/>
      <c r="N193" s="161"/>
      <c r="O193" s="161"/>
      <c r="P193" s="161"/>
      <c r="Q193" s="161"/>
      <c r="R193" s="161"/>
      <c r="S193" s="161"/>
      <c r="T193" s="162"/>
      <c r="AT193" s="158" t="s">
        <v>164</v>
      </c>
      <c r="AU193" s="158" t="s">
        <v>22</v>
      </c>
      <c r="AV193" s="13" t="s">
        <v>22</v>
      </c>
      <c r="AW193" s="13" t="s">
        <v>43</v>
      </c>
      <c r="AX193" s="13" t="s">
        <v>82</v>
      </c>
      <c r="AY193" s="158" t="s">
        <v>152</v>
      </c>
    </row>
    <row r="194" spans="1:65" s="14" customFormat="1" x14ac:dyDescent="0.2">
      <c r="B194" s="163"/>
      <c r="C194" s="246"/>
      <c r="D194" s="240" t="s">
        <v>164</v>
      </c>
      <c r="E194" s="247" t="s">
        <v>3</v>
      </c>
      <c r="F194" s="248" t="s">
        <v>166</v>
      </c>
      <c r="G194" s="246"/>
      <c r="H194" s="249">
        <v>673</v>
      </c>
      <c r="I194" s="165"/>
      <c r="L194" s="163"/>
      <c r="M194" s="166"/>
      <c r="N194" s="167"/>
      <c r="O194" s="167"/>
      <c r="P194" s="167"/>
      <c r="Q194" s="167"/>
      <c r="R194" s="167"/>
      <c r="S194" s="167"/>
      <c r="T194" s="168"/>
      <c r="AT194" s="164" t="s">
        <v>164</v>
      </c>
      <c r="AU194" s="164" t="s">
        <v>22</v>
      </c>
      <c r="AV194" s="14" t="s">
        <v>158</v>
      </c>
      <c r="AW194" s="14" t="s">
        <v>43</v>
      </c>
      <c r="AX194" s="14" t="s">
        <v>89</v>
      </c>
      <c r="AY194" s="164" t="s">
        <v>152</v>
      </c>
    </row>
    <row r="195" spans="1:65" s="2" customFormat="1" ht="21.75" customHeight="1" x14ac:dyDescent="0.2">
      <c r="A195" s="32"/>
      <c r="B195" s="142"/>
      <c r="C195" s="254" t="s">
        <v>8</v>
      </c>
      <c r="D195" s="254" t="s">
        <v>389</v>
      </c>
      <c r="E195" s="255" t="s">
        <v>425</v>
      </c>
      <c r="F195" s="256" t="s">
        <v>426</v>
      </c>
      <c r="G195" s="257" t="s">
        <v>157</v>
      </c>
      <c r="H195" s="258">
        <v>656.27800000000002</v>
      </c>
      <c r="I195" s="172"/>
      <c r="J195" s="173">
        <f>ROUND(I195*H195,2)</f>
        <v>0</v>
      </c>
      <c r="K195" s="174"/>
      <c r="L195" s="175"/>
      <c r="M195" s="176" t="s">
        <v>3</v>
      </c>
      <c r="N195" s="177" t="s">
        <v>53</v>
      </c>
      <c r="O195" s="53"/>
      <c r="P195" s="148">
        <f>O195*H195</f>
        <v>0</v>
      </c>
      <c r="Q195" s="148">
        <v>0.17599999999999999</v>
      </c>
      <c r="R195" s="148">
        <f>Q195*H195</f>
        <v>115.50492799999999</v>
      </c>
      <c r="S195" s="148">
        <v>0</v>
      </c>
      <c r="T195" s="14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0" t="s">
        <v>195</v>
      </c>
      <c r="AT195" s="150" t="s">
        <v>389</v>
      </c>
      <c r="AU195" s="150" t="s">
        <v>22</v>
      </c>
      <c r="AY195" s="16" t="s">
        <v>152</v>
      </c>
      <c r="BE195" s="151">
        <f>IF(N195="základní",J195,0)</f>
        <v>0</v>
      </c>
      <c r="BF195" s="151">
        <f>IF(N195="snížená",J195,0)</f>
        <v>0</v>
      </c>
      <c r="BG195" s="151">
        <f>IF(N195="zákl. přenesená",J195,0)</f>
        <v>0</v>
      </c>
      <c r="BH195" s="151">
        <f>IF(N195="sníž. přenesená",J195,0)</f>
        <v>0</v>
      </c>
      <c r="BI195" s="151">
        <f>IF(N195="nulová",J195,0)</f>
        <v>0</v>
      </c>
      <c r="BJ195" s="16" t="s">
        <v>89</v>
      </c>
      <c r="BK195" s="151">
        <f>ROUND(I195*H195,2)</f>
        <v>0</v>
      </c>
      <c r="BL195" s="16" t="s">
        <v>158</v>
      </c>
      <c r="BM195" s="150" t="s">
        <v>445</v>
      </c>
    </row>
    <row r="196" spans="1:65" s="2" customFormat="1" ht="29.25" x14ac:dyDescent="0.2">
      <c r="A196" s="32"/>
      <c r="B196" s="33"/>
      <c r="C196" s="237"/>
      <c r="D196" s="240" t="s">
        <v>162</v>
      </c>
      <c r="E196" s="237"/>
      <c r="F196" s="241" t="s">
        <v>428</v>
      </c>
      <c r="G196" s="237"/>
      <c r="H196" s="237"/>
      <c r="I196" s="154"/>
      <c r="J196" s="32"/>
      <c r="K196" s="32"/>
      <c r="L196" s="33"/>
      <c r="M196" s="155"/>
      <c r="N196" s="156"/>
      <c r="O196" s="53"/>
      <c r="P196" s="53"/>
      <c r="Q196" s="53"/>
      <c r="R196" s="53"/>
      <c r="S196" s="53"/>
      <c r="T196" s="54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6" t="s">
        <v>162</v>
      </c>
      <c r="AU196" s="16" t="s">
        <v>22</v>
      </c>
    </row>
    <row r="197" spans="1:65" s="13" customFormat="1" x14ac:dyDescent="0.2">
      <c r="B197" s="157"/>
      <c r="C197" s="242"/>
      <c r="D197" s="240" t="s">
        <v>164</v>
      </c>
      <c r="E197" s="243" t="s">
        <v>3</v>
      </c>
      <c r="F197" s="244" t="s">
        <v>446</v>
      </c>
      <c r="G197" s="242"/>
      <c r="H197" s="245">
        <v>656.27800000000002</v>
      </c>
      <c r="I197" s="159"/>
      <c r="L197" s="157"/>
      <c r="M197" s="160"/>
      <c r="N197" s="161"/>
      <c r="O197" s="161"/>
      <c r="P197" s="161"/>
      <c r="Q197" s="161"/>
      <c r="R197" s="161"/>
      <c r="S197" s="161"/>
      <c r="T197" s="162"/>
      <c r="AT197" s="158" t="s">
        <v>164</v>
      </c>
      <c r="AU197" s="158" t="s">
        <v>22</v>
      </c>
      <c r="AV197" s="13" t="s">
        <v>22</v>
      </c>
      <c r="AW197" s="13" t="s">
        <v>43</v>
      </c>
      <c r="AX197" s="13" t="s">
        <v>82</v>
      </c>
      <c r="AY197" s="158" t="s">
        <v>152</v>
      </c>
    </row>
    <row r="198" spans="1:65" s="14" customFormat="1" x14ac:dyDescent="0.2">
      <c r="B198" s="163"/>
      <c r="C198" s="246"/>
      <c r="D198" s="240" t="s">
        <v>164</v>
      </c>
      <c r="E198" s="247" t="s">
        <v>3</v>
      </c>
      <c r="F198" s="248" t="s">
        <v>166</v>
      </c>
      <c r="G198" s="246"/>
      <c r="H198" s="249">
        <v>656.27800000000002</v>
      </c>
      <c r="I198" s="165"/>
      <c r="L198" s="163"/>
      <c r="M198" s="166"/>
      <c r="N198" s="167"/>
      <c r="O198" s="167"/>
      <c r="P198" s="167"/>
      <c r="Q198" s="167"/>
      <c r="R198" s="167"/>
      <c r="S198" s="167"/>
      <c r="T198" s="168"/>
      <c r="AT198" s="164" t="s">
        <v>164</v>
      </c>
      <c r="AU198" s="164" t="s">
        <v>22</v>
      </c>
      <c r="AV198" s="14" t="s">
        <v>158</v>
      </c>
      <c r="AW198" s="14" t="s">
        <v>43</v>
      </c>
      <c r="AX198" s="14" t="s">
        <v>89</v>
      </c>
      <c r="AY198" s="164" t="s">
        <v>152</v>
      </c>
    </row>
    <row r="199" spans="1:65" s="2" customFormat="1" ht="24.2" customHeight="1" x14ac:dyDescent="0.2">
      <c r="A199" s="32"/>
      <c r="B199" s="142"/>
      <c r="C199" s="254" t="s">
        <v>273</v>
      </c>
      <c r="D199" s="254" t="s">
        <v>389</v>
      </c>
      <c r="E199" s="255" t="s">
        <v>430</v>
      </c>
      <c r="F199" s="256" t="s">
        <v>431</v>
      </c>
      <c r="G199" s="257" t="s">
        <v>157</v>
      </c>
      <c r="H199" s="258">
        <v>14.379</v>
      </c>
      <c r="I199" s="172"/>
      <c r="J199" s="173">
        <f>ROUND(I199*H199,2)</f>
        <v>0</v>
      </c>
      <c r="K199" s="174"/>
      <c r="L199" s="175"/>
      <c r="M199" s="176" t="s">
        <v>3</v>
      </c>
      <c r="N199" s="177" t="s">
        <v>53</v>
      </c>
      <c r="O199" s="53"/>
      <c r="P199" s="148">
        <f>O199*H199</f>
        <v>0</v>
      </c>
      <c r="Q199" s="148">
        <v>0.17499999999999999</v>
      </c>
      <c r="R199" s="148">
        <f>Q199*H199</f>
        <v>2.5163249999999997</v>
      </c>
      <c r="S199" s="148">
        <v>0</v>
      </c>
      <c r="T199" s="14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0" t="s">
        <v>195</v>
      </c>
      <c r="AT199" s="150" t="s">
        <v>389</v>
      </c>
      <c r="AU199" s="150" t="s">
        <v>22</v>
      </c>
      <c r="AY199" s="16" t="s">
        <v>152</v>
      </c>
      <c r="BE199" s="151">
        <f>IF(N199="základní",J199,0)</f>
        <v>0</v>
      </c>
      <c r="BF199" s="151">
        <f>IF(N199="snížená",J199,0)</f>
        <v>0</v>
      </c>
      <c r="BG199" s="151">
        <f>IF(N199="zákl. přenesená",J199,0)</f>
        <v>0</v>
      </c>
      <c r="BH199" s="151">
        <f>IF(N199="sníž. přenesená",J199,0)</f>
        <v>0</v>
      </c>
      <c r="BI199" s="151">
        <f>IF(N199="nulová",J199,0)</f>
        <v>0</v>
      </c>
      <c r="BJ199" s="16" t="s">
        <v>89</v>
      </c>
      <c r="BK199" s="151">
        <f>ROUND(I199*H199,2)</f>
        <v>0</v>
      </c>
      <c r="BL199" s="16" t="s">
        <v>158</v>
      </c>
      <c r="BM199" s="150" t="s">
        <v>447</v>
      </c>
    </row>
    <row r="200" spans="1:65" s="2" customFormat="1" ht="29.25" x14ac:dyDescent="0.2">
      <c r="A200" s="32"/>
      <c r="B200" s="33"/>
      <c r="C200" s="237"/>
      <c r="D200" s="240" t="s">
        <v>162</v>
      </c>
      <c r="E200" s="237"/>
      <c r="F200" s="241" t="s">
        <v>448</v>
      </c>
      <c r="G200" s="237"/>
      <c r="H200" s="237"/>
      <c r="I200" s="154"/>
      <c r="J200" s="32"/>
      <c r="K200" s="32"/>
      <c r="L200" s="33"/>
      <c r="M200" s="155"/>
      <c r="N200" s="156"/>
      <c r="O200" s="53"/>
      <c r="P200" s="53"/>
      <c r="Q200" s="53"/>
      <c r="R200" s="53"/>
      <c r="S200" s="53"/>
      <c r="T200" s="54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6" t="s">
        <v>162</v>
      </c>
      <c r="AU200" s="16" t="s">
        <v>22</v>
      </c>
    </row>
    <row r="201" spans="1:65" s="13" customFormat="1" x14ac:dyDescent="0.2">
      <c r="B201" s="157"/>
      <c r="C201" s="242"/>
      <c r="D201" s="240" t="s">
        <v>164</v>
      </c>
      <c r="E201" s="243" t="s">
        <v>3</v>
      </c>
      <c r="F201" s="244" t="s">
        <v>449</v>
      </c>
      <c r="G201" s="242"/>
      <c r="H201" s="245">
        <v>14.379</v>
      </c>
      <c r="I201" s="159"/>
      <c r="L201" s="157"/>
      <c r="M201" s="160"/>
      <c r="N201" s="161"/>
      <c r="O201" s="161"/>
      <c r="P201" s="161"/>
      <c r="Q201" s="161"/>
      <c r="R201" s="161"/>
      <c r="S201" s="161"/>
      <c r="T201" s="162"/>
      <c r="AT201" s="158" t="s">
        <v>164</v>
      </c>
      <c r="AU201" s="158" t="s">
        <v>22</v>
      </c>
      <c r="AV201" s="13" t="s">
        <v>22</v>
      </c>
      <c r="AW201" s="13" t="s">
        <v>43</v>
      </c>
      <c r="AX201" s="13" t="s">
        <v>82</v>
      </c>
      <c r="AY201" s="158" t="s">
        <v>152</v>
      </c>
    </row>
    <row r="202" spans="1:65" s="14" customFormat="1" x14ac:dyDescent="0.2">
      <c r="B202" s="163"/>
      <c r="C202" s="246"/>
      <c r="D202" s="240" t="s">
        <v>164</v>
      </c>
      <c r="E202" s="247" t="s">
        <v>3</v>
      </c>
      <c r="F202" s="248" t="s">
        <v>166</v>
      </c>
      <c r="G202" s="246"/>
      <c r="H202" s="249">
        <v>14.379</v>
      </c>
      <c r="I202" s="165"/>
      <c r="L202" s="163"/>
      <c r="M202" s="166"/>
      <c r="N202" s="167"/>
      <c r="O202" s="167"/>
      <c r="P202" s="167"/>
      <c r="Q202" s="167"/>
      <c r="R202" s="167"/>
      <c r="S202" s="167"/>
      <c r="T202" s="168"/>
      <c r="AT202" s="164" t="s">
        <v>164</v>
      </c>
      <c r="AU202" s="164" t="s">
        <v>22</v>
      </c>
      <c r="AV202" s="14" t="s">
        <v>158</v>
      </c>
      <c r="AW202" s="14" t="s">
        <v>43</v>
      </c>
      <c r="AX202" s="14" t="s">
        <v>89</v>
      </c>
      <c r="AY202" s="164" t="s">
        <v>152</v>
      </c>
    </row>
    <row r="203" spans="1:65" s="2" customFormat="1" ht="24.2" customHeight="1" x14ac:dyDescent="0.2">
      <c r="A203" s="32"/>
      <c r="B203" s="142"/>
      <c r="C203" s="254" t="s">
        <v>279</v>
      </c>
      <c r="D203" s="254" t="s">
        <v>389</v>
      </c>
      <c r="E203" s="255" t="s">
        <v>435</v>
      </c>
      <c r="F203" s="256" t="s">
        <v>436</v>
      </c>
      <c r="G203" s="257" t="s">
        <v>157</v>
      </c>
      <c r="H203" s="258">
        <v>9.5380000000000003</v>
      </c>
      <c r="I203" s="172"/>
      <c r="J203" s="173">
        <f>ROUND(I203*H203,2)</f>
        <v>0</v>
      </c>
      <c r="K203" s="174"/>
      <c r="L203" s="175"/>
      <c r="M203" s="176" t="s">
        <v>3</v>
      </c>
      <c r="N203" s="177" t="s">
        <v>53</v>
      </c>
      <c r="O203" s="53"/>
      <c r="P203" s="148">
        <f>O203*H203</f>
        <v>0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0" t="s">
        <v>195</v>
      </c>
      <c r="AT203" s="150" t="s">
        <v>389</v>
      </c>
      <c r="AU203" s="150" t="s">
        <v>22</v>
      </c>
      <c r="AY203" s="16" t="s">
        <v>152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6" t="s">
        <v>89</v>
      </c>
      <c r="BK203" s="151">
        <f>ROUND(I203*H203,2)</f>
        <v>0</v>
      </c>
      <c r="BL203" s="16" t="s">
        <v>158</v>
      </c>
      <c r="BM203" s="150" t="s">
        <v>450</v>
      </c>
    </row>
    <row r="204" spans="1:65" s="2" customFormat="1" ht="29.25" x14ac:dyDescent="0.2">
      <c r="A204" s="32"/>
      <c r="B204" s="33"/>
      <c r="C204" s="237"/>
      <c r="D204" s="240" t="s">
        <v>162</v>
      </c>
      <c r="E204" s="237"/>
      <c r="F204" s="241" t="s">
        <v>451</v>
      </c>
      <c r="G204" s="237"/>
      <c r="H204" s="237"/>
      <c r="I204" s="154"/>
      <c r="J204" s="32"/>
      <c r="K204" s="32"/>
      <c r="L204" s="33"/>
      <c r="M204" s="155"/>
      <c r="N204" s="156"/>
      <c r="O204" s="53"/>
      <c r="P204" s="53"/>
      <c r="Q204" s="53"/>
      <c r="R204" s="53"/>
      <c r="S204" s="53"/>
      <c r="T204" s="54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6" t="s">
        <v>162</v>
      </c>
      <c r="AU204" s="16" t="s">
        <v>22</v>
      </c>
    </row>
    <row r="205" spans="1:65" s="13" customFormat="1" x14ac:dyDescent="0.2">
      <c r="B205" s="157"/>
      <c r="C205" s="242"/>
      <c r="D205" s="240" t="s">
        <v>164</v>
      </c>
      <c r="E205" s="243" t="s">
        <v>3</v>
      </c>
      <c r="F205" s="244" t="s">
        <v>452</v>
      </c>
      <c r="G205" s="242"/>
      <c r="H205" s="245">
        <v>9.5380000000000003</v>
      </c>
      <c r="I205" s="159"/>
      <c r="L205" s="157"/>
      <c r="M205" s="160"/>
      <c r="N205" s="161"/>
      <c r="O205" s="161"/>
      <c r="P205" s="161"/>
      <c r="Q205" s="161"/>
      <c r="R205" s="161"/>
      <c r="S205" s="161"/>
      <c r="T205" s="162"/>
      <c r="AT205" s="158" t="s">
        <v>164</v>
      </c>
      <c r="AU205" s="158" t="s">
        <v>22</v>
      </c>
      <c r="AV205" s="13" t="s">
        <v>22</v>
      </c>
      <c r="AW205" s="13" t="s">
        <v>43</v>
      </c>
      <c r="AX205" s="13" t="s">
        <v>82</v>
      </c>
      <c r="AY205" s="158" t="s">
        <v>152</v>
      </c>
    </row>
    <row r="206" spans="1:65" s="14" customFormat="1" x14ac:dyDescent="0.2">
      <c r="B206" s="163"/>
      <c r="C206" s="246"/>
      <c r="D206" s="240" t="s">
        <v>164</v>
      </c>
      <c r="E206" s="247" t="s">
        <v>3</v>
      </c>
      <c r="F206" s="248" t="s">
        <v>166</v>
      </c>
      <c r="G206" s="246"/>
      <c r="H206" s="249">
        <v>9.5380000000000003</v>
      </c>
      <c r="I206" s="165"/>
      <c r="L206" s="163"/>
      <c r="M206" s="166"/>
      <c r="N206" s="167"/>
      <c r="O206" s="167"/>
      <c r="P206" s="167"/>
      <c r="Q206" s="167"/>
      <c r="R206" s="167"/>
      <c r="S206" s="167"/>
      <c r="T206" s="168"/>
      <c r="AT206" s="164" t="s">
        <v>164</v>
      </c>
      <c r="AU206" s="164" t="s">
        <v>22</v>
      </c>
      <c r="AV206" s="14" t="s">
        <v>158</v>
      </c>
      <c r="AW206" s="14" t="s">
        <v>43</v>
      </c>
      <c r="AX206" s="14" t="s">
        <v>89</v>
      </c>
      <c r="AY206" s="164" t="s">
        <v>152</v>
      </c>
    </row>
    <row r="207" spans="1:65" s="2" customFormat="1" ht="37.9" customHeight="1" x14ac:dyDescent="0.2">
      <c r="A207" s="32"/>
      <c r="B207" s="142"/>
      <c r="C207" s="232" t="s">
        <v>282</v>
      </c>
      <c r="D207" s="232" t="s">
        <v>154</v>
      </c>
      <c r="E207" s="233" t="s">
        <v>453</v>
      </c>
      <c r="F207" s="234" t="s">
        <v>454</v>
      </c>
      <c r="G207" s="235" t="s">
        <v>157</v>
      </c>
      <c r="H207" s="236">
        <v>673</v>
      </c>
      <c r="I207" s="143"/>
      <c r="J207" s="144">
        <f>ROUND(I207*H207,2)</f>
        <v>0</v>
      </c>
      <c r="K207" s="145"/>
      <c r="L207" s="33"/>
      <c r="M207" s="146" t="s">
        <v>3</v>
      </c>
      <c r="N207" s="147" t="s">
        <v>53</v>
      </c>
      <c r="O207" s="53"/>
      <c r="P207" s="148">
        <f>O207*H207</f>
        <v>0</v>
      </c>
      <c r="Q207" s="148">
        <v>0</v>
      </c>
      <c r="R207" s="148">
        <f>Q207*H207</f>
        <v>0</v>
      </c>
      <c r="S207" s="148">
        <v>0</v>
      </c>
      <c r="T207" s="14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0" t="s">
        <v>158</v>
      </c>
      <c r="AT207" s="150" t="s">
        <v>154</v>
      </c>
      <c r="AU207" s="150" t="s">
        <v>22</v>
      </c>
      <c r="AY207" s="16" t="s">
        <v>152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6" t="s">
        <v>89</v>
      </c>
      <c r="BK207" s="151">
        <f>ROUND(I207*H207,2)</f>
        <v>0</v>
      </c>
      <c r="BL207" s="16" t="s">
        <v>158</v>
      </c>
      <c r="BM207" s="150" t="s">
        <v>455</v>
      </c>
    </row>
    <row r="208" spans="1:65" s="2" customFormat="1" x14ac:dyDescent="0.2">
      <c r="A208" s="32"/>
      <c r="B208" s="33"/>
      <c r="C208" s="237"/>
      <c r="D208" s="238" t="s">
        <v>160</v>
      </c>
      <c r="E208" s="237"/>
      <c r="F208" s="239" t="s">
        <v>456</v>
      </c>
      <c r="G208" s="237"/>
      <c r="H208" s="237"/>
      <c r="I208" s="154"/>
      <c r="J208" s="32"/>
      <c r="K208" s="32"/>
      <c r="L208" s="33"/>
      <c r="M208" s="155"/>
      <c r="N208" s="156"/>
      <c r="O208" s="53"/>
      <c r="P208" s="53"/>
      <c r="Q208" s="53"/>
      <c r="R208" s="53"/>
      <c r="S208" s="53"/>
      <c r="T208" s="54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6" t="s">
        <v>160</v>
      </c>
      <c r="AU208" s="16" t="s">
        <v>22</v>
      </c>
    </row>
    <row r="209" spans="1:65" s="2" customFormat="1" ht="29.25" x14ac:dyDescent="0.2">
      <c r="A209" s="32"/>
      <c r="B209" s="33"/>
      <c r="C209" s="237"/>
      <c r="D209" s="240" t="s">
        <v>162</v>
      </c>
      <c r="E209" s="237"/>
      <c r="F209" s="241" t="s">
        <v>444</v>
      </c>
      <c r="G209" s="237"/>
      <c r="H209" s="237"/>
      <c r="I209" s="154"/>
      <c r="J209" s="32"/>
      <c r="K209" s="32"/>
      <c r="L209" s="33"/>
      <c r="M209" s="155"/>
      <c r="N209" s="156"/>
      <c r="O209" s="53"/>
      <c r="P209" s="53"/>
      <c r="Q209" s="53"/>
      <c r="R209" s="53"/>
      <c r="S209" s="53"/>
      <c r="T209" s="54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6" t="s">
        <v>162</v>
      </c>
      <c r="AU209" s="16" t="s">
        <v>22</v>
      </c>
    </row>
    <row r="210" spans="1:65" s="13" customFormat="1" ht="22.5" x14ac:dyDescent="0.2">
      <c r="B210" s="157"/>
      <c r="C210" s="242"/>
      <c r="D210" s="240" t="s">
        <v>164</v>
      </c>
      <c r="E210" s="243" t="s">
        <v>3</v>
      </c>
      <c r="F210" s="244" t="s">
        <v>407</v>
      </c>
      <c r="G210" s="242"/>
      <c r="H210" s="245">
        <v>673</v>
      </c>
      <c r="I210" s="159"/>
      <c r="L210" s="157"/>
      <c r="M210" s="160"/>
      <c r="N210" s="161"/>
      <c r="O210" s="161"/>
      <c r="P210" s="161"/>
      <c r="Q210" s="161"/>
      <c r="R210" s="161"/>
      <c r="S210" s="161"/>
      <c r="T210" s="162"/>
      <c r="AT210" s="158" t="s">
        <v>164</v>
      </c>
      <c r="AU210" s="158" t="s">
        <v>22</v>
      </c>
      <c r="AV210" s="13" t="s">
        <v>22</v>
      </c>
      <c r="AW210" s="13" t="s">
        <v>43</v>
      </c>
      <c r="AX210" s="13" t="s">
        <v>82</v>
      </c>
      <c r="AY210" s="158" t="s">
        <v>152</v>
      </c>
    </row>
    <row r="211" spans="1:65" s="14" customFormat="1" x14ac:dyDescent="0.2">
      <c r="B211" s="163"/>
      <c r="C211" s="246"/>
      <c r="D211" s="240" t="s">
        <v>164</v>
      </c>
      <c r="E211" s="247" t="s">
        <v>3</v>
      </c>
      <c r="F211" s="248" t="s">
        <v>166</v>
      </c>
      <c r="G211" s="246"/>
      <c r="H211" s="249">
        <v>673</v>
      </c>
      <c r="I211" s="165"/>
      <c r="L211" s="163"/>
      <c r="M211" s="166"/>
      <c r="N211" s="167"/>
      <c r="O211" s="167"/>
      <c r="P211" s="167"/>
      <c r="Q211" s="167"/>
      <c r="R211" s="167"/>
      <c r="S211" s="167"/>
      <c r="T211" s="168"/>
      <c r="AT211" s="164" t="s">
        <v>164</v>
      </c>
      <c r="AU211" s="164" t="s">
        <v>22</v>
      </c>
      <c r="AV211" s="14" t="s">
        <v>158</v>
      </c>
      <c r="AW211" s="14" t="s">
        <v>43</v>
      </c>
      <c r="AX211" s="14" t="s">
        <v>89</v>
      </c>
      <c r="AY211" s="164" t="s">
        <v>152</v>
      </c>
    </row>
    <row r="212" spans="1:65" s="2" customFormat="1" ht="37.9" customHeight="1" x14ac:dyDescent="0.2">
      <c r="A212" s="32"/>
      <c r="B212" s="142"/>
      <c r="C212" s="232" t="s">
        <v>288</v>
      </c>
      <c r="D212" s="232" t="s">
        <v>154</v>
      </c>
      <c r="E212" s="233" t="s">
        <v>453</v>
      </c>
      <c r="F212" s="234" t="s">
        <v>454</v>
      </c>
      <c r="G212" s="235" t="s">
        <v>157</v>
      </c>
      <c r="H212" s="236">
        <v>149</v>
      </c>
      <c r="I212" s="143"/>
      <c r="J212" s="144">
        <f>ROUND(I212*H212,2)</f>
        <v>0</v>
      </c>
      <c r="K212" s="145"/>
      <c r="L212" s="33"/>
      <c r="M212" s="146" t="s">
        <v>3</v>
      </c>
      <c r="N212" s="147" t="s">
        <v>53</v>
      </c>
      <c r="O212" s="53"/>
      <c r="P212" s="148">
        <f>O212*H212</f>
        <v>0</v>
      </c>
      <c r="Q212" s="148">
        <v>0</v>
      </c>
      <c r="R212" s="148">
        <f>Q212*H212</f>
        <v>0</v>
      </c>
      <c r="S212" s="148">
        <v>0</v>
      </c>
      <c r="T212" s="14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0" t="s">
        <v>158</v>
      </c>
      <c r="AT212" s="150" t="s">
        <v>154</v>
      </c>
      <c r="AU212" s="150" t="s">
        <v>22</v>
      </c>
      <c r="AY212" s="16" t="s">
        <v>152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6" t="s">
        <v>89</v>
      </c>
      <c r="BK212" s="151">
        <f>ROUND(I212*H212,2)</f>
        <v>0</v>
      </c>
      <c r="BL212" s="16" t="s">
        <v>158</v>
      </c>
      <c r="BM212" s="150" t="s">
        <v>457</v>
      </c>
    </row>
    <row r="213" spans="1:65" s="2" customFormat="1" x14ac:dyDescent="0.2">
      <c r="A213" s="32"/>
      <c r="B213" s="33"/>
      <c r="C213" s="237"/>
      <c r="D213" s="238" t="s">
        <v>160</v>
      </c>
      <c r="E213" s="237"/>
      <c r="F213" s="239" t="s">
        <v>456</v>
      </c>
      <c r="G213" s="237"/>
      <c r="H213" s="237"/>
      <c r="I213" s="154"/>
      <c r="J213" s="32"/>
      <c r="K213" s="32"/>
      <c r="L213" s="33"/>
      <c r="M213" s="155"/>
      <c r="N213" s="156"/>
      <c r="O213" s="53"/>
      <c r="P213" s="53"/>
      <c r="Q213" s="53"/>
      <c r="R213" s="53"/>
      <c r="S213" s="53"/>
      <c r="T213" s="54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6" t="s">
        <v>160</v>
      </c>
      <c r="AU213" s="16" t="s">
        <v>22</v>
      </c>
    </row>
    <row r="214" spans="1:65" s="2" customFormat="1" ht="29.25" x14ac:dyDescent="0.2">
      <c r="A214" s="32"/>
      <c r="B214" s="33"/>
      <c r="C214" s="237"/>
      <c r="D214" s="240" t="s">
        <v>162</v>
      </c>
      <c r="E214" s="237"/>
      <c r="F214" s="241" t="s">
        <v>424</v>
      </c>
      <c r="G214" s="237"/>
      <c r="H214" s="237"/>
      <c r="I214" s="154"/>
      <c r="J214" s="32"/>
      <c r="K214" s="32"/>
      <c r="L214" s="33"/>
      <c r="M214" s="155"/>
      <c r="N214" s="156"/>
      <c r="O214" s="53"/>
      <c r="P214" s="53"/>
      <c r="Q214" s="53"/>
      <c r="R214" s="53"/>
      <c r="S214" s="53"/>
      <c r="T214" s="54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6" t="s">
        <v>162</v>
      </c>
      <c r="AU214" s="16" t="s">
        <v>22</v>
      </c>
    </row>
    <row r="215" spans="1:65" s="13" customFormat="1" ht="22.5" x14ac:dyDescent="0.2">
      <c r="B215" s="157"/>
      <c r="C215" s="242"/>
      <c r="D215" s="240" t="s">
        <v>164</v>
      </c>
      <c r="E215" s="243" t="s">
        <v>3</v>
      </c>
      <c r="F215" s="244" t="s">
        <v>401</v>
      </c>
      <c r="G215" s="242"/>
      <c r="H215" s="245">
        <v>149</v>
      </c>
      <c r="I215" s="159"/>
      <c r="L215" s="157"/>
      <c r="M215" s="160"/>
      <c r="N215" s="161"/>
      <c r="O215" s="161"/>
      <c r="P215" s="161"/>
      <c r="Q215" s="161"/>
      <c r="R215" s="161"/>
      <c r="S215" s="161"/>
      <c r="T215" s="162"/>
      <c r="AT215" s="158" t="s">
        <v>164</v>
      </c>
      <c r="AU215" s="158" t="s">
        <v>22</v>
      </c>
      <c r="AV215" s="13" t="s">
        <v>22</v>
      </c>
      <c r="AW215" s="13" t="s">
        <v>43</v>
      </c>
      <c r="AX215" s="13" t="s">
        <v>82</v>
      </c>
      <c r="AY215" s="158" t="s">
        <v>152</v>
      </c>
    </row>
    <row r="216" spans="1:65" s="14" customFormat="1" x14ac:dyDescent="0.2">
      <c r="B216" s="163"/>
      <c r="C216" s="246"/>
      <c r="D216" s="240" t="s">
        <v>164</v>
      </c>
      <c r="E216" s="247" t="s">
        <v>3</v>
      </c>
      <c r="F216" s="248" t="s">
        <v>166</v>
      </c>
      <c r="G216" s="246"/>
      <c r="H216" s="249">
        <v>149</v>
      </c>
      <c r="I216" s="165"/>
      <c r="L216" s="163"/>
      <c r="M216" s="166"/>
      <c r="N216" s="167"/>
      <c r="O216" s="167"/>
      <c r="P216" s="167"/>
      <c r="Q216" s="167"/>
      <c r="R216" s="167"/>
      <c r="S216" s="167"/>
      <c r="T216" s="168"/>
      <c r="AT216" s="164" t="s">
        <v>164</v>
      </c>
      <c r="AU216" s="164" t="s">
        <v>22</v>
      </c>
      <c r="AV216" s="14" t="s">
        <v>158</v>
      </c>
      <c r="AW216" s="14" t="s">
        <v>43</v>
      </c>
      <c r="AX216" s="14" t="s">
        <v>89</v>
      </c>
      <c r="AY216" s="164" t="s">
        <v>152</v>
      </c>
    </row>
    <row r="217" spans="1:65" s="12" customFormat="1" ht="22.9" customHeight="1" x14ac:dyDescent="0.2">
      <c r="B217" s="129"/>
      <c r="C217" s="250"/>
      <c r="D217" s="251" t="s">
        <v>81</v>
      </c>
      <c r="E217" s="252" t="s">
        <v>195</v>
      </c>
      <c r="F217" s="252" t="s">
        <v>458</v>
      </c>
      <c r="G217" s="250"/>
      <c r="H217" s="250"/>
      <c r="I217" s="132"/>
      <c r="J217" s="141">
        <f>BK217</f>
        <v>0</v>
      </c>
      <c r="L217" s="129"/>
      <c r="M217" s="134"/>
      <c r="N217" s="135"/>
      <c r="O217" s="135"/>
      <c r="P217" s="136">
        <f>SUM(P218:P221)</f>
        <v>0</v>
      </c>
      <c r="Q217" s="135"/>
      <c r="R217" s="136">
        <f>SUM(R218:R221)</f>
        <v>1.9942800000000001</v>
      </c>
      <c r="S217" s="135"/>
      <c r="T217" s="137">
        <f>SUM(T218:T221)</f>
        <v>0</v>
      </c>
      <c r="AR217" s="130" t="s">
        <v>89</v>
      </c>
      <c r="AT217" s="138" t="s">
        <v>81</v>
      </c>
      <c r="AU217" s="138" t="s">
        <v>89</v>
      </c>
      <c r="AY217" s="130" t="s">
        <v>152</v>
      </c>
      <c r="BK217" s="139">
        <f>SUM(BK218:BK221)</f>
        <v>0</v>
      </c>
    </row>
    <row r="218" spans="1:65" s="2" customFormat="1" ht="24.2" customHeight="1" x14ac:dyDescent="0.2">
      <c r="A218" s="32"/>
      <c r="B218" s="142"/>
      <c r="C218" s="232" t="s">
        <v>294</v>
      </c>
      <c r="D218" s="232" t="s">
        <v>154</v>
      </c>
      <c r="E218" s="233" t="s">
        <v>459</v>
      </c>
      <c r="F218" s="234" t="s">
        <v>460</v>
      </c>
      <c r="G218" s="235" t="s">
        <v>259</v>
      </c>
      <c r="H218" s="236">
        <v>4</v>
      </c>
      <c r="I218" s="143"/>
      <c r="J218" s="144">
        <f>ROUND(I218*H218,2)</f>
        <v>0</v>
      </c>
      <c r="K218" s="145"/>
      <c r="L218" s="33"/>
      <c r="M218" s="146" t="s">
        <v>3</v>
      </c>
      <c r="N218" s="147" t="s">
        <v>53</v>
      </c>
      <c r="O218" s="53"/>
      <c r="P218" s="148">
        <f>O218*H218</f>
        <v>0</v>
      </c>
      <c r="Q218" s="148">
        <v>0.42080000000000001</v>
      </c>
      <c r="R218" s="148">
        <f>Q218*H218</f>
        <v>1.6832</v>
      </c>
      <c r="S218" s="148">
        <v>0</v>
      </c>
      <c r="T218" s="14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0" t="s">
        <v>158</v>
      </c>
      <c r="AT218" s="150" t="s">
        <v>154</v>
      </c>
      <c r="AU218" s="150" t="s">
        <v>22</v>
      </c>
      <c r="AY218" s="16" t="s">
        <v>152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6" t="s">
        <v>89</v>
      </c>
      <c r="BK218" s="151">
        <f>ROUND(I218*H218,2)</f>
        <v>0</v>
      </c>
      <c r="BL218" s="16" t="s">
        <v>158</v>
      </c>
      <c r="BM218" s="150" t="s">
        <v>461</v>
      </c>
    </row>
    <row r="219" spans="1:65" s="2" customFormat="1" x14ac:dyDescent="0.2">
      <c r="A219" s="32"/>
      <c r="B219" s="33"/>
      <c r="C219" s="237"/>
      <c r="D219" s="238" t="s">
        <v>160</v>
      </c>
      <c r="E219" s="237"/>
      <c r="F219" s="239" t="s">
        <v>462</v>
      </c>
      <c r="G219" s="237"/>
      <c r="H219" s="237"/>
      <c r="I219" s="154"/>
      <c r="J219" s="32"/>
      <c r="K219" s="32"/>
      <c r="L219" s="33"/>
      <c r="M219" s="155"/>
      <c r="N219" s="156"/>
      <c r="O219" s="53"/>
      <c r="P219" s="53"/>
      <c r="Q219" s="53"/>
      <c r="R219" s="53"/>
      <c r="S219" s="53"/>
      <c r="T219" s="54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6" t="s">
        <v>160</v>
      </c>
      <c r="AU219" s="16" t="s">
        <v>22</v>
      </c>
    </row>
    <row r="220" spans="1:65" s="2" customFormat="1" ht="33" customHeight="1" x14ac:dyDescent="0.2">
      <c r="A220" s="32"/>
      <c r="B220" s="142"/>
      <c r="C220" s="232" t="s">
        <v>299</v>
      </c>
      <c r="D220" s="232" t="s">
        <v>154</v>
      </c>
      <c r="E220" s="233" t="s">
        <v>463</v>
      </c>
      <c r="F220" s="234" t="s">
        <v>464</v>
      </c>
      <c r="G220" s="235" t="s">
        <v>259</v>
      </c>
      <c r="H220" s="236">
        <v>1</v>
      </c>
      <c r="I220" s="143"/>
      <c r="J220" s="144">
        <f>ROUND(I220*H220,2)</f>
        <v>0</v>
      </c>
      <c r="K220" s="145"/>
      <c r="L220" s="33"/>
      <c r="M220" s="146" t="s">
        <v>3</v>
      </c>
      <c r="N220" s="147" t="s">
        <v>53</v>
      </c>
      <c r="O220" s="53"/>
      <c r="P220" s="148">
        <f>O220*H220</f>
        <v>0</v>
      </c>
      <c r="Q220" s="148">
        <v>0.31108000000000002</v>
      </c>
      <c r="R220" s="148">
        <f>Q220*H220</f>
        <v>0.31108000000000002</v>
      </c>
      <c r="S220" s="148">
        <v>0</v>
      </c>
      <c r="T220" s="14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0" t="s">
        <v>158</v>
      </c>
      <c r="AT220" s="150" t="s">
        <v>154</v>
      </c>
      <c r="AU220" s="150" t="s">
        <v>22</v>
      </c>
      <c r="AY220" s="16" t="s">
        <v>152</v>
      </c>
      <c r="BE220" s="151">
        <f>IF(N220="základní",J220,0)</f>
        <v>0</v>
      </c>
      <c r="BF220" s="151">
        <f>IF(N220="snížená",J220,0)</f>
        <v>0</v>
      </c>
      <c r="BG220" s="151">
        <f>IF(N220="zákl. přenesená",J220,0)</f>
        <v>0</v>
      </c>
      <c r="BH220" s="151">
        <f>IF(N220="sníž. přenesená",J220,0)</f>
        <v>0</v>
      </c>
      <c r="BI220" s="151">
        <f>IF(N220="nulová",J220,0)</f>
        <v>0</v>
      </c>
      <c r="BJ220" s="16" t="s">
        <v>89</v>
      </c>
      <c r="BK220" s="151">
        <f>ROUND(I220*H220,2)</f>
        <v>0</v>
      </c>
      <c r="BL220" s="16" t="s">
        <v>158</v>
      </c>
      <c r="BM220" s="150" t="s">
        <v>465</v>
      </c>
    </row>
    <row r="221" spans="1:65" s="2" customFormat="1" x14ac:dyDescent="0.2">
      <c r="A221" s="32"/>
      <c r="B221" s="33"/>
      <c r="C221" s="237"/>
      <c r="D221" s="238" t="s">
        <v>160</v>
      </c>
      <c r="E221" s="237"/>
      <c r="F221" s="239" t="s">
        <v>466</v>
      </c>
      <c r="G221" s="237"/>
      <c r="H221" s="237"/>
      <c r="I221" s="154"/>
      <c r="J221" s="32"/>
      <c r="K221" s="32"/>
      <c r="L221" s="33"/>
      <c r="M221" s="155"/>
      <c r="N221" s="156"/>
      <c r="O221" s="53"/>
      <c r="P221" s="53"/>
      <c r="Q221" s="53"/>
      <c r="R221" s="53"/>
      <c r="S221" s="53"/>
      <c r="T221" s="54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6" t="s">
        <v>160</v>
      </c>
      <c r="AU221" s="16" t="s">
        <v>22</v>
      </c>
    </row>
    <row r="222" spans="1:65" s="12" customFormat="1" ht="22.9" customHeight="1" x14ac:dyDescent="0.2">
      <c r="B222" s="129"/>
      <c r="C222" s="250"/>
      <c r="D222" s="251" t="s">
        <v>81</v>
      </c>
      <c r="E222" s="252" t="s">
        <v>201</v>
      </c>
      <c r="F222" s="252" t="s">
        <v>467</v>
      </c>
      <c r="G222" s="250"/>
      <c r="H222" s="250"/>
      <c r="I222" s="132"/>
      <c r="J222" s="141">
        <f>BK222</f>
        <v>0</v>
      </c>
      <c r="L222" s="129"/>
      <c r="M222" s="134"/>
      <c r="N222" s="135"/>
      <c r="O222" s="135"/>
      <c r="P222" s="136">
        <f>SUM(P223:P264)</f>
        <v>0</v>
      </c>
      <c r="Q222" s="135"/>
      <c r="R222" s="136">
        <f>SUM(R223:R264)</f>
        <v>110.35730599999998</v>
      </c>
      <c r="S222" s="135"/>
      <c r="T222" s="137">
        <f>SUM(T223:T264)</f>
        <v>0</v>
      </c>
      <c r="AR222" s="130" t="s">
        <v>89</v>
      </c>
      <c r="AT222" s="138" t="s">
        <v>81</v>
      </c>
      <c r="AU222" s="138" t="s">
        <v>89</v>
      </c>
      <c r="AY222" s="130" t="s">
        <v>152</v>
      </c>
      <c r="BK222" s="139">
        <f>SUM(BK223:BK264)</f>
        <v>0</v>
      </c>
    </row>
    <row r="223" spans="1:65" s="2" customFormat="1" ht="33" customHeight="1" x14ac:dyDescent="0.2">
      <c r="A223" s="32"/>
      <c r="B223" s="142"/>
      <c r="C223" s="232" t="s">
        <v>302</v>
      </c>
      <c r="D223" s="232" t="s">
        <v>154</v>
      </c>
      <c r="E223" s="233" t="s">
        <v>468</v>
      </c>
      <c r="F223" s="234" t="s">
        <v>469</v>
      </c>
      <c r="G223" s="235" t="s">
        <v>230</v>
      </c>
      <c r="H223" s="236">
        <v>414</v>
      </c>
      <c r="I223" s="143"/>
      <c r="J223" s="144">
        <f>ROUND(I223*H223,2)</f>
        <v>0</v>
      </c>
      <c r="K223" s="145"/>
      <c r="L223" s="33"/>
      <c r="M223" s="146" t="s">
        <v>3</v>
      </c>
      <c r="N223" s="147" t="s">
        <v>53</v>
      </c>
      <c r="O223" s="53"/>
      <c r="P223" s="148">
        <f>O223*H223</f>
        <v>0</v>
      </c>
      <c r="Q223" s="148">
        <v>0.1295</v>
      </c>
      <c r="R223" s="148">
        <f>Q223*H223</f>
        <v>53.613</v>
      </c>
      <c r="S223" s="148">
        <v>0</v>
      </c>
      <c r="T223" s="14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0" t="s">
        <v>158</v>
      </c>
      <c r="AT223" s="150" t="s">
        <v>154</v>
      </c>
      <c r="AU223" s="150" t="s">
        <v>22</v>
      </c>
      <c r="AY223" s="16" t="s">
        <v>152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6" t="s">
        <v>89</v>
      </c>
      <c r="BK223" s="151">
        <f>ROUND(I223*H223,2)</f>
        <v>0</v>
      </c>
      <c r="BL223" s="16" t="s">
        <v>158</v>
      </c>
      <c r="BM223" s="150" t="s">
        <v>470</v>
      </c>
    </row>
    <row r="224" spans="1:65" s="2" customFormat="1" x14ac:dyDescent="0.2">
      <c r="A224" s="32"/>
      <c r="B224" s="33"/>
      <c r="C224" s="237"/>
      <c r="D224" s="238" t="s">
        <v>160</v>
      </c>
      <c r="E224" s="237"/>
      <c r="F224" s="239" t="s">
        <v>471</v>
      </c>
      <c r="G224" s="237"/>
      <c r="H224" s="237"/>
      <c r="I224" s="154"/>
      <c r="J224" s="32"/>
      <c r="K224" s="32"/>
      <c r="L224" s="33"/>
      <c r="M224" s="155"/>
      <c r="N224" s="156"/>
      <c r="O224" s="53"/>
      <c r="P224" s="53"/>
      <c r="Q224" s="53"/>
      <c r="R224" s="53"/>
      <c r="S224" s="53"/>
      <c r="T224" s="54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6" t="s">
        <v>160</v>
      </c>
      <c r="AU224" s="16" t="s">
        <v>22</v>
      </c>
    </row>
    <row r="225" spans="1:65" s="2" customFormat="1" ht="29.25" x14ac:dyDescent="0.2">
      <c r="A225" s="32"/>
      <c r="B225" s="33"/>
      <c r="C225" s="237"/>
      <c r="D225" s="240" t="s">
        <v>162</v>
      </c>
      <c r="E225" s="237"/>
      <c r="F225" s="241" t="s">
        <v>472</v>
      </c>
      <c r="G225" s="237"/>
      <c r="H225" s="237"/>
      <c r="I225" s="154"/>
      <c r="J225" s="32"/>
      <c r="K225" s="32"/>
      <c r="L225" s="33"/>
      <c r="M225" s="155"/>
      <c r="N225" s="156"/>
      <c r="O225" s="53"/>
      <c r="P225" s="53"/>
      <c r="Q225" s="53"/>
      <c r="R225" s="53"/>
      <c r="S225" s="53"/>
      <c r="T225" s="54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6" t="s">
        <v>162</v>
      </c>
      <c r="AU225" s="16" t="s">
        <v>22</v>
      </c>
    </row>
    <row r="226" spans="1:65" s="13" customFormat="1" x14ac:dyDescent="0.2">
      <c r="B226" s="157"/>
      <c r="C226" s="242"/>
      <c r="D226" s="240" t="s">
        <v>164</v>
      </c>
      <c r="E226" s="243" t="s">
        <v>3</v>
      </c>
      <c r="F226" s="244" t="s">
        <v>473</v>
      </c>
      <c r="G226" s="242"/>
      <c r="H226" s="245">
        <v>414</v>
      </c>
      <c r="I226" s="159"/>
      <c r="L226" s="157"/>
      <c r="M226" s="160"/>
      <c r="N226" s="161"/>
      <c r="O226" s="161"/>
      <c r="P226" s="161"/>
      <c r="Q226" s="161"/>
      <c r="R226" s="161"/>
      <c r="S226" s="161"/>
      <c r="T226" s="162"/>
      <c r="AT226" s="158" t="s">
        <v>164</v>
      </c>
      <c r="AU226" s="158" t="s">
        <v>22</v>
      </c>
      <c r="AV226" s="13" t="s">
        <v>22</v>
      </c>
      <c r="AW226" s="13" t="s">
        <v>43</v>
      </c>
      <c r="AX226" s="13" t="s">
        <v>82</v>
      </c>
      <c r="AY226" s="158" t="s">
        <v>152</v>
      </c>
    </row>
    <row r="227" spans="1:65" s="14" customFormat="1" x14ac:dyDescent="0.2">
      <c r="B227" s="163"/>
      <c r="C227" s="246"/>
      <c r="D227" s="240" t="s">
        <v>164</v>
      </c>
      <c r="E227" s="247" t="s">
        <v>3</v>
      </c>
      <c r="F227" s="248" t="s">
        <v>166</v>
      </c>
      <c r="G227" s="246"/>
      <c r="H227" s="249">
        <v>414</v>
      </c>
      <c r="I227" s="165"/>
      <c r="L227" s="163"/>
      <c r="M227" s="166"/>
      <c r="N227" s="167"/>
      <c r="O227" s="167"/>
      <c r="P227" s="167"/>
      <c r="Q227" s="167"/>
      <c r="R227" s="167"/>
      <c r="S227" s="167"/>
      <c r="T227" s="168"/>
      <c r="AT227" s="164" t="s">
        <v>164</v>
      </c>
      <c r="AU227" s="164" t="s">
        <v>22</v>
      </c>
      <c r="AV227" s="14" t="s">
        <v>158</v>
      </c>
      <c r="AW227" s="14" t="s">
        <v>43</v>
      </c>
      <c r="AX227" s="14" t="s">
        <v>89</v>
      </c>
      <c r="AY227" s="164" t="s">
        <v>152</v>
      </c>
    </row>
    <row r="228" spans="1:65" s="2" customFormat="1" ht="16.5" customHeight="1" x14ac:dyDescent="0.2">
      <c r="A228" s="32"/>
      <c r="B228" s="142"/>
      <c r="C228" s="254" t="s">
        <v>308</v>
      </c>
      <c r="D228" s="254" t="s">
        <v>389</v>
      </c>
      <c r="E228" s="255" t="s">
        <v>474</v>
      </c>
      <c r="F228" s="256" t="s">
        <v>475</v>
      </c>
      <c r="G228" s="257" t="s">
        <v>230</v>
      </c>
      <c r="H228" s="258">
        <v>418.14</v>
      </c>
      <c r="I228" s="172"/>
      <c r="J228" s="173">
        <f>ROUND(I228*H228,2)</f>
        <v>0</v>
      </c>
      <c r="K228" s="174"/>
      <c r="L228" s="175"/>
      <c r="M228" s="176" t="s">
        <v>3</v>
      </c>
      <c r="N228" s="177" t="s">
        <v>53</v>
      </c>
      <c r="O228" s="53"/>
      <c r="P228" s="148">
        <f>O228*H228</f>
        <v>0</v>
      </c>
      <c r="Q228" s="148">
        <v>8.5000000000000006E-2</v>
      </c>
      <c r="R228" s="148">
        <f>Q228*H228</f>
        <v>35.541899999999998</v>
      </c>
      <c r="S228" s="148">
        <v>0</v>
      </c>
      <c r="T228" s="14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0" t="s">
        <v>195</v>
      </c>
      <c r="AT228" s="150" t="s">
        <v>389</v>
      </c>
      <c r="AU228" s="150" t="s">
        <v>22</v>
      </c>
      <c r="AY228" s="16" t="s">
        <v>152</v>
      </c>
      <c r="BE228" s="151">
        <f>IF(N228="základní",J228,0)</f>
        <v>0</v>
      </c>
      <c r="BF228" s="151">
        <f>IF(N228="snížená",J228,0)</f>
        <v>0</v>
      </c>
      <c r="BG228" s="151">
        <f>IF(N228="zákl. přenesená",J228,0)</f>
        <v>0</v>
      </c>
      <c r="BH228" s="151">
        <f>IF(N228="sníž. přenesená",J228,0)</f>
        <v>0</v>
      </c>
      <c r="BI228" s="151">
        <f>IF(N228="nulová",J228,0)</f>
        <v>0</v>
      </c>
      <c r="BJ228" s="16" t="s">
        <v>89</v>
      </c>
      <c r="BK228" s="151">
        <f>ROUND(I228*H228,2)</f>
        <v>0</v>
      </c>
      <c r="BL228" s="16" t="s">
        <v>158</v>
      </c>
      <c r="BM228" s="150" t="s">
        <v>476</v>
      </c>
    </row>
    <row r="229" spans="1:65" s="2" customFormat="1" ht="29.25" x14ac:dyDescent="0.2">
      <c r="A229" s="32"/>
      <c r="B229" s="33"/>
      <c r="C229" s="237"/>
      <c r="D229" s="240" t="s">
        <v>162</v>
      </c>
      <c r="E229" s="237"/>
      <c r="F229" s="241" t="s">
        <v>477</v>
      </c>
      <c r="G229" s="237"/>
      <c r="H229" s="237"/>
      <c r="I229" s="154"/>
      <c r="J229" s="32"/>
      <c r="K229" s="32"/>
      <c r="L229" s="33"/>
      <c r="M229" s="155"/>
      <c r="N229" s="156"/>
      <c r="O229" s="53"/>
      <c r="P229" s="53"/>
      <c r="Q229" s="53"/>
      <c r="R229" s="53"/>
      <c r="S229" s="53"/>
      <c r="T229" s="54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6" t="s">
        <v>162</v>
      </c>
      <c r="AU229" s="16" t="s">
        <v>22</v>
      </c>
    </row>
    <row r="230" spans="1:65" s="13" customFormat="1" x14ac:dyDescent="0.2">
      <c r="B230" s="157"/>
      <c r="C230" s="242"/>
      <c r="D230" s="240" t="s">
        <v>164</v>
      </c>
      <c r="E230" s="243" t="s">
        <v>3</v>
      </c>
      <c r="F230" s="244" t="s">
        <v>478</v>
      </c>
      <c r="G230" s="242"/>
      <c r="H230" s="245">
        <v>418.14</v>
      </c>
      <c r="I230" s="159"/>
      <c r="L230" s="157"/>
      <c r="M230" s="160"/>
      <c r="N230" s="161"/>
      <c r="O230" s="161"/>
      <c r="P230" s="161"/>
      <c r="Q230" s="161"/>
      <c r="R230" s="161"/>
      <c r="S230" s="161"/>
      <c r="T230" s="162"/>
      <c r="AT230" s="158" t="s">
        <v>164</v>
      </c>
      <c r="AU230" s="158" t="s">
        <v>22</v>
      </c>
      <c r="AV230" s="13" t="s">
        <v>22</v>
      </c>
      <c r="AW230" s="13" t="s">
        <v>43</v>
      </c>
      <c r="AX230" s="13" t="s">
        <v>82</v>
      </c>
      <c r="AY230" s="158" t="s">
        <v>152</v>
      </c>
    </row>
    <row r="231" spans="1:65" s="14" customFormat="1" x14ac:dyDescent="0.2">
      <c r="B231" s="163"/>
      <c r="C231" s="246"/>
      <c r="D231" s="240" t="s">
        <v>164</v>
      </c>
      <c r="E231" s="247" t="s">
        <v>3</v>
      </c>
      <c r="F231" s="248" t="s">
        <v>166</v>
      </c>
      <c r="G231" s="246"/>
      <c r="H231" s="249">
        <v>418.14</v>
      </c>
      <c r="I231" s="165"/>
      <c r="L231" s="163"/>
      <c r="M231" s="166"/>
      <c r="N231" s="167"/>
      <c r="O231" s="167"/>
      <c r="P231" s="167"/>
      <c r="Q231" s="167"/>
      <c r="R231" s="167"/>
      <c r="S231" s="167"/>
      <c r="T231" s="168"/>
      <c r="AT231" s="164" t="s">
        <v>164</v>
      </c>
      <c r="AU231" s="164" t="s">
        <v>22</v>
      </c>
      <c r="AV231" s="14" t="s">
        <v>158</v>
      </c>
      <c r="AW231" s="14" t="s">
        <v>43</v>
      </c>
      <c r="AX231" s="14" t="s">
        <v>89</v>
      </c>
      <c r="AY231" s="164" t="s">
        <v>152</v>
      </c>
    </row>
    <row r="232" spans="1:65" s="2" customFormat="1" ht="24.2" customHeight="1" x14ac:dyDescent="0.2">
      <c r="A232" s="32"/>
      <c r="B232" s="142"/>
      <c r="C232" s="232" t="s">
        <v>314</v>
      </c>
      <c r="D232" s="232" t="s">
        <v>154</v>
      </c>
      <c r="E232" s="233" t="s">
        <v>479</v>
      </c>
      <c r="F232" s="234" t="s">
        <v>480</v>
      </c>
      <c r="G232" s="235" t="s">
        <v>230</v>
      </c>
      <c r="H232" s="236">
        <v>68</v>
      </c>
      <c r="I232" s="143"/>
      <c r="J232" s="144">
        <f>ROUND(I232*H232,2)</f>
        <v>0</v>
      </c>
      <c r="K232" s="145"/>
      <c r="L232" s="33"/>
      <c r="M232" s="146" t="s">
        <v>3</v>
      </c>
      <c r="N232" s="147" t="s">
        <v>53</v>
      </c>
      <c r="O232" s="53"/>
      <c r="P232" s="148">
        <f>O232*H232</f>
        <v>0</v>
      </c>
      <c r="Q232" s="148">
        <v>0.10095</v>
      </c>
      <c r="R232" s="148">
        <f>Q232*H232</f>
        <v>6.8646000000000003</v>
      </c>
      <c r="S232" s="148">
        <v>0</v>
      </c>
      <c r="T232" s="14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0" t="s">
        <v>158</v>
      </c>
      <c r="AT232" s="150" t="s">
        <v>154</v>
      </c>
      <c r="AU232" s="150" t="s">
        <v>22</v>
      </c>
      <c r="AY232" s="16" t="s">
        <v>152</v>
      </c>
      <c r="BE232" s="151">
        <f>IF(N232="základní",J232,0)</f>
        <v>0</v>
      </c>
      <c r="BF232" s="151">
        <f>IF(N232="snížená",J232,0)</f>
        <v>0</v>
      </c>
      <c r="BG232" s="151">
        <f>IF(N232="zákl. přenesená",J232,0)</f>
        <v>0</v>
      </c>
      <c r="BH232" s="151">
        <f>IF(N232="sníž. přenesená",J232,0)</f>
        <v>0</v>
      </c>
      <c r="BI232" s="151">
        <f>IF(N232="nulová",J232,0)</f>
        <v>0</v>
      </c>
      <c r="BJ232" s="16" t="s">
        <v>89</v>
      </c>
      <c r="BK232" s="151">
        <f>ROUND(I232*H232,2)</f>
        <v>0</v>
      </c>
      <c r="BL232" s="16" t="s">
        <v>158</v>
      </c>
      <c r="BM232" s="150" t="s">
        <v>481</v>
      </c>
    </row>
    <row r="233" spans="1:65" s="2" customFormat="1" x14ac:dyDescent="0.2">
      <c r="A233" s="32"/>
      <c r="B233" s="33"/>
      <c r="C233" s="237"/>
      <c r="D233" s="238" t="s">
        <v>160</v>
      </c>
      <c r="E233" s="237"/>
      <c r="F233" s="239" t="s">
        <v>482</v>
      </c>
      <c r="G233" s="237"/>
      <c r="H233" s="237"/>
      <c r="I233" s="154"/>
      <c r="J233" s="32"/>
      <c r="K233" s="32"/>
      <c r="L233" s="33"/>
      <c r="M233" s="155"/>
      <c r="N233" s="156"/>
      <c r="O233" s="53"/>
      <c r="P233" s="53"/>
      <c r="Q233" s="53"/>
      <c r="R233" s="53"/>
      <c r="S233" s="53"/>
      <c r="T233" s="54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6" t="s">
        <v>160</v>
      </c>
      <c r="AU233" s="16" t="s">
        <v>22</v>
      </c>
    </row>
    <row r="234" spans="1:65" s="2" customFormat="1" ht="39" x14ac:dyDescent="0.2">
      <c r="A234" s="32"/>
      <c r="B234" s="33"/>
      <c r="C234" s="237"/>
      <c r="D234" s="240" t="s">
        <v>162</v>
      </c>
      <c r="E234" s="237"/>
      <c r="F234" s="241" t="s">
        <v>483</v>
      </c>
      <c r="G234" s="237"/>
      <c r="H234" s="237"/>
      <c r="I234" s="154"/>
      <c r="J234" s="32"/>
      <c r="K234" s="32"/>
      <c r="L234" s="33"/>
      <c r="M234" s="155"/>
      <c r="N234" s="156"/>
      <c r="O234" s="53"/>
      <c r="P234" s="53"/>
      <c r="Q234" s="53"/>
      <c r="R234" s="53"/>
      <c r="S234" s="53"/>
      <c r="T234" s="54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6" t="s">
        <v>162</v>
      </c>
      <c r="AU234" s="16" t="s">
        <v>22</v>
      </c>
    </row>
    <row r="235" spans="1:65" s="13" customFormat="1" x14ac:dyDescent="0.2">
      <c r="B235" s="157"/>
      <c r="C235" s="242"/>
      <c r="D235" s="240" t="s">
        <v>164</v>
      </c>
      <c r="E235" s="243" t="s">
        <v>3</v>
      </c>
      <c r="F235" s="244" t="s">
        <v>484</v>
      </c>
      <c r="G235" s="242"/>
      <c r="H235" s="245">
        <v>68</v>
      </c>
      <c r="I235" s="159"/>
      <c r="L235" s="157"/>
      <c r="M235" s="160"/>
      <c r="N235" s="161"/>
      <c r="O235" s="161"/>
      <c r="P235" s="161"/>
      <c r="Q235" s="161"/>
      <c r="R235" s="161"/>
      <c r="S235" s="161"/>
      <c r="T235" s="162"/>
      <c r="AT235" s="158" t="s">
        <v>164</v>
      </c>
      <c r="AU235" s="158" t="s">
        <v>22</v>
      </c>
      <c r="AV235" s="13" t="s">
        <v>22</v>
      </c>
      <c r="AW235" s="13" t="s">
        <v>43</v>
      </c>
      <c r="AX235" s="13" t="s">
        <v>82</v>
      </c>
      <c r="AY235" s="158" t="s">
        <v>152</v>
      </c>
    </row>
    <row r="236" spans="1:65" s="14" customFormat="1" x14ac:dyDescent="0.2">
      <c r="B236" s="163"/>
      <c r="C236" s="246"/>
      <c r="D236" s="240" t="s">
        <v>164</v>
      </c>
      <c r="E236" s="247" t="s">
        <v>3</v>
      </c>
      <c r="F236" s="248" t="s">
        <v>166</v>
      </c>
      <c r="G236" s="246"/>
      <c r="H236" s="249">
        <v>68</v>
      </c>
      <c r="I236" s="165"/>
      <c r="L236" s="163"/>
      <c r="M236" s="166"/>
      <c r="N236" s="167"/>
      <c r="O236" s="167"/>
      <c r="P236" s="167"/>
      <c r="Q236" s="167"/>
      <c r="R236" s="167"/>
      <c r="S236" s="167"/>
      <c r="T236" s="168"/>
      <c r="AT236" s="164" t="s">
        <v>164</v>
      </c>
      <c r="AU236" s="164" t="s">
        <v>22</v>
      </c>
      <c r="AV236" s="14" t="s">
        <v>158</v>
      </c>
      <c r="AW236" s="14" t="s">
        <v>43</v>
      </c>
      <c r="AX236" s="14" t="s">
        <v>89</v>
      </c>
      <c r="AY236" s="164" t="s">
        <v>152</v>
      </c>
    </row>
    <row r="237" spans="1:65" s="2" customFormat="1" ht="16.5" customHeight="1" x14ac:dyDescent="0.2">
      <c r="A237" s="32"/>
      <c r="B237" s="142"/>
      <c r="C237" s="254" t="s">
        <v>317</v>
      </c>
      <c r="D237" s="254" t="s">
        <v>389</v>
      </c>
      <c r="E237" s="255" t="s">
        <v>485</v>
      </c>
      <c r="F237" s="256" t="s">
        <v>486</v>
      </c>
      <c r="G237" s="257" t="s">
        <v>230</v>
      </c>
      <c r="H237" s="258">
        <v>68.680000000000007</v>
      </c>
      <c r="I237" s="172"/>
      <c r="J237" s="173">
        <f>ROUND(I237*H237,2)</f>
        <v>0</v>
      </c>
      <c r="K237" s="174"/>
      <c r="L237" s="175"/>
      <c r="M237" s="176" t="s">
        <v>3</v>
      </c>
      <c r="N237" s="177" t="s">
        <v>53</v>
      </c>
      <c r="O237" s="53"/>
      <c r="P237" s="148">
        <f>O237*H237</f>
        <v>0</v>
      </c>
      <c r="Q237" s="148">
        <v>2.1999999999999999E-2</v>
      </c>
      <c r="R237" s="148">
        <f>Q237*H237</f>
        <v>1.5109600000000001</v>
      </c>
      <c r="S237" s="148">
        <v>0</v>
      </c>
      <c r="T237" s="14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0" t="s">
        <v>195</v>
      </c>
      <c r="AT237" s="150" t="s">
        <v>389</v>
      </c>
      <c r="AU237" s="150" t="s">
        <v>22</v>
      </c>
      <c r="AY237" s="16" t="s">
        <v>152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6" t="s">
        <v>89</v>
      </c>
      <c r="BK237" s="151">
        <f>ROUND(I237*H237,2)</f>
        <v>0</v>
      </c>
      <c r="BL237" s="16" t="s">
        <v>158</v>
      </c>
      <c r="BM237" s="150" t="s">
        <v>487</v>
      </c>
    </row>
    <row r="238" spans="1:65" s="2" customFormat="1" ht="29.25" x14ac:dyDescent="0.2">
      <c r="A238" s="32"/>
      <c r="B238" s="33"/>
      <c r="C238" s="237"/>
      <c r="D238" s="240" t="s">
        <v>162</v>
      </c>
      <c r="E238" s="237"/>
      <c r="F238" s="241" t="s">
        <v>488</v>
      </c>
      <c r="G238" s="237"/>
      <c r="H238" s="237"/>
      <c r="I238" s="154"/>
      <c r="J238" s="32"/>
      <c r="K238" s="32"/>
      <c r="L238" s="33"/>
      <c r="M238" s="155"/>
      <c r="N238" s="156"/>
      <c r="O238" s="53"/>
      <c r="P238" s="53"/>
      <c r="Q238" s="53"/>
      <c r="R238" s="53"/>
      <c r="S238" s="53"/>
      <c r="T238" s="54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6" t="s">
        <v>162</v>
      </c>
      <c r="AU238" s="16" t="s">
        <v>22</v>
      </c>
    </row>
    <row r="239" spans="1:65" s="13" customFormat="1" x14ac:dyDescent="0.2">
      <c r="B239" s="157"/>
      <c r="C239" s="242"/>
      <c r="D239" s="240" t="s">
        <v>164</v>
      </c>
      <c r="E239" s="243" t="s">
        <v>3</v>
      </c>
      <c r="F239" s="244" t="s">
        <v>489</v>
      </c>
      <c r="G239" s="242"/>
      <c r="H239" s="245">
        <v>68.680000000000007</v>
      </c>
      <c r="I239" s="159"/>
      <c r="L239" s="157"/>
      <c r="M239" s="160"/>
      <c r="N239" s="161"/>
      <c r="O239" s="161"/>
      <c r="P239" s="161"/>
      <c r="Q239" s="161"/>
      <c r="R239" s="161"/>
      <c r="S239" s="161"/>
      <c r="T239" s="162"/>
      <c r="AT239" s="158" t="s">
        <v>164</v>
      </c>
      <c r="AU239" s="158" t="s">
        <v>22</v>
      </c>
      <c r="AV239" s="13" t="s">
        <v>22</v>
      </c>
      <c r="AW239" s="13" t="s">
        <v>43</v>
      </c>
      <c r="AX239" s="13" t="s">
        <v>82</v>
      </c>
      <c r="AY239" s="158" t="s">
        <v>152</v>
      </c>
    </row>
    <row r="240" spans="1:65" s="14" customFormat="1" x14ac:dyDescent="0.2">
      <c r="B240" s="163"/>
      <c r="C240" s="246"/>
      <c r="D240" s="240" t="s">
        <v>164</v>
      </c>
      <c r="E240" s="247" t="s">
        <v>3</v>
      </c>
      <c r="F240" s="248" t="s">
        <v>166</v>
      </c>
      <c r="G240" s="246"/>
      <c r="H240" s="249">
        <v>68.680000000000007</v>
      </c>
      <c r="I240" s="165"/>
      <c r="L240" s="163"/>
      <c r="M240" s="166"/>
      <c r="N240" s="167"/>
      <c r="O240" s="167"/>
      <c r="P240" s="167"/>
      <c r="Q240" s="167"/>
      <c r="R240" s="167"/>
      <c r="S240" s="167"/>
      <c r="T240" s="168"/>
      <c r="AT240" s="164" t="s">
        <v>164</v>
      </c>
      <c r="AU240" s="164" t="s">
        <v>22</v>
      </c>
      <c r="AV240" s="14" t="s">
        <v>158</v>
      </c>
      <c r="AW240" s="14" t="s">
        <v>43</v>
      </c>
      <c r="AX240" s="14" t="s">
        <v>89</v>
      </c>
      <c r="AY240" s="164" t="s">
        <v>152</v>
      </c>
    </row>
    <row r="241" spans="1:65" s="2" customFormat="1" ht="24.2" customHeight="1" x14ac:dyDescent="0.2">
      <c r="A241" s="32"/>
      <c r="B241" s="142"/>
      <c r="C241" s="232" t="s">
        <v>323</v>
      </c>
      <c r="D241" s="232" t="s">
        <v>154</v>
      </c>
      <c r="E241" s="233" t="s">
        <v>479</v>
      </c>
      <c r="F241" s="234" t="s">
        <v>480</v>
      </c>
      <c r="G241" s="235" t="s">
        <v>230</v>
      </c>
      <c r="H241" s="236">
        <v>41</v>
      </c>
      <c r="I241" s="143"/>
      <c r="J241" s="144">
        <f>ROUND(I241*H241,2)</f>
        <v>0</v>
      </c>
      <c r="K241" s="145"/>
      <c r="L241" s="33"/>
      <c r="M241" s="146" t="s">
        <v>3</v>
      </c>
      <c r="N241" s="147" t="s">
        <v>53</v>
      </c>
      <c r="O241" s="53"/>
      <c r="P241" s="148">
        <f>O241*H241</f>
        <v>0</v>
      </c>
      <c r="Q241" s="148">
        <v>0.10095</v>
      </c>
      <c r="R241" s="148">
        <f>Q241*H241</f>
        <v>4.1389500000000004</v>
      </c>
      <c r="S241" s="148">
        <v>0</v>
      </c>
      <c r="T241" s="14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0" t="s">
        <v>158</v>
      </c>
      <c r="AT241" s="150" t="s">
        <v>154</v>
      </c>
      <c r="AU241" s="150" t="s">
        <v>22</v>
      </c>
      <c r="AY241" s="16" t="s">
        <v>152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6" t="s">
        <v>89</v>
      </c>
      <c r="BK241" s="151">
        <f>ROUND(I241*H241,2)</f>
        <v>0</v>
      </c>
      <c r="BL241" s="16" t="s">
        <v>158</v>
      </c>
      <c r="BM241" s="150" t="s">
        <v>490</v>
      </c>
    </row>
    <row r="242" spans="1:65" s="2" customFormat="1" x14ac:dyDescent="0.2">
      <c r="A242" s="32"/>
      <c r="B242" s="33"/>
      <c r="C242" s="237"/>
      <c r="D242" s="238" t="s">
        <v>160</v>
      </c>
      <c r="E242" s="237"/>
      <c r="F242" s="239" t="s">
        <v>482</v>
      </c>
      <c r="G242" s="237"/>
      <c r="H242" s="237"/>
      <c r="I242" s="154"/>
      <c r="J242" s="32"/>
      <c r="K242" s="32"/>
      <c r="L242" s="33"/>
      <c r="M242" s="155"/>
      <c r="N242" s="156"/>
      <c r="O242" s="53"/>
      <c r="P242" s="53"/>
      <c r="Q242" s="53"/>
      <c r="R242" s="53"/>
      <c r="S242" s="53"/>
      <c r="T242" s="54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6" t="s">
        <v>160</v>
      </c>
      <c r="AU242" s="16" t="s">
        <v>22</v>
      </c>
    </row>
    <row r="243" spans="1:65" s="2" customFormat="1" ht="29.25" x14ac:dyDescent="0.2">
      <c r="A243" s="32"/>
      <c r="B243" s="33"/>
      <c r="C243" s="237"/>
      <c r="D243" s="240" t="s">
        <v>162</v>
      </c>
      <c r="E243" s="237"/>
      <c r="F243" s="241" t="s">
        <v>491</v>
      </c>
      <c r="G243" s="237"/>
      <c r="H243" s="237"/>
      <c r="I243" s="154"/>
      <c r="J243" s="32"/>
      <c r="K243" s="32"/>
      <c r="L243" s="33"/>
      <c r="M243" s="155"/>
      <c r="N243" s="156"/>
      <c r="O243" s="53"/>
      <c r="P243" s="53"/>
      <c r="Q243" s="53"/>
      <c r="R243" s="53"/>
      <c r="S243" s="53"/>
      <c r="T243" s="54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6" t="s">
        <v>162</v>
      </c>
      <c r="AU243" s="16" t="s">
        <v>22</v>
      </c>
    </row>
    <row r="244" spans="1:65" s="13" customFormat="1" x14ac:dyDescent="0.2">
      <c r="B244" s="157"/>
      <c r="C244" s="242"/>
      <c r="D244" s="240" t="s">
        <v>164</v>
      </c>
      <c r="E244" s="243" t="s">
        <v>3</v>
      </c>
      <c r="F244" s="244" t="s">
        <v>492</v>
      </c>
      <c r="G244" s="242"/>
      <c r="H244" s="245">
        <v>41</v>
      </c>
      <c r="I244" s="159"/>
      <c r="L244" s="157"/>
      <c r="M244" s="160"/>
      <c r="N244" s="161"/>
      <c r="O244" s="161"/>
      <c r="P244" s="161"/>
      <c r="Q244" s="161"/>
      <c r="R244" s="161"/>
      <c r="S244" s="161"/>
      <c r="T244" s="162"/>
      <c r="AT244" s="158" t="s">
        <v>164</v>
      </c>
      <c r="AU244" s="158" t="s">
        <v>22</v>
      </c>
      <c r="AV244" s="13" t="s">
        <v>22</v>
      </c>
      <c r="AW244" s="13" t="s">
        <v>43</v>
      </c>
      <c r="AX244" s="13" t="s">
        <v>82</v>
      </c>
      <c r="AY244" s="158" t="s">
        <v>152</v>
      </c>
    </row>
    <row r="245" spans="1:65" s="14" customFormat="1" x14ac:dyDescent="0.2">
      <c r="B245" s="163"/>
      <c r="C245" s="246"/>
      <c r="D245" s="240" t="s">
        <v>164</v>
      </c>
      <c r="E245" s="247" t="s">
        <v>3</v>
      </c>
      <c r="F245" s="248" t="s">
        <v>166</v>
      </c>
      <c r="G245" s="246"/>
      <c r="H245" s="249">
        <v>41</v>
      </c>
      <c r="I245" s="165"/>
      <c r="L245" s="163"/>
      <c r="M245" s="166"/>
      <c r="N245" s="167"/>
      <c r="O245" s="167"/>
      <c r="P245" s="167"/>
      <c r="Q245" s="167"/>
      <c r="R245" s="167"/>
      <c r="S245" s="167"/>
      <c r="T245" s="168"/>
      <c r="AT245" s="164" t="s">
        <v>164</v>
      </c>
      <c r="AU245" s="164" t="s">
        <v>22</v>
      </c>
      <c r="AV245" s="14" t="s">
        <v>158</v>
      </c>
      <c r="AW245" s="14" t="s">
        <v>43</v>
      </c>
      <c r="AX245" s="14" t="s">
        <v>89</v>
      </c>
      <c r="AY245" s="164" t="s">
        <v>152</v>
      </c>
    </row>
    <row r="246" spans="1:65" s="2" customFormat="1" ht="16.5" customHeight="1" x14ac:dyDescent="0.2">
      <c r="A246" s="32"/>
      <c r="B246" s="142"/>
      <c r="C246" s="254" t="s">
        <v>329</v>
      </c>
      <c r="D246" s="254" t="s">
        <v>389</v>
      </c>
      <c r="E246" s="255" t="s">
        <v>493</v>
      </c>
      <c r="F246" s="256" t="s">
        <v>494</v>
      </c>
      <c r="G246" s="257" t="s">
        <v>230</v>
      </c>
      <c r="H246" s="258">
        <v>41.41</v>
      </c>
      <c r="I246" s="172"/>
      <c r="J246" s="173">
        <f>ROUND(I246*H246,2)</f>
        <v>0</v>
      </c>
      <c r="K246" s="174"/>
      <c r="L246" s="175"/>
      <c r="M246" s="176" t="s">
        <v>3</v>
      </c>
      <c r="N246" s="177" t="s">
        <v>53</v>
      </c>
      <c r="O246" s="53"/>
      <c r="P246" s="148">
        <f>O246*H246</f>
        <v>0</v>
      </c>
      <c r="Q246" s="148">
        <v>4.5999999999999999E-2</v>
      </c>
      <c r="R246" s="148">
        <f>Q246*H246</f>
        <v>1.9048599999999998</v>
      </c>
      <c r="S246" s="148">
        <v>0</v>
      </c>
      <c r="T246" s="149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0" t="s">
        <v>195</v>
      </c>
      <c r="AT246" s="150" t="s">
        <v>389</v>
      </c>
      <c r="AU246" s="150" t="s">
        <v>22</v>
      </c>
      <c r="AY246" s="16" t="s">
        <v>152</v>
      </c>
      <c r="BE246" s="151">
        <f>IF(N246="základní",J246,0)</f>
        <v>0</v>
      </c>
      <c r="BF246" s="151">
        <f>IF(N246="snížená",J246,0)</f>
        <v>0</v>
      </c>
      <c r="BG246" s="151">
        <f>IF(N246="zákl. přenesená",J246,0)</f>
        <v>0</v>
      </c>
      <c r="BH246" s="151">
        <f>IF(N246="sníž. přenesená",J246,0)</f>
        <v>0</v>
      </c>
      <c r="BI246" s="151">
        <f>IF(N246="nulová",J246,0)</f>
        <v>0</v>
      </c>
      <c r="BJ246" s="16" t="s">
        <v>89</v>
      </c>
      <c r="BK246" s="151">
        <f>ROUND(I246*H246,2)</f>
        <v>0</v>
      </c>
      <c r="BL246" s="16" t="s">
        <v>158</v>
      </c>
      <c r="BM246" s="150" t="s">
        <v>495</v>
      </c>
    </row>
    <row r="247" spans="1:65" s="2" customFormat="1" ht="19.5" x14ac:dyDescent="0.2">
      <c r="A247" s="32"/>
      <c r="B247" s="33"/>
      <c r="C247" s="237"/>
      <c r="D247" s="240" t="s">
        <v>162</v>
      </c>
      <c r="E247" s="237"/>
      <c r="F247" s="241" t="s">
        <v>496</v>
      </c>
      <c r="G247" s="237"/>
      <c r="H247" s="237"/>
      <c r="I247" s="154"/>
      <c r="J247" s="32"/>
      <c r="K247" s="32"/>
      <c r="L247" s="33"/>
      <c r="M247" s="155"/>
      <c r="N247" s="156"/>
      <c r="O247" s="53"/>
      <c r="P247" s="53"/>
      <c r="Q247" s="53"/>
      <c r="R247" s="53"/>
      <c r="S247" s="53"/>
      <c r="T247" s="54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6" t="s">
        <v>162</v>
      </c>
      <c r="AU247" s="16" t="s">
        <v>22</v>
      </c>
    </row>
    <row r="248" spans="1:65" s="13" customFormat="1" x14ac:dyDescent="0.2">
      <c r="B248" s="157"/>
      <c r="C248" s="242"/>
      <c r="D248" s="240" t="s">
        <v>164</v>
      </c>
      <c r="E248" s="243" t="s">
        <v>3</v>
      </c>
      <c r="F248" s="244" t="s">
        <v>497</v>
      </c>
      <c r="G248" s="242"/>
      <c r="H248" s="245">
        <v>41.41</v>
      </c>
      <c r="I248" s="159"/>
      <c r="L248" s="157"/>
      <c r="M248" s="160"/>
      <c r="N248" s="161"/>
      <c r="O248" s="161"/>
      <c r="P248" s="161"/>
      <c r="Q248" s="161"/>
      <c r="R248" s="161"/>
      <c r="S248" s="161"/>
      <c r="T248" s="162"/>
      <c r="AT248" s="158" t="s">
        <v>164</v>
      </c>
      <c r="AU248" s="158" t="s">
        <v>22</v>
      </c>
      <c r="AV248" s="13" t="s">
        <v>22</v>
      </c>
      <c r="AW248" s="13" t="s">
        <v>43</v>
      </c>
      <c r="AX248" s="13" t="s">
        <v>82</v>
      </c>
      <c r="AY248" s="158" t="s">
        <v>152</v>
      </c>
    </row>
    <row r="249" spans="1:65" s="14" customFormat="1" x14ac:dyDescent="0.2">
      <c r="B249" s="163"/>
      <c r="C249" s="246"/>
      <c r="D249" s="240" t="s">
        <v>164</v>
      </c>
      <c r="E249" s="247" t="s">
        <v>3</v>
      </c>
      <c r="F249" s="248" t="s">
        <v>166</v>
      </c>
      <c r="G249" s="246"/>
      <c r="H249" s="249">
        <v>41.41</v>
      </c>
      <c r="I249" s="165"/>
      <c r="L249" s="163"/>
      <c r="M249" s="166"/>
      <c r="N249" s="167"/>
      <c r="O249" s="167"/>
      <c r="P249" s="167"/>
      <c r="Q249" s="167"/>
      <c r="R249" s="167"/>
      <c r="S249" s="167"/>
      <c r="T249" s="168"/>
      <c r="AT249" s="164" t="s">
        <v>164</v>
      </c>
      <c r="AU249" s="164" t="s">
        <v>22</v>
      </c>
      <c r="AV249" s="14" t="s">
        <v>158</v>
      </c>
      <c r="AW249" s="14" t="s">
        <v>43</v>
      </c>
      <c r="AX249" s="14" t="s">
        <v>89</v>
      </c>
      <c r="AY249" s="164" t="s">
        <v>152</v>
      </c>
    </row>
    <row r="250" spans="1:65" s="2" customFormat="1" ht="24.2" customHeight="1" x14ac:dyDescent="0.2">
      <c r="A250" s="32"/>
      <c r="B250" s="142"/>
      <c r="C250" s="232" t="s">
        <v>335</v>
      </c>
      <c r="D250" s="232" t="s">
        <v>154</v>
      </c>
      <c r="E250" s="233" t="s">
        <v>498</v>
      </c>
      <c r="F250" s="234" t="s">
        <v>499</v>
      </c>
      <c r="G250" s="235" t="s">
        <v>251</v>
      </c>
      <c r="H250" s="236">
        <v>3</v>
      </c>
      <c r="I250" s="143"/>
      <c r="J250" s="144">
        <f>ROUND(I250*H250,2)</f>
        <v>0</v>
      </c>
      <c r="K250" s="145"/>
      <c r="L250" s="33"/>
      <c r="M250" s="146" t="s">
        <v>3</v>
      </c>
      <c r="N250" s="147" t="s">
        <v>53</v>
      </c>
      <c r="O250" s="53"/>
      <c r="P250" s="148">
        <f>O250*H250</f>
        <v>0</v>
      </c>
      <c r="Q250" s="148">
        <v>2.2563399999999998</v>
      </c>
      <c r="R250" s="148">
        <f>Q250*H250</f>
        <v>6.7690199999999994</v>
      </c>
      <c r="S250" s="148">
        <v>0</v>
      </c>
      <c r="T250" s="14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0" t="s">
        <v>158</v>
      </c>
      <c r="AT250" s="150" t="s">
        <v>154</v>
      </c>
      <c r="AU250" s="150" t="s">
        <v>22</v>
      </c>
      <c r="AY250" s="16" t="s">
        <v>152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6" t="s">
        <v>89</v>
      </c>
      <c r="BK250" s="151">
        <f>ROUND(I250*H250,2)</f>
        <v>0</v>
      </c>
      <c r="BL250" s="16" t="s">
        <v>158</v>
      </c>
      <c r="BM250" s="150" t="s">
        <v>500</v>
      </c>
    </row>
    <row r="251" spans="1:65" s="2" customFormat="1" x14ac:dyDescent="0.2">
      <c r="A251" s="32"/>
      <c r="B251" s="33"/>
      <c r="C251" s="237"/>
      <c r="D251" s="238" t="s">
        <v>160</v>
      </c>
      <c r="E251" s="237"/>
      <c r="F251" s="239" t="s">
        <v>501</v>
      </c>
      <c r="G251" s="237"/>
      <c r="H251" s="237"/>
      <c r="I251" s="154"/>
      <c r="J251" s="32"/>
      <c r="K251" s="32"/>
      <c r="L251" s="33"/>
      <c r="M251" s="155"/>
      <c r="N251" s="156"/>
      <c r="O251" s="53"/>
      <c r="P251" s="53"/>
      <c r="Q251" s="53"/>
      <c r="R251" s="53"/>
      <c r="S251" s="53"/>
      <c r="T251" s="54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6" t="s">
        <v>160</v>
      </c>
      <c r="AU251" s="16" t="s">
        <v>22</v>
      </c>
    </row>
    <row r="252" spans="1:65" s="2" customFormat="1" ht="19.5" x14ac:dyDescent="0.2">
      <c r="A252" s="32"/>
      <c r="B252" s="33"/>
      <c r="C252" s="237"/>
      <c r="D252" s="240" t="s">
        <v>162</v>
      </c>
      <c r="E252" s="237"/>
      <c r="F252" s="241" t="s">
        <v>502</v>
      </c>
      <c r="G252" s="237"/>
      <c r="H252" s="237"/>
      <c r="I252" s="154"/>
      <c r="J252" s="32"/>
      <c r="K252" s="32"/>
      <c r="L252" s="33"/>
      <c r="M252" s="155"/>
      <c r="N252" s="156"/>
      <c r="O252" s="53"/>
      <c r="P252" s="53"/>
      <c r="Q252" s="53"/>
      <c r="R252" s="53"/>
      <c r="S252" s="53"/>
      <c r="T252" s="54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6" t="s">
        <v>162</v>
      </c>
      <c r="AU252" s="16" t="s">
        <v>22</v>
      </c>
    </row>
    <row r="253" spans="1:65" s="13" customFormat="1" x14ac:dyDescent="0.2">
      <c r="B253" s="157"/>
      <c r="C253" s="242"/>
      <c r="D253" s="240" t="s">
        <v>164</v>
      </c>
      <c r="E253" s="243" t="s">
        <v>3</v>
      </c>
      <c r="F253" s="244" t="s">
        <v>170</v>
      </c>
      <c r="G253" s="242"/>
      <c r="H253" s="245">
        <v>3</v>
      </c>
      <c r="I253" s="159"/>
      <c r="L253" s="157"/>
      <c r="M253" s="160"/>
      <c r="N253" s="161"/>
      <c r="O253" s="161"/>
      <c r="P253" s="161"/>
      <c r="Q253" s="161"/>
      <c r="R253" s="161"/>
      <c r="S253" s="161"/>
      <c r="T253" s="162"/>
      <c r="AT253" s="158" t="s">
        <v>164</v>
      </c>
      <c r="AU253" s="158" t="s">
        <v>22</v>
      </c>
      <c r="AV253" s="13" t="s">
        <v>22</v>
      </c>
      <c r="AW253" s="13" t="s">
        <v>43</v>
      </c>
      <c r="AX253" s="13" t="s">
        <v>82</v>
      </c>
      <c r="AY253" s="158" t="s">
        <v>152</v>
      </c>
    </row>
    <row r="254" spans="1:65" s="14" customFormat="1" x14ac:dyDescent="0.2">
      <c r="B254" s="163"/>
      <c r="C254" s="246"/>
      <c r="D254" s="240" t="s">
        <v>164</v>
      </c>
      <c r="E254" s="247" t="s">
        <v>3</v>
      </c>
      <c r="F254" s="248" t="s">
        <v>166</v>
      </c>
      <c r="G254" s="246"/>
      <c r="H254" s="249">
        <v>3</v>
      </c>
      <c r="I254" s="165"/>
      <c r="L254" s="163"/>
      <c r="M254" s="166"/>
      <c r="N254" s="167"/>
      <c r="O254" s="167"/>
      <c r="P254" s="167"/>
      <c r="Q254" s="167"/>
      <c r="R254" s="167"/>
      <c r="S254" s="167"/>
      <c r="T254" s="168"/>
      <c r="AT254" s="164" t="s">
        <v>164</v>
      </c>
      <c r="AU254" s="164" t="s">
        <v>22</v>
      </c>
      <c r="AV254" s="14" t="s">
        <v>158</v>
      </c>
      <c r="AW254" s="14" t="s">
        <v>43</v>
      </c>
      <c r="AX254" s="14" t="s">
        <v>89</v>
      </c>
      <c r="AY254" s="164" t="s">
        <v>152</v>
      </c>
    </row>
    <row r="255" spans="1:65" s="2" customFormat="1" ht="24.2" customHeight="1" x14ac:dyDescent="0.2">
      <c r="A255" s="32"/>
      <c r="B255" s="142"/>
      <c r="C255" s="232" t="s">
        <v>503</v>
      </c>
      <c r="D255" s="232" t="s">
        <v>154</v>
      </c>
      <c r="E255" s="233" t="s">
        <v>504</v>
      </c>
      <c r="F255" s="234" t="s">
        <v>505</v>
      </c>
      <c r="G255" s="235" t="s">
        <v>157</v>
      </c>
      <c r="H255" s="236">
        <v>36.85</v>
      </c>
      <c r="I255" s="143"/>
      <c r="J255" s="144">
        <f>ROUND(I255*H255,2)</f>
        <v>0</v>
      </c>
      <c r="K255" s="145"/>
      <c r="L255" s="33"/>
      <c r="M255" s="146" t="s">
        <v>3</v>
      </c>
      <c r="N255" s="147" t="s">
        <v>53</v>
      </c>
      <c r="O255" s="53"/>
      <c r="P255" s="148">
        <f>O255*H255</f>
        <v>0</v>
      </c>
      <c r="Q255" s="148">
        <v>3.6000000000000002E-4</v>
      </c>
      <c r="R255" s="148">
        <f>Q255*H255</f>
        <v>1.3266000000000002E-2</v>
      </c>
      <c r="S255" s="148">
        <v>0</v>
      </c>
      <c r="T255" s="14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0" t="s">
        <v>158</v>
      </c>
      <c r="AT255" s="150" t="s">
        <v>154</v>
      </c>
      <c r="AU255" s="150" t="s">
        <v>22</v>
      </c>
      <c r="AY255" s="16" t="s">
        <v>152</v>
      </c>
      <c r="BE255" s="151">
        <f>IF(N255="základní",J255,0)</f>
        <v>0</v>
      </c>
      <c r="BF255" s="151">
        <f>IF(N255="snížená",J255,0)</f>
        <v>0</v>
      </c>
      <c r="BG255" s="151">
        <f>IF(N255="zákl. přenesená",J255,0)</f>
        <v>0</v>
      </c>
      <c r="BH255" s="151">
        <f>IF(N255="sníž. přenesená",J255,0)</f>
        <v>0</v>
      </c>
      <c r="BI255" s="151">
        <f>IF(N255="nulová",J255,0)</f>
        <v>0</v>
      </c>
      <c r="BJ255" s="16" t="s">
        <v>89</v>
      </c>
      <c r="BK255" s="151">
        <f>ROUND(I255*H255,2)</f>
        <v>0</v>
      </c>
      <c r="BL255" s="16" t="s">
        <v>158</v>
      </c>
      <c r="BM255" s="150" t="s">
        <v>506</v>
      </c>
    </row>
    <row r="256" spans="1:65" s="2" customFormat="1" x14ac:dyDescent="0.2">
      <c r="A256" s="32"/>
      <c r="B256" s="33"/>
      <c r="C256" s="237"/>
      <c r="D256" s="238" t="s">
        <v>160</v>
      </c>
      <c r="E256" s="237"/>
      <c r="F256" s="239" t="s">
        <v>507</v>
      </c>
      <c r="G256" s="237"/>
      <c r="H256" s="237"/>
      <c r="I256" s="154"/>
      <c r="J256" s="32"/>
      <c r="K256" s="32"/>
      <c r="L256" s="33"/>
      <c r="M256" s="155"/>
      <c r="N256" s="156"/>
      <c r="O256" s="53"/>
      <c r="P256" s="53"/>
      <c r="Q256" s="53"/>
      <c r="R256" s="53"/>
      <c r="S256" s="53"/>
      <c r="T256" s="54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6" t="s">
        <v>160</v>
      </c>
      <c r="AU256" s="16" t="s">
        <v>22</v>
      </c>
    </row>
    <row r="257" spans="1:65" s="2" customFormat="1" ht="29.25" x14ac:dyDescent="0.2">
      <c r="A257" s="32"/>
      <c r="B257" s="33"/>
      <c r="C257" s="237"/>
      <c r="D257" s="240" t="s">
        <v>162</v>
      </c>
      <c r="E257" s="237"/>
      <c r="F257" s="241" t="s">
        <v>508</v>
      </c>
      <c r="G257" s="237"/>
      <c r="H257" s="237"/>
      <c r="I257" s="154"/>
      <c r="J257" s="32"/>
      <c r="K257" s="32"/>
      <c r="L257" s="33"/>
      <c r="M257" s="155"/>
      <c r="N257" s="156"/>
      <c r="O257" s="53"/>
      <c r="P257" s="53"/>
      <c r="Q257" s="53"/>
      <c r="R257" s="53"/>
      <c r="S257" s="53"/>
      <c r="T257" s="54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6" t="s">
        <v>162</v>
      </c>
      <c r="AU257" s="16" t="s">
        <v>22</v>
      </c>
    </row>
    <row r="258" spans="1:65" s="13" customFormat="1" x14ac:dyDescent="0.2">
      <c r="B258" s="157"/>
      <c r="C258" s="242"/>
      <c r="D258" s="240" t="s">
        <v>164</v>
      </c>
      <c r="E258" s="243" t="s">
        <v>3</v>
      </c>
      <c r="F258" s="244" t="s">
        <v>509</v>
      </c>
      <c r="G258" s="242"/>
      <c r="H258" s="245">
        <v>36.85</v>
      </c>
      <c r="I258" s="159"/>
      <c r="L258" s="157"/>
      <c r="M258" s="160"/>
      <c r="N258" s="161"/>
      <c r="O258" s="161"/>
      <c r="P258" s="161"/>
      <c r="Q258" s="161"/>
      <c r="R258" s="161"/>
      <c r="S258" s="161"/>
      <c r="T258" s="162"/>
      <c r="AT258" s="158" t="s">
        <v>164</v>
      </c>
      <c r="AU258" s="158" t="s">
        <v>22</v>
      </c>
      <c r="AV258" s="13" t="s">
        <v>22</v>
      </c>
      <c r="AW258" s="13" t="s">
        <v>43</v>
      </c>
      <c r="AX258" s="13" t="s">
        <v>82</v>
      </c>
      <c r="AY258" s="158" t="s">
        <v>152</v>
      </c>
    </row>
    <row r="259" spans="1:65" s="14" customFormat="1" x14ac:dyDescent="0.2">
      <c r="B259" s="163"/>
      <c r="C259" s="246"/>
      <c r="D259" s="240" t="s">
        <v>164</v>
      </c>
      <c r="E259" s="247" t="s">
        <v>3</v>
      </c>
      <c r="F259" s="248" t="s">
        <v>166</v>
      </c>
      <c r="G259" s="246"/>
      <c r="H259" s="249">
        <v>36.85</v>
      </c>
      <c r="I259" s="165"/>
      <c r="L259" s="163"/>
      <c r="M259" s="166"/>
      <c r="N259" s="167"/>
      <c r="O259" s="167"/>
      <c r="P259" s="167"/>
      <c r="Q259" s="167"/>
      <c r="R259" s="167"/>
      <c r="S259" s="167"/>
      <c r="T259" s="168"/>
      <c r="AT259" s="164" t="s">
        <v>164</v>
      </c>
      <c r="AU259" s="164" t="s">
        <v>22</v>
      </c>
      <c r="AV259" s="14" t="s">
        <v>158</v>
      </c>
      <c r="AW259" s="14" t="s">
        <v>43</v>
      </c>
      <c r="AX259" s="14" t="s">
        <v>89</v>
      </c>
      <c r="AY259" s="164" t="s">
        <v>152</v>
      </c>
    </row>
    <row r="260" spans="1:65" s="2" customFormat="1" ht="24.2" customHeight="1" x14ac:dyDescent="0.2">
      <c r="A260" s="32"/>
      <c r="B260" s="142"/>
      <c r="C260" s="232" t="s">
        <v>510</v>
      </c>
      <c r="D260" s="232" t="s">
        <v>154</v>
      </c>
      <c r="E260" s="233" t="s">
        <v>511</v>
      </c>
      <c r="F260" s="234" t="s">
        <v>512</v>
      </c>
      <c r="G260" s="235" t="s">
        <v>157</v>
      </c>
      <c r="H260" s="236">
        <v>3</v>
      </c>
      <c r="I260" s="143"/>
      <c r="J260" s="144">
        <f>ROUND(I260*H260,2)</f>
        <v>0</v>
      </c>
      <c r="K260" s="145"/>
      <c r="L260" s="33"/>
      <c r="M260" s="146" t="s">
        <v>3</v>
      </c>
      <c r="N260" s="147" t="s">
        <v>53</v>
      </c>
      <c r="O260" s="53"/>
      <c r="P260" s="148">
        <f>O260*H260</f>
        <v>0</v>
      </c>
      <c r="Q260" s="148">
        <v>2.5000000000000001E-4</v>
      </c>
      <c r="R260" s="148">
        <f>Q260*H260</f>
        <v>7.5000000000000002E-4</v>
      </c>
      <c r="S260" s="148">
        <v>0</v>
      </c>
      <c r="T260" s="14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0" t="s">
        <v>158</v>
      </c>
      <c r="AT260" s="150" t="s">
        <v>154</v>
      </c>
      <c r="AU260" s="150" t="s">
        <v>22</v>
      </c>
      <c r="AY260" s="16" t="s">
        <v>152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6" t="s">
        <v>89</v>
      </c>
      <c r="BK260" s="151">
        <f>ROUND(I260*H260,2)</f>
        <v>0</v>
      </c>
      <c r="BL260" s="16" t="s">
        <v>158</v>
      </c>
      <c r="BM260" s="150" t="s">
        <v>513</v>
      </c>
    </row>
    <row r="261" spans="1:65" s="2" customFormat="1" x14ac:dyDescent="0.2">
      <c r="A261" s="32"/>
      <c r="B261" s="33"/>
      <c r="C261" s="237"/>
      <c r="D261" s="238" t="s">
        <v>160</v>
      </c>
      <c r="E261" s="237"/>
      <c r="F261" s="239" t="s">
        <v>514</v>
      </c>
      <c r="G261" s="237"/>
      <c r="H261" s="237"/>
      <c r="I261" s="154"/>
      <c r="J261" s="32"/>
      <c r="K261" s="32"/>
      <c r="L261" s="33"/>
      <c r="M261" s="155"/>
      <c r="N261" s="156"/>
      <c r="O261" s="53"/>
      <c r="P261" s="53"/>
      <c r="Q261" s="53"/>
      <c r="R261" s="53"/>
      <c r="S261" s="53"/>
      <c r="T261" s="54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6" t="s">
        <v>160</v>
      </c>
      <c r="AU261" s="16" t="s">
        <v>22</v>
      </c>
    </row>
    <row r="262" spans="1:65" s="2" customFormat="1" ht="19.5" x14ac:dyDescent="0.2">
      <c r="A262" s="32"/>
      <c r="B262" s="33"/>
      <c r="C262" s="237"/>
      <c r="D262" s="240" t="s">
        <v>162</v>
      </c>
      <c r="E262" s="237"/>
      <c r="F262" s="241" t="s">
        <v>515</v>
      </c>
      <c r="G262" s="237"/>
      <c r="H262" s="237"/>
      <c r="I262" s="154"/>
      <c r="J262" s="32"/>
      <c r="K262" s="32"/>
      <c r="L262" s="33"/>
      <c r="M262" s="155"/>
      <c r="N262" s="156"/>
      <c r="O262" s="53"/>
      <c r="P262" s="53"/>
      <c r="Q262" s="53"/>
      <c r="R262" s="53"/>
      <c r="S262" s="53"/>
      <c r="T262" s="54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6" t="s">
        <v>162</v>
      </c>
      <c r="AU262" s="16" t="s">
        <v>22</v>
      </c>
    </row>
    <row r="263" spans="1:65" s="13" customFormat="1" x14ac:dyDescent="0.2">
      <c r="B263" s="157"/>
      <c r="C263" s="242"/>
      <c r="D263" s="240" t="s">
        <v>164</v>
      </c>
      <c r="E263" s="243" t="s">
        <v>3</v>
      </c>
      <c r="F263" s="244" t="s">
        <v>170</v>
      </c>
      <c r="G263" s="242"/>
      <c r="H263" s="245">
        <v>3</v>
      </c>
      <c r="I263" s="159"/>
      <c r="L263" s="157"/>
      <c r="M263" s="160"/>
      <c r="N263" s="161"/>
      <c r="O263" s="161"/>
      <c r="P263" s="161"/>
      <c r="Q263" s="161"/>
      <c r="R263" s="161"/>
      <c r="S263" s="161"/>
      <c r="T263" s="162"/>
      <c r="AT263" s="158" t="s">
        <v>164</v>
      </c>
      <c r="AU263" s="158" t="s">
        <v>22</v>
      </c>
      <c r="AV263" s="13" t="s">
        <v>22</v>
      </c>
      <c r="AW263" s="13" t="s">
        <v>43</v>
      </c>
      <c r="AX263" s="13" t="s">
        <v>82</v>
      </c>
      <c r="AY263" s="158" t="s">
        <v>152</v>
      </c>
    </row>
    <row r="264" spans="1:65" s="14" customFormat="1" x14ac:dyDescent="0.2">
      <c r="B264" s="163"/>
      <c r="C264" s="246"/>
      <c r="D264" s="240" t="s">
        <v>164</v>
      </c>
      <c r="E264" s="247" t="s">
        <v>3</v>
      </c>
      <c r="F264" s="248" t="s">
        <v>166</v>
      </c>
      <c r="G264" s="246"/>
      <c r="H264" s="249">
        <v>3</v>
      </c>
      <c r="I264" s="165"/>
      <c r="L264" s="163"/>
      <c r="M264" s="166"/>
      <c r="N264" s="167"/>
      <c r="O264" s="167"/>
      <c r="P264" s="167"/>
      <c r="Q264" s="167"/>
      <c r="R264" s="167"/>
      <c r="S264" s="167"/>
      <c r="T264" s="168"/>
      <c r="AT264" s="164" t="s">
        <v>164</v>
      </c>
      <c r="AU264" s="164" t="s">
        <v>22</v>
      </c>
      <c r="AV264" s="14" t="s">
        <v>158</v>
      </c>
      <c r="AW264" s="14" t="s">
        <v>43</v>
      </c>
      <c r="AX264" s="14" t="s">
        <v>89</v>
      </c>
      <c r="AY264" s="164" t="s">
        <v>152</v>
      </c>
    </row>
    <row r="265" spans="1:65" s="12" customFormat="1" ht="22.9" customHeight="1" x14ac:dyDescent="0.2">
      <c r="B265" s="129"/>
      <c r="C265" s="250"/>
      <c r="D265" s="251" t="s">
        <v>81</v>
      </c>
      <c r="E265" s="252" t="s">
        <v>516</v>
      </c>
      <c r="F265" s="252" t="s">
        <v>517</v>
      </c>
      <c r="G265" s="250"/>
      <c r="H265" s="250"/>
      <c r="I265" s="132"/>
      <c r="J265" s="141">
        <f>BK265</f>
        <v>0</v>
      </c>
      <c r="L265" s="129"/>
      <c r="M265" s="134"/>
      <c r="N265" s="135"/>
      <c r="O265" s="135"/>
      <c r="P265" s="136">
        <f>SUM(P266:P269)</f>
        <v>0</v>
      </c>
      <c r="Q265" s="135"/>
      <c r="R265" s="136">
        <f>SUM(R266:R269)</f>
        <v>0</v>
      </c>
      <c r="S265" s="135"/>
      <c r="T265" s="137">
        <f>SUM(T266:T269)</f>
        <v>0</v>
      </c>
      <c r="AR265" s="130" t="s">
        <v>89</v>
      </c>
      <c r="AT265" s="138" t="s">
        <v>81</v>
      </c>
      <c r="AU265" s="138" t="s">
        <v>89</v>
      </c>
      <c r="AY265" s="130" t="s">
        <v>152</v>
      </c>
      <c r="BK265" s="139">
        <f>SUM(BK266:BK269)</f>
        <v>0</v>
      </c>
    </row>
    <row r="266" spans="1:65" s="2" customFormat="1" ht="24.2" customHeight="1" x14ac:dyDescent="0.2">
      <c r="A266" s="32"/>
      <c r="B266" s="142"/>
      <c r="C266" s="232" t="s">
        <v>518</v>
      </c>
      <c r="D266" s="232" t="s">
        <v>154</v>
      </c>
      <c r="E266" s="233" t="s">
        <v>519</v>
      </c>
      <c r="F266" s="234" t="s">
        <v>520</v>
      </c>
      <c r="G266" s="235" t="s">
        <v>267</v>
      </c>
      <c r="H266" s="236">
        <v>360.73099999999999</v>
      </c>
      <c r="I266" s="143"/>
      <c r="J266" s="144">
        <f>ROUND(I266*H266,2)</f>
        <v>0</v>
      </c>
      <c r="K266" s="145"/>
      <c r="L266" s="33"/>
      <c r="M266" s="146" t="s">
        <v>3</v>
      </c>
      <c r="N266" s="147" t="s">
        <v>53</v>
      </c>
      <c r="O266" s="53"/>
      <c r="P266" s="148">
        <f>O266*H266</f>
        <v>0</v>
      </c>
      <c r="Q266" s="148">
        <v>0</v>
      </c>
      <c r="R266" s="148">
        <f>Q266*H266</f>
        <v>0</v>
      </c>
      <c r="S266" s="148">
        <v>0</v>
      </c>
      <c r="T266" s="149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0" t="s">
        <v>158</v>
      </c>
      <c r="AT266" s="150" t="s">
        <v>154</v>
      </c>
      <c r="AU266" s="150" t="s">
        <v>22</v>
      </c>
      <c r="AY266" s="16" t="s">
        <v>152</v>
      </c>
      <c r="BE266" s="151">
        <f>IF(N266="základní",J266,0)</f>
        <v>0</v>
      </c>
      <c r="BF266" s="151">
        <f>IF(N266="snížená",J266,0)</f>
        <v>0</v>
      </c>
      <c r="BG266" s="151">
        <f>IF(N266="zákl. přenesená",J266,0)</f>
        <v>0</v>
      </c>
      <c r="BH266" s="151">
        <f>IF(N266="sníž. přenesená",J266,0)</f>
        <v>0</v>
      </c>
      <c r="BI266" s="151">
        <f>IF(N266="nulová",J266,0)</f>
        <v>0</v>
      </c>
      <c r="BJ266" s="16" t="s">
        <v>89</v>
      </c>
      <c r="BK266" s="151">
        <f>ROUND(I266*H266,2)</f>
        <v>0</v>
      </c>
      <c r="BL266" s="16" t="s">
        <v>158</v>
      </c>
      <c r="BM266" s="150" t="s">
        <v>521</v>
      </c>
    </row>
    <row r="267" spans="1:65" s="2" customFormat="1" x14ac:dyDescent="0.2">
      <c r="A267" s="32"/>
      <c r="B267" s="33"/>
      <c r="C267" s="237"/>
      <c r="D267" s="238" t="s">
        <v>160</v>
      </c>
      <c r="E267" s="237"/>
      <c r="F267" s="239" t="s">
        <v>522</v>
      </c>
      <c r="G267" s="237"/>
      <c r="H267" s="237"/>
      <c r="I267" s="154"/>
      <c r="J267" s="32"/>
      <c r="K267" s="32"/>
      <c r="L267" s="33"/>
      <c r="M267" s="155"/>
      <c r="N267" s="156"/>
      <c r="O267" s="53"/>
      <c r="P267" s="53"/>
      <c r="Q267" s="53"/>
      <c r="R267" s="53"/>
      <c r="S267" s="53"/>
      <c r="T267" s="54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6" t="s">
        <v>160</v>
      </c>
      <c r="AU267" s="16" t="s">
        <v>22</v>
      </c>
    </row>
    <row r="268" spans="1:65" s="2" customFormat="1" ht="33" customHeight="1" x14ac:dyDescent="0.2">
      <c r="A268" s="32"/>
      <c r="B268" s="142"/>
      <c r="C268" s="232" t="s">
        <v>523</v>
      </c>
      <c r="D268" s="232" t="s">
        <v>154</v>
      </c>
      <c r="E268" s="233" t="s">
        <v>524</v>
      </c>
      <c r="F268" s="234" t="s">
        <v>525</v>
      </c>
      <c r="G268" s="235" t="s">
        <v>267</v>
      </c>
      <c r="H268" s="236">
        <v>360.73099999999999</v>
      </c>
      <c r="I268" s="143"/>
      <c r="J268" s="144">
        <f>ROUND(I268*H268,2)</f>
        <v>0</v>
      </c>
      <c r="K268" s="145"/>
      <c r="L268" s="33"/>
      <c r="M268" s="146" t="s">
        <v>3</v>
      </c>
      <c r="N268" s="147" t="s">
        <v>53</v>
      </c>
      <c r="O268" s="53"/>
      <c r="P268" s="148">
        <f>O268*H268</f>
        <v>0</v>
      </c>
      <c r="Q268" s="148">
        <v>0</v>
      </c>
      <c r="R268" s="148">
        <f>Q268*H268</f>
        <v>0</v>
      </c>
      <c r="S268" s="148">
        <v>0</v>
      </c>
      <c r="T268" s="14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0" t="s">
        <v>158</v>
      </c>
      <c r="AT268" s="150" t="s">
        <v>154</v>
      </c>
      <c r="AU268" s="150" t="s">
        <v>22</v>
      </c>
      <c r="AY268" s="16" t="s">
        <v>152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6" t="s">
        <v>89</v>
      </c>
      <c r="BK268" s="151">
        <f>ROUND(I268*H268,2)</f>
        <v>0</v>
      </c>
      <c r="BL268" s="16" t="s">
        <v>158</v>
      </c>
      <c r="BM268" s="150" t="s">
        <v>526</v>
      </c>
    </row>
    <row r="269" spans="1:65" s="2" customFormat="1" x14ac:dyDescent="0.2">
      <c r="A269" s="32"/>
      <c r="B269" s="33"/>
      <c r="C269" s="237"/>
      <c r="D269" s="238" t="s">
        <v>160</v>
      </c>
      <c r="E269" s="237"/>
      <c r="F269" s="239" t="s">
        <v>527</v>
      </c>
      <c r="G269" s="237"/>
      <c r="H269" s="237"/>
      <c r="I269" s="154"/>
      <c r="J269" s="32"/>
      <c r="K269" s="32"/>
      <c r="L269" s="33"/>
      <c r="M269" s="155"/>
      <c r="N269" s="156"/>
      <c r="O269" s="53"/>
      <c r="P269" s="53"/>
      <c r="Q269" s="53"/>
      <c r="R269" s="53"/>
      <c r="S269" s="53"/>
      <c r="T269" s="54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6" t="s">
        <v>160</v>
      </c>
      <c r="AU269" s="16" t="s">
        <v>22</v>
      </c>
    </row>
    <row r="270" spans="1:65" s="12" customFormat="1" ht="25.9" customHeight="1" x14ac:dyDescent="0.2">
      <c r="B270" s="129"/>
      <c r="C270" s="250"/>
      <c r="D270" s="251" t="s">
        <v>81</v>
      </c>
      <c r="E270" s="259" t="s">
        <v>528</v>
      </c>
      <c r="F270" s="259" t="s">
        <v>529</v>
      </c>
      <c r="G270" s="250"/>
      <c r="H270" s="250"/>
      <c r="I270" s="132"/>
      <c r="J270" s="133">
        <f>BK270</f>
        <v>0</v>
      </c>
      <c r="L270" s="129"/>
      <c r="M270" s="134"/>
      <c r="N270" s="135"/>
      <c r="O270" s="135"/>
      <c r="P270" s="136">
        <f>P271</f>
        <v>0</v>
      </c>
      <c r="Q270" s="135"/>
      <c r="R270" s="136">
        <f>R271</f>
        <v>0.04</v>
      </c>
      <c r="S270" s="135"/>
      <c r="T270" s="137">
        <f>T271</f>
        <v>0</v>
      </c>
      <c r="AR270" s="130" t="s">
        <v>22</v>
      </c>
      <c r="AT270" s="138" t="s">
        <v>81</v>
      </c>
      <c r="AU270" s="138" t="s">
        <v>82</v>
      </c>
      <c r="AY270" s="130" t="s">
        <v>152</v>
      </c>
      <c r="BK270" s="139">
        <f>BK271</f>
        <v>0</v>
      </c>
    </row>
    <row r="271" spans="1:65" s="12" customFormat="1" ht="22.9" customHeight="1" x14ac:dyDescent="0.2">
      <c r="B271" s="129"/>
      <c r="C271" s="250"/>
      <c r="D271" s="251" t="s">
        <v>81</v>
      </c>
      <c r="E271" s="252" t="s">
        <v>530</v>
      </c>
      <c r="F271" s="252" t="s">
        <v>531</v>
      </c>
      <c r="G271" s="250"/>
      <c r="H271" s="250"/>
      <c r="I271" s="132"/>
      <c r="J271" s="141">
        <f>BK271</f>
        <v>0</v>
      </c>
      <c r="L271" s="129"/>
      <c r="M271" s="134"/>
      <c r="N271" s="135"/>
      <c r="O271" s="135"/>
      <c r="P271" s="136">
        <f>SUM(P272:P276)</f>
        <v>0</v>
      </c>
      <c r="Q271" s="135"/>
      <c r="R271" s="136">
        <f>SUM(R272:R276)</f>
        <v>0.04</v>
      </c>
      <c r="S271" s="135"/>
      <c r="T271" s="137">
        <f>SUM(T272:T276)</f>
        <v>0</v>
      </c>
      <c r="AR271" s="130" t="s">
        <v>22</v>
      </c>
      <c r="AT271" s="138" t="s">
        <v>81</v>
      </c>
      <c r="AU271" s="138" t="s">
        <v>89</v>
      </c>
      <c r="AY271" s="130" t="s">
        <v>152</v>
      </c>
      <c r="BK271" s="139">
        <f>SUM(BK272:BK276)</f>
        <v>0</v>
      </c>
    </row>
    <row r="272" spans="1:65" s="2" customFormat="1" ht="24.2" customHeight="1" x14ac:dyDescent="0.2">
      <c r="A272" s="32"/>
      <c r="B272" s="142"/>
      <c r="C272" s="232" t="s">
        <v>532</v>
      </c>
      <c r="D272" s="232" t="s">
        <v>154</v>
      </c>
      <c r="E272" s="233" t="s">
        <v>533</v>
      </c>
      <c r="F272" s="234" t="s">
        <v>534</v>
      </c>
      <c r="G272" s="235" t="s">
        <v>157</v>
      </c>
      <c r="H272" s="236">
        <v>100</v>
      </c>
      <c r="I272" s="143"/>
      <c r="J272" s="144">
        <f>ROUND(I272*H272,2)</f>
        <v>0</v>
      </c>
      <c r="K272" s="145"/>
      <c r="L272" s="33"/>
      <c r="M272" s="146" t="s">
        <v>3</v>
      </c>
      <c r="N272" s="147" t="s">
        <v>53</v>
      </c>
      <c r="O272" s="53"/>
      <c r="P272" s="148">
        <f>O272*H272</f>
        <v>0</v>
      </c>
      <c r="Q272" s="148">
        <v>4.0000000000000002E-4</v>
      </c>
      <c r="R272" s="148">
        <f>Q272*H272</f>
        <v>0.04</v>
      </c>
      <c r="S272" s="148">
        <v>0</v>
      </c>
      <c r="T272" s="149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0" t="s">
        <v>235</v>
      </c>
      <c r="AT272" s="150" t="s">
        <v>154</v>
      </c>
      <c r="AU272" s="150" t="s">
        <v>22</v>
      </c>
      <c r="AY272" s="16" t="s">
        <v>152</v>
      </c>
      <c r="BE272" s="151">
        <f>IF(N272="základní",J272,0)</f>
        <v>0</v>
      </c>
      <c r="BF272" s="151">
        <f>IF(N272="snížená",J272,0)</f>
        <v>0</v>
      </c>
      <c r="BG272" s="151">
        <f>IF(N272="zákl. přenesená",J272,0)</f>
        <v>0</v>
      </c>
      <c r="BH272" s="151">
        <f>IF(N272="sníž. přenesená",J272,0)</f>
        <v>0</v>
      </c>
      <c r="BI272" s="151">
        <f>IF(N272="nulová",J272,0)</f>
        <v>0</v>
      </c>
      <c r="BJ272" s="16" t="s">
        <v>89</v>
      </c>
      <c r="BK272" s="151">
        <f>ROUND(I272*H272,2)</f>
        <v>0</v>
      </c>
      <c r="BL272" s="16" t="s">
        <v>235</v>
      </c>
      <c r="BM272" s="150" t="s">
        <v>535</v>
      </c>
    </row>
    <row r="273" spans="1:51" s="2" customFormat="1" x14ac:dyDescent="0.2">
      <c r="A273" s="32"/>
      <c r="B273" s="33"/>
      <c r="C273" s="237"/>
      <c r="D273" s="238" t="s">
        <v>160</v>
      </c>
      <c r="E273" s="237"/>
      <c r="F273" s="239" t="s">
        <v>536</v>
      </c>
      <c r="G273" s="237"/>
      <c r="H273" s="237"/>
      <c r="I273" s="154"/>
      <c r="J273" s="32"/>
      <c r="K273" s="32"/>
      <c r="L273" s="33"/>
      <c r="M273" s="155"/>
      <c r="N273" s="156"/>
      <c r="O273" s="53"/>
      <c r="P273" s="53"/>
      <c r="Q273" s="53"/>
      <c r="R273" s="53"/>
      <c r="S273" s="53"/>
      <c r="T273" s="54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6" t="s">
        <v>160</v>
      </c>
      <c r="AU273" s="16" t="s">
        <v>22</v>
      </c>
    </row>
    <row r="274" spans="1:51" s="2" customFormat="1" ht="19.5" x14ac:dyDescent="0.2">
      <c r="A274" s="32"/>
      <c r="B274" s="33"/>
      <c r="C274" s="237"/>
      <c r="D274" s="240" t="s">
        <v>162</v>
      </c>
      <c r="E274" s="237"/>
      <c r="F274" s="241" t="s">
        <v>537</v>
      </c>
      <c r="G274" s="237"/>
      <c r="H274" s="237"/>
      <c r="I274" s="154"/>
      <c r="J274" s="32"/>
      <c r="K274" s="32"/>
      <c r="L274" s="33"/>
      <c r="M274" s="155"/>
      <c r="N274" s="156"/>
      <c r="O274" s="53"/>
      <c r="P274" s="53"/>
      <c r="Q274" s="53"/>
      <c r="R274" s="53"/>
      <c r="S274" s="53"/>
      <c r="T274" s="54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6" t="s">
        <v>162</v>
      </c>
      <c r="AU274" s="16" t="s">
        <v>22</v>
      </c>
    </row>
    <row r="275" spans="1:51" s="13" customFormat="1" ht="22.5" x14ac:dyDescent="0.2">
      <c r="B275" s="157"/>
      <c r="C275" s="242"/>
      <c r="D275" s="240" t="s">
        <v>164</v>
      </c>
      <c r="E275" s="243" t="s">
        <v>3</v>
      </c>
      <c r="F275" s="244" t="s">
        <v>538</v>
      </c>
      <c r="G275" s="242"/>
      <c r="H275" s="245">
        <v>100</v>
      </c>
      <c r="I275" s="159"/>
      <c r="L275" s="157"/>
      <c r="M275" s="160"/>
      <c r="N275" s="161"/>
      <c r="O275" s="161"/>
      <c r="P275" s="161"/>
      <c r="Q275" s="161"/>
      <c r="R275" s="161"/>
      <c r="S275" s="161"/>
      <c r="T275" s="162"/>
      <c r="AT275" s="158" t="s">
        <v>164</v>
      </c>
      <c r="AU275" s="158" t="s">
        <v>22</v>
      </c>
      <c r="AV275" s="13" t="s">
        <v>22</v>
      </c>
      <c r="AW275" s="13" t="s">
        <v>43</v>
      </c>
      <c r="AX275" s="13" t="s">
        <v>82</v>
      </c>
      <c r="AY275" s="158" t="s">
        <v>152</v>
      </c>
    </row>
    <row r="276" spans="1:51" s="14" customFormat="1" x14ac:dyDescent="0.2">
      <c r="B276" s="163"/>
      <c r="C276" s="246"/>
      <c r="D276" s="240" t="s">
        <v>164</v>
      </c>
      <c r="E276" s="247" t="s">
        <v>3</v>
      </c>
      <c r="F276" s="248" t="s">
        <v>166</v>
      </c>
      <c r="G276" s="246"/>
      <c r="H276" s="249">
        <v>100</v>
      </c>
      <c r="I276" s="165"/>
      <c r="L276" s="163"/>
      <c r="M276" s="169"/>
      <c r="N276" s="170"/>
      <c r="O276" s="170"/>
      <c r="P276" s="170"/>
      <c r="Q276" s="170"/>
      <c r="R276" s="170"/>
      <c r="S276" s="170"/>
      <c r="T276" s="171"/>
      <c r="AT276" s="164" t="s">
        <v>164</v>
      </c>
      <c r="AU276" s="164" t="s">
        <v>22</v>
      </c>
      <c r="AV276" s="14" t="s">
        <v>158</v>
      </c>
      <c r="AW276" s="14" t="s">
        <v>43</v>
      </c>
      <c r="AX276" s="14" t="s">
        <v>89</v>
      </c>
      <c r="AY276" s="164" t="s">
        <v>152</v>
      </c>
    </row>
    <row r="277" spans="1:51" s="2" customFormat="1" ht="6.95" customHeight="1" x14ac:dyDescent="0.2">
      <c r="A277" s="32"/>
      <c r="B277" s="42"/>
      <c r="C277" s="253"/>
      <c r="D277" s="253"/>
      <c r="E277" s="253"/>
      <c r="F277" s="253"/>
      <c r="G277" s="253"/>
      <c r="H277" s="253"/>
      <c r="I277" s="43"/>
      <c r="J277" s="43"/>
      <c r="K277" s="43"/>
      <c r="L277" s="33"/>
      <c r="M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</row>
  </sheetData>
  <sheetProtection sheet="1" objects="1" scenarios="1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xr:uid="{00000000-0004-0000-0200-000000000000}"/>
    <hyperlink ref="F103" r:id="rId2" xr:uid="{00000000-0004-0000-0200-000001000000}"/>
    <hyperlink ref="F108" r:id="rId3" xr:uid="{00000000-0004-0000-0200-000002000000}"/>
    <hyperlink ref="F113" r:id="rId4" xr:uid="{00000000-0004-0000-0200-000003000000}"/>
    <hyperlink ref="F118" r:id="rId5" xr:uid="{00000000-0004-0000-0200-000004000000}"/>
    <hyperlink ref="F123" r:id="rId6" xr:uid="{00000000-0004-0000-0200-000005000000}"/>
    <hyperlink ref="F128" r:id="rId7" xr:uid="{00000000-0004-0000-0200-000006000000}"/>
    <hyperlink ref="F133" r:id="rId8" xr:uid="{00000000-0004-0000-0200-000007000000}"/>
    <hyperlink ref="F139" r:id="rId9" xr:uid="{00000000-0004-0000-0200-000008000000}"/>
    <hyperlink ref="F149" r:id="rId10" xr:uid="{00000000-0004-0000-0200-000009000000}"/>
    <hyperlink ref="F154" r:id="rId11" xr:uid="{00000000-0004-0000-0200-00000A000000}"/>
    <hyperlink ref="F159" r:id="rId12" xr:uid="{00000000-0004-0000-0200-00000B000000}"/>
    <hyperlink ref="F164" r:id="rId13" xr:uid="{00000000-0004-0000-0200-00000C000000}"/>
    <hyperlink ref="F169" r:id="rId14" xr:uid="{00000000-0004-0000-0200-00000D000000}"/>
    <hyperlink ref="F174" r:id="rId15" xr:uid="{00000000-0004-0000-0200-00000E000000}"/>
    <hyperlink ref="F191" r:id="rId16" xr:uid="{00000000-0004-0000-0200-00000F000000}"/>
    <hyperlink ref="F208" r:id="rId17" xr:uid="{00000000-0004-0000-0200-000010000000}"/>
    <hyperlink ref="F213" r:id="rId18" xr:uid="{00000000-0004-0000-0200-000011000000}"/>
    <hyperlink ref="F219" r:id="rId19" xr:uid="{00000000-0004-0000-0200-000012000000}"/>
    <hyperlink ref="F221" r:id="rId20" xr:uid="{00000000-0004-0000-0200-000013000000}"/>
    <hyperlink ref="F224" r:id="rId21" xr:uid="{00000000-0004-0000-0200-000014000000}"/>
    <hyperlink ref="F233" r:id="rId22" xr:uid="{00000000-0004-0000-0200-000015000000}"/>
    <hyperlink ref="F242" r:id="rId23" xr:uid="{00000000-0004-0000-0200-000016000000}"/>
    <hyperlink ref="F251" r:id="rId24" xr:uid="{00000000-0004-0000-0200-000017000000}"/>
    <hyperlink ref="F256" r:id="rId25" xr:uid="{00000000-0004-0000-0200-000018000000}"/>
    <hyperlink ref="F261" r:id="rId26" xr:uid="{00000000-0004-0000-0200-000019000000}"/>
    <hyperlink ref="F267" r:id="rId27" xr:uid="{00000000-0004-0000-0200-00001A000000}"/>
    <hyperlink ref="F269" r:id="rId28" xr:uid="{00000000-0004-0000-0200-00001B000000}"/>
    <hyperlink ref="F273" r:id="rId29" xr:uid="{00000000-0004-0000-0200-00001C000000}"/>
  </hyperlinks>
  <pageMargins left="0.39374999999999999" right="0.39374999999999999" top="0.39374999999999999" bottom="0.39374999999999999" header="0" footer="0"/>
  <pageSetup orientation="portrait" blackAndWhite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08"/>
  <sheetViews>
    <sheetView showGridLines="0" topLeftCell="A84" workbookViewId="0">
      <selection activeCell="W103" sqref="W103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95" t="s">
        <v>6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100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22</v>
      </c>
    </row>
    <row r="4" spans="1:46" s="1" customFormat="1" ht="24.95" customHeight="1" x14ac:dyDescent="0.2">
      <c r="B4" s="19"/>
      <c r="D4" s="20" t="s">
        <v>125</v>
      </c>
      <c r="L4" s="19"/>
      <c r="M4" s="92" t="s">
        <v>11</v>
      </c>
      <c r="AT4" s="16" t="s">
        <v>4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17</v>
      </c>
      <c r="L6" s="19"/>
    </row>
    <row r="7" spans="1:46" s="1" customFormat="1" ht="26.25" customHeight="1" x14ac:dyDescent="0.2">
      <c r="B7" s="19"/>
      <c r="E7" s="229" t="str">
        <f>'Rekapitulace stavby'!K6</f>
        <v>Nový Bydžov - rekonstrukce ul. Metličanská II. a III. etapa A (vlevo ve směru staničení)</v>
      </c>
      <c r="F7" s="230"/>
      <c r="G7" s="230"/>
      <c r="H7" s="230"/>
      <c r="L7" s="19"/>
    </row>
    <row r="8" spans="1:46" s="1" customFormat="1" ht="12" customHeight="1" x14ac:dyDescent="0.2">
      <c r="B8" s="19"/>
      <c r="D8" s="26" t="s">
        <v>126</v>
      </c>
      <c r="L8" s="19"/>
    </row>
    <row r="9" spans="1:46" s="2" customFormat="1" ht="23.25" customHeight="1" x14ac:dyDescent="0.2">
      <c r="A9" s="32"/>
      <c r="B9" s="33"/>
      <c r="C9" s="32"/>
      <c r="D9" s="32"/>
      <c r="E9" s="229" t="s">
        <v>127</v>
      </c>
      <c r="F9" s="228"/>
      <c r="G9" s="228"/>
      <c r="H9" s="228"/>
      <c r="I9" s="32"/>
      <c r="J9" s="32"/>
      <c r="K9" s="32"/>
      <c r="L9" s="9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6" t="s">
        <v>128</v>
      </c>
      <c r="E10" s="32"/>
      <c r="F10" s="32"/>
      <c r="G10" s="32"/>
      <c r="H10" s="32"/>
      <c r="I10" s="32"/>
      <c r="J10" s="32"/>
      <c r="K10" s="32"/>
      <c r="L10" s="9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23" t="s">
        <v>539</v>
      </c>
      <c r="F11" s="228"/>
      <c r="G11" s="228"/>
      <c r="H11" s="228"/>
      <c r="I11" s="32"/>
      <c r="J11" s="32"/>
      <c r="K11" s="32"/>
      <c r="L11" s="9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9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6" t="s">
        <v>19</v>
      </c>
      <c r="E13" s="32"/>
      <c r="F13" s="24" t="s">
        <v>20</v>
      </c>
      <c r="G13" s="32"/>
      <c r="H13" s="32"/>
      <c r="I13" s="26" t="s">
        <v>21</v>
      </c>
      <c r="J13" s="24" t="s">
        <v>22</v>
      </c>
      <c r="K13" s="32"/>
      <c r="L13" s="9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6" t="s">
        <v>23</v>
      </c>
      <c r="E14" s="32"/>
      <c r="F14" s="24" t="s">
        <v>24</v>
      </c>
      <c r="G14" s="32"/>
      <c r="H14" s="32"/>
      <c r="I14" s="26" t="s">
        <v>25</v>
      </c>
      <c r="J14" s="50" t="str">
        <f>'Rekapitulace stavby'!AN8</f>
        <v>4. 10. 2021</v>
      </c>
      <c r="K14" s="32"/>
      <c r="L14" s="9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 x14ac:dyDescent="0.2">
      <c r="A15" s="32"/>
      <c r="B15" s="33"/>
      <c r="C15" s="32"/>
      <c r="D15" s="23" t="s">
        <v>27</v>
      </c>
      <c r="E15" s="32"/>
      <c r="F15" s="28" t="s">
        <v>28</v>
      </c>
      <c r="G15" s="32"/>
      <c r="H15" s="32"/>
      <c r="I15" s="23" t="s">
        <v>29</v>
      </c>
      <c r="J15" s="28" t="s">
        <v>30</v>
      </c>
      <c r="K15" s="32"/>
      <c r="L15" s="9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6" t="s">
        <v>31</v>
      </c>
      <c r="E16" s="32"/>
      <c r="F16" s="32"/>
      <c r="G16" s="32"/>
      <c r="H16" s="32"/>
      <c r="I16" s="26" t="s">
        <v>32</v>
      </c>
      <c r="J16" s="24" t="s">
        <v>33</v>
      </c>
      <c r="K16" s="32"/>
      <c r="L16" s="9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4" t="s">
        <v>34</v>
      </c>
      <c r="F17" s="32"/>
      <c r="G17" s="32"/>
      <c r="H17" s="32"/>
      <c r="I17" s="26" t="s">
        <v>35</v>
      </c>
      <c r="J17" s="24" t="s">
        <v>36</v>
      </c>
      <c r="K17" s="32"/>
      <c r="L17" s="9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9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6" t="s">
        <v>37</v>
      </c>
      <c r="E19" s="32"/>
      <c r="F19" s="32"/>
      <c r="G19" s="32"/>
      <c r="H19" s="32"/>
      <c r="I19" s="26" t="s">
        <v>32</v>
      </c>
      <c r="J19" s="27" t="str">
        <f>'Rekapitulace stavby'!AN13</f>
        <v>Vyplň údaj</v>
      </c>
      <c r="K19" s="32"/>
      <c r="L19" s="9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31" t="str">
        <f>'Rekapitulace stavby'!E14</f>
        <v>Vyplň údaj</v>
      </c>
      <c r="F20" s="213"/>
      <c r="G20" s="213"/>
      <c r="H20" s="213"/>
      <c r="I20" s="26" t="s">
        <v>35</v>
      </c>
      <c r="J20" s="27" t="str">
        <f>'Rekapitulace stavby'!AN14</f>
        <v>Vyplň údaj</v>
      </c>
      <c r="K20" s="32"/>
      <c r="L20" s="9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9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6" t="s">
        <v>39</v>
      </c>
      <c r="E22" s="32"/>
      <c r="F22" s="32"/>
      <c r="G22" s="32"/>
      <c r="H22" s="32"/>
      <c r="I22" s="26" t="s">
        <v>32</v>
      </c>
      <c r="J22" s="24" t="s">
        <v>40</v>
      </c>
      <c r="K22" s="32"/>
      <c r="L22" s="9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4" t="s">
        <v>41</v>
      </c>
      <c r="F23" s="32"/>
      <c r="G23" s="32"/>
      <c r="H23" s="32"/>
      <c r="I23" s="26" t="s">
        <v>35</v>
      </c>
      <c r="J23" s="24" t="s">
        <v>42</v>
      </c>
      <c r="K23" s="32"/>
      <c r="L23" s="9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9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6" t="s">
        <v>44</v>
      </c>
      <c r="E25" s="32"/>
      <c r="F25" s="32"/>
      <c r="G25" s="32"/>
      <c r="H25" s="32"/>
      <c r="I25" s="26" t="s">
        <v>32</v>
      </c>
      <c r="J25" s="24" t="str">
        <f>IF('Rekapitulace stavby'!AN19="","",'Rekapitulace stavby'!AN19)</f>
        <v/>
      </c>
      <c r="K25" s="32"/>
      <c r="L25" s="9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4" t="str">
        <f>IF('Rekapitulace stavby'!E20="","",'Rekapitulace stavby'!E20)</f>
        <v xml:space="preserve"> </v>
      </c>
      <c r="F26" s="32"/>
      <c r="G26" s="32"/>
      <c r="H26" s="32"/>
      <c r="I26" s="26" t="s">
        <v>35</v>
      </c>
      <c r="J26" s="24" t="str">
        <f>IF('Rekapitulace stavby'!AN20="","",'Rekapitulace stavby'!AN20)</f>
        <v/>
      </c>
      <c r="K26" s="32"/>
      <c r="L26" s="9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9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6" t="s">
        <v>46</v>
      </c>
      <c r="E28" s="32"/>
      <c r="F28" s="32"/>
      <c r="G28" s="32"/>
      <c r="H28" s="32"/>
      <c r="I28" s="32"/>
      <c r="J28" s="32"/>
      <c r="K28" s="32"/>
      <c r="L28" s="9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4"/>
      <c r="B29" s="95"/>
      <c r="C29" s="94"/>
      <c r="D29" s="94"/>
      <c r="E29" s="217" t="s">
        <v>3</v>
      </c>
      <c r="F29" s="217"/>
      <c r="G29" s="217"/>
      <c r="H29" s="217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9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9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x14ac:dyDescent="0.2">
      <c r="A32" s="32"/>
      <c r="B32" s="33"/>
      <c r="C32" s="32"/>
      <c r="D32" s="97" t="s">
        <v>48</v>
      </c>
      <c r="E32" s="32"/>
      <c r="F32" s="32"/>
      <c r="G32" s="32"/>
      <c r="H32" s="32"/>
      <c r="I32" s="32"/>
      <c r="J32" s="66">
        <f>ROUND(J89, 2)</f>
        <v>0</v>
      </c>
      <c r="K32" s="32"/>
      <c r="L32" s="9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x14ac:dyDescent="0.2">
      <c r="A33" s="32"/>
      <c r="B33" s="33"/>
      <c r="C33" s="32"/>
      <c r="D33" s="61"/>
      <c r="E33" s="61"/>
      <c r="F33" s="61"/>
      <c r="G33" s="61"/>
      <c r="H33" s="61"/>
      <c r="I33" s="61"/>
      <c r="J33" s="61"/>
      <c r="K33" s="61"/>
      <c r="L33" s="9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32"/>
      <c r="F34" s="36" t="s">
        <v>50</v>
      </c>
      <c r="G34" s="32"/>
      <c r="H34" s="32"/>
      <c r="I34" s="36" t="s">
        <v>49</v>
      </c>
      <c r="J34" s="36" t="s">
        <v>51</v>
      </c>
      <c r="K34" s="32"/>
      <c r="L34" s="9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x14ac:dyDescent="0.2">
      <c r="A35" s="32"/>
      <c r="B35" s="33"/>
      <c r="C35" s="32"/>
      <c r="D35" s="98" t="s">
        <v>52</v>
      </c>
      <c r="E35" s="26" t="s">
        <v>53</v>
      </c>
      <c r="F35" s="99">
        <f>ROUND((SUM(BE89:BE107)),  2)</f>
        <v>0</v>
      </c>
      <c r="G35" s="32"/>
      <c r="H35" s="32"/>
      <c r="I35" s="100">
        <v>0.21</v>
      </c>
      <c r="J35" s="99">
        <f>ROUND(((SUM(BE89:BE107))*I35),  2)</f>
        <v>0</v>
      </c>
      <c r="K35" s="32"/>
      <c r="L35" s="9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x14ac:dyDescent="0.2">
      <c r="A36" s="32"/>
      <c r="B36" s="33"/>
      <c r="C36" s="32"/>
      <c r="D36" s="32"/>
      <c r="E36" s="26" t="s">
        <v>54</v>
      </c>
      <c r="F36" s="99">
        <f>ROUND((SUM(BF89:BF107)),  2)</f>
        <v>0</v>
      </c>
      <c r="G36" s="32"/>
      <c r="H36" s="32"/>
      <c r="I36" s="100">
        <v>0.15</v>
      </c>
      <c r="J36" s="99">
        <f>ROUND(((SUM(BF89:BF107))*I36),  2)</f>
        <v>0</v>
      </c>
      <c r="K36" s="32"/>
      <c r="L36" s="9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6" t="s">
        <v>55</v>
      </c>
      <c r="F37" s="99">
        <f>ROUND((SUM(BG89:BG107)),  2)</f>
        <v>0</v>
      </c>
      <c r="G37" s="32"/>
      <c r="H37" s="32"/>
      <c r="I37" s="100">
        <v>0.21</v>
      </c>
      <c r="J37" s="99">
        <f>0</f>
        <v>0</v>
      </c>
      <c r="K37" s="32"/>
      <c r="L37" s="9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 x14ac:dyDescent="0.2">
      <c r="A38" s="32"/>
      <c r="B38" s="33"/>
      <c r="C38" s="32"/>
      <c r="D38" s="32"/>
      <c r="E38" s="26" t="s">
        <v>56</v>
      </c>
      <c r="F38" s="99">
        <f>ROUND((SUM(BH89:BH107)),  2)</f>
        <v>0</v>
      </c>
      <c r="G38" s="32"/>
      <c r="H38" s="32"/>
      <c r="I38" s="100">
        <v>0.15</v>
      </c>
      <c r="J38" s="99">
        <f>0</f>
        <v>0</v>
      </c>
      <c r="K38" s="32"/>
      <c r="L38" s="9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 x14ac:dyDescent="0.2">
      <c r="A39" s="32"/>
      <c r="B39" s="33"/>
      <c r="C39" s="32"/>
      <c r="D39" s="32"/>
      <c r="E39" s="26" t="s">
        <v>57</v>
      </c>
      <c r="F39" s="99">
        <f>ROUND((SUM(BI89:BI107)),  2)</f>
        <v>0</v>
      </c>
      <c r="G39" s="32"/>
      <c r="H39" s="32"/>
      <c r="I39" s="100">
        <v>0</v>
      </c>
      <c r="J39" s="99">
        <f>0</f>
        <v>0</v>
      </c>
      <c r="K39" s="32"/>
      <c r="L39" s="9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9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x14ac:dyDescent="0.2">
      <c r="A41" s="32"/>
      <c r="B41" s="33"/>
      <c r="C41" s="101"/>
      <c r="D41" s="102" t="s">
        <v>58</v>
      </c>
      <c r="E41" s="55"/>
      <c r="F41" s="55"/>
      <c r="G41" s="103" t="s">
        <v>59</v>
      </c>
      <c r="H41" s="104" t="s">
        <v>60</v>
      </c>
      <c r="I41" s="55"/>
      <c r="J41" s="105">
        <f>SUM(J32:J39)</f>
        <v>0</v>
      </c>
      <c r="K41" s="106"/>
      <c r="L41" s="93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x14ac:dyDescent="0.2">
      <c r="A42" s="3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9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6" spans="1:31" s="2" customFormat="1" ht="6.95" hidden="1" customHeight="1" x14ac:dyDescent="0.2">
      <c r="A46" s="32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9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hidden="1" customHeight="1" x14ac:dyDescent="0.2">
      <c r="A47" s="32"/>
      <c r="B47" s="33"/>
      <c r="C47" s="20" t="s">
        <v>130</v>
      </c>
      <c r="D47" s="32"/>
      <c r="E47" s="32"/>
      <c r="F47" s="32"/>
      <c r="G47" s="32"/>
      <c r="H47" s="32"/>
      <c r="I47" s="32"/>
      <c r="J47" s="32"/>
      <c r="K47" s="32"/>
      <c r="L47" s="93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hidden="1" customHeight="1" x14ac:dyDescent="0.2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9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47" s="2" customFormat="1" ht="12" hidden="1" customHeight="1" x14ac:dyDescent="0.2">
      <c r="A49" s="32"/>
      <c r="B49" s="33"/>
      <c r="C49" s="26" t="s">
        <v>17</v>
      </c>
      <c r="D49" s="32"/>
      <c r="E49" s="32"/>
      <c r="F49" s="32"/>
      <c r="G49" s="32"/>
      <c r="H49" s="32"/>
      <c r="I49" s="32"/>
      <c r="J49" s="32"/>
      <c r="K49" s="32"/>
      <c r="L49" s="93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47" s="2" customFormat="1" ht="26.25" hidden="1" customHeight="1" x14ac:dyDescent="0.2">
      <c r="A50" s="32"/>
      <c r="B50" s="33"/>
      <c r="C50" s="32"/>
      <c r="D50" s="32"/>
      <c r="E50" s="229" t="str">
        <f>E7</f>
        <v>Nový Bydžov - rekonstrukce ul. Metličanská II. a III. etapa A (vlevo ve směru staničení)</v>
      </c>
      <c r="F50" s="230"/>
      <c r="G50" s="230"/>
      <c r="H50" s="230"/>
      <c r="I50" s="32"/>
      <c r="J50" s="32"/>
      <c r="K50" s="32"/>
      <c r="L50" s="93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47" s="1" customFormat="1" ht="12" hidden="1" customHeight="1" x14ac:dyDescent="0.2">
      <c r="B51" s="19"/>
      <c r="C51" s="26" t="s">
        <v>126</v>
      </c>
      <c r="L51" s="19"/>
    </row>
    <row r="52" spans="1:47" s="2" customFormat="1" ht="23.25" hidden="1" customHeight="1" x14ac:dyDescent="0.2">
      <c r="A52" s="32"/>
      <c r="B52" s="33"/>
      <c r="C52" s="32"/>
      <c r="D52" s="32"/>
      <c r="E52" s="229" t="s">
        <v>127</v>
      </c>
      <c r="F52" s="228"/>
      <c r="G52" s="228"/>
      <c r="H52" s="228"/>
      <c r="I52" s="32"/>
      <c r="J52" s="32"/>
      <c r="K52" s="32"/>
      <c r="L52" s="93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47" s="2" customFormat="1" ht="12" hidden="1" customHeight="1" x14ac:dyDescent="0.2">
      <c r="A53" s="32"/>
      <c r="B53" s="33"/>
      <c r="C53" s="26" t="s">
        <v>128</v>
      </c>
      <c r="D53" s="32"/>
      <c r="E53" s="32"/>
      <c r="F53" s="32"/>
      <c r="G53" s="32"/>
      <c r="H53" s="32"/>
      <c r="I53" s="32"/>
      <c r="J53" s="32"/>
      <c r="K53" s="32"/>
      <c r="L53" s="93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47" s="2" customFormat="1" ht="16.5" hidden="1" customHeight="1" x14ac:dyDescent="0.2">
      <c r="A54" s="32"/>
      <c r="B54" s="33"/>
      <c r="C54" s="32"/>
      <c r="D54" s="32"/>
      <c r="E54" s="223" t="str">
        <f>E11</f>
        <v>2021_27_01_c - B - Vedlejší a ostatní náklady</v>
      </c>
      <c r="F54" s="228"/>
      <c r="G54" s="228"/>
      <c r="H54" s="228"/>
      <c r="I54" s="32"/>
      <c r="J54" s="32"/>
      <c r="K54" s="32"/>
      <c r="L54" s="9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6.95" hidden="1" customHeight="1" x14ac:dyDescent="0.2">
      <c r="A55" s="32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93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47" s="2" customFormat="1" ht="12" hidden="1" customHeight="1" x14ac:dyDescent="0.2">
      <c r="A56" s="32"/>
      <c r="B56" s="33"/>
      <c r="C56" s="26" t="s">
        <v>23</v>
      </c>
      <c r="D56" s="32"/>
      <c r="E56" s="32"/>
      <c r="F56" s="24" t="str">
        <f>F14</f>
        <v>Nový Bydžov</v>
      </c>
      <c r="G56" s="32"/>
      <c r="H56" s="32"/>
      <c r="I56" s="26" t="s">
        <v>25</v>
      </c>
      <c r="J56" s="50" t="str">
        <f>IF(J14="","",J14)</f>
        <v>4. 10. 2021</v>
      </c>
      <c r="K56" s="32"/>
      <c r="L56" s="93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47" s="2" customFormat="1" ht="6.95" hidden="1" customHeight="1" x14ac:dyDescent="0.2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9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47" s="2" customFormat="1" ht="15.2" hidden="1" customHeight="1" x14ac:dyDescent="0.2">
      <c r="A58" s="32"/>
      <c r="B58" s="33"/>
      <c r="C58" s="26" t="s">
        <v>31</v>
      </c>
      <c r="D58" s="32"/>
      <c r="E58" s="32"/>
      <c r="F58" s="24" t="str">
        <f>E17</f>
        <v>Město Nový Bydžov</v>
      </c>
      <c r="G58" s="32"/>
      <c r="H58" s="32"/>
      <c r="I58" s="26" t="s">
        <v>39</v>
      </c>
      <c r="J58" s="30" t="str">
        <f>E23</f>
        <v>VIAPROJEKT s.r.o.</v>
      </c>
      <c r="K58" s="32"/>
      <c r="L58" s="93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15.2" hidden="1" customHeight="1" x14ac:dyDescent="0.2">
      <c r="A59" s="32"/>
      <c r="B59" s="33"/>
      <c r="C59" s="26" t="s">
        <v>37</v>
      </c>
      <c r="D59" s="32"/>
      <c r="E59" s="32"/>
      <c r="F59" s="24" t="str">
        <f>IF(E20="","",E20)</f>
        <v>Vyplň údaj</v>
      </c>
      <c r="G59" s="32"/>
      <c r="H59" s="32"/>
      <c r="I59" s="26" t="s">
        <v>44</v>
      </c>
      <c r="J59" s="30" t="str">
        <f>E26</f>
        <v xml:space="preserve"> </v>
      </c>
      <c r="K59" s="32"/>
      <c r="L59" s="93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47" s="2" customFormat="1" ht="10.35" hidden="1" customHeight="1" x14ac:dyDescent="0.2">
      <c r="A60" s="32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93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47" s="2" customFormat="1" ht="29.25" hidden="1" customHeight="1" x14ac:dyDescent="0.2">
      <c r="A61" s="32"/>
      <c r="B61" s="33"/>
      <c r="C61" s="107" t="s">
        <v>131</v>
      </c>
      <c r="D61" s="101"/>
      <c r="E61" s="101"/>
      <c r="F61" s="101"/>
      <c r="G61" s="101"/>
      <c r="H61" s="101"/>
      <c r="I61" s="101"/>
      <c r="J61" s="108" t="s">
        <v>132</v>
      </c>
      <c r="K61" s="101"/>
      <c r="L61" s="9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47" s="2" customFormat="1" ht="10.35" hidden="1" customHeight="1" x14ac:dyDescent="0.2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93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hidden="1" customHeight="1" x14ac:dyDescent="0.2">
      <c r="A63" s="32"/>
      <c r="B63" s="33"/>
      <c r="C63" s="109" t="s">
        <v>80</v>
      </c>
      <c r="D63" s="32"/>
      <c r="E63" s="32"/>
      <c r="F63" s="32"/>
      <c r="G63" s="32"/>
      <c r="H63" s="32"/>
      <c r="I63" s="32"/>
      <c r="J63" s="66">
        <f>J89</f>
        <v>0</v>
      </c>
      <c r="K63" s="32"/>
      <c r="L63" s="93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6" t="s">
        <v>133</v>
      </c>
    </row>
    <row r="64" spans="1:47" s="9" customFormat="1" ht="24.95" hidden="1" customHeight="1" x14ac:dyDescent="0.2">
      <c r="B64" s="110"/>
      <c r="D64" s="111" t="s">
        <v>540</v>
      </c>
      <c r="E64" s="112"/>
      <c r="F64" s="112"/>
      <c r="G64" s="112"/>
      <c r="H64" s="112"/>
      <c r="I64" s="112"/>
      <c r="J64" s="113">
        <f>J90</f>
        <v>0</v>
      </c>
      <c r="L64" s="110"/>
    </row>
    <row r="65" spans="1:31" s="10" customFormat="1" ht="19.899999999999999" hidden="1" customHeight="1" x14ac:dyDescent="0.2">
      <c r="B65" s="114"/>
      <c r="D65" s="115" t="s">
        <v>541</v>
      </c>
      <c r="E65" s="116"/>
      <c r="F65" s="116"/>
      <c r="G65" s="116"/>
      <c r="H65" s="116"/>
      <c r="I65" s="116"/>
      <c r="J65" s="117">
        <f>J91</f>
        <v>0</v>
      </c>
      <c r="L65" s="114"/>
    </row>
    <row r="66" spans="1:31" s="10" customFormat="1" ht="19.899999999999999" hidden="1" customHeight="1" x14ac:dyDescent="0.2">
      <c r="B66" s="114"/>
      <c r="D66" s="115" t="s">
        <v>542</v>
      </c>
      <c r="E66" s="116"/>
      <c r="F66" s="116"/>
      <c r="G66" s="116"/>
      <c r="H66" s="116"/>
      <c r="I66" s="116"/>
      <c r="J66" s="117">
        <f>J97</f>
        <v>0</v>
      </c>
      <c r="L66" s="114"/>
    </row>
    <row r="67" spans="1:31" s="10" customFormat="1" ht="19.899999999999999" hidden="1" customHeight="1" x14ac:dyDescent="0.2">
      <c r="B67" s="114"/>
      <c r="D67" s="115" t="s">
        <v>543</v>
      </c>
      <c r="E67" s="116"/>
      <c r="F67" s="116"/>
      <c r="G67" s="116"/>
      <c r="H67" s="116"/>
      <c r="I67" s="116"/>
      <c r="J67" s="117">
        <f>J102</f>
        <v>0</v>
      </c>
      <c r="L67" s="114"/>
    </row>
    <row r="68" spans="1:31" s="2" customFormat="1" ht="21.75" hidden="1" customHeight="1" x14ac:dyDescent="0.2">
      <c r="A68" s="32"/>
      <c r="B68" s="33"/>
      <c r="C68" s="32"/>
      <c r="D68" s="32"/>
      <c r="E68" s="32"/>
      <c r="F68" s="32"/>
      <c r="G68" s="32"/>
      <c r="H68" s="32"/>
      <c r="I68" s="32"/>
      <c r="J68" s="32"/>
      <c r="K68" s="32"/>
      <c r="L68" s="93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6.95" hidden="1" customHeight="1" x14ac:dyDescent="0.2">
      <c r="A69" s="32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93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hidden="1" x14ac:dyDescent="0.2"/>
    <row r="71" spans="1:31" hidden="1" x14ac:dyDescent="0.2"/>
    <row r="72" spans="1:31" hidden="1" x14ac:dyDescent="0.2"/>
    <row r="73" spans="1:31" s="2" customFormat="1" ht="6.95" customHeight="1" x14ac:dyDescent="0.2">
      <c r="A73" s="32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93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24.95" customHeight="1" x14ac:dyDescent="0.2">
      <c r="A74" s="32"/>
      <c r="B74" s="33"/>
      <c r="C74" s="20" t="s">
        <v>137</v>
      </c>
      <c r="D74" s="32"/>
      <c r="E74" s="32"/>
      <c r="F74" s="32"/>
      <c r="G74" s="32"/>
      <c r="H74" s="32"/>
      <c r="I74" s="32"/>
      <c r="J74" s="32"/>
      <c r="K74" s="32"/>
      <c r="L74" s="93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6.95" customHeight="1" x14ac:dyDescent="0.2">
      <c r="A75" s="32"/>
      <c r="B75" s="33"/>
      <c r="C75" s="32"/>
      <c r="D75" s="32"/>
      <c r="E75" s="32"/>
      <c r="F75" s="32"/>
      <c r="G75" s="32"/>
      <c r="H75" s="32"/>
      <c r="I75" s="32"/>
      <c r="J75" s="32"/>
      <c r="K75" s="32"/>
      <c r="L75" s="93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2" customHeight="1" x14ac:dyDescent="0.2">
      <c r="A76" s="32"/>
      <c r="B76" s="33"/>
      <c r="C76" s="26" t="s">
        <v>17</v>
      </c>
      <c r="D76" s="32"/>
      <c r="E76" s="32"/>
      <c r="F76" s="32"/>
      <c r="G76" s="32"/>
      <c r="H76" s="32"/>
      <c r="I76" s="32"/>
      <c r="J76" s="32"/>
      <c r="K76" s="32"/>
      <c r="L76" s="9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26.25" customHeight="1" x14ac:dyDescent="0.2">
      <c r="A77" s="32"/>
      <c r="B77" s="33"/>
      <c r="C77" s="32"/>
      <c r="D77" s="32"/>
      <c r="E77" s="229" t="str">
        <f>E7</f>
        <v>Nový Bydžov - rekonstrukce ul. Metličanská II. a III. etapa A (vlevo ve směru staničení)</v>
      </c>
      <c r="F77" s="230"/>
      <c r="G77" s="230"/>
      <c r="H77" s="230"/>
      <c r="I77" s="32"/>
      <c r="J77" s="32"/>
      <c r="K77" s="32"/>
      <c r="L77" s="9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1" customFormat="1" ht="12" customHeight="1" x14ac:dyDescent="0.2">
      <c r="B78" s="19"/>
      <c r="C78" s="26" t="s">
        <v>126</v>
      </c>
      <c r="L78" s="19"/>
    </row>
    <row r="79" spans="1:31" s="2" customFormat="1" ht="23.25" customHeight="1" x14ac:dyDescent="0.2">
      <c r="A79" s="32"/>
      <c r="B79" s="33"/>
      <c r="C79" s="32"/>
      <c r="D79" s="32"/>
      <c r="E79" s="229" t="s">
        <v>127</v>
      </c>
      <c r="F79" s="228"/>
      <c r="G79" s="228"/>
      <c r="H79" s="228"/>
      <c r="I79" s="32"/>
      <c r="J79" s="32"/>
      <c r="K79" s="32"/>
      <c r="L79" s="93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2" customHeight="1" x14ac:dyDescent="0.2">
      <c r="A80" s="32"/>
      <c r="B80" s="33"/>
      <c r="C80" s="26" t="s">
        <v>128</v>
      </c>
      <c r="D80" s="32"/>
      <c r="E80" s="32"/>
      <c r="F80" s="32"/>
      <c r="G80" s="32"/>
      <c r="H80" s="32"/>
      <c r="I80" s="32"/>
      <c r="J80" s="32"/>
      <c r="K80" s="32"/>
      <c r="L80" s="93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65" s="2" customFormat="1" ht="16.5" customHeight="1" x14ac:dyDescent="0.2">
      <c r="A81" s="32"/>
      <c r="B81" s="33"/>
      <c r="C81" s="32"/>
      <c r="D81" s="32"/>
      <c r="E81" s="223" t="str">
        <f>E11</f>
        <v>2021_27_01_c - B - Vedlejší a ostatní náklady</v>
      </c>
      <c r="F81" s="228"/>
      <c r="G81" s="228"/>
      <c r="H81" s="228"/>
      <c r="I81" s="32"/>
      <c r="J81" s="32"/>
      <c r="K81" s="32"/>
      <c r="L81" s="9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65" s="2" customFormat="1" ht="6.95" customHeight="1" x14ac:dyDescent="0.2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9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65" s="2" customFormat="1" ht="12" customHeight="1" x14ac:dyDescent="0.2">
      <c r="A83" s="32"/>
      <c r="B83" s="33"/>
      <c r="C83" s="26" t="s">
        <v>23</v>
      </c>
      <c r="D83" s="32"/>
      <c r="E83" s="32"/>
      <c r="F83" s="24" t="str">
        <f>F14</f>
        <v>Nový Bydžov</v>
      </c>
      <c r="G83" s="32"/>
      <c r="H83" s="32"/>
      <c r="I83" s="26" t="s">
        <v>25</v>
      </c>
      <c r="J83" s="50" t="str">
        <f>IF(J14="","",J14)</f>
        <v>4. 10. 2021</v>
      </c>
      <c r="K83" s="32"/>
      <c r="L83" s="9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65" s="2" customFormat="1" ht="6.95" customHeight="1" x14ac:dyDescent="0.2">
      <c r="A84" s="32"/>
      <c r="B84" s="33"/>
      <c r="C84" s="32"/>
      <c r="D84" s="32"/>
      <c r="E84" s="32"/>
      <c r="F84" s="32"/>
      <c r="G84" s="32"/>
      <c r="H84" s="32"/>
      <c r="I84" s="32"/>
      <c r="J84" s="32"/>
      <c r="K84" s="32"/>
      <c r="L84" s="9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65" s="2" customFormat="1" ht="15.2" customHeight="1" x14ac:dyDescent="0.2">
      <c r="A85" s="32"/>
      <c r="B85" s="33"/>
      <c r="C85" s="26" t="s">
        <v>31</v>
      </c>
      <c r="D85" s="32"/>
      <c r="E85" s="32"/>
      <c r="F85" s="24" t="str">
        <f>E17</f>
        <v>Město Nový Bydžov</v>
      </c>
      <c r="G85" s="32"/>
      <c r="H85" s="32"/>
      <c r="I85" s="26" t="s">
        <v>39</v>
      </c>
      <c r="J85" s="30" t="str">
        <f>E23</f>
        <v>VIAPROJEKT s.r.o.</v>
      </c>
      <c r="K85" s="32"/>
      <c r="L85" s="9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65" s="2" customFormat="1" ht="15.2" customHeight="1" x14ac:dyDescent="0.2">
      <c r="A86" s="32"/>
      <c r="B86" s="33"/>
      <c r="C86" s="26" t="s">
        <v>37</v>
      </c>
      <c r="D86" s="32"/>
      <c r="E86" s="32"/>
      <c r="F86" s="24" t="str">
        <f>IF(E20="","",E20)</f>
        <v>Vyplň údaj</v>
      </c>
      <c r="G86" s="32"/>
      <c r="H86" s="32"/>
      <c r="I86" s="26" t="s">
        <v>44</v>
      </c>
      <c r="J86" s="30" t="str">
        <f>E26</f>
        <v xml:space="preserve"> </v>
      </c>
      <c r="K86" s="32"/>
      <c r="L86" s="9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65" s="2" customFormat="1" ht="10.35" customHeight="1" x14ac:dyDescent="0.2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9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65" s="11" customFormat="1" ht="29.25" customHeight="1" x14ac:dyDescent="0.2">
      <c r="A88" s="118"/>
      <c r="B88" s="119"/>
      <c r="C88" s="120" t="s">
        <v>138</v>
      </c>
      <c r="D88" s="121" t="s">
        <v>67</v>
      </c>
      <c r="E88" s="121" t="s">
        <v>63</v>
      </c>
      <c r="F88" s="121" t="s">
        <v>64</v>
      </c>
      <c r="G88" s="121" t="s">
        <v>139</v>
      </c>
      <c r="H88" s="121" t="s">
        <v>140</v>
      </c>
      <c r="I88" s="121" t="s">
        <v>141</v>
      </c>
      <c r="J88" s="122" t="s">
        <v>132</v>
      </c>
      <c r="K88" s="123" t="s">
        <v>142</v>
      </c>
      <c r="L88" s="124"/>
      <c r="M88" s="57" t="s">
        <v>3</v>
      </c>
      <c r="N88" s="58" t="s">
        <v>52</v>
      </c>
      <c r="O88" s="58" t="s">
        <v>143</v>
      </c>
      <c r="P88" s="58" t="s">
        <v>144</v>
      </c>
      <c r="Q88" s="58" t="s">
        <v>145</v>
      </c>
      <c r="R88" s="58" t="s">
        <v>146</v>
      </c>
      <c r="S88" s="58" t="s">
        <v>147</v>
      </c>
      <c r="T88" s="59" t="s">
        <v>148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</row>
    <row r="89" spans="1:65" s="2" customFormat="1" ht="22.9" customHeight="1" x14ac:dyDescent="0.25">
      <c r="A89" s="32"/>
      <c r="B89" s="33"/>
      <c r="C89" s="64" t="s">
        <v>149</v>
      </c>
      <c r="D89" s="32"/>
      <c r="E89" s="32"/>
      <c r="F89" s="32"/>
      <c r="G89" s="32"/>
      <c r="H89" s="32"/>
      <c r="I89" s="32"/>
      <c r="J89" s="125">
        <f>BK89</f>
        <v>0</v>
      </c>
      <c r="K89" s="32"/>
      <c r="L89" s="33"/>
      <c r="M89" s="60"/>
      <c r="N89" s="51"/>
      <c r="O89" s="61"/>
      <c r="P89" s="126">
        <f>P90</f>
        <v>0</v>
      </c>
      <c r="Q89" s="61"/>
      <c r="R89" s="126">
        <f>R90</f>
        <v>0</v>
      </c>
      <c r="S89" s="61"/>
      <c r="T89" s="127">
        <f>T90</f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6" t="s">
        <v>81</v>
      </c>
      <c r="AU89" s="16" t="s">
        <v>133</v>
      </c>
      <c r="BK89" s="128">
        <f>BK90</f>
        <v>0</v>
      </c>
    </row>
    <row r="90" spans="1:65" s="12" customFormat="1" ht="25.9" customHeight="1" x14ac:dyDescent="0.2">
      <c r="B90" s="129"/>
      <c r="D90" s="130" t="s">
        <v>81</v>
      </c>
      <c r="E90" s="131" t="s">
        <v>544</v>
      </c>
      <c r="F90" s="131" t="s">
        <v>545</v>
      </c>
      <c r="I90" s="132"/>
      <c r="J90" s="133">
        <f>BK90</f>
        <v>0</v>
      </c>
      <c r="L90" s="129"/>
      <c r="M90" s="134"/>
      <c r="N90" s="135"/>
      <c r="O90" s="135"/>
      <c r="P90" s="136">
        <f>P91+P97+P102</f>
        <v>0</v>
      </c>
      <c r="Q90" s="135"/>
      <c r="R90" s="136">
        <f>R91+R97+R102</f>
        <v>0</v>
      </c>
      <c r="S90" s="135"/>
      <c r="T90" s="137">
        <f>T91+T97+T102</f>
        <v>0</v>
      </c>
      <c r="AR90" s="130" t="s">
        <v>182</v>
      </c>
      <c r="AT90" s="138" t="s">
        <v>81</v>
      </c>
      <c r="AU90" s="138" t="s">
        <v>82</v>
      </c>
      <c r="AY90" s="130" t="s">
        <v>152</v>
      </c>
      <c r="BK90" s="139">
        <f>BK91+BK97+BK102</f>
        <v>0</v>
      </c>
    </row>
    <row r="91" spans="1:65" s="12" customFormat="1" ht="22.9" customHeight="1" x14ac:dyDescent="0.2">
      <c r="B91" s="129"/>
      <c r="D91" s="130" t="s">
        <v>81</v>
      </c>
      <c r="E91" s="140" t="s">
        <v>546</v>
      </c>
      <c r="F91" s="140" t="s">
        <v>547</v>
      </c>
      <c r="I91" s="132"/>
      <c r="J91" s="141">
        <f>BK91</f>
        <v>0</v>
      </c>
      <c r="L91" s="129"/>
      <c r="M91" s="134"/>
      <c r="N91" s="135"/>
      <c r="O91" s="135"/>
      <c r="P91" s="136">
        <f>SUM(P92:P96)</f>
        <v>0</v>
      </c>
      <c r="Q91" s="135"/>
      <c r="R91" s="136">
        <f>SUM(R92:R96)</f>
        <v>0</v>
      </c>
      <c r="S91" s="135"/>
      <c r="T91" s="137">
        <f>SUM(T92:T96)</f>
        <v>0</v>
      </c>
      <c r="AR91" s="130" t="s">
        <v>182</v>
      </c>
      <c r="AT91" s="138" t="s">
        <v>81</v>
      </c>
      <c r="AU91" s="138" t="s">
        <v>89</v>
      </c>
      <c r="AY91" s="130" t="s">
        <v>152</v>
      </c>
      <c r="BK91" s="139">
        <f>SUM(BK92:BK96)</f>
        <v>0</v>
      </c>
    </row>
    <row r="92" spans="1:65" s="2" customFormat="1" ht="16.5" customHeight="1" x14ac:dyDescent="0.2">
      <c r="A92" s="32"/>
      <c r="B92" s="142"/>
      <c r="C92" s="232" t="s">
        <v>89</v>
      </c>
      <c r="D92" s="232" t="s">
        <v>154</v>
      </c>
      <c r="E92" s="233" t="s">
        <v>548</v>
      </c>
      <c r="F92" s="234" t="s">
        <v>547</v>
      </c>
      <c r="G92" s="235" t="s">
        <v>549</v>
      </c>
      <c r="H92" s="236">
        <v>1</v>
      </c>
      <c r="I92" s="143"/>
      <c r="J92" s="144">
        <f>ROUND(I92*H92,2)</f>
        <v>0</v>
      </c>
      <c r="K92" s="145"/>
      <c r="L92" s="33"/>
      <c r="M92" s="146" t="s">
        <v>3</v>
      </c>
      <c r="N92" s="147" t="s">
        <v>53</v>
      </c>
      <c r="O92" s="53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50" t="s">
        <v>550</v>
      </c>
      <c r="AT92" s="150" t="s">
        <v>154</v>
      </c>
      <c r="AU92" s="150" t="s">
        <v>22</v>
      </c>
      <c r="AY92" s="16" t="s">
        <v>152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6" t="s">
        <v>89</v>
      </c>
      <c r="BK92" s="151">
        <f>ROUND(I92*H92,2)</f>
        <v>0</v>
      </c>
      <c r="BL92" s="16" t="s">
        <v>550</v>
      </c>
      <c r="BM92" s="150" t="s">
        <v>551</v>
      </c>
    </row>
    <row r="93" spans="1:65" s="2" customFormat="1" x14ac:dyDescent="0.2">
      <c r="A93" s="32"/>
      <c r="B93" s="33"/>
      <c r="C93" s="237"/>
      <c r="D93" s="238" t="s">
        <v>160</v>
      </c>
      <c r="E93" s="237"/>
      <c r="F93" s="239" t="s">
        <v>552</v>
      </c>
      <c r="G93" s="237"/>
      <c r="H93" s="237"/>
      <c r="I93" s="154"/>
      <c r="J93" s="32"/>
      <c r="K93" s="32"/>
      <c r="L93" s="33"/>
      <c r="M93" s="155"/>
      <c r="N93" s="156"/>
      <c r="O93" s="53"/>
      <c r="P93" s="53"/>
      <c r="Q93" s="53"/>
      <c r="R93" s="53"/>
      <c r="S93" s="53"/>
      <c r="T93" s="54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6" t="s">
        <v>160</v>
      </c>
      <c r="AU93" s="16" t="s">
        <v>22</v>
      </c>
    </row>
    <row r="94" spans="1:65" s="2" customFormat="1" ht="29.25" x14ac:dyDescent="0.2">
      <c r="A94" s="32"/>
      <c r="B94" s="33"/>
      <c r="C94" s="237"/>
      <c r="D94" s="240" t="s">
        <v>162</v>
      </c>
      <c r="E94" s="237"/>
      <c r="F94" s="241" t="s">
        <v>553</v>
      </c>
      <c r="G94" s="237"/>
      <c r="H94" s="237"/>
      <c r="I94" s="154"/>
      <c r="J94" s="32"/>
      <c r="K94" s="32"/>
      <c r="L94" s="33"/>
      <c r="M94" s="155"/>
      <c r="N94" s="156"/>
      <c r="O94" s="53"/>
      <c r="P94" s="53"/>
      <c r="Q94" s="53"/>
      <c r="R94" s="53"/>
      <c r="S94" s="53"/>
      <c r="T94" s="54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6" t="s">
        <v>162</v>
      </c>
      <c r="AU94" s="16" t="s">
        <v>22</v>
      </c>
    </row>
    <row r="95" spans="1:65" s="13" customFormat="1" x14ac:dyDescent="0.2">
      <c r="B95" s="157"/>
      <c r="C95" s="242"/>
      <c r="D95" s="240" t="s">
        <v>164</v>
      </c>
      <c r="E95" s="243" t="s">
        <v>3</v>
      </c>
      <c r="F95" s="244" t="s">
        <v>89</v>
      </c>
      <c r="G95" s="242"/>
      <c r="H95" s="245">
        <v>1</v>
      </c>
      <c r="I95" s="159"/>
      <c r="L95" s="157"/>
      <c r="M95" s="160"/>
      <c r="N95" s="161"/>
      <c r="O95" s="161"/>
      <c r="P95" s="161"/>
      <c r="Q95" s="161"/>
      <c r="R95" s="161"/>
      <c r="S95" s="161"/>
      <c r="T95" s="162"/>
      <c r="AT95" s="158" t="s">
        <v>164</v>
      </c>
      <c r="AU95" s="158" t="s">
        <v>22</v>
      </c>
      <c r="AV95" s="13" t="s">
        <v>22</v>
      </c>
      <c r="AW95" s="13" t="s">
        <v>43</v>
      </c>
      <c r="AX95" s="13" t="s">
        <v>82</v>
      </c>
      <c r="AY95" s="158" t="s">
        <v>152</v>
      </c>
    </row>
    <row r="96" spans="1:65" s="14" customFormat="1" x14ac:dyDescent="0.2">
      <c r="B96" s="163"/>
      <c r="C96" s="246"/>
      <c r="D96" s="240" t="s">
        <v>164</v>
      </c>
      <c r="E96" s="247" t="s">
        <v>3</v>
      </c>
      <c r="F96" s="248" t="s">
        <v>166</v>
      </c>
      <c r="G96" s="246"/>
      <c r="H96" s="249">
        <v>1</v>
      </c>
      <c r="I96" s="165"/>
      <c r="L96" s="163"/>
      <c r="M96" s="166"/>
      <c r="N96" s="167"/>
      <c r="O96" s="167"/>
      <c r="P96" s="167"/>
      <c r="Q96" s="167"/>
      <c r="R96" s="167"/>
      <c r="S96" s="167"/>
      <c r="T96" s="168"/>
      <c r="AT96" s="164" t="s">
        <v>164</v>
      </c>
      <c r="AU96" s="164" t="s">
        <v>22</v>
      </c>
      <c r="AV96" s="14" t="s">
        <v>158</v>
      </c>
      <c r="AW96" s="14" t="s">
        <v>43</v>
      </c>
      <c r="AX96" s="14" t="s">
        <v>89</v>
      </c>
      <c r="AY96" s="164" t="s">
        <v>152</v>
      </c>
    </row>
    <row r="97" spans="1:65" s="12" customFormat="1" ht="22.9" customHeight="1" x14ac:dyDescent="0.2">
      <c r="B97" s="129"/>
      <c r="C97" s="250"/>
      <c r="D97" s="251" t="s">
        <v>81</v>
      </c>
      <c r="E97" s="252" t="s">
        <v>554</v>
      </c>
      <c r="F97" s="252" t="s">
        <v>555</v>
      </c>
      <c r="G97" s="250"/>
      <c r="H97" s="250"/>
      <c r="I97" s="132"/>
      <c r="J97" s="141">
        <f>BK97</f>
        <v>0</v>
      </c>
      <c r="L97" s="129"/>
      <c r="M97" s="134"/>
      <c r="N97" s="135"/>
      <c r="O97" s="135"/>
      <c r="P97" s="136">
        <f>SUM(P98:P101)</f>
        <v>0</v>
      </c>
      <c r="Q97" s="135"/>
      <c r="R97" s="136">
        <f>SUM(R98:R101)</f>
        <v>0</v>
      </c>
      <c r="S97" s="135"/>
      <c r="T97" s="137">
        <f>SUM(T98:T101)</f>
        <v>0</v>
      </c>
      <c r="AR97" s="130" t="s">
        <v>182</v>
      </c>
      <c r="AT97" s="138" t="s">
        <v>81</v>
      </c>
      <c r="AU97" s="138" t="s">
        <v>89</v>
      </c>
      <c r="AY97" s="130" t="s">
        <v>152</v>
      </c>
      <c r="BK97" s="139">
        <f>SUM(BK98:BK101)</f>
        <v>0</v>
      </c>
    </row>
    <row r="98" spans="1:65" s="2" customFormat="1" ht="16.5" customHeight="1" x14ac:dyDescent="0.2">
      <c r="A98" s="32"/>
      <c r="B98" s="142"/>
      <c r="C98" s="232" t="s">
        <v>22</v>
      </c>
      <c r="D98" s="232" t="s">
        <v>154</v>
      </c>
      <c r="E98" s="233" t="s">
        <v>556</v>
      </c>
      <c r="F98" s="234" t="s">
        <v>557</v>
      </c>
      <c r="G98" s="235" t="s">
        <v>259</v>
      </c>
      <c r="H98" s="236">
        <v>4</v>
      </c>
      <c r="I98" s="143"/>
      <c r="J98" s="144">
        <f>ROUND(I98*H98,2)</f>
        <v>0</v>
      </c>
      <c r="K98" s="145"/>
      <c r="L98" s="33"/>
      <c r="M98" s="146" t="s">
        <v>3</v>
      </c>
      <c r="N98" s="147" t="s">
        <v>53</v>
      </c>
      <c r="O98" s="53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50" t="s">
        <v>550</v>
      </c>
      <c r="AT98" s="150" t="s">
        <v>154</v>
      </c>
      <c r="AU98" s="150" t="s">
        <v>22</v>
      </c>
      <c r="AY98" s="16" t="s">
        <v>152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6" t="s">
        <v>89</v>
      </c>
      <c r="BK98" s="151">
        <f>ROUND(I98*H98,2)</f>
        <v>0</v>
      </c>
      <c r="BL98" s="16" t="s">
        <v>550</v>
      </c>
      <c r="BM98" s="150" t="s">
        <v>558</v>
      </c>
    </row>
    <row r="99" spans="1:65" s="2" customFormat="1" x14ac:dyDescent="0.2">
      <c r="A99" s="32"/>
      <c r="B99" s="33"/>
      <c r="C99" s="237"/>
      <c r="D99" s="238" t="s">
        <v>160</v>
      </c>
      <c r="E99" s="237"/>
      <c r="F99" s="239" t="s">
        <v>559</v>
      </c>
      <c r="G99" s="237"/>
      <c r="H99" s="237"/>
      <c r="I99" s="154"/>
      <c r="J99" s="32"/>
      <c r="K99" s="32"/>
      <c r="L99" s="33"/>
      <c r="M99" s="155"/>
      <c r="N99" s="156"/>
      <c r="O99" s="53"/>
      <c r="P99" s="53"/>
      <c r="Q99" s="53"/>
      <c r="R99" s="53"/>
      <c r="S99" s="53"/>
      <c r="T99" s="54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6" t="s">
        <v>160</v>
      </c>
      <c r="AU99" s="16" t="s">
        <v>22</v>
      </c>
    </row>
    <row r="100" spans="1:65" s="2" customFormat="1" ht="16.5" customHeight="1" x14ac:dyDescent="0.2">
      <c r="A100" s="32"/>
      <c r="B100" s="142"/>
      <c r="C100" s="232" t="s">
        <v>170</v>
      </c>
      <c r="D100" s="232" t="s">
        <v>154</v>
      </c>
      <c r="E100" s="233" t="s">
        <v>560</v>
      </c>
      <c r="F100" s="234" t="s">
        <v>561</v>
      </c>
      <c r="G100" s="235" t="s">
        <v>549</v>
      </c>
      <c r="H100" s="236">
        <v>1</v>
      </c>
      <c r="I100" s="143"/>
      <c r="J100" s="144">
        <f>ROUND(I100*H100,2)</f>
        <v>0</v>
      </c>
      <c r="K100" s="145"/>
      <c r="L100" s="33"/>
      <c r="M100" s="146" t="s">
        <v>3</v>
      </c>
      <c r="N100" s="147" t="s">
        <v>53</v>
      </c>
      <c r="O100" s="53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50" t="s">
        <v>550</v>
      </c>
      <c r="AT100" s="150" t="s">
        <v>154</v>
      </c>
      <c r="AU100" s="150" t="s">
        <v>22</v>
      </c>
      <c r="AY100" s="16" t="s">
        <v>152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6" t="s">
        <v>89</v>
      </c>
      <c r="BK100" s="151">
        <f>ROUND(I100*H100,2)</f>
        <v>0</v>
      </c>
      <c r="BL100" s="16" t="s">
        <v>550</v>
      </c>
      <c r="BM100" s="150" t="s">
        <v>562</v>
      </c>
    </row>
    <row r="101" spans="1:65" s="2" customFormat="1" x14ac:dyDescent="0.2">
      <c r="A101" s="32"/>
      <c r="B101" s="33"/>
      <c r="C101" s="237"/>
      <c r="D101" s="238" t="s">
        <v>160</v>
      </c>
      <c r="E101" s="237"/>
      <c r="F101" s="239" t="s">
        <v>563</v>
      </c>
      <c r="G101" s="237"/>
      <c r="H101" s="237"/>
      <c r="I101" s="154"/>
      <c r="J101" s="32"/>
      <c r="K101" s="32"/>
      <c r="L101" s="33"/>
      <c r="M101" s="155"/>
      <c r="N101" s="156"/>
      <c r="O101" s="53"/>
      <c r="P101" s="53"/>
      <c r="Q101" s="53"/>
      <c r="R101" s="53"/>
      <c r="S101" s="53"/>
      <c r="T101" s="54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6" t="s">
        <v>160</v>
      </c>
      <c r="AU101" s="16" t="s">
        <v>22</v>
      </c>
    </row>
    <row r="102" spans="1:65" s="12" customFormat="1" ht="22.9" customHeight="1" x14ac:dyDescent="0.2">
      <c r="B102" s="129"/>
      <c r="C102" s="250"/>
      <c r="D102" s="251" t="s">
        <v>81</v>
      </c>
      <c r="E102" s="252" t="s">
        <v>564</v>
      </c>
      <c r="F102" s="252" t="s">
        <v>565</v>
      </c>
      <c r="G102" s="250"/>
      <c r="H102" s="250"/>
      <c r="I102" s="132"/>
      <c r="J102" s="141">
        <f>BK102</f>
        <v>0</v>
      </c>
      <c r="L102" s="129"/>
      <c r="M102" s="134"/>
      <c r="N102" s="135"/>
      <c r="O102" s="135"/>
      <c r="P102" s="136">
        <f>SUM(P103:P107)</f>
        <v>0</v>
      </c>
      <c r="Q102" s="135"/>
      <c r="R102" s="136">
        <f>SUM(R103:R107)</f>
        <v>0</v>
      </c>
      <c r="S102" s="135"/>
      <c r="T102" s="137">
        <f>SUM(T103:T107)</f>
        <v>0</v>
      </c>
      <c r="AR102" s="130" t="s">
        <v>182</v>
      </c>
      <c r="AT102" s="138" t="s">
        <v>81</v>
      </c>
      <c r="AU102" s="138" t="s">
        <v>89</v>
      </c>
      <c r="AY102" s="130" t="s">
        <v>152</v>
      </c>
      <c r="BK102" s="139">
        <f>SUM(BK103:BK107)</f>
        <v>0</v>
      </c>
    </row>
    <row r="103" spans="1:65" s="2" customFormat="1" ht="16.5" customHeight="1" x14ac:dyDescent="0.2">
      <c r="A103" s="32"/>
      <c r="B103" s="142"/>
      <c r="C103" s="232" t="s">
        <v>158</v>
      </c>
      <c r="D103" s="232" t="s">
        <v>154</v>
      </c>
      <c r="E103" s="233" t="s">
        <v>566</v>
      </c>
      <c r="F103" s="234" t="s">
        <v>567</v>
      </c>
      <c r="G103" s="235" t="s">
        <v>549</v>
      </c>
      <c r="H103" s="236">
        <v>1</v>
      </c>
      <c r="I103" s="143"/>
      <c r="J103" s="144">
        <f>ROUND(I103*H103,2)</f>
        <v>0</v>
      </c>
      <c r="K103" s="145"/>
      <c r="L103" s="33"/>
      <c r="M103" s="146" t="s">
        <v>3</v>
      </c>
      <c r="N103" s="147" t="s">
        <v>53</v>
      </c>
      <c r="O103" s="53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50" t="s">
        <v>550</v>
      </c>
      <c r="AT103" s="150" t="s">
        <v>154</v>
      </c>
      <c r="AU103" s="150" t="s">
        <v>22</v>
      </c>
      <c r="AY103" s="16" t="s">
        <v>152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6" t="s">
        <v>89</v>
      </c>
      <c r="BK103" s="151">
        <f>ROUND(I103*H103,2)</f>
        <v>0</v>
      </c>
      <c r="BL103" s="16" t="s">
        <v>550</v>
      </c>
      <c r="BM103" s="150" t="s">
        <v>568</v>
      </c>
    </row>
    <row r="104" spans="1:65" s="2" customFormat="1" x14ac:dyDescent="0.2">
      <c r="A104" s="32"/>
      <c r="B104" s="33"/>
      <c r="C104" s="237"/>
      <c r="D104" s="238" t="s">
        <v>160</v>
      </c>
      <c r="E104" s="237"/>
      <c r="F104" s="239" t="s">
        <v>569</v>
      </c>
      <c r="G104" s="237"/>
      <c r="H104" s="237"/>
      <c r="I104" s="154"/>
      <c r="J104" s="32"/>
      <c r="K104" s="32"/>
      <c r="L104" s="33"/>
      <c r="M104" s="155"/>
      <c r="N104" s="156"/>
      <c r="O104" s="53"/>
      <c r="P104" s="53"/>
      <c r="Q104" s="53"/>
      <c r="R104" s="53"/>
      <c r="S104" s="53"/>
      <c r="T104" s="54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T104" s="16" t="s">
        <v>160</v>
      </c>
      <c r="AU104" s="16" t="s">
        <v>22</v>
      </c>
    </row>
    <row r="105" spans="1:65" s="2" customFormat="1" ht="19.5" x14ac:dyDescent="0.2">
      <c r="A105" s="32"/>
      <c r="B105" s="33"/>
      <c r="C105" s="237"/>
      <c r="D105" s="240" t="s">
        <v>162</v>
      </c>
      <c r="E105" s="237"/>
      <c r="F105" s="241" t="s">
        <v>570</v>
      </c>
      <c r="G105" s="237"/>
      <c r="H105" s="237"/>
      <c r="I105" s="154"/>
      <c r="J105" s="32"/>
      <c r="K105" s="32"/>
      <c r="L105" s="33"/>
      <c r="M105" s="155"/>
      <c r="N105" s="156"/>
      <c r="O105" s="53"/>
      <c r="P105" s="53"/>
      <c r="Q105" s="53"/>
      <c r="R105" s="53"/>
      <c r="S105" s="53"/>
      <c r="T105" s="54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6" t="s">
        <v>162</v>
      </c>
      <c r="AU105" s="16" t="s">
        <v>22</v>
      </c>
    </row>
    <row r="106" spans="1:65" s="13" customFormat="1" x14ac:dyDescent="0.2">
      <c r="B106" s="157"/>
      <c r="C106" s="242"/>
      <c r="D106" s="240" t="s">
        <v>164</v>
      </c>
      <c r="E106" s="243" t="s">
        <v>3</v>
      </c>
      <c r="F106" s="244" t="s">
        <v>89</v>
      </c>
      <c r="G106" s="242"/>
      <c r="H106" s="245">
        <v>1</v>
      </c>
      <c r="I106" s="159"/>
      <c r="L106" s="157"/>
      <c r="M106" s="160"/>
      <c r="N106" s="161"/>
      <c r="O106" s="161"/>
      <c r="P106" s="161"/>
      <c r="Q106" s="161"/>
      <c r="R106" s="161"/>
      <c r="S106" s="161"/>
      <c r="T106" s="162"/>
      <c r="AT106" s="158" t="s">
        <v>164</v>
      </c>
      <c r="AU106" s="158" t="s">
        <v>22</v>
      </c>
      <c r="AV106" s="13" t="s">
        <v>22</v>
      </c>
      <c r="AW106" s="13" t="s">
        <v>43</v>
      </c>
      <c r="AX106" s="13" t="s">
        <v>82</v>
      </c>
      <c r="AY106" s="158" t="s">
        <v>152</v>
      </c>
    </row>
    <row r="107" spans="1:65" s="14" customFormat="1" x14ac:dyDescent="0.2">
      <c r="B107" s="163"/>
      <c r="C107" s="246"/>
      <c r="D107" s="240" t="s">
        <v>164</v>
      </c>
      <c r="E107" s="247" t="s">
        <v>3</v>
      </c>
      <c r="F107" s="248" t="s">
        <v>166</v>
      </c>
      <c r="G107" s="246"/>
      <c r="H107" s="249">
        <v>1</v>
      </c>
      <c r="I107" s="165"/>
      <c r="L107" s="163"/>
      <c r="M107" s="169"/>
      <c r="N107" s="170"/>
      <c r="O107" s="170"/>
      <c r="P107" s="170"/>
      <c r="Q107" s="170"/>
      <c r="R107" s="170"/>
      <c r="S107" s="170"/>
      <c r="T107" s="171"/>
      <c r="AT107" s="164" t="s">
        <v>164</v>
      </c>
      <c r="AU107" s="164" t="s">
        <v>22</v>
      </c>
      <c r="AV107" s="14" t="s">
        <v>158</v>
      </c>
      <c r="AW107" s="14" t="s">
        <v>43</v>
      </c>
      <c r="AX107" s="14" t="s">
        <v>89</v>
      </c>
      <c r="AY107" s="164" t="s">
        <v>152</v>
      </c>
    </row>
    <row r="108" spans="1:65" s="2" customFormat="1" ht="6.95" customHeight="1" x14ac:dyDescent="0.2">
      <c r="A108" s="32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33"/>
      <c r="M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</sheetData>
  <sheetProtection sheet="1" objects="1" scenarios="1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3" r:id="rId1" xr:uid="{00000000-0004-0000-0300-000000000000}"/>
    <hyperlink ref="F99" r:id="rId2" xr:uid="{00000000-0004-0000-0300-000001000000}"/>
    <hyperlink ref="F101" r:id="rId3" xr:uid="{00000000-0004-0000-0300-000002000000}"/>
    <hyperlink ref="F104" r:id="rId4" xr:uid="{00000000-0004-0000-0300-000003000000}"/>
  </hyperlinks>
  <pageMargins left="0.39374999999999999" right="0.39374999999999999" top="0.39374999999999999" bottom="0.39374999999999999" header="0" footer="0"/>
  <pageSetup orientation="portrait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69"/>
  <sheetViews>
    <sheetView showGridLines="0" topLeftCell="A75" workbookViewId="0">
      <selection activeCell="C92" sqref="C92:H26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95" t="s">
        <v>6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105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22</v>
      </c>
    </row>
    <row r="4" spans="1:46" s="1" customFormat="1" ht="24.95" customHeight="1" x14ac:dyDescent="0.2">
      <c r="B4" s="19"/>
      <c r="D4" s="20" t="s">
        <v>125</v>
      </c>
      <c r="L4" s="19"/>
      <c r="M4" s="92" t="s">
        <v>11</v>
      </c>
      <c r="AT4" s="16" t="s">
        <v>4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17</v>
      </c>
      <c r="L6" s="19"/>
    </row>
    <row r="7" spans="1:46" s="1" customFormat="1" ht="26.25" customHeight="1" x14ac:dyDescent="0.2">
      <c r="B7" s="19"/>
      <c r="E7" s="229" t="str">
        <f>'Rekapitulace stavby'!K6</f>
        <v>Nový Bydžov - rekonstrukce ul. Metličanská II. a III. etapa A (vlevo ve směru staničení)</v>
      </c>
      <c r="F7" s="230"/>
      <c r="G7" s="230"/>
      <c r="H7" s="230"/>
      <c r="L7" s="19"/>
    </row>
    <row r="8" spans="1:46" s="1" customFormat="1" ht="12" customHeight="1" x14ac:dyDescent="0.2">
      <c r="B8" s="19"/>
      <c r="D8" s="26" t="s">
        <v>126</v>
      </c>
      <c r="L8" s="19"/>
    </row>
    <row r="9" spans="1:46" s="2" customFormat="1" ht="23.25" customHeight="1" x14ac:dyDescent="0.2">
      <c r="A9" s="32"/>
      <c r="B9" s="33"/>
      <c r="C9" s="32"/>
      <c r="D9" s="32"/>
      <c r="E9" s="229" t="s">
        <v>571</v>
      </c>
      <c r="F9" s="228"/>
      <c r="G9" s="228"/>
      <c r="H9" s="228"/>
      <c r="I9" s="32"/>
      <c r="J9" s="32"/>
      <c r="K9" s="32"/>
      <c r="L9" s="9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6" t="s">
        <v>128</v>
      </c>
      <c r="E10" s="32"/>
      <c r="F10" s="32"/>
      <c r="G10" s="32"/>
      <c r="H10" s="32"/>
      <c r="I10" s="32"/>
      <c r="J10" s="32"/>
      <c r="K10" s="32"/>
      <c r="L10" s="9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23" t="s">
        <v>572</v>
      </c>
      <c r="F11" s="228"/>
      <c r="G11" s="228"/>
      <c r="H11" s="228"/>
      <c r="I11" s="32"/>
      <c r="J11" s="32"/>
      <c r="K11" s="32"/>
      <c r="L11" s="9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9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6" t="s">
        <v>19</v>
      </c>
      <c r="E13" s="32"/>
      <c r="F13" s="24" t="s">
        <v>20</v>
      </c>
      <c r="G13" s="32"/>
      <c r="H13" s="32"/>
      <c r="I13" s="26" t="s">
        <v>21</v>
      </c>
      <c r="J13" s="24" t="s">
        <v>22</v>
      </c>
      <c r="K13" s="32"/>
      <c r="L13" s="9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6" t="s">
        <v>23</v>
      </c>
      <c r="E14" s="32"/>
      <c r="F14" s="24" t="s">
        <v>24</v>
      </c>
      <c r="G14" s="32"/>
      <c r="H14" s="32"/>
      <c r="I14" s="26" t="s">
        <v>25</v>
      </c>
      <c r="J14" s="50" t="str">
        <f>'Rekapitulace stavby'!AN8</f>
        <v>4. 10. 2021</v>
      </c>
      <c r="K14" s="32"/>
      <c r="L14" s="9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 x14ac:dyDescent="0.2">
      <c r="A15" s="32"/>
      <c r="B15" s="33"/>
      <c r="C15" s="32"/>
      <c r="D15" s="23" t="s">
        <v>27</v>
      </c>
      <c r="E15" s="32"/>
      <c r="F15" s="28" t="s">
        <v>28</v>
      </c>
      <c r="G15" s="32"/>
      <c r="H15" s="32"/>
      <c r="I15" s="23" t="s">
        <v>29</v>
      </c>
      <c r="J15" s="28" t="s">
        <v>30</v>
      </c>
      <c r="K15" s="32"/>
      <c r="L15" s="9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6" t="s">
        <v>31</v>
      </c>
      <c r="E16" s="32"/>
      <c r="F16" s="32"/>
      <c r="G16" s="32"/>
      <c r="H16" s="32"/>
      <c r="I16" s="26" t="s">
        <v>32</v>
      </c>
      <c r="J16" s="24" t="s">
        <v>33</v>
      </c>
      <c r="K16" s="32"/>
      <c r="L16" s="9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4" t="s">
        <v>34</v>
      </c>
      <c r="F17" s="32"/>
      <c r="G17" s="32"/>
      <c r="H17" s="32"/>
      <c r="I17" s="26" t="s">
        <v>35</v>
      </c>
      <c r="J17" s="24" t="s">
        <v>36</v>
      </c>
      <c r="K17" s="32"/>
      <c r="L17" s="9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9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6" t="s">
        <v>37</v>
      </c>
      <c r="E19" s="32"/>
      <c r="F19" s="32"/>
      <c r="G19" s="32"/>
      <c r="H19" s="32"/>
      <c r="I19" s="26" t="s">
        <v>32</v>
      </c>
      <c r="J19" s="27" t="str">
        <f>'Rekapitulace stavby'!AN13</f>
        <v>Vyplň údaj</v>
      </c>
      <c r="K19" s="32"/>
      <c r="L19" s="9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31" t="str">
        <f>'Rekapitulace stavby'!E14</f>
        <v>Vyplň údaj</v>
      </c>
      <c r="F20" s="213"/>
      <c r="G20" s="213"/>
      <c r="H20" s="213"/>
      <c r="I20" s="26" t="s">
        <v>35</v>
      </c>
      <c r="J20" s="27" t="str">
        <f>'Rekapitulace stavby'!AN14</f>
        <v>Vyplň údaj</v>
      </c>
      <c r="K20" s="32"/>
      <c r="L20" s="9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9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6" t="s">
        <v>39</v>
      </c>
      <c r="E22" s="32"/>
      <c r="F22" s="32"/>
      <c r="G22" s="32"/>
      <c r="H22" s="32"/>
      <c r="I22" s="26" t="s">
        <v>32</v>
      </c>
      <c r="J22" s="24" t="s">
        <v>40</v>
      </c>
      <c r="K22" s="32"/>
      <c r="L22" s="9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4" t="s">
        <v>41</v>
      </c>
      <c r="F23" s="32"/>
      <c r="G23" s="32"/>
      <c r="H23" s="32"/>
      <c r="I23" s="26" t="s">
        <v>35</v>
      </c>
      <c r="J23" s="24" t="s">
        <v>42</v>
      </c>
      <c r="K23" s="32"/>
      <c r="L23" s="9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9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6" t="s">
        <v>44</v>
      </c>
      <c r="E25" s="32"/>
      <c r="F25" s="32"/>
      <c r="G25" s="32"/>
      <c r="H25" s="32"/>
      <c r="I25" s="26" t="s">
        <v>32</v>
      </c>
      <c r="J25" s="24" t="str">
        <f>IF('Rekapitulace stavby'!AN19="","",'Rekapitulace stavby'!AN19)</f>
        <v/>
      </c>
      <c r="K25" s="32"/>
      <c r="L25" s="9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4" t="str">
        <f>IF('Rekapitulace stavby'!E20="","",'Rekapitulace stavby'!E20)</f>
        <v xml:space="preserve"> </v>
      </c>
      <c r="F26" s="32"/>
      <c r="G26" s="32"/>
      <c r="H26" s="32"/>
      <c r="I26" s="26" t="s">
        <v>35</v>
      </c>
      <c r="J26" s="24" t="str">
        <f>IF('Rekapitulace stavby'!AN20="","",'Rekapitulace stavby'!AN20)</f>
        <v/>
      </c>
      <c r="K26" s="32"/>
      <c r="L26" s="9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9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6" t="s">
        <v>46</v>
      </c>
      <c r="E28" s="32"/>
      <c r="F28" s="32"/>
      <c r="G28" s="32"/>
      <c r="H28" s="32"/>
      <c r="I28" s="32"/>
      <c r="J28" s="32"/>
      <c r="K28" s="32"/>
      <c r="L28" s="9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4"/>
      <c r="B29" s="95"/>
      <c r="C29" s="94"/>
      <c r="D29" s="94"/>
      <c r="E29" s="217" t="s">
        <v>3</v>
      </c>
      <c r="F29" s="217"/>
      <c r="G29" s="217"/>
      <c r="H29" s="217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9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9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x14ac:dyDescent="0.2">
      <c r="A32" s="32"/>
      <c r="B32" s="33"/>
      <c r="C32" s="32"/>
      <c r="D32" s="97" t="s">
        <v>48</v>
      </c>
      <c r="E32" s="32"/>
      <c r="F32" s="32"/>
      <c r="G32" s="32"/>
      <c r="H32" s="32"/>
      <c r="I32" s="32"/>
      <c r="J32" s="66">
        <f>ROUND(J89, 2)</f>
        <v>0</v>
      </c>
      <c r="K32" s="32"/>
      <c r="L32" s="9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x14ac:dyDescent="0.2">
      <c r="A33" s="32"/>
      <c r="B33" s="33"/>
      <c r="C33" s="32"/>
      <c r="D33" s="61"/>
      <c r="E33" s="61"/>
      <c r="F33" s="61"/>
      <c r="G33" s="61"/>
      <c r="H33" s="61"/>
      <c r="I33" s="61"/>
      <c r="J33" s="61"/>
      <c r="K33" s="61"/>
      <c r="L33" s="9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32"/>
      <c r="F34" s="36" t="s">
        <v>50</v>
      </c>
      <c r="G34" s="32"/>
      <c r="H34" s="32"/>
      <c r="I34" s="36" t="s">
        <v>49</v>
      </c>
      <c r="J34" s="36" t="s">
        <v>51</v>
      </c>
      <c r="K34" s="32"/>
      <c r="L34" s="9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x14ac:dyDescent="0.2">
      <c r="A35" s="32"/>
      <c r="B35" s="33"/>
      <c r="C35" s="32"/>
      <c r="D35" s="98" t="s">
        <v>52</v>
      </c>
      <c r="E35" s="26" t="s">
        <v>53</v>
      </c>
      <c r="F35" s="99">
        <f>ROUND((SUM(BE89:BE267)),  2)</f>
        <v>0</v>
      </c>
      <c r="G35" s="32"/>
      <c r="H35" s="32"/>
      <c r="I35" s="100">
        <v>0.21</v>
      </c>
      <c r="J35" s="99">
        <f>ROUND(((SUM(BE89:BE267))*I35),  2)</f>
        <v>0</v>
      </c>
      <c r="K35" s="32"/>
      <c r="L35" s="9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x14ac:dyDescent="0.2">
      <c r="A36" s="32"/>
      <c r="B36" s="33"/>
      <c r="C36" s="32"/>
      <c r="D36" s="32"/>
      <c r="E36" s="26" t="s">
        <v>54</v>
      </c>
      <c r="F36" s="99">
        <f>ROUND((SUM(BF89:BF267)),  2)</f>
        <v>0</v>
      </c>
      <c r="G36" s="32"/>
      <c r="H36" s="32"/>
      <c r="I36" s="100">
        <v>0.15</v>
      </c>
      <c r="J36" s="99">
        <f>ROUND(((SUM(BF89:BF267))*I36),  2)</f>
        <v>0</v>
      </c>
      <c r="K36" s="32"/>
      <c r="L36" s="9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6" t="s">
        <v>55</v>
      </c>
      <c r="F37" s="99">
        <f>ROUND((SUM(BG89:BG267)),  2)</f>
        <v>0</v>
      </c>
      <c r="G37" s="32"/>
      <c r="H37" s="32"/>
      <c r="I37" s="100">
        <v>0.21</v>
      </c>
      <c r="J37" s="99">
        <f>0</f>
        <v>0</v>
      </c>
      <c r="K37" s="32"/>
      <c r="L37" s="9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 x14ac:dyDescent="0.2">
      <c r="A38" s="32"/>
      <c r="B38" s="33"/>
      <c r="C38" s="32"/>
      <c r="D38" s="32"/>
      <c r="E38" s="26" t="s">
        <v>56</v>
      </c>
      <c r="F38" s="99">
        <f>ROUND((SUM(BH89:BH267)),  2)</f>
        <v>0</v>
      </c>
      <c r="G38" s="32"/>
      <c r="H38" s="32"/>
      <c r="I38" s="100">
        <v>0.15</v>
      </c>
      <c r="J38" s="99">
        <f>0</f>
        <v>0</v>
      </c>
      <c r="K38" s="32"/>
      <c r="L38" s="9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 x14ac:dyDescent="0.2">
      <c r="A39" s="32"/>
      <c r="B39" s="33"/>
      <c r="C39" s="32"/>
      <c r="D39" s="32"/>
      <c r="E39" s="26" t="s">
        <v>57</v>
      </c>
      <c r="F39" s="99">
        <f>ROUND((SUM(BI89:BI267)),  2)</f>
        <v>0</v>
      </c>
      <c r="G39" s="32"/>
      <c r="H39" s="32"/>
      <c r="I39" s="100">
        <v>0</v>
      </c>
      <c r="J39" s="99">
        <f>0</f>
        <v>0</v>
      </c>
      <c r="K39" s="32"/>
      <c r="L39" s="9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9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x14ac:dyDescent="0.2">
      <c r="A41" s="32"/>
      <c r="B41" s="33"/>
      <c r="C41" s="101"/>
      <c r="D41" s="102" t="s">
        <v>58</v>
      </c>
      <c r="E41" s="55"/>
      <c r="F41" s="55"/>
      <c r="G41" s="103" t="s">
        <v>59</v>
      </c>
      <c r="H41" s="104" t="s">
        <v>60</v>
      </c>
      <c r="I41" s="55"/>
      <c r="J41" s="105">
        <f>SUM(J32:J39)</f>
        <v>0</v>
      </c>
      <c r="K41" s="106"/>
      <c r="L41" s="93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x14ac:dyDescent="0.2">
      <c r="A42" s="3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9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6" spans="1:31" s="2" customFormat="1" ht="6.95" hidden="1" customHeight="1" x14ac:dyDescent="0.2">
      <c r="A46" s="32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9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hidden="1" customHeight="1" x14ac:dyDescent="0.2">
      <c r="A47" s="32"/>
      <c r="B47" s="33"/>
      <c r="C47" s="20" t="s">
        <v>130</v>
      </c>
      <c r="D47" s="32"/>
      <c r="E47" s="32"/>
      <c r="F47" s="32"/>
      <c r="G47" s="32"/>
      <c r="H47" s="32"/>
      <c r="I47" s="32"/>
      <c r="J47" s="32"/>
      <c r="K47" s="32"/>
      <c r="L47" s="93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hidden="1" customHeight="1" x14ac:dyDescent="0.2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9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47" s="2" customFormat="1" ht="12" hidden="1" customHeight="1" x14ac:dyDescent="0.2">
      <c r="A49" s="32"/>
      <c r="B49" s="33"/>
      <c r="C49" s="26" t="s">
        <v>17</v>
      </c>
      <c r="D49" s="32"/>
      <c r="E49" s="32"/>
      <c r="F49" s="32"/>
      <c r="G49" s="32"/>
      <c r="H49" s="32"/>
      <c r="I49" s="32"/>
      <c r="J49" s="32"/>
      <c r="K49" s="32"/>
      <c r="L49" s="93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47" s="2" customFormat="1" ht="26.25" hidden="1" customHeight="1" x14ac:dyDescent="0.2">
      <c r="A50" s="32"/>
      <c r="B50" s="33"/>
      <c r="C50" s="32"/>
      <c r="D50" s="32"/>
      <c r="E50" s="229" t="str">
        <f>E7</f>
        <v>Nový Bydžov - rekonstrukce ul. Metličanská II. a III. etapa A (vlevo ve směru staničení)</v>
      </c>
      <c r="F50" s="230"/>
      <c r="G50" s="230"/>
      <c r="H50" s="230"/>
      <c r="I50" s="32"/>
      <c r="J50" s="32"/>
      <c r="K50" s="32"/>
      <c r="L50" s="93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47" s="1" customFormat="1" ht="12" hidden="1" customHeight="1" x14ac:dyDescent="0.2">
      <c r="B51" s="19"/>
      <c r="C51" s="26" t="s">
        <v>126</v>
      </c>
      <c r="L51" s="19"/>
    </row>
    <row r="52" spans="1:47" s="2" customFormat="1" ht="23.25" hidden="1" customHeight="1" x14ac:dyDescent="0.2">
      <c r="A52" s="32"/>
      <c r="B52" s="33"/>
      <c r="C52" s="32"/>
      <c r="D52" s="32"/>
      <c r="E52" s="229" t="s">
        <v>571</v>
      </c>
      <c r="F52" s="228"/>
      <c r="G52" s="228"/>
      <c r="H52" s="228"/>
      <c r="I52" s="32"/>
      <c r="J52" s="32"/>
      <c r="K52" s="32"/>
      <c r="L52" s="93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47" s="2" customFormat="1" ht="12" hidden="1" customHeight="1" x14ac:dyDescent="0.2">
      <c r="A53" s="32"/>
      <c r="B53" s="33"/>
      <c r="C53" s="26" t="s">
        <v>128</v>
      </c>
      <c r="D53" s="32"/>
      <c r="E53" s="32"/>
      <c r="F53" s="32"/>
      <c r="G53" s="32"/>
      <c r="H53" s="32"/>
      <c r="I53" s="32"/>
      <c r="J53" s="32"/>
      <c r="K53" s="32"/>
      <c r="L53" s="93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47" s="2" customFormat="1" ht="16.5" hidden="1" customHeight="1" x14ac:dyDescent="0.2">
      <c r="A54" s="32"/>
      <c r="B54" s="33"/>
      <c r="C54" s="32"/>
      <c r="D54" s="32"/>
      <c r="E54" s="223" t="str">
        <f>E11</f>
        <v>2021_27_02_a - a - příprava území</v>
      </c>
      <c r="F54" s="228"/>
      <c r="G54" s="228"/>
      <c r="H54" s="228"/>
      <c r="I54" s="32"/>
      <c r="J54" s="32"/>
      <c r="K54" s="32"/>
      <c r="L54" s="9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6.95" hidden="1" customHeight="1" x14ac:dyDescent="0.2">
      <c r="A55" s="32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93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47" s="2" customFormat="1" ht="12" hidden="1" customHeight="1" x14ac:dyDescent="0.2">
      <c r="A56" s="32"/>
      <c r="B56" s="33"/>
      <c r="C56" s="26" t="s">
        <v>23</v>
      </c>
      <c r="D56" s="32"/>
      <c r="E56" s="32"/>
      <c r="F56" s="24" t="str">
        <f>F14</f>
        <v>Nový Bydžov</v>
      </c>
      <c r="G56" s="32"/>
      <c r="H56" s="32"/>
      <c r="I56" s="26" t="s">
        <v>25</v>
      </c>
      <c r="J56" s="50" t="str">
        <f>IF(J14="","",J14)</f>
        <v>4. 10. 2021</v>
      </c>
      <c r="K56" s="32"/>
      <c r="L56" s="93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47" s="2" customFormat="1" ht="6.95" hidden="1" customHeight="1" x14ac:dyDescent="0.2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9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47" s="2" customFormat="1" ht="15.2" hidden="1" customHeight="1" x14ac:dyDescent="0.2">
      <c r="A58" s="32"/>
      <c r="B58" s="33"/>
      <c r="C58" s="26" t="s">
        <v>31</v>
      </c>
      <c r="D58" s="32"/>
      <c r="E58" s="32"/>
      <c r="F58" s="24" t="str">
        <f>E17</f>
        <v>Město Nový Bydžov</v>
      </c>
      <c r="G58" s="32"/>
      <c r="H58" s="32"/>
      <c r="I58" s="26" t="s">
        <v>39</v>
      </c>
      <c r="J58" s="30" t="str">
        <f>E23</f>
        <v>VIAPROJEKT s.r.o.</v>
      </c>
      <c r="K58" s="32"/>
      <c r="L58" s="93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15.2" hidden="1" customHeight="1" x14ac:dyDescent="0.2">
      <c r="A59" s="32"/>
      <c r="B59" s="33"/>
      <c r="C59" s="26" t="s">
        <v>37</v>
      </c>
      <c r="D59" s="32"/>
      <c r="E59" s="32"/>
      <c r="F59" s="24" t="str">
        <f>IF(E20="","",E20)</f>
        <v>Vyplň údaj</v>
      </c>
      <c r="G59" s="32"/>
      <c r="H59" s="32"/>
      <c r="I59" s="26" t="s">
        <v>44</v>
      </c>
      <c r="J59" s="30" t="str">
        <f>E26</f>
        <v xml:space="preserve"> </v>
      </c>
      <c r="K59" s="32"/>
      <c r="L59" s="93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47" s="2" customFormat="1" ht="10.35" hidden="1" customHeight="1" x14ac:dyDescent="0.2">
      <c r="A60" s="32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93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47" s="2" customFormat="1" ht="29.25" hidden="1" customHeight="1" x14ac:dyDescent="0.2">
      <c r="A61" s="32"/>
      <c r="B61" s="33"/>
      <c r="C61" s="107" t="s">
        <v>131</v>
      </c>
      <c r="D61" s="101"/>
      <c r="E61" s="101"/>
      <c r="F61" s="101"/>
      <c r="G61" s="101"/>
      <c r="H61" s="101"/>
      <c r="I61" s="101"/>
      <c r="J61" s="108" t="s">
        <v>132</v>
      </c>
      <c r="K61" s="101"/>
      <c r="L61" s="9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47" s="2" customFormat="1" ht="10.35" hidden="1" customHeight="1" x14ac:dyDescent="0.2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93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hidden="1" customHeight="1" x14ac:dyDescent="0.2">
      <c r="A63" s="32"/>
      <c r="B63" s="33"/>
      <c r="C63" s="109" t="s">
        <v>80</v>
      </c>
      <c r="D63" s="32"/>
      <c r="E63" s="32"/>
      <c r="F63" s="32"/>
      <c r="G63" s="32"/>
      <c r="H63" s="32"/>
      <c r="I63" s="32"/>
      <c r="J63" s="66">
        <f>J89</f>
        <v>0</v>
      </c>
      <c r="K63" s="32"/>
      <c r="L63" s="93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6" t="s">
        <v>133</v>
      </c>
    </row>
    <row r="64" spans="1:47" s="9" customFormat="1" ht="24.95" hidden="1" customHeight="1" x14ac:dyDescent="0.2">
      <c r="B64" s="110"/>
      <c r="D64" s="111" t="s">
        <v>134</v>
      </c>
      <c r="E64" s="112"/>
      <c r="F64" s="112"/>
      <c r="G64" s="112"/>
      <c r="H64" s="112"/>
      <c r="I64" s="112"/>
      <c r="J64" s="113">
        <f>J90</f>
        <v>0</v>
      </c>
      <c r="L64" s="110"/>
    </row>
    <row r="65" spans="1:31" s="10" customFormat="1" ht="19.899999999999999" hidden="1" customHeight="1" x14ac:dyDescent="0.2">
      <c r="B65" s="114"/>
      <c r="D65" s="115" t="s">
        <v>135</v>
      </c>
      <c r="E65" s="116"/>
      <c r="F65" s="116"/>
      <c r="G65" s="116"/>
      <c r="H65" s="116"/>
      <c r="I65" s="116"/>
      <c r="J65" s="117">
        <f>J91</f>
        <v>0</v>
      </c>
      <c r="L65" s="114"/>
    </row>
    <row r="66" spans="1:31" s="10" customFormat="1" ht="19.899999999999999" hidden="1" customHeight="1" x14ac:dyDescent="0.2">
      <c r="B66" s="114"/>
      <c r="D66" s="115" t="s">
        <v>342</v>
      </c>
      <c r="E66" s="116"/>
      <c r="F66" s="116"/>
      <c r="G66" s="116"/>
      <c r="H66" s="116"/>
      <c r="I66" s="116"/>
      <c r="J66" s="117">
        <f>J187</f>
        <v>0</v>
      </c>
      <c r="L66" s="114"/>
    </row>
    <row r="67" spans="1:31" s="10" customFormat="1" ht="19.899999999999999" hidden="1" customHeight="1" x14ac:dyDescent="0.2">
      <c r="B67" s="114"/>
      <c r="D67" s="115" t="s">
        <v>136</v>
      </c>
      <c r="E67" s="116"/>
      <c r="F67" s="116"/>
      <c r="G67" s="116"/>
      <c r="H67" s="116"/>
      <c r="I67" s="116"/>
      <c r="J67" s="117">
        <f>J192</f>
        <v>0</v>
      </c>
      <c r="L67" s="114"/>
    </row>
    <row r="68" spans="1:31" s="2" customFormat="1" ht="21.75" hidden="1" customHeight="1" x14ac:dyDescent="0.2">
      <c r="A68" s="32"/>
      <c r="B68" s="33"/>
      <c r="C68" s="32"/>
      <c r="D68" s="32"/>
      <c r="E68" s="32"/>
      <c r="F68" s="32"/>
      <c r="G68" s="32"/>
      <c r="H68" s="32"/>
      <c r="I68" s="32"/>
      <c r="J68" s="32"/>
      <c r="K68" s="32"/>
      <c r="L68" s="93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6.95" hidden="1" customHeight="1" x14ac:dyDescent="0.2">
      <c r="A69" s="32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93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hidden="1" x14ac:dyDescent="0.2"/>
    <row r="71" spans="1:31" hidden="1" x14ac:dyDescent="0.2"/>
    <row r="72" spans="1:31" hidden="1" x14ac:dyDescent="0.2"/>
    <row r="73" spans="1:31" s="2" customFormat="1" ht="6.95" customHeight="1" x14ac:dyDescent="0.2">
      <c r="A73" s="32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93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24.95" customHeight="1" x14ac:dyDescent="0.2">
      <c r="A74" s="32"/>
      <c r="B74" s="33"/>
      <c r="C74" s="20" t="s">
        <v>137</v>
      </c>
      <c r="D74" s="32"/>
      <c r="E74" s="32"/>
      <c r="F74" s="32"/>
      <c r="G74" s="32"/>
      <c r="H74" s="32"/>
      <c r="I74" s="32"/>
      <c r="J74" s="32"/>
      <c r="K74" s="32"/>
      <c r="L74" s="93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6.95" customHeight="1" x14ac:dyDescent="0.2">
      <c r="A75" s="32"/>
      <c r="B75" s="33"/>
      <c r="C75" s="32"/>
      <c r="D75" s="32"/>
      <c r="E75" s="32"/>
      <c r="F75" s="32"/>
      <c r="G75" s="32"/>
      <c r="H75" s="32"/>
      <c r="I75" s="32"/>
      <c r="J75" s="32"/>
      <c r="K75" s="32"/>
      <c r="L75" s="93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2" customHeight="1" x14ac:dyDescent="0.2">
      <c r="A76" s="32"/>
      <c r="B76" s="33"/>
      <c r="C76" s="26" t="s">
        <v>17</v>
      </c>
      <c r="D76" s="32"/>
      <c r="E76" s="32"/>
      <c r="F76" s="32"/>
      <c r="G76" s="32"/>
      <c r="H76" s="32"/>
      <c r="I76" s="32"/>
      <c r="J76" s="32"/>
      <c r="K76" s="32"/>
      <c r="L76" s="9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26.25" customHeight="1" x14ac:dyDescent="0.2">
      <c r="A77" s="32"/>
      <c r="B77" s="33"/>
      <c r="C77" s="32"/>
      <c r="D77" s="32"/>
      <c r="E77" s="229" t="str">
        <f>E7</f>
        <v>Nový Bydžov - rekonstrukce ul. Metličanská II. a III. etapa A (vlevo ve směru staničení)</v>
      </c>
      <c r="F77" s="230"/>
      <c r="G77" s="230"/>
      <c r="H77" s="230"/>
      <c r="I77" s="32"/>
      <c r="J77" s="32"/>
      <c r="K77" s="32"/>
      <c r="L77" s="9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1" customFormat="1" ht="12" customHeight="1" x14ac:dyDescent="0.2">
      <c r="B78" s="19"/>
      <c r="C78" s="26" t="s">
        <v>126</v>
      </c>
      <c r="L78" s="19"/>
    </row>
    <row r="79" spans="1:31" s="2" customFormat="1" ht="23.25" customHeight="1" x14ac:dyDescent="0.2">
      <c r="A79" s="32"/>
      <c r="B79" s="33"/>
      <c r="C79" s="32"/>
      <c r="D79" s="32"/>
      <c r="E79" s="229" t="s">
        <v>571</v>
      </c>
      <c r="F79" s="228"/>
      <c r="G79" s="228"/>
      <c r="H79" s="228"/>
      <c r="I79" s="32"/>
      <c r="J79" s="32"/>
      <c r="K79" s="32"/>
      <c r="L79" s="93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2" customHeight="1" x14ac:dyDescent="0.2">
      <c r="A80" s="32"/>
      <c r="B80" s="33"/>
      <c r="C80" s="26" t="s">
        <v>128</v>
      </c>
      <c r="D80" s="32"/>
      <c r="E80" s="32"/>
      <c r="F80" s="32"/>
      <c r="G80" s="32"/>
      <c r="H80" s="32"/>
      <c r="I80" s="32"/>
      <c r="J80" s="32"/>
      <c r="K80" s="32"/>
      <c r="L80" s="93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65" s="2" customFormat="1" ht="16.5" customHeight="1" x14ac:dyDescent="0.2">
      <c r="A81" s="32"/>
      <c r="B81" s="33"/>
      <c r="C81" s="32"/>
      <c r="D81" s="32"/>
      <c r="E81" s="223" t="str">
        <f>E11</f>
        <v>2021_27_02_a - a - příprava území</v>
      </c>
      <c r="F81" s="228"/>
      <c r="G81" s="228"/>
      <c r="H81" s="228"/>
      <c r="I81" s="32"/>
      <c r="J81" s="32"/>
      <c r="K81" s="32"/>
      <c r="L81" s="9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65" s="2" customFormat="1" ht="6.95" customHeight="1" x14ac:dyDescent="0.2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9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65" s="2" customFormat="1" ht="12" customHeight="1" x14ac:dyDescent="0.2">
      <c r="A83" s="32"/>
      <c r="B83" s="33"/>
      <c r="C83" s="26" t="s">
        <v>23</v>
      </c>
      <c r="D83" s="32"/>
      <c r="E83" s="32"/>
      <c r="F83" s="24" t="str">
        <f>F14</f>
        <v>Nový Bydžov</v>
      </c>
      <c r="G83" s="32"/>
      <c r="H83" s="32"/>
      <c r="I83" s="26" t="s">
        <v>25</v>
      </c>
      <c r="J83" s="50" t="str">
        <f>IF(J14="","",J14)</f>
        <v>4. 10. 2021</v>
      </c>
      <c r="K83" s="32"/>
      <c r="L83" s="9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65" s="2" customFormat="1" ht="6.95" customHeight="1" x14ac:dyDescent="0.2">
      <c r="A84" s="32"/>
      <c r="B84" s="33"/>
      <c r="C84" s="32"/>
      <c r="D84" s="32"/>
      <c r="E84" s="32"/>
      <c r="F84" s="32"/>
      <c r="G84" s="32"/>
      <c r="H84" s="32"/>
      <c r="I84" s="32"/>
      <c r="J84" s="32"/>
      <c r="K84" s="32"/>
      <c r="L84" s="9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65" s="2" customFormat="1" ht="15.2" customHeight="1" x14ac:dyDescent="0.2">
      <c r="A85" s="32"/>
      <c r="B85" s="33"/>
      <c r="C85" s="26" t="s">
        <v>31</v>
      </c>
      <c r="D85" s="32"/>
      <c r="E85" s="32"/>
      <c r="F85" s="24" t="str">
        <f>E17</f>
        <v>Město Nový Bydžov</v>
      </c>
      <c r="G85" s="32"/>
      <c r="H85" s="32"/>
      <c r="I85" s="26" t="s">
        <v>39</v>
      </c>
      <c r="J85" s="30" t="str">
        <f>E23</f>
        <v>VIAPROJEKT s.r.o.</v>
      </c>
      <c r="K85" s="32"/>
      <c r="L85" s="9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65" s="2" customFormat="1" ht="15.2" customHeight="1" x14ac:dyDescent="0.2">
      <c r="A86" s="32"/>
      <c r="B86" s="33"/>
      <c r="C86" s="26" t="s">
        <v>37</v>
      </c>
      <c r="D86" s="32"/>
      <c r="E86" s="32"/>
      <c r="F86" s="24" t="str">
        <f>IF(E20="","",E20)</f>
        <v>Vyplň údaj</v>
      </c>
      <c r="G86" s="32"/>
      <c r="H86" s="32"/>
      <c r="I86" s="26" t="s">
        <v>44</v>
      </c>
      <c r="J86" s="30" t="str">
        <f>E26</f>
        <v xml:space="preserve"> </v>
      </c>
      <c r="K86" s="32"/>
      <c r="L86" s="9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65" s="2" customFormat="1" ht="10.35" customHeight="1" x14ac:dyDescent="0.2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9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65" s="11" customFormat="1" ht="29.25" customHeight="1" x14ac:dyDescent="0.2">
      <c r="A88" s="118"/>
      <c r="B88" s="119"/>
      <c r="C88" s="120" t="s">
        <v>138</v>
      </c>
      <c r="D88" s="121" t="s">
        <v>67</v>
      </c>
      <c r="E88" s="121" t="s">
        <v>63</v>
      </c>
      <c r="F88" s="121" t="s">
        <v>64</v>
      </c>
      <c r="G88" s="121" t="s">
        <v>139</v>
      </c>
      <c r="H88" s="121" t="s">
        <v>140</v>
      </c>
      <c r="I88" s="121" t="s">
        <v>141</v>
      </c>
      <c r="J88" s="122" t="s">
        <v>132</v>
      </c>
      <c r="K88" s="123" t="s">
        <v>142</v>
      </c>
      <c r="L88" s="124"/>
      <c r="M88" s="57" t="s">
        <v>3</v>
      </c>
      <c r="N88" s="58" t="s">
        <v>52</v>
      </c>
      <c r="O88" s="58" t="s">
        <v>143</v>
      </c>
      <c r="P88" s="58" t="s">
        <v>144</v>
      </c>
      <c r="Q88" s="58" t="s">
        <v>145</v>
      </c>
      <c r="R88" s="58" t="s">
        <v>146</v>
      </c>
      <c r="S88" s="58" t="s">
        <v>147</v>
      </c>
      <c r="T88" s="59" t="s">
        <v>148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</row>
    <row r="89" spans="1:65" s="2" customFormat="1" ht="22.9" customHeight="1" x14ac:dyDescent="0.25">
      <c r="A89" s="32"/>
      <c r="B89" s="33"/>
      <c r="C89" s="64" t="s">
        <v>149</v>
      </c>
      <c r="D89" s="32"/>
      <c r="E89" s="32"/>
      <c r="F89" s="32"/>
      <c r="G89" s="32"/>
      <c r="H89" s="32"/>
      <c r="I89" s="32"/>
      <c r="J89" s="125">
        <f>BK89</f>
        <v>0</v>
      </c>
      <c r="K89" s="32"/>
      <c r="L89" s="33"/>
      <c r="M89" s="60"/>
      <c r="N89" s="51"/>
      <c r="O89" s="61"/>
      <c r="P89" s="126">
        <f>P90</f>
        <v>0</v>
      </c>
      <c r="Q89" s="61"/>
      <c r="R89" s="126">
        <f>R90</f>
        <v>0</v>
      </c>
      <c r="S89" s="61"/>
      <c r="T89" s="127">
        <f>T90</f>
        <v>466.339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6" t="s">
        <v>81</v>
      </c>
      <c r="AU89" s="16" t="s">
        <v>133</v>
      </c>
      <c r="BK89" s="128">
        <f>BK90</f>
        <v>0</v>
      </c>
    </row>
    <row r="90" spans="1:65" s="12" customFormat="1" ht="25.9" customHeight="1" x14ac:dyDescent="0.2">
      <c r="B90" s="129"/>
      <c r="D90" s="130" t="s">
        <v>81</v>
      </c>
      <c r="E90" s="131" t="s">
        <v>150</v>
      </c>
      <c r="F90" s="131" t="s">
        <v>151</v>
      </c>
      <c r="I90" s="132"/>
      <c r="J90" s="133">
        <f>BK90</f>
        <v>0</v>
      </c>
      <c r="L90" s="129"/>
      <c r="M90" s="134"/>
      <c r="N90" s="135"/>
      <c r="O90" s="135"/>
      <c r="P90" s="136">
        <f>P91+P187+P192</f>
        <v>0</v>
      </c>
      <c r="Q90" s="135"/>
      <c r="R90" s="136">
        <f>R91+R187+R192</f>
        <v>0</v>
      </c>
      <c r="S90" s="135"/>
      <c r="T90" s="137">
        <f>T91+T187+T192</f>
        <v>466.339</v>
      </c>
      <c r="AR90" s="130" t="s">
        <v>89</v>
      </c>
      <c r="AT90" s="138" t="s">
        <v>81</v>
      </c>
      <c r="AU90" s="138" t="s">
        <v>82</v>
      </c>
      <c r="AY90" s="130" t="s">
        <v>152</v>
      </c>
      <c r="BK90" s="139">
        <f>BK91+BK187+BK192</f>
        <v>0</v>
      </c>
    </row>
    <row r="91" spans="1:65" s="12" customFormat="1" ht="22.9" customHeight="1" x14ac:dyDescent="0.2">
      <c r="B91" s="129"/>
      <c r="D91" s="130" t="s">
        <v>81</v>
      </c>
      <c r="E91" s="140" t="s">
        <v>89</v>
      </c>
      <c r="F91" s="140" t="s">
        <v>153</v>
      </c>
      <c r="I91" s="132"/>
      <c r="J91" s="141">
        <f>BK91</f>
        <v>0</v>
      </c>
      <c r="L91" s="129"/>
      <c r="M91" s="134"/>
      <c r="N91" s="135"/>
      <c r="O91" s="135"/>
      <c r="P91" s="136">
        <f>SUM(P92:P186)</f>
        <v>0</v>
      </c>
      <c r="Q91" s="135"/>
      <c r="R91" s="136">
        <f>SUM(R92:R186)</f>
        <v>0</v>
      </c>
      <c r="S91" s="135"/>
      <c r="T91" s="137">
        <f>SUM(T92:T186)</f>
        <v>466.339</v>
      </c>
      <c r="AR91" s="130" t="s">
        <v>89</v>
      </c>
      <c r="AT91" s="138" t="s">
        <v>81</v>
      </c>
      <c r="AU91" s="138" t="s">
        <v>89</v>
      </c>
      <c r="AY91" s="130" t="s">
        <v>152</v>
      </c>
      <c r="BK91" s="139">
        <f>SUM(BK92:BK186)</f>
        <v>0</v>
      </c>
    </row>
    <row r="92" spans="1:65" s="2" customFormat="1" ht="33" customHeight="1" x14ac:dyDescent="0.2">
      <c r="A92" s="32"/>
      <c r="B92" s="142"/>
      <c r="C92" s="232" t="s">
        <v>89</v>
      </c>
      <c r="D92" s="232" t="s">
        <v>154</v>
      </c>
      <c r="E92" s="233" t="s">
        <v>573</v>
      </c>
      <c r="F92" s="234" t="s">
        <v>574</v>
      </c>
      <c r="G92" s="235" t="s">
        <v>157</v>
      </c>
      <c r="H92" s="236">
        <v>18</v>
      </c>
      <c r="I92" s="143"/>
      <c r="J92" s="144">
        <f>ROUND(I92*H92,2)</f>
        <v>0</v>
      </c>
      <c r="K92" s="145"/>
      <c r="L92" s="33"/>
      <c r="M92" s="146" t="s">
        <v>3</v>
      </c>
      <c r="N92" s="147" t="s">
        <v>53</v>
      </c>
      <c r="O92" s="53"/>
      <c r="P92" s="148">
        <f>O92*H92</f>
        <v>0</v>
      </c>
      <c r="Q92" s="148">
        <v>0</v>
      </c>
      <c r="R92" s="148">
        <f>Q92*H92</f>
        <v>0</v>
      </c>
      <c r="S92" s="148">
        <v>0.255</v>
      </c>
      <c r="T92" s="149">
        <f>S92*H92</f>
        <v>4.59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50" t="s">
        <v>158</v>
      </c>
      <c r="AT92" s="150" t="s">
        <v>154</v>
      </c>
      <c r="AU92" s="150" t="s">
        <v>22</v>
      </c>
      <c r="AY92" s="16" t="s">
        <v>152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6" t="s">
        <v>89</v>
      </c>
      <c r="BK92" s="151">
        <f>ROUND(I92*H92,2)</f>
        <v>0</v>
      </c>
      <c r="BL92" s="16" t="s">
        <v>158</v>
      </c>
      <c r="BM92" s="150" t="s">
        <v>575</v>
      </c>
    </row>
    <row r="93" spans="1:65" s="2" customFormat="1" x14ac:dyDescent="0.2">
      <c r="A93" s="32"/>
      <c r="B93" s="33"/>
      <c r="C93" s="237"/>
      <c r="D93" s="238" t="s">
        <v>160</v>
      </c>
      <c r="E93" s="237"/>
      <c r="F93" s="239" t="s">
        <v>576</v>
      </c>
      <c r="G93" s="237"/>
      <c r="H93" s="237"/>
      <c r="I93" s="154"/>
      <c r="J93" s="32"/>
      <c r="K93" s="32"/>
      <c r="L93" s="33"/>
      <c r="M93" s="155"/>
      <c r="N93" s="156"/>
      <c r="O93" s="53"/>
      <c r="P93" s="53"/>
      <c r="Q93" s="53"/>
      <c r="R93" s="53"/>
      <c r="S93" s="53"/>
      <c r="T93" s="54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6" t="s">
        <v>160</v>
      </c>
      <c r="AU93" s="16" t="s">
        <v>22</v>
      </c>
    </row>
    <row r="94" spans="1:65" s="2" customFormat="1" ht="29.25" x14ac:dyDescent="0.2">
      <c r="A94" s="32"/>
      <c r="B94" s="33"/>
      <c r="C94" s="237"/>
      <c r="D94" s="240" t="s">
        <v>162</v>
      </c>
      <c r="E94" s="237"/>
      <c r="F94" s="241" t="s">
        <v>577</v>
      </c>
      <c r="G94" s="237"/>
      <c r="H94" s="237"/>
      <c r="I94" s="154"/>
      <c r="J94" s="32"/>
      <c r="K94" s="32"/>
      <c r="L94" s="33"/>
      <c r="M94" s="155"/>
      <c r="N94" s="156"/>
      <c r="O94" s="53"/>
      <c r="P94" s="53"/>
      <c r="Q94" s="53"/>
      <c r="R94" s="53"/>
      <c r="S94" s="53"/>
      <c r="T94" s="54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6" t="s">
        <v>162</v>
      </c>
      <c r="AU94" s="16" t="s">
        <v>22</v>
      </c>
    </row>
    <row r="95" spans="1:65" s="13" customFormat="1" x14ac:dyDescent="0.2">
      <c r="B95" s="157"/>
      <c r="C95" s="242"/>
      <c r="D95" s="240" t="s">
        <v>164</v>
      </c>
      <c r="E95" s="243" t="s">
        <v>3</v>
      </c>
      <c r="F95" s="244" t="s">
        <v>248</v>
      </c>
      <c r="G95" s="242"/>
      <c r="H95" s="245">
        <v>18</v>
      </c>
      <c r="I95" s="159"/>
      <c r="L95" s="157"/>
      <c r="M95" s="160"/>
      <c r="N95" s="161"/>
      <c r="O95" s="161"/>
      <c r="P95" s="161"/>
      <c r="Q95" s="161"/>
      <c r="R95" s="161"/>
      <c r="S95" s="161"/>
      <c r="T95" s="162"/>
      <c r="AT95" s="158" t="s">
        <v>164</v>
      </c>
      <c r="AU95" s="158" t="s">
        <v>22</v>
      </c>
      <c r="AV95" s="13" t="s">
        <v>22</v>
      </c>
      <c r="AW95" s="13" t="s">
        <v>43</v>
      </c>
      <c r="AX95" s="13" t="s">
        <v>82</v>
      </c>
      <c r="AY95" s="158" t="s">
        <v>152</v>
      </c>
    </row>
    <row r="96" spans="1:65" s="14" customFormat="1" x14ac:dyDescent="0.2">
      <c r="B96" s="163"/>
      <c r="C96" s="246"/>
      <c r="D96" s="240" t="s">
        <v>164</v>
      </c>
      <c r="E96" s="247" t="s">
        <v>3</v>
      </c>
      <c r="F96" s="248" t="s">
        <v>166</v>
      </c>
      <c r="G96" s="246"/>
      <c r="H96" s="249">
        <v>18</v>
      </c>
      <c r="I96" s="165"/>
      <c r="L96" s="163"/>
      <c r="M96" s="166"/>
      <c r="N96" s="167"/>
      <c r="O96" s="167"/>
      <c r="P96" s="167"/>
      <c r="Q96" s="167"/>
      <c r="R96" s="167"/>
      <c r="S96" s="167"/>
      <c r="T96" s="168"/>
      <c r="AT96" s="164" t="s">
        <v>164</v>
      </c>
      <c r="AU96" s="164" t="s">
        <v>22</v>
      </c>
      <c r="AV96" s="14" t="s">
        <v>158</v>
      </c>
      <c r="AW96" s="14" t="s">
        <v>43</v>
      </c>
      <c r="AX96" s="14" t="s">
        <v>89</v>
      </c>
      <c r="AY96" s="164" t="s">
        <v>152</v>
      </c>
    </row>
    <row r="97" spans="1:65" s="2" customFormat="1" ht="33" customHeight="1" x14ac:dyDescent="0.2">
      <c r="A97" s="32"/>
      <c r="B97" s="142"/>
      <c r="C97" s="232" t="s">
        <v>22</v>
      </c>
      <c r="D97" s="232" t="s">
        <v>154</v>
      </c>
      <c r="E97" s="233" t="s">
        <v>573</v>
      </c>
      <c r="F97" s="234" t="s">
        <v>574</v>
      </c>
      <c r="G97" s="235" t="s">
        <v>157</v>
      </c>
      <c r="H97" s="236">
        <v>30</v>
      </c>
      <c r="I97" s="143"/>
      <c r="J97" s="144">
        <f>ROUND(I97*H97,2)</f>
        <v>0</v>
      </c>
      <c r="K97" s="145"/>
      <c r="L97" s="33"/>
      <c r="M97" s="146" t="s">
        <v>3</v>
      </c>
      <c r="N97" s="147" t="s">
        <v>53</v>
      </c>
      <c r="O97" s="53"/>
      <c r="P97" s="148">
        <f>O97*H97</f>
        <v>0</v>
      </c>
      <c r="Q97" s="148">
        <v>0</v>
      </c>
      <c r="R97" s="148">
        <f>Q97*H97</f>
        <v>0</v>
      </c>
      <c r="S97" s="148">
        <v>0.255</v>
      </c>
      <c r="T97" s="149">
        <f>S97*H97</f>
        <v>7.65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50" t="s">
        <v>158</v>
      </c>
      <c r="AT97" s="150" t="s">
        <v>154</v>
      </c>
      <c r="AU97" s="150" t="s">
        <v>22</v>
      </c>
      <c r="AY97" s="16" t="s">
        <v>152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6" t="s">
        <v>89</v>
      </c>
      <c r="BK97" s="151">
        <f>ROUND(I97*H97,2)</f>
        <v>0</v>
      </c>
      <c r="BL97" s="16" t="s">
        <v>158</v>
      </c>
      <c r="BM97" s="150" t="s">
        <v>578</v>
      </c>
    </row>
    <row r="98" spans="1:65" s="2" customFormat="1" x14ac:dyDescent="0.2">
      <c r="A98" s="32"/>
      <c r="B98" s="33"/>
      <c r="C98" s="237"/>
      <c r="D98" s="238" t="s">
        <v>160</v>
      </c>
      <c r="E98" s="237"/>
      <c r="F98" s="239" t="s">
        <v>576</v>
      </c>
      <c r="G98" s="237"/>
      <c r="H98" s="237"/>
      <c r="I98" s="154"/>
      <c r="J98" s="32"/>
      <c r="K98" s="32"/>
      <c r="L98" s="33"/>
      <c r="M98" s="155"/>
      <c r="N98" s="156"/>
      <c r="O98" s="53"/>
      <c r="P98" s="53"/>
      <c r="Q98" s="53"/>
      <c r="R98" s="53"/>
      <c r="S98" s="53"/>
      <c r="T98" s="54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T98" s="16" t="s">
        <v>160</v>
      </c>
      <c r="AU98" s="16" t="s">
        <v>22</v>
      </c>
    </row>
    <row r="99" spans="1:65" s="2" customFormat="1" ht="29.25" x14ac:dyDescent="0.2">
      <c r="A99" s="32"/>
      <c r="B99" s="33"/>
      <c r="C99" s="237"/>
      <c r="D99" s="240" t="s">
        <v>162</v>
      </c>
      <c r="E99" s="237"/>
      <c r="F99" s="241" t="s">
        <v>579</v>
      </c>
      <c r="G99" s="237"/>
      <c r="H99" s="237"/>
      <c r="I99" s="154"/>
      <c r="J99" s="32"/>
      <c r="K99" s="32"/>
      <c r="L99" s="33"/>
      <c r="M99" s="155"/>
      <c r="N99" s="156"/>
      <c r="O99" s="53"/>
      <c r="P99" s="53"/>
      <c r="Q99" s="53"/>
      <c r="R99" s="53"/>
      <c r="S99" s="53"/>
      <c r="T99" s="54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6" t="s">
        <v>162</v>
      </c>
      <c r="AU99" s="16" t="s">
        <v>22</v>
      </c>
    </row>
    <row r="100" spans="1:65" s="13" customFormat="1" x14ac:dyDescent="0.2">
      <c r="B100" s="157"/>
      <c r="C100" s="242"/>
      <c r="D100" s="240" t="s">
        <v>164</v>
      </c>
      <c r="E100" s="243" t="s">
        <v>3</v>
      </c>
      <c r="F100" s="244" t="s">
        <v>580</v>
      </c>
      <c r="G100" s="242"/>
      <c r="H100" s="245">
        <v>30</v>
      </c>
      <c r="I100" s="159"/>
      <c r="L100" s="157"/>
      <c r="M100" s="160"/>
      <c r="N100" s="161"/>
      <c r="O100" s="161"/>
      <c r="P100" s="161"/>
      <c r="Q100" s="161"/>
      <c r="R100" s="161"/>
      <c r="S100" s="161"/>
      <c r="T100" s="162"/>
      <c r="AT100" s="158" t="s">
        <v>164</v>
      </c>
      <c r="AU100" s="158" t="s">
        <v>22</v>
      </c>
      <c r="AV100" s="13" t="s">
        <v>22</v>
      </c>
      <c r="AW100" s="13" t="s">
        <v>43</v>
      </c>
      <c r="AX100" s="13" t="s">
        <v>82</v>
      </c>
      <c r="AY100" s="158" t="s">
        <v>152</v>
      </c>
    </row>
    <row r="101" spans="1:65" s="14" customFormat="1" x14ac:dyDescent="0.2">
      <c r="B101" s="163"/>
      <c r="C101" s="246"/>
      <c r="D101" s="240" t="s">
        <v>164</v>
      </c>
      <c r="E101" s="247" t="s">
        <v>3</v>
      </c>
      <c r="F101" s="248" t="s">
        <v>166</v>
      </c>
      <c r="G101" s="246"/>
      <c r="H101" s="249">
        <v>30</v>
      </c>
      <c r="I101" s="165"/>
      <c r="L101" s="163"/>
      <c r="M101" s="166"/>
      <c r="N101" s="167"/>
      <c r="O101" s="167"/>
      <c r="P101" s="167"/>
      <c r="Q101" s="167"/>
      <c r="R101" s="167"/>
      <c r="S101" s="167"/>
      <c r="T101" s="168"/>
      <c r="AT101" s="164" t="s">
        <v>164</v>
      </c>
      <c r="AU101" s="164" t="s">
        <v>22</v>
      </c>
      <c r="AV101" s="14" t="s">
        <v>158</v>
      </c>
      <c r="AW101" s="14" t="s">
        <v>43</v>
      </c>
      <c r="AX101" s="14" t="s">
        <v>89</v>
      </c>
      <c r="AY101" s="164" t="s">
        <v>152</v>
      </c>
    </row>
    <row r="102" spans="1:65" s="2" customFormat="1" ht="24.2" customHeight="1" x14ac:dyDescent="0.2">
      <c r="A102" s="32"/>
      <c r="B102" s="142"/>
      <c r="C102" s="232" t="s">
        <v>170</v>
      </c>
      <c r="D102" s="232" t="s">
        <v>154</v>
      </c>
      <c r="E102" s="233" t="s">
        <v>171</v>
      </c>
      <c r="F102" s="234" t="s">
        <v>172</v>
      </c>
      <c r="G102" s="235" t="s">
        <v>157</v>
      </c>
      <c r="H102" s="236">
        <v>2</v>
      </c>
      <c r="I102" s="143"/>
      <c r="J102" s="144">
        <f>ROUND(I102*H102,2)</f>
        <v>0</v>
      </c>
      <c r="K102" s="145"/>
      <c r="L102" s="33"/>
      <c r="M102" s="146" t="s">
        <v>3</v>
      </c>
      <c r="N102" s="147" t="s">
        <v>53</v>
      </c>
      <c r="O102" s="53"/>
      <c r="P102" s="148">
        <f>O102*H102</f>
        <v>0</v>
      </c>
      <c r="Q102" s="148">
        <v>0</v>
      </c>
      <c r="R102" s="148">
        <f>Q102*H102</f>
        <v>0</v>
      </c>
      <c r="S102" s="148">
        <v>0.32</v>
      </c>
      <c r="T102" s="149">
        <f>S102*H102</f>
        <v>0.64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50" t="s">
        <v>158</v>
      </c>
      <c r="AT102" s="150" t="s">
        <v>154</v>
      </c>
      <c r="AU102" s="150" t="s">
        <v>22</v>
      </c>
      <c r="AY102" s="16" t="s">
        <v>152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6" t="s">
        <v>89</v>
      </c>
      <c r="BK102" s="151">
        <f>ROUND(I102*H102,2)</f>
        <v>0</v>
      </c>
      <c r="BL102" s="16" t="s">
        <v>158</v>
      </c>
      <c r="BM102" s="150" t="s">
        <v>581</v>
      </c>
    </row>
    <row r="103" spans="1:65" s="2" customFormat="1" x14ac:dyDescent="0.2">
      <c r="A103" s="32"/>
      <c r="B103" s="33"/>
      <c r="C103" s="237"/>
      <c r="D103" s="238" t="s">
        <v>160</v>
      </c>
      <c r="E103" s="237"/>
      <c r="F103" s="239" t="s">
        <v>174</v>
      </c>
      <c r="G103" s="237"/>
      <c r="H103" s="237"/>
      <c r="I103" s="154"/>
      <c r="J103" s="32"/>
      <c r="K103" s="32"/>
      <c r="L103" s="33"/>
      <c r="M103" s="155"/>
      <c r="N103" s="156"/>
      <c r="O103" s="53"/>
      <c r="P103" s="53"/>
      <c r="Q103" s="53"/>
      <c r="R103" s="53"/>
      <c r="S103" s="53"/>
      <c r="T103" s="54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T103" s="16" t="s">
        <v>160</v>
      </c>
      <c r="AU103" s="16" t="s">
        <v>22</v>
      </c>
    </row>
    <row r="104" spans="1:65" s="2" customFormat="1" ht="29.25" x14ac:dyDescent="0.2">
      <c r="A104" s="32"/>
      <c r="B104" s="33"/>
      <c r="C104" s="237"/>
      <c r="D104" s="240" t="s">
        <v>162</v>
      </c>
      <c r="E104" s="237"/>
      <c r="F104" s="241" t="s">
        <v>582</v>
      </c>
      <c r="G104" s="237"/>
      <c r="H104" s="237"/>
      <c r="I104" s="154"/>
      <c r="J104" s="32"/>
      <c r="K104" s="32"/>
      <c r="L104" s="33"/>
      <c r="M104" s="155"/>
      <c r="N104" s="156"/>
      <c r="O104" s="53"/>
      <c r="P104" s="53"/>
      <c r="Q104" s="53"/>
      <c r="R104" s="53"/>
      <c r="S104" s="53"/>
      <c r="T104" s="54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T104" s="16" t="s">
        <v>162</v>
      </c>
      <c r="AU104" s="16" t="s">
        <v>22</v>
      </c>
    </row>
    <row r="105" spans="1:65" s="13" customFormat="1" x14ac:dyDescent="0.2">
      <c r="B105" s="157"/>
      <c r="C105" s="242"/>
      <c r="D105" s="240" t="s">
        <v>164</v>
      </c>
      <c r="E105" s="243" t="s">
        <v>3</v>
      </c>
      <c r="F105" s="244" t="s">
        <v>22</v>
      </c>
      <c r="G105" s="242"/>
      <c r="H105" s="245">
        <v>2</v>
      </c>
      <c r="I105" s="159"/>
      <c r="L105" s="157"/>
      <c r="M105" s="160"/>
      <c r="N105" s="161"/>
      <c r="O105" s="161"/>
      <c r="P105" s="161"/>
      <c r="Q105" s="161"/>
      <c r="R105" s="161"/>
      <c r="S105" s="161"/>
      <c r="T105" s="162"/>
      <c r="AT105" s="158" t="s">
        <v>164</v>
      </c>
      <c r="AU105" s="158" t="s">
        <v>22</v>
      </c>
      <c r="AV105" s="13" t="s">
        <v>22</v>
      </c>
      <c r="AW105" s="13" t="s">
        <v>43</v>
      </c>
      <c r="AX105" s="13" t="s">
        <v>82</v>
      </c>
      <c r="AY105" s="158" t="s">
        <v>152</v>
      </c>
    </row>
    <row r="106" spans="1:65" s="14" customFormat="1" x14ac:dyDescent="0.2">
      <c r="B106" s="163"/>
      <c r="C106" s="246"/>
      <c r="D106" s="240" t="s">
        <v>164</v>
      </c>
      <c r="E106" s="247" t="s">
        <v>3</v>
      </c>
      <c r="F106" s="248" t="s">
        <v>166</v>
      </c>
      <c r="G106" s="246"/>
      <c r="H106" s="249">
        <v>2</v>
      </c>
      <c r="I106" s="165"/>
      <c r="L106" s="163"/>
      <c r="M106" s="166"/>
      <c r="N106" s="167"/>
      <c r="O106" s="167"/>
      <c r="P106" s="167"/>
      <c r="Q106" s="167"/>
      <c r="R106" s="167"/>
      <c r="S106" s="167"/>
      <c r="T106" s="168"/>
      <c r="AT106" s="164" t="s">
        <v>164</v>
      </c>
      <c r="AU106" s="164" t="s">
        <v>22</v>
      </c>
      <c r="AV106" s="14" t="s">
        <v>158</v>
      </c>
      <c r="AW106" s="14" t="s">
        <v>43</v>
      </c>
      <c r="AX106" s="14" t="s">
        <v>89</v>
      </c>
      <c r="AY106" s="164" t="s">
        <v>152</v>
      </c>
    </row>
    <row r="107" spans="1:65" s="2" customFormat="1" ht="24.2" customHeight="1" x14ac:dyDescent="0.2">
      <c r="A107" s="32"/>
      <c r="B107" s="142"/>
      <c r="C107" s="232" t="s">
        <v>158</v>
      </c>
      <c r="D107" s="232" t="s">
        <v>154</v>
      </c>
      <c r="E107" s="233" t="s">
        <v>177</v>
      </c>
      <c r="F107" s="234" t="s">
        <v>178</v>
      </c>
      <c r="G107" s="235" t="s">
        <v>157</v>
      </c>
      <c r="H107" s="236">
        <v>2</v>
      </c>
      <c r="I107" s="143"/>
      <c r="J107" s="144">
        <f>ROUND(I107*H107,2)</f>
        <v>0</v>
      </c>
      <c r="K107" s="145"/>
      <c r="L107" s="33"/>
      <c r="M107" s="146" t="s">
        <v>3</v>
      </c>
      <c r="N107" s="147" t="s">
        <v>53</v>
      </c>
      <c r="O107" s="53"/>
      <c r="P107" s="148">
        <f>O107*H107</f>
        <v>0</v>
      </c>
      <c r="Q107" s="148">
        <v>0</v>
      </c>
      <c r="R107" s="148">
        <f>Q107*H107</f>
        <v>0</v>
      </c>
      <c r="S107" s="148">
        <v>0.40799999999999997</v>
      </c>
      <c r="T107" s="149">
        <f>S107*H107</f>
        <v>0.81599999999999995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50" t="s">
        <v>158</v>
      </c>
      <c r="AT107" s="150" t="s">
        <v>154</v>
      </c>
      <c r="AU107" s="150" t="s">
        <v>22</v>
      </c>
      <c r="AY107" s="16" t="s">
        <v>152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6" t="s">
        <v>89</v>
      </c>
      <c r="BK107" s="151">
        <f>ROUND(I107*H107,2)</f>
        <v>0</v>
      </c>
      <c r="BL107" s="16" t="s">
        <v>158</v>
      </c>
      <c r="BM107" s="150" t="s">
        <v>583</v>
      </c>
    </row>
    <row r="108" spans="1:65" s="2" customFormat="1" x14ac:dyDescent="0.2">
      <c r="A108" s="32"/>
      <c r="B108" s="33"/>
      <c r="C108" s="237"/>
      <c r="D108" s="238" t="s">
        <v>160</v>
      </c>
      <c r="E108" s="237"/>
      <c r="F108" s="239" t="s">
        <v>180</v>
      </c>
      <c r="G108" s="237"/>
      <c r="H108" s="237"/>
      <c r="I108" s="154"/>
      <c r="J108" s="32"/>
      <c r="K108" s="32"/>
      <c r="L108" s="33"/>
      <c r="M108" s="155"/>
      <c r="N108" s="156"/>
      <c r="O108" s="53"/>
      <c r="P108" s="53"/>
      <c r="Q108" s="53"/>
      <c r="R108" s="53"/>
      <c r="S108" s="53"/>
      <c r="T108" s="54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6" t="s">
        <v>160</v>
      </c>
      <c r="AU108" s="16" t="s">
        <v>22</v>
      </c>
    </row>
    <row r="109" spans="1:65" s="2" customFormat="1" ht="19.5" x14ac:dyDescent="0.2">
      <c r="A109" s="32"/>
      <c r="B109" s="33"/>
      <c r="C109" s="237"/>
      <c r="D109" s="240" t="s">
        <v>162</v>
      </c>
      <c r="E109" s="237"/>
      <c r="F109" s="241" t="s">
        <v>584</v>
      </c>
      <c r="G109" s="237"/>
      <c r="H109" s="237"/>
      <c r="I109" s="154"/>
      <c r="J109" s="32"/>
      <c r="K109" s="32"/>
      <c r="L109" s="33"/>
      <c r="M109" s="155"/>
      <c r="N109" s="156"/>
      <c r="O109" s="53"/>
      <c r="P109" s="53"/>
      <c r="Q109" s="53"/>
      <c r="R109" s="53"/>
      <c r="S109" s="53"/>
      <c r="T109" s="54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T109" s="16" t="s">
        <v>162</v>
      </c>
      <c r="AU109" s="16" t="s">
        <v>22</v>
      </c>
    </row>
    <row r="110" spans="1:65" s="13" customFormat="1" x14ac:dyDescent="0.2">
      <c r="B110" s="157"/>
      <c r="C110" s="242"/>
      <c r="D110" s="240" t="s">
        <v>164</v>
      </c>
      <c r="E110" s="243" t="s">
        <v>3</v>
      </c>
      <c r="F110" s="244" t="s">
        <v>22</v>
      </c>
      <c r="G110" s="242"/>
      <c r="H110" s="245">
        <v>2</v>
      </c>
      <c r="I110" s="159"/>
      <c r="L110" s="157"/>
      <c r="M110" s="160"/>
      <c r="N110" s="161"/>
      <c r="O110" s="161"/>
      <c r="P110" s="161"/>
      <c r="Q110" s="161"/>
      <c r="R110" s="161"/>
      <c r="S110" s="161"/>
      <c r="T110" s="162"/>
      <c r="AT110" s="158" t="s">
        <v>164</v>
      </c>
      <c r="AU110" s="158" t="s">
        <v>22</v>
      </c>
      <c r="AV110" s="13" t="s">
        <v>22</v>
      </c>
      <c r="AW110" s="13" t="s">
        <v>43</v>
      </c>
      <c r="AX110" s="13" t="s">
        <v>82</v>
      </c>
      <c r="AY110" s="158" t="s">
        <v>152</v>
      </c>
    </row>
    <row r="111" spans="1:65" s="14" customFormat="1" x14ac:dyDescent="0.2">
      <c r="B111" s="163"/>
      <c r="C111" s="246"/>
      <c r="D111" s="240" t="s">
        <v>164</v>
      </c>
      <c r="E111" s="247" t="s">
        <v>3</v>
      </c>
      <c r="F111" s="248" t="s">
        <v>166</v>
      </c>
      <c r="G111" s="246"/>
      <c r="H111" s="249">
        <v>2</v>
      </c>
      <c r="I111" s="165"/>
      <c r="L111" s="163"/>
      <c r="M111" s="166"/>
      <c r="N111" s="167"/>
      <c r="O111" s="167"/>
      <c r="P111" s="167"/>
      <c r="Q111" s="167"/>
      <c r="R111" s="167"/>
      <c r="S111" s="167"/>
      <c r="T111" s="168"/>
      <c r="AT111" s="164" t="s">
        <v>164</v>
      </c>
      <c r="AU111" s="164" t="s">
        <v>22</v>
      </c>
      <c r="AV111" s="14" t="s">
        <v>158</v>
      </c>
      <c r="AW111" s="14" t="s">
        <v>43</v>
      </c>
      <c r="AX111" s="14" t="s">
        <v>89</v>
      </c>
      <c r="AY111" s="164" t="s">
        <v>152</v>
      </c>
    </row>
    <row r="112" spans="1:65" s="2" customFormat="1" ht="24.2" customHeight="1" x14ac:dyDescent="0.2">
      <c r="A112" s="32"/>
      <c r="B112" s="142"/>
      <c r="C112" s="232" t="s">
        <v>182</v>
      </c>
      <c r="D112" s="232" t="s">
        <v>154</v>
      </c>
      <c r="E112" s="233" t="s">
        <v>585</v>
      </c>
      <c r="F112" s="234" t="s">
        <v>586</v>
      </c>
      <c r="G112" s="235" t="s">
        <v>157</v>
      </c>
      <c r="H112" s="236">
        <v>212</v>
      </c>
      <c r="I112" s="143"/>
      <c r="J112" s="144">
        <f>ROUND(I112*H112,2)</f>
        <v>0</v>
      </c>
      <c r="K112" s="145"/>
      <c r="L112" s="33"/>
      <c r="M112" s="146" t="s">
        <v>3</v>
      </c>
      <c r="N112" s="147" t="s">
        <v>53</v>
      </c>
      <c r="O112" s="53"/>
      <c r="P112" s="148">
        <f>O112*H112</f>
        <v>0</v>
      </c>
      <c r="Q112" s="148">
        <v>0</v>
      </c>
      <c r="R112" s="148">
        <f>Q112*H112</f>
        <v>0</v>
      </c>
      <c r="S112" s="148">
        <v>0.57999999999999996</v>
      </c>
      <c r="T112" s="149">
        <f>S112*H112</f>
        <v>122.96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50" t="s">
        <v>158</v>
      </c>
      <c r="AT112" s="150" t="s">
        <v>154</v>
      </c>
      <c r="AU112" s="150" t="s">
        <v>22</v>
      </c>
      <c r="AY112" s="16" t="s">
        <v>152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6" t="s">
        <v>89</v>
      </c>
      <c r="BK112" s="151">
        <f>ROUND(I112*H112,2)</f>
        <v>0</v>
      </c>
      <c r="BL112" s="16" t="s">
        <v>158</v>
      </c>
      <c r="BM112" s="150" t="s">
        <v>587</v>
      </c>
    </row>
    <row r="113" spans="1:65" s="2" customFormat="1" x14ac:dyDescent="0.2">
      <c r="A113" s="32"/>
      <c r="B113" s="33"/>
      <c r="C113" s="237"/>
      <c r="D113" s="238" t="s">
        <v>160</v>
      </c>
      <c r="E113" s="237"/>
      <c r="F113" s="239" t="s">
        <v>588</v>
      </c>
      <c r="G113" s="237"/>
      <c r="H113" s="237"/>
      <c r="I113" s="154"/>
      <c r="J113" s="32"/>
      <c r="K113" s="32"/>
      <c r="L113" s="33"/>
      <c r="M113" s="155"/>
      <c r="N113" s="156"/>
      <c r="O113" s="53"/>
      <c r="P113" s="53"/>
      <c r="Q113" s="53"/>
      <c r="R113" s="53"/>
      <c r="S113" s="53"/>
      <c r="T113" s="54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6" t="s">
        <v>160</v>
      </c>
      <c r="AU113" s="16" t="s">
        <v>22</v>
      </c>
    </row>
    <row r="114" spans="1:65" s="2" customFormat="1" ht="29.25" x14ac:dyDescent="0.2">
      <c r="A114" s="32"/>
      <c r="B114" s="33"/>
      <c r="C114" s="237"/>
      <c r="D114" s="240" t="s">
        <v>162</v>
      </c>
      <c r="E114" s="237"/>
      <c r="F114" s="241" t="s">
        <v>589</v>
      </c>
      <c r="G114" s="237"/>
      <c r="H114" s="237"/>
      <c r="I114" s="154"/>
      <c r="J114" s="32"/>
      <c r="K114" s="32"/>
      <c r="L114" s="33"/>
      <c r="M114" s="155"/>
      <c r="N114" s="156"/>
      <c r="O114" s="53"/>
      <c r="P114" s="53"/>
      <c r="Q114" s="53"/>
      <c r="R114" s="53"/>
      <c r="S114" s="53"/>
      <c r="T114" s="54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6" t="s">
        <v>162</v>
      </c>
      <c r="AU114" s="16" t="s">
        <v>22</v>
      </c>
    </row>
    <row r="115" spans="1:65" s="13" customFormat="1" x14ac:dyDescent="0.2">
      <c r="B115" s="157"/>
      <c r="C115" s="242"/>
      <c r="D115" s="240" t="s">
        <v>164</v>
      </c>
      <c r="E115" s="243" t="s">
        <v>3</v>
      </c>
      <c r="F115" s="244" t="s">
        <v>590</v>
      </c>
      <c r="G115" s="242"/>
      <c r="H115" s="245">
        <v>212</v>
      </c>
      <c r="I115" s="159"/>
      <c r="L115" s="157"/>
      <c r="M115" s="160"/>
      <c r="N115" s="161"/>
      <c r="O115" s="161"/>
      <c r="P115" s="161"/>
      <c r="Q115" s="161"/>
      <c r="R115" s="161"/>
      <c r="S115" s="161"/>
      <c r="T115" s="162"/>
      <c r="AT115" s="158" t="s">
        <v>164</v>
      </c>
      <c r="AU115" s="158" t="s">
        <v>22</v>
      </c>
      <c r="AV115" s="13" t="s">
        <v>22</v>
      </c>
      <c r="AW115" s="13" t="s">
        <v>43</v>
      </c>
      <c r="AX115" s="13" t="s">
        <v>82</v>
      </c>
      <c r="AY115" s="158" t="s">
        <v>152</v>
      </c>
    </row>
    <row r="116" spans="1:65" s="14" customFormat="1" x14ac:dyDescent="0.2">
      <c r="B116" s="163"/>
      <c r="C116" s="246"/>
      <c r="D116" s="240" t="s">
        <v>164</v>
      </c>
      <c r="E116" s="247" t="s">
        <v>3</v>
      </c>
      <c r="F116" s="248" t="s">
        <v>166</v>
      </c>
      <c r="G116" s="246"/>
      <c r="H116" s="249">
        <v>212</v>
      </c>
      <c r="I116" s="165"/>
      <c r="L116" s="163"/>
      <c r="M116" s="166"/>
      <c r="N116" s="167"/>
      <c r="O116" s="167"/>
      <c r="P116" s="167"/>
      <c r="Q116" s="167"/>
      <c r="R116" s="167"/>
      <c r="S116" s="167"/>
      <c r="T116" s="168"/>
      <c r="AT116" s="164" t="s">
        <v>164</v>
      </c>
      <c r="AU116" s="164" t="s">
        <v>22</v>
      </c>
      <c r="AV116" s="14" t="s">
        <v>158</v>
      </c>
      <c r="AW116" s="14" t="s">
        <v>43</v>
      </c>
      <c r="AX116" s="14" t="s">
        <v>89</v>
      </c>
      <c r="AY116" s="164" t="s">
        <v>152</v>
      </c>
    </row>
    <row r="117" spans="1:65" s="2" customFormat="1" ht="24.2" customHeight="1" x14ac:dyDescent="0.2">
      <c r="A117" s="32"/>
      <c r="B117" s="142"/>
      <c r="C117" s="232" t="s">
        <v>188</v>
      </c>
      <c r="D117" s="232" t="s">
        <v>154</v>
      </c>
      <c r="E117" s="233" t="s">
        <v>585</v>
      </c>
      <c r="F117" s="234" t="s">
        <v>586</v>
      </c>
      <c r="G117" s="235" t="s">
        <v>157</v>
      </c>
      <c r="H117" s="236">
        <v>226</v>
      </c>
      <c r="I117" s="143"/>
      <c r="J117" s="144">
        <f>ROUND(I117*H117,2)</f>
        <v>0</v>
      </c>
      <c r="K117" s="145"/>
      <c r="L117" s="33"/>
      <c r="M117" s="146" t="s">
        <v>3</v>
      </c>
      <c r="N117" s="147" t="s">
        <v>53</v>
      </c>
      <c r="O117" s="53"/>
      <c r="P117" s="148">
        <f>O117*H117</f>
        <v>0</v>
      </c>
      <c r="Q117" s="148">
        <v>0</v>
      </c>
      <c r="R117" s="148">
        <f>Q117*H117</f>
        <v>0</v>
      </c>
      <c r="S117" s="148">
        <v>0.57999999999999996</v>
      </c>
      <c r="T117" s="149">
        <f>S117*H117</f>
        <v>131.07999999999998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50" t="s">
        <v>158</v>
      </c>
      <c r="AT117" s="150" t="s">
        <v>154</v>
      </c>
      <c r="AU117" s="150" t="s">
        <v>22</v>
      </c>
      <c r="AY117" s="16" t="s">
        <v>152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6" t="s">
        <v>89</v>
      </c>
      <c r="BK117" s="151">
        <f>ROUND(I117*H117,2)</f>
        <v>0</v>
      </c>
      <c r="BL117" s="16" t="s">
        <v>158</v>
      </c>
      <c r="BM117" s="150" t="s">
        <v>591</v>
      </c>
    </row>
    <row r="118" spans="1:65" s="2" customFormat="1" x14ac:dyDescent="0.2">
      <c r="A118" s="32"/>
      <c r="B118" s="33"/>
      <c r="C118" s="237"/>
      <c r="D118" s="238" t="s">
        <v>160</v>
      </c>
      <c r="E118" s="237"/>
      <c r="F118" s="239" t="s">
        <v>588</v>
      </c>
      <c r="G118" s="237"/>
      <c r="H118" s="237"/>
      <c r="I118" s="154"/>
      <c r="J118" s="32"/>
      <c r="K118" s="32"/>
      <c r="L118" s="33"/>
      <c r="M118" s="155"/>
      <c r="N118" s="156"/>
      <c r="O118" s="53"/>
      <c r="P118" s="53"/>
      <c r="Q118" s="53"/>
      <c r="R118" s="53"/>
      <c r="S118" s="53"/>
      <c r="T118" s="54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6" t="s">
        <v>160</v>
      </c>
      <c r="AU118" s="16" t="s">
        <v>22</v>
      </c>
    </row>
    <row r="119" spans="1:65" s="2" customFormat="1" ht="29.25" x14ac:dyDescent="0.2">
      <c r="A119" s="32"/>
      <c r="B119" s="33"/>
      <c r="C119" s="237"/>
      <c r="D119" s="240" t="s">
        <v>162</v>
      </c>
      <c r="E119" s="237"/>
      <c r="F119" s="241" t="s">
        <v>592</v>
      </c>
      <c r="G119" s="237"/>
      <c r="H119" s="237"/>
      <c r="I119" s="154"/>
      <c r="J119" s="32"/>
      <c r="K119" s="32"/>
      <c r="L119" s="33"/>
      <c r="M119" s="155"/>
      <c r="N119" s="156"/>
      <c r="O119" s="53"/>
      <c r="P119" s="53"/>
      <c r="Q119" s="53"/>
      <c r="R119" s="53"/>
      <c r="S119" s="53"/>
      <c r="T119" s="54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6" t="s">
        <v>162</v>
      </c>
      <c r="AU119" s="16" t="s">
        <v>22</v>
      </c>
    </row>
    <row r="120" spans="1:65" s="13" customFormat="1" x14ac:dyDescent="0.2">
      <c r="B120" s="157"/>
      <c r="C120" s="242"/>
      <c r="D120" s="240" t="s">
        <v>164</v>
      </c>
      <c r="E120" s="243" t="s">
        <v>3</v>
      </c>
      <c r="F120" s="244" t="s">
        <v>593</v>
      </c>
      <c r="G120" s="242"/>
      <c r="H120" s="245">
        <v>226</v>
      </c>
      <c r="I120" s="159"/>
      <c r="L120" s="157"/>
      <c r="M120" s="160"/>
      <c r="N120" s="161"/>
      <c r="O120" s="161"/>
      <c r="P120" s="161"/>
      <c r="Q120" s="161"/>
      <c r="R120" s="161"/>
      <c r="S120" s="161"/>
      <c r="T120" s="162"/>
      <c r="AT120" s="158" t="s">
        <v>164</v>
      </c>
      <c r="AU120" s="158" t="s">
        <v>22</v>
      </c>
      <c r="AV120" s="13" t="s">
        <v>22</v>
      </c>
      <c r="AW120" s="13" t="s">
        <v>43</v>
      </c>
      <c r="AX120" s="13" t="s">
        <v>82</v>
      </c>
      <c r="AY120" s="158" t="s">
        <v>152</v>
      </c>
    </row>
    <row r="121" spans="1:65" s="14" customFormat="1" x14ac:dyDescent="0.2">
      <c r="B121" s="163"/>
      <c r="C121" s="246"/>
      <c r="D121" s="240" t="s">
        <v>164</v>
      </c>
      <c r="E121" s="247" t="s">
        <v>3</v>
      </c>
      <c r="F121" s="248" t="s">
        <v>166</v>
      </c>
      <c r="G121" s="246"/>
      <c r="H121" s="249">
        <v>226</v>
      </c>
      <c r="I121" s="165"/>
      <c r="L121" s="163"/>
      <c r="M121" s="166"/>
      <c r="N121" s="167"/>
      <c r="O121" s="167"/>
      <c r="P121" s="167"/>
      <c r="Q121" s="167"/>
      <c r="R121" s="167"/>
      <c r="S121" s="167"/>
      <c r="T121" s="168"/>
      <c r="AT121" s="164" t="s">
        <v>164</v>
      </c>
      <c r="AU121" s="164" t="s">
        <v>22</v>
      </c>
      <c r="AV121" s="14" t="s">
        <v>158</v>
      </c>
      <c r="AW121" s="14" t="s">
        <v>43</v>
      </c>
      <c r="AX121" s="14" t="s">
        <v>89</v>
      </c>
      <c r="AY121" s="164" t="s">
        <v>152</v>
      </c>
    </row>
    <row r="122" spans="1:65" s="2" customFormat="1" ht="24.2" customHeight="1" x14ac:dyDescent="0.2">
      <c r="A122" s="32"/>
      <c r="B122" s="142"/>
      <c r="C122" s="232" t="s">
        <v>192</v>
      </c>
      <c r="D122" s="232" t="s">
        <v>154</v>
      </c>
      <c r="E122" s="233" t="s">
        <v>594</v>
      </c>
      <c r="F122" s="234" t="s">
        <v>595</v>
      </c>
      <c r="G122" s="235" t="s">
        <v>157</v>
      </c>
      <c r="H122" s="236">
        <v>212</v>
      </c>
      <c r="I122" s="143"/>
      <c r="J122" s="144">
        <f>ROUND(I122*H122,2)</f>
        <v>0</v>
      </c>
      <c r="K122" s="145"/>
      <c r="L122" s="33"/>
      <c r="M122" s="146" t="s">
        <v>3</v>
      </c>
      <c r="N122" s="147" t="s">
        <v>53</v>
      </c>
      <c r="O122" s="53"/>
      <c r="P122" s="148">
        <f>O122*H122</f>
        <v>0</v>
      </c>
      <c r="Q122" s="148">
        <v>0</v>
      </c>
      <c r="R122" s="148">
        <f>Q122*H122</f>
        <v>0</v>
      </c>
      <c r="S122" s="148">
        <v>0.316</v>
      </c>
      <c r="T122" s="149">
        <f>S122*H122</f>
        <v>66.992000000000004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0" t="s">
        <v>158</v>
      </c>
      <c r="AT122" s="150" t="s">
        <v>154</v>
      </c>
      <c r="AU122" s="150" t="s">
        <v>22</v>
      </c>
      <c r="AY122" s="16" t="s">
        <v>152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6" t="s">
        <v>89</v>
      </c>
      <c r="BK122" s="151">
        <f>ROUND(I122*H122,2)</f>
        <v>0</v>
      </c>
      <c r="BL122" s="16" t="s">
        <v>158</v>
      </c>
      <c r="BM122" s="150" t="s">
        <v>596</v>
      </c>
    </row>
    <row r="123" spans="1:65" s="2" customFormat="1" x14ac:dyDescent="0.2">
      <c r="A123" s="32"/>
      <c r="B123" s="33"/>
      <c r="C123" s="237"/>
      <c r="D123" s="238" t="s">
        <v>160</v>
      </c>
      <c r="E123" s="237"/>
      <c r="F123" s="239" t="s">
        <v>597</v>
      </c>
      <c r="G123" s="237"/>
      <c r="H123" s="237"/>
      <c r="I123" s="154"/>
      <c r="J123" s="32"/>
      <c r="K123" s="32"/>
      <c r="L123" s="33"/>
      <c r="M123" s="155"/>
      <c r="N123" s="156"/>
      <c r="O123" s="53"/>
      <c r="P123" s="53"/>
      <c r="Q123" s="53"/>
      <c r="R123" s="53"/>
      <c r="S123" s="53"/>
      <c r="T123" s="54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6" t="s">
        <v>160</v>
      </c>
      <c r="AU123" s="16" t="s">
        <v>22</v>
      </c>
    </row>
    <row r="124" spans="1:65" s="2" customFormat="1" ht="29.25" x14ac:dyDescent="0.2">
      <c r="A124" s="32"/>
      <c r="B124" s="33"/>
      <c r="C124" s="237"/>
      <c r="D124" s="240" t="s">
        <v>162</v>
      </c>
      <c r="E124" s="237"/>
      <c r="F124" s="241" t="s">
        <v>589</v>
      </c>
      <c r="G124" s="237"/>
      <c r="H124" s="237"/>
      <c r="I124" s="154"/>
      <c r="J124" s="32"/>
      <c r="K124" s="32"/>
      <c r="L124" s="33"/>
      <c r="M124" s="155"/>
      <c r="N124" s="156"/>
      <c r="O124" s="53"/>
      <c r="P124" s="53"/>
      <c r="Q124" s="53"/>
      <c r="R124" s="53"/>
      <c r="S124" s="53"/>
      <c r="T124" s="54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6" t="s">
        <v>162</v>
      </c>
      <c r="AU124" s="16" t="s">
        <v>22</v>
      </c>
    </row>
    <row r="125" spans="1:65" s="13" customFormat="1" x14ac:dyDescent="0.2">
      <c r="B125" s="157"/>
      <c r="C125" s="242"/>
      <c r="D125" s="240" t="s">
        <v>164</v>
      </c>
      <c r="E125" s="243" t="s">
        <v>3</v>
      </c>
      <c r="F125" s="244" t="s">
        <v>590</v>
      </c>
      <c r="G125" s="242"/>
      <c r="H125" s="245">
        <v>212</v>
      </c>
      <c r="I125" s="159"/>
      <c r="L125" s="157"/>
      <c r="M125" s="160"/>
      <c r="N125" s="161"/>
      <c r="O125" s="161"/>
      <c r="P125" s="161"/>
      <c r="Q125" s="161"/>
      <c r="R125" s="161"/>
      <c r="S125" s="161"/>
      <c r="T125" s="162"/>
      <c r="AT125" s="158" t="s">
        <v>164</v>
      </c>
      <c r="AU125" s="158" t="s">
        <v>22</v>
      </c>
      <c r="AV125" s="13" t="s">
        <v>22</v>
      </c>
      <c r="AW125" s="13" t="s">
        <v>43</v>
      </c>
      <c r="AX125" s="13" t="s">
        <v>82</v>
      </c>
      <c r="AY125" s="158" t="s">
        <v>152</v>
      </c>
    </row>
    <row r="126" spans="1:65" s="14" customFormat="1" x14ac:dyDescent="0.2">
      <c r="B126" s="163"/>
      <c r="C126" s="246"/>
      <c r="D126" s="240" t="s">
        <v>164</v>
      </c>
      <c r="E126" s="247" t="s">
        <v>3</v>
      </c>
      <c r="F126" s="248" t="s">
        <v>166</v>
      </c>
      <c r="G126" s="246"/>
      <c r="H126" s="249">
        <v>212</v>
      </c>
      <c r="I126" s="165"/>
      <c r="L126" s="163"/>
      <c r="M126" s="166"/>
      <c r="N126" s="167"/>
      <c r="O126" s="167"/>
      <c r="P126" s="167"/>
      <c r="Q126" s="167"/>
      <c r="R126" s="167"/>
      <c r="S126" s="167"/>
      <c r="T126" s="168"/>
      <c r="AT126" s="164" t="s">
        <v>164</v>
      </c>
      <c r="AU126" s="164" t="s">
        <v>22</v>
      </c>
      <c r="AV126" s="14" t="s">
        <v>158</v>
      </c>
      <c r="AW126" s="14" t="s">
        <v>43</v>
      </c>
      <c r="AX126" s="14" t="s">
        <v>89</v>
      </c>
      <c r="AY126" s="164" t="s">
        <v>152</v>
      </c>
    </row>
    <row r="127" spans="1:65" s="2" customFormat="1" ht="24.2" customHeight="1" x14ac:dyDescent="0.2">
      <c r="A127" s="32"/>
      <c r="B127" s="142"/>
      <c r="C127" s="232" t="s">
        <v>195</v>
      </c>
      <c r="D127" s="232" t="s">
        <v>154</v>
      </c>
      <c r="E127" s="233" t="s">
        <v>594</v>
      </c>
      <c r="F127" s="234" t="s">
        <v>595</v>
      </c>
      <c r="G127" s="235" t="s">
        <v>157</v>
      </c>
      <c r="H127" s="236">
        <v>226</v>
      </c>
      <c r="I127" s="143"/>
      <c r="J127" s="144">
        <f>ROUND(I127*H127,2)</f>
        <v>0</v>
      </c>
      <c r="K127" s="145"/>
      <c r="L127" s="33"/>
      <c r="M127" s="146" t="s">
        <v>3</v>
      </c>
      <c r="N127" s="147" t="s">
        <v>53</v>
      </c>
      <c r="O127" s="53"/>
      <c r="P127" s="148">
        <f>O127*H127</f>
        <v>0</v>
      </c>
      <c r="Q127" s="148">
        <v>0</v>
      </c>
      <c r="R127" s="148">
        <f>Q127*H127</f>
        <v>0</v>
      </c>
      <c r="S127" s="148">
        <v>0.316</v>
      </c>
      <c r="T127" s="149">
        <f>S127*H127</f>
        <v>71.415999999999997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0" t="s">
        <v>158</v>
      </c>
      <c r="AT127" s="150" t="s">
        <v>154</v>
      </c>
      <c r="AU127" s="150" t="s">
        <v>22</v>
      </c>
      <c r="AY127" s="16" t="s">
        <v>152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6" t="s">
        <v>89</v>
      </c>
      <c r="BK127" s="151">
        <f>ROUND(I127*H127,2)</f>
        <v>0</v>
      </c>
      <c r="BL127" s="16" t="s">
        <v>158</v>
      </c>
      <c r="BM127" s="150" t="s">
        <v>598</v>
      </c>
    </row>
    <row r="128" spans="1:65" s="2" customFormat="1" x14ac:dyDescent="0.2">
      <c r="A128" s="32"/>
      <c r="B128" s="33"/>
      <c r="C128" s="237"/>
      <c r="D128" s="238" t="s">
        <v>160</v>
      </c>
      <c r="E128" s="237"/>
      <c r="F128" s="239" t="s">
        <v>597</v>
      </c>
      <c r="G128" s="237"/>
      <c r="H128" s="237"/>
      <c r="I128" s="154"/>
      <c r="J128" s="32"/>
      <c r="K128" s="32"/>
      <c r="L128" s="33"/>
      <c r="M128" s="155"/>
      <c r="N128" s="156"/>
      <c r="O128" s="53"/>
      <c r="P128" s="53"/>
      <c r="Q128" s="53"/>
      <c r="R128" s="53"/>
      <c r="S128" s="53"/>
      <c r="T128" s="54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6" t="s">
        <v>160</v>
      </c>
      <c r="AU128" s="16" t="s">
        <v>22</v>
      </c>
    </row>
    <row r="129" spans="1:65" s="2" customFormat="1" ht="29.25" x14ac:dyDescent="0.2">
      <c r="A129" s="32"/>
      <c r="B129" s="33"/>
      <c r="C129" s="237"/>
      <c r="D129" s="240" t="s">
        <v>162</v>
      </c>
      <c r="E129" s="237"/>
      <c r="F129" s="241" t="s">
        <v>592</v>
      </c>
      <c r="G129" s="237"/>
      <c r="H129" s="237"/>
      <c r="I129" s="154"/>
      <c r="J129" s="32"/>
      <c r="K129" s="32"/>
      <c r="L129" s="33"/>
      <c r="M129" s="155"/>
      <c r="N129" s="156"/>
      <c r="O129" s="53"/>
      <c r="P129" s="53"/>
      <c r="Q129" s="53"/>
      <c r="R129" s="53"/>
      <c r="S129" s="53"/>
      <c r="T129" s="54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6" t="s">
        <v>162</v>
      </c>
      <c r="AU129" s="16" t="s">
        <v>22</v>
      </c>
    </row>
    <row r="130" spans="1:65" s="13" customFormat="1" x14ac:dyDescent="0.2">
      <c r="B130" s="157"/>
      <c r="C130" s="242"/>
      <c r="D130" s="240" t="s">
        <v>164</v>
      </c>
      <c r="E130" s="243" t="s">
        <v>3</v>
      </c>
      <c r="F130" s="244" t="s">
        <v>593</v>
      </c>
      <c r="G130" s="242"/>
      <c r="H130" s="245">
        <v>226</v>
      </c>
      <c r="I130" s="159"/>
      <c r="L130" s="157"/>
      <c r="M130" s="160"/>
      <c r="N130" s="161"/>
      <c r="O130" s="161"/>
      <c r="P130" s="161"/>
      <c r="Q130" s="161"/>
      <c r="R130" s="161"/>
      <c r="S130" s="161"/>
      <c r="T130" s="162"/>
      <c r="AT130" s="158" t="s">
        <v>164</v>
      </c>
      <c r="AU130" s="158" t="s">
        <v>22</v>
      </c>
      <c r="AV130" s="13" t="s">
        <v>22</v>
      </c>
      <c r="AW130" s="13" t="s">
        <v>43</v>
      </c>
      <c r="AX130" s="13" t="s">
        <v>82</v>
      </c>
      <c r="AY130" s="158" t="s">
        <v>152</v>
      </c>
    </row>
    <row r="131" spans="1:65" s="14" customFormat="1" x14ac:dyDescent="0.2">
      <c r="B131" s="163"/>
      <c r="C131" s="246"/>
      <c r="D131" s="240" t="s">
        <v>164</v>
      </c>
      <c r="E131" s="247" t="s">
        <v>3</v>
      </c>
      <c r="F131" s="248" t="s">
        <v>166</v>
      </c>
      <c r="G131" s="246"/>
      <c r="H131" s="249">
        <v>226</v>
      </c>
      <c r="I131" s="165"/>
      <c r="L131" s="163"/>
      <c r="M131" s="166"/>
      <c r="N131" s="167"/>
      <c r="O131" s="167"/>
      <c r="P131" s="167"/>
      <c r="Q131" s="167"/>
      <c r="R131" s="167"/>
      <c r="S131" s="167"/>
      <c r="T131" s="168"/>
      <c r="AT131" s="164" t="s">
        <v>164</v>
      </c>
      <c r="AU131" s="164" t="s">
        <v>22</v>
      </c>
      <c r="AV131" s="14" t="s">
        <v>158</v>
      </c>
      <c r="AW131" s="14" t="s">
        <v>43</v>
      </c>
      <c r="AX131" s="14" t="s">
        <v>89</v>
      </c>
      <c r="AY131" s="164" t="s">
        <v>152</v>
      </c>
    </row>
    <row r="132" spans="1:65" s="2" customFormat="1" ht="24.2" customHeight="1" x14ac:dyDescent="0.2">
      <c r="A132" s="32"/>
      <c r="B132" s="142"/>
      <c r="C132" s="232" t="s">
        <v>201</v>
      </c>
      <c r="D132" s="232" t="s">
        <v>154</v>
      </c>
      <c r="E132" s="233" t="s">
        <v>196</v>
      </c>
      <c r="F132" s="234" t="s">
        <v>197</v>
      </c>
      <c r="G132" s="235" t="s">
        <v>157</v>
      </c>
      <c r="H132" s="236">
        <v>18</v>
      </c>
      <c r="I132" s="143"/>
      <c r="J132" s="144">
        <f>ROUND(I132*H132,2)</f>
        <v>0</v>
      </c>
      <c r="K132" s="145"/>
      <c r="L132" s="33"/>
      <c r="M132" s="146" t="s">
        <v>3</v>
      </c>
      <c r="N132" s="147" t="s">
        <v>53</v>
      </c>
      <c r="O132" s="53"/>
      <c r="P132" s="148">
        <f>O132*H132</f>
        <v>0</v>
      </c>
      <c r="Q132" s="148">
        <v>0</v>
      </c>
      <c r="R132" s="148">
        <f>Q132*H132</f>
        <v>0</v>
      </c>
      <c r="S132" s="148">
        <v>0.28999999999999998</v>
      </c>
      <c r="T132" s="149">
        <f>S132*H132</f>
        <v>5.22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0" t="s">
        <v>158</v>
      </c>
      <c r="AT132" s="150" t="s">
        <v>154</v>
      </c>
      <c r="AU132" s="150" t="s">
        <v>22</v>
      </c>
      <c r="AY132" s="16" t="s">
        <v>152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6" t="s">
        <v>89</v>
      </c>
      <c r="BK132" s="151">
        <f>ROUND(I132*H132,2)</f>
        <v>0</v>
      </c>
      <c r="BL132" s="16" t="s">
        <v>158</v>
      </c>
      <c r="BM132" s="150" t="s">
        <v>599</v>
      </c>
    </row>
    <row r="133" spans="1:65" s="2" customFormat="1" x14ac:dyDescent="0.2">
      <c r="A133" s="32"/>
      <c r="B133" s="33"/>
      <c r="C133" s="237"/>
      <c r="D133" s="238" t="s">
        <v>160</v>
      </c>
      <c r="E133" s="237"/>
      <c r="F133" s="239" t="s">
        <v>199</v>
      </c>
      <c r="G133" s="237"/>
      <c r="H133" s="237"/>
      <c r="I133" s="154"/>
      <c r="J133" s="32"/>
      <c r="K133" s="32"/>
      <c r="L133" s="33"/>
      <c r="M133" s="155"/>
      <c r="N133" s="156"/>
      <c r="O133" s="53"/>
      <c r="P133" s="53"/>
      <c r="Q133" s="53"/>
      <c r="R133" s="53"/>
      <c r="S133" s="53"/>
      <c r="T133" s="54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6" t="s">
        <v>160</v>
      </c>
      <c r="AU133" s="16" t="s">
        <v>22</v>
      </c>
    </row>
    <row r="134" spans="1:65" s="2" customFormat="1" ht="29.25" x14ac:dyDescent="0.2">
      <c r="A134" s="32"/>
      <c r="B134" s="33"/>
      <c r="C134" s="237"/>
      <c r="D134" s="240" t="s">
        <v>162</v>
      </c>
      <c r="E134" s="237"/>
      <c r="F134" s="241" t="s">
        <v>577</v>
      </c>
      <c r="G134" s="237"/>
      <c r="H134" s="237"/>
      <c r="I134" s="154"/>
      <c r="J134" s="32"/>
      <c r="K134" s="32"/>
      <c r="L134" s="33"/>
      <c r="M134" s="155"/>
      <c r="N134" s="156"/>
      <c r="O134" s="53"/>
      <c r="P134" s="53"/>
      <c r="Q134" s="53"/>
      <c r="R134" s="53"/>
      <c r="S134" s="53"/>
      <c r="T134" s="54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6" t="s">
        <v>162</v>
      </c>
      <c r="AU134" s="16" t="s">
        <v>22</v>
      </c>
    </row>
    <row r="135" spans="1:65" s="13" customFormat="1" x14ac:dyDescent="0.2">
      <c r="B135" s="157"/>
      <c r="C135" s="242"/>
      <c r="D135" s="240" t="s">
        <v>164</v>
      </c>
      <c r="E135" s="243" t="s">
        <v>3</v>
      </c>
      <c r="F135" s="244" t="s">
        <v>248</v>
      </c>
      <c r="G135" s="242"/>
      <c r="H135" s="245">
        <v>18</v>
      </c>
      <c r="I135" s="159"/>
      <c r="L135" s="157"/>
      <c r="M135" s="160"/>
      <c r="N135" s="161"/>
      <c r="O135" s="161"/>
      <c r="P135" s="161"/>
      <c r="Q135" s="161"/>
      <c r="R135" s="161"/>
      <c r="S135" s="161"/>
      <c r="T135" s="162"/>
      <c r="AT135" s="158" t="s">
        <v>164</v>
      </c>
      <c r="AU135" s="158" t="s">
        <v>22</v>
      </c>
      <c r="AV135" s="13" t="s">
        <v>22</v>
      </c>
      <c r="AW135" s="13" t="s">
        <v>43</v>
      </c>
      <c r="AX135" s="13" t="s">
        <v>82</v>
      </c>
      <c r="AY135" s="158" t="s">
        <v>152</v>
      </c>
    </row>
    <row r="136" spans="1:65" s="14" customFormat="1" x14ac:dyDescent="0.2">
      <c r="B136" s="163"/>
      <c r="C136" s="246"/>
      <c r="D136" s="240" t="s">
        <v>164</v>
      </c>
      <c r="E136" s="247" t="s">
        <v>3</v>
      </c>
      <c r="F136" s="248" t="s">
        <v>166</v>
      </c>
      <c r="G136" s="246"/>
      <c r="H136" s="249">
        <v>18</v>
      </c>
      <c r="I136" s="165"/>
      <c r="L136" s="163"/>
      <c r="M136" s="166"/>
      <c r="N136" s="167"/>
      <c r="O136" s="167"/>
      <c r="P136" s="167"/>
      <c r="Q136" s="167"/>
      <c r="R136" s="167"/>
      <c r="S136" s="167"/>
      <c r="T136" s="168"/>
      <c r="AT136" s="164" t="s">
        <v>164</v>
      </c>
      <c r="AU136" s="164" t="s">
        <v>22</v>
      </c>
      <c r="AV136" s="14" t="s">
        <v>158</v>
      </c>
      <c r="AW136" s="14" t="s">
        <v>43</v>
      </c>
      <c r="AX136" s="14" t="s">
        <v>89</v>
      </c>
      <c r="AY136" s="164" t="s">
        <v>152</v>
      </c>
    </row>
    <row r="137" spans="1:65" s="2" customFormat="1" ht="24.2" customHeight="1" x14ac:dyDescent="0.2">
      <c r="A137" s="32"/>
      <c r="B137" s="142"/>
      <c r="C137" s="232" t="s">
        <v>176</v>
      </c>
      <c r="D137" s="232" t="s">
        <v>154</v>
      </c>
      <c r="E137" s="233" t="s">
        <v>196</v>
      </c>
      <c r="F137" s="234" t="s">
        <v>197</v>
      </c>
      <c r="G137" s="235" t="s">
        <v>157</v>
      </c>
      <c r="H137" s="236">
        <v>30</v>
      </c>
      <c r="I137" s="143"/>
      <c r="J137" s="144">
        <f>ROUND(I137*H137,2)</f>
        <v>0</v>
      </c>
      <c r="K137" s="145"/>
      <c r="L137" s="33"/>
      <c r="M137" s="146" t="s">
        <v>3</v>
      </c>
      <c r="N137" s="147" t="s">
        <v>53</v>
      </c>
      <c r="O137" s="53"/>
      <c r="P137" s="148">
        <f>O137*H137</f>
        <v>0</v>
      </c>
      <c r="Q137" s="148">
        <v>0</v>
      </c>
      <c r="R137" s="148">
        <f>Q137*H137</f>
        <v>0</v>
      </c>
      <c r="S137" s="148">
        <v>0.28999999999999998</v>
      </c>
      <c r="T137" s="149">
        <f>S137*H137</f>
        <v>8.6999999999999993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0" t="s">
        <v>158</v>
      </c>
      <c r="AT137" s="150" t="s">
        <v>154</v>
      </c>
      <c r="AU137" s="150" t="s">
        <v>22</v>
      </c>
      <c r="AY137" s="16" t="s">
        <v>152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6" t="s">
        <v>89</v>
      </c>
      <c r="BK137" s="151">
        <f>ROUND(I137*H137,2)</f>
        <v>0</v>
      </c>
      <c r="BL137" s="16" t="s">
        <v>158</v>
      </c>
      <c r="BM137" s="150" t="s">
        <v>600</v>
      </c>
    </row>
    <row r="138" spans="1:65" s="2" customFormat="1" x14ac:dyDescent="0.2">
      <c r="A138" s="32"/>
      <c r="B138" s="33"/>
      <c r="C138" s="237"/>
      <c r="D138" s="238" t="s">
        <v>160</v>
      </c>
      <c r="E138" s="237"/>
      <c r="F138" s="239" t="s">
        <v>199</v>
      </c>
      <c r="G138" s="237"/>
      <c r="H138" s="237"/>
      <c r="I138" s="154"/>
      <c r="J138" s="32"/>
      <c r="K138" s="32"/>
      <c r="L138" s="33"/>
      <c r="M138" s="155"/>
      <c r="N138" s="156"/>
      <c r="O138" s="53"/>
      <c r="P138" s="53"/>
      <c r="Q138" s="53"/>
      <c r="R138" s="53"/>
      <c r="S138" s="53"/>
      <c r="T138" s="54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6" t="s">
        <v>160</v>
      </c>
      <c r="AU138" s="16" t="s">
        <v>22</v>
      </c>
    </row>
    <row r="139" spans="1:65" s="2" customFormat="1" ht="29.25" x14ac:dyDescent="0.2">
      <c r="A139" s="32"/>
      <c r="B139" s="33"/>
      <c r="C139" s="237"/>
      <c r="D139" s="240" t="s">
        <v>162</v>
      </c>
      <c r="E139" s="237"/>
      <c r="F139" s="241" t="s">
        <v>579</v>
      </c>
      <c r="G139" s="237"/>
      <c r="H139" s="237"/>
      <c r="I139" s="154"/>
      <c r="J139" s="32"/>
      <c r="K139" s="32"/>
      <c r="L139" s="33"/>
      <c r="M139" s="155"/>
      <c r="N139" s="156"/>
      <c r="O139" s="53"/>
      <c r="P139" s="53"/>
      <c r="Q139" s="53"/>
      <c r="R139" s="53"/>
      <c r="S139" s="53"/>
      <c r="T139" s="54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6" t="s">
        <v>162</v>
      </c>
      <c r="AU139" s="16" t="s">
        <v>22</v>
      </c>
    </row>
    <row r="140" spans="1:65" s="13" customFormat="1" x14ac:dyDescent="0.2">
      <c r="B140" s="157"/>
      <c r="C140" s="242"/>
      <c r="D140" s="240" t="s">
        <v>164</v>
      </c>
      <c r="E140" s="243" t="s">
        <v>3</v>
      </c>
      <c r="F140" s="244" t="s">
        <v>580</v>
      </c>
      <c r="G140" s="242"/>
      <c r="H140" s="245">
        <v>30</v>
      </c>
      <c r="I140" s="159"/>
      <c r="L140" s="157"/>
      <c r="M140" s="160"/>
      <c r="N140" s="161"/>
      <c r="O140" s="161"/>
      <c r="P140" s="161"/>
      <c r="Q140" s="161"/>
      <c r="R140" s="161"/>
      <c r="S140" s="161"/>
      <c r="T140" s="162"/>
      <c r="AT140" s="158" t="s">
        <v>164</v>
      </c>
      <c r="AU140" s="158" t="s">
        <v>22</v>
      </c>
      <c r="AV140" s="13" t="s">
        <v>22</v>
      </c>
      <c r="AW140" s="13" t="s">
        <v>43</v>
      </c>
      <c r="AX140" s="13" t="s">
        <v>82</v>
      </c>
      <c r="AY140" s="158" t="s">
        <v>152</v>
      </c>
    </row>
    <row r="141" spans="1:65" s="14" customFormat="1" x14ac:dyDescent="0.2">
      <c r="B141" s="163"/>
      <c r="C141" s="246"/>
      <c r="D141" s="240" t="s">
        <v>164</v>
      </c>
      <c r="E141" s="247" t="s">
        <v>3</v>
      </c>
      <c r="F141" s="248" t="s">
        <v>166</v>
      </c>
      <c r="G141" s="246"/>
      <c r="H141" s="249">
        <v>30</v>
      </c>
      <c r="I141" s="165"/>
      <c r="L141" s="163"/>
      <c r="M141" s="166"/>
      <c r="N141" s="167"/>
      <c r="O141" s="167"/>
      <c r="P141" s="167"/>
      <c r="Q141" s="167"/>
      <c r="R141" s="167"/>
      <c r="S141" s="167"/>
      <c r="T141" s="168"/>
      <c r="AT141" s="164" t="s">
        <v>164</v>
      </c>
      <c r="AU141" s="164" t="s">
        <v>22</v>
      </c>
      <c r="AV141" s="14" t="s">
        <v>158</v>
      </c>
      <c r="AW141" s="14" t="s">
        <v>43</v>
      </c>
      <c r="AX141" s="14" t="s">
        <v>89</v>
      </c>
      <c r="AY141" s="164" t="s">
        <v>152</v>
      </c>
    </row>
    <row r="142" spans="1:65" s="2" customFormat="1" ht="24.2" customHeight="1" x14ac:dyDescent="0.2">
      <c r="A142" s="32"/>
      <c r="B142" s="142"/>
      <c r="C142" s="232" t="s">
        <v>209</v>
      </c>
      <c r="D142" s="232" t="s">
        <v>154</v>
      </c>
      <c r="E142" s="233" t="s">
        <v>196</v>
      </c>
      <c r="F142" s="234" t="s">
        <v>197</v>
      </c>
      <c r="G142" s="235" t="s">
        <v>157</v>
      </c>
      <c r="H142" s="236">
        <v>9</v>
      </c>
      <c r="I142" s="143"/>
      <c r="J142" s="144">
        <f>ROUND(I142*H142,2)</f>
        <v>0</v>
      </c>
      <c r="K142" s="145"/>
      <c r="L142" s="33"/>
      <c r="M142" s="146" t="s">
        <v>3</v>
      </c>
      <c r="N142" s="147" t="s">
        <v>53</v>
      </c>
      <c r="O142" s="53"/>
      <c r="P142" s="148">
        <f>O142*H142</f>
        <v>0</v>
      </c>
      <c r="Q142" s="148">
        <v>0</v>
      </c>
      <c r="R142" s="148">
        <f>Q142*H142</f>
        <v>0</v>
      </c>
      <c r="S142" s="148">
        <v>0.28999999999999998</v>
      </c>
      <c r="T142" s="149">
        <f>S142*H142</f>
        <v>2.61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0" t="s">
        <v>158</v>
      </c>
      <c r="AT142" s="150" t="s">
        <v>154</v>
      </c>
      <c r="AU142" s="150" t="s">
        <v>22</v>
      </c>
      <c r="AY142" s="16" t="s">
        <v>152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6" t="s">
        <v>89</v>
      </c>
      <c r="BK142" s="151">
        <f>ROUND(I142*H142,2)</f>
        <v>0</v>
      </c>
      <c r="BL142" s="16" t="s">
        <v>158</v>
      </c>
      <c r="BM142" s="150" t="s">
        <v>601</v>
      </c>
    </row>
    <row r="143" spans="1:65" s="2" customFormat="1" x14ac:dyDescent="0.2">
      <c r="A143" s="32"/>
      <c r="B143" s="33"/>
      <c r="C143" s="237"/>
      <c r="D143" s="238" t="s">
        <v>160</v>
      </c>
      <c r="E143" s="237"/>
      <c r="F143" s="239" t="s">
        <v>199</v>
      </c>
      <c r="G143" s="237"/>
      <c r="H143" s="237"/>
      <c r="I143" s="154"/>
      <c r="J143" s="32"/>
      <c r="K143" s="32"/>
      <c r="L143" s="33"/>
      <c r="M143" s="155"/>
      <c r="N143" s="156"/>
      <c r="O143" s="53"/>
      <c r="P143" s="53"/>
      <c r="Q143" s="53"/>
      <c r="R143" s="53"/>
      <c r="S143" s="53"/>
      <c r="T143" s="54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6" t="s">
        <v>160</v>
      </c>
      <c r="AU143" s="16" t="s">
        <v>22</v>
      </c>
    </row>
    <row r="144" spans="1:65" s="2" customFormat="1" ht="29.25" x14ac:dyDescent="0.2">
      <c r="A144" s="32"/>
      <c r="B144" s="33"/>
      <c r="C144" s="237"/>
      <c r="D144" s="240" t="s">
        <v>162</v>
      </c>
      <c r="E144" s="237"/>
      <c r="F144" s="241" t="s">
        <v>602</v>
      </c>
      <c r="G144" s="237"/>
      <c r="H144" s="237"/>
      <c r="I144" s="154"/>
      <c r="J144" s="32"/>
      <c r="K144" s="32"/>
      <c r="L144" s="33"/>
      <c r="M144" s="155"/>
      <c r="N144" s="156"/>
      <c r="O144" s="53"/>
      <c r="P144" s="53"/>
      <c r="Q144" s="53"/>
      <c r="R144" s="53"/>
      <c r="S144" s="53"/>
      <c r="T144" s="54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6" t="s">
        <v>162</v>
      </c>
      <c r="AU144" s="16" t="s">
        <v>22</v>
      </c>
    </row>
    <row r="145" spans="1:65" s="13" customFormat="1" x14ac:dyDescent="0.2">
      <c r="B145" s="157"/>
      <c r="C145" s="242"/>
      <c r="D145" s="240" t="s">
        <v>164</v>
      </c>
      <c r="E145" s="243" t="s">
        <v>3</v>
      </c>
      <c r="F145" s="244" t="s">
        <v>603</v>
      </c>
      <c r="G145" s="242"/>
      <c r="H145" s="245">
        <v>9</v>
      </c>
      <c r="I145" s="159"/>
      <c r="L145" s="157"/>
      <c r="M145" s="160"/>
      <c r="N145" s="161"/>
      <c r="O145" s="161"/>
      <c r="P145" s="161"/>
      <c r="Q145" s="161"/>
      <c r="R145" s="161"/>
      <c r="S145" s="161"/>
      <c r="T145" s="162"/>
      <c r="AT145" s="158" t="s">
        <v>164</v>
      </c>
      <c r="AU145" s="158" t="s">
        <v>22</v>
      </c>
      <c r="AV145" s="13" t="s">
        <v>22</v>
      </c>
      <c r="AW145" s="13" t="s">
        <v>43</v>
      </c>
      <c r="AX145" s="13" t="s">
        <v>82</v>
      </c>
      <c r="AY145" s="158" t="s">
        <v>152</v>
      </c>
    </row>
    <row r="146" spans="1:65" s="14" customFormat="1" x14ac:dyDescent="0.2">
      <c r="B146" s="163"/>
      <c r="C146" s="246"/>
      <c r="D146" s="240" t="s">
        <v>164</v>
      </c>
      <c r="E146" s="247" t="s">
        <v>3</v>
      </c>
      <c r="F146" s="248" t="s">
        <v>166</v>
      </c>
      <c r="G146" s="246"/>
      <c r="H146" s="249">
        <v>9</v>
      </c>
      <c r="I146" s="165"/>
      <c r="L146" s="163"/>
      <c r="M146" s="166"/>
      <c r="N146" s="167"/>
      <c r="O146" s="167"/>
      <c r="P146" s="167"/>
      <c r="Q146" s="167"/>
      <c r="R146" s="167"/>
      <c r="S146" s="167"/>
      <c r="T146" s="168"/>
      <c r="AT146" s="164" t="s">
        <v>164</v>
      </c>
      <c r="AU146" s="164" t="s">
        <v>22</v>
      </c>
      <c r="AV146" s="14" t="s">
        <v>158</v>
      </c>
      <c r="AW146" s="14" t="s">
        <v>43</v>
      </c>
      <c r="AX146" s="14" t="s">
        <v>89</v>
      </c>
      <c r="AY146" s="164" t="s">
        <v>152</v>
      </c>
    </row>
    <row r="147" spans="1:65" s="2" customFormat="1" ht="24.2" customHeight="1" x14ac:dyDescent="0.2">
      <c r="A147" s="32"/>
      <c r="B147" s="142"/>
      <c r="C147" s="232" t="s">
        <v>211</v>
      </c>
      <c r="D147" s="232" t="s">
        <v>154</v>
      </c>
      <c r="E147" s="233" t="s">
        <v>196</v>
      </c>
      <c r="F147" s="234" t="s">
        <v>197</v>
      </c>
      <c r="G147" s="235" t="s">
        <v>157</v>
      </c>
      <c r="H147" s="236">
        <v>2</v>
      </c>
      <c r="I147" s="143"/>
      <c r="J147" s="144">
        <f>ROUND(I147*H147,2)</f>
        <v>0</v>
      </c>
      <c r="K147" s="145"/>
      <c r="L147" s="33"/>
      <c r="M147" s="146" t="s">
        <v>3</v>
      </c>
      <c r="N147" s="147" t="s">
        <v>53</v>
      </c>
      <c r="O147" s="53"/>
      <c r="P147" s="148">
        <f>O147*H147</f>
        <v>0</v>
      </c>
      <c r="Q147" s="148">
        <v>0</v>
      </c>
      <c r="R147" s="148">
        <f>Q147*H147</f>
        <v>0</v>
      </c>
      <c r="S147" s="148">
        <v>0.28999999999999998</v>
      </c>
      <c r="T147" s="149">
        <f>S147*H147</f>
        <v>0.57999999999999996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0" t="s">
        <v>158</v>
      </c>
      <c r="AT147" s="150" t="s">
        <v>154</v>
      </c>
      <c r="AU147" s="150" t="s">
        <v>22</v>
      </c>
      <c r="AY147" s="16" t="s">
        <v>152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6" t="s">
        <v>89</v>
      </c>
      <c r="BK147" s="151">
        <f>ROUND(I147*H147,2)</f>
        <v>0</v>
      </c>
      <c r="BL147" s="16" t="s">
        <v>158</v>
      </c>
      <c r="BM147" s="150" t="s">
        <v>604</v>
      </c>
    </row>
    <row r="148" spans="1:65" s="2" customFormat="1" x14ac:dyDescent="0.2">
      <c r="A148" s="32"/>
      <c r="B148" s="33"/>
      <c r="C148" s="237"/>
      <c r="D148" s="238" t="s">
        <v>160</v>
      </c>
      <c r="E148" s="237"/>
      <c r="F148" s="239" t="s">
        <v>199</v>
      </c>
      <c r="G148" s="237"/>
      <c r="H148" s="237"/>
      <c r="I148" s="154"/>
      <c r="J148" s="32"/>
      <c r="K148" s="32"/>
      <c r="L148" s="33"/>
      <c r="M148" s="155"/>
      <c r="N148" s="156"/>
      <c r="O148" s="53"/>
      <c r="P148" s="53"/>
      <c r="Q148" s="53"/>
      <c r="R148" s="53"/>
      <c r="S148" s="53"/>
      <c r="T148" s="54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6" t="s">
        <v>160</v>
      </c>
      <c r="AU148" s="16" t="s">
        <v>22</v>
      </c>
    </row>
    <row r="149" spans="1:65" s="2" customFormat="1" ht="29.25" x14ac:dyDescent="0.2">
      <c r="A149" s="32"/>
      <c r="B149" s="33"/>
      <c r="C149" s="237"/>
      <c r="D149" s="240" t="s">
        <v>162</v>
      </c>
      <c r="E149" s="237"/>
      <c r="F149" s="241" t="s">
        <v>582</v>
      </c>
      <c r="G149" s="237"/>
      <c r="H149" s="237"/>
      <c r="I149" s="154"/>
      <c r="J149" s="32"/>
      <c r="K149" s="32"/>
      <c r="L149" s="33"/>
      <c r="M149" s="155"/>
      <c r="N149" s="156"/>
      <c r="O149" s="53"/>
      <c r="P149" s="53"/>
      <c r="Q149" s="53"/>
      <c r="R149" s="53"/>
      <c r="S149" s="53"/>
      <c r="T149" s="54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6" t="s">
        <v>162</v>
      </c>
      <c r="AU149" s="16" t="s">
        <v>22</v>
      </c>
    </row>
    <row r="150" spans="1:65" s="13" customFormat="1" x14ac:dyDescent="0.2">
      <c r="B150" s="157"/>
      <c r="C150" s="242"/>
      <c r="D150" s="240" t="s">
        <v>164</v>
      </c>
      <c r="E150" s="243" t="s">
        <v>3</v>
      </c>
      <c r="F150" s="244" t="s">
        <v>22</v>
      </c>
      <c r="G150" s="242"/>
      <c r="H150" s="245">
        <v>2</v>
      </c>
      <c r="I150" s="159"/>
      <c r="L150" s="157"/>
      <c r="M150" s="160"/>
      <c r="N150" s="161"/>
      <c r="O150" s="161"/>
      <c r="P150" s="161"/>
      <c r="Q150" s="161"/>
      <c r="R150" s="161"/>
      <c r="S150" s="161"/>
      <c r="T150" s="162"/>
      <c r="AT150" s="158" t="s">
        <v>164</v>
      </c>
      <c r="AU150" s="158" t="s">
        <v>22</v>
      </c>
      <c r="AV150" s="13" t="s">
        <v>22</v>
      </c>
      <c r="AW150" s="13" t="s">
        <v>43</v>
      </c>
      <c r="AX150" s="13" t="s">
        <v>82</v>
      </c>
      <c r="AY150" s="158" t="s">
        <v>152</v>
      </c>
    </row>
    <row r="151" spans="1:65" s="14" customFormat="1" x14ac:dyDescent="0.2">
      <c r="B151" s="163"/>
      <c r="C151" s="246"/>
      <c r="D151" s="240" t="s">
        <v>164</v>
      </c>
      <c r="E151" s="247" t="s">
        <v>3</v>
      </c>
      <c r="F151" s="248" t="s">
        <v>166</v>
      </c>
      <c r="G151" s="246"/>
      <c r="H151" s="249">
        <v>2</v>
      </c>
      <c r="I151" s="165"/>
      <c r="L151" s="163"/>
      <c r="M151" s="166"/>
      <c r="N151" s="167"/>
      <c r="O151" s="167"/>
      <c r="P151" s="167"/>
      <c r="Q151" s="167"/>
      <c r="R151" s="167"/>
      <c r="S151" s="167"/>
      <c r="T151" s="168"/>
      <c r="AT151" s="164" t="s">
        <v>164</v>
      </c>
      <c r="AU151" s="164" t="s">
        <v>22</v>
      </c>
      <c r="AV151" s="14" t="s">
        <v>158</v>
      </c>
      <c r="AW151" s="14" t="s">
        <v>43</v>
      </c>
      <c r="AX151" s="14" t="s">
        <v>89</v>
      </c>
      <c r="AY151" s="164" t="s">
        <v>152</v>
      </c>
    </row>
    <row r="152" spans="1:65" s="2" customFormat="1" ht="24.2" customHeight="1" x14ac:dyDescent="0.2">
      <c r="A152" s="32"/>
      <c r="B152" s="142"/>
      <c r="C152" s="232" t="s">
        <v>218</v>
      </c>
      <c r="D152" s="232" t="s">
        <v>154</v>
      </c>
      <c r="E152" s="233" t="s">
        <v>196</v>
      </c>
      <c r="F152" s="234" t="s">
        <v>197</v>
      </c>
      <c r="G152" s="235" t="s">
        <v>157</v>
      </c>
      <c r="H152" s="236">
        <v>12</v>
      </c>
      <c r="I152" s="143"/>
      <c r="J152" s="144">
        <f>ROUND(I152*H152,2)</f>
        <v>0</v>
      </c>
      <c r="K152" s="145"/>
      <c r="L152" s="33"/>
      <c r="M152" s="146" t="s">
        <v>3</v>
      </c>
      <c r="N152" s="147" t="s">
        <v>53</v>
      </c>
      <c r="O152" s="53"/>
      <c r="P152" s="148">
        <f>O152*H152</f>
        <v>0</v>
      </c>
      <c r="Q152" s="148">
        <v>0</v>
      </c>
      <c r="R152" s="148">
        <f>Q152*H152</f>
        <v>0</v>
      </c>
      <c r="S152" s="148">
        <v>0.28999999999999998</v>
      </c>
      <c r="T152" s="149">
        <f>S152*H152</f>
        <v>3.4799999999999995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0" t="s">
        <v>158</v>
      </c>
      <c r="AT152" s="150" t="s">
        <v>154</v>
      </c>
      <c r="AU152" s="150" t="s">
        <v>22</v>
      </c>
      <c r="AY152" s="16" t="s">
        <v>152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6" t="s">
        <v>89</v>
      </c>
      <c r="BK152" s="151">
        <f>ROUND(I152*H152,2)</f>
        <v>0</v>
      </c>
      <c r="BL152" s="16" t="s">
        <v>158</v>
      </c>
      <c r="BM152" s="150" t="s">
        <v>605</v>
      </c>
    </row>
    <row r="153" spans="1:65" s="2" customFormat="1" x14ac:dyDescent="0.2">
      <c r="A153" s="32"/>
      <c r="B153" s="33"/>
      <c r="C153" s="237"/>
      <c r="D153" s="238" t="s">
        <v>160</v>
      </c>
      <c r="E153" s="237"/>
      <c r="F153" s="239" t="s">
        <v>199</v>
      </c>
      <c r="G153" s="237"/>
      <c r="H153" s="237"/>
      <c r="I153" s="154"/>
      <c r="J153" s="32"/>
      <c r="K153" s="32"/>
      <c r="L153" s="33"/>
      <c r="M153" s="155"/>
      <c r="N153" s="156"/>
      <c r="O153" s="53"/>
      <c r="P153" s="53"/>
      <c r="Q153" s="53"/>
      <c r="R153" s="53"/>
      <c r="S153" s="53"/>
      <c r="T153" s="54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6" t="s">
        <v>160</v>
      </c>
      <c r="AU153" s="16" t="s">
        <v>22</v>
      </c>
    </row>
    <row r="154" spans="1:65" s="2" customFormat="1" ht="19.5" x14ac:dyDescent="0.2">
      <c r="A154" s="32"/>
      <c r="B154" s="33"/>
      <c r="C154" s="237"/>
      <c r="D154" s="240" t="s">
        <v>162</v>
      </c>
      <c r="E154" s="237"/>
      <c r="F154" s="241" t="s">
        <v>606</v>
      </c>
      <c r="G154" s="237"/>
      <c r="H154" s="237"/>
      <c r="I154" s="154"/>
      <c r="J154" s="32"/>
      <c r="K154" s="32"/>
      <c r="L154" s="33"/>
      <c r="M154" s="155"/>
      <c r="N154" s="156"/>
      <c r="O154" s="53"/>
      <c r="P154" s="53"/>
      <c r="Q154" s="53"/>
      <c r="R154" s="53"/>
      <c r="S154" s="53"/>
      <c r="T154" s="54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6" t="s">
        <v>162</v>
      </c>
      <c r="AU154" s="16" t="s">
        <v>22</v>
      </c>
    </row>
    <row r="155" spans="1:65" s="13" customFormat="1" x14ac:dyDescent="0.2">
      <c r="B155" s="157"/>
      <c r="C155" s="242"/>
      <c r="D155" s="240" t="s">
        <v>164</v>
      </c>
      <c r="E155" s="243" t="s">
        <v>3</v>
      </c>
      <c r="F155" s="244" t="s">
        <v>607</v>
      </c>
      <c r="G155" s="242"/>
      <c r="H155" s="245">
        <v>12</v>
      </c>
      <c r="I155" s="159"/>
      <c r="L155" s="157"/>
      <c r="M155" s="160"/>
      <c r="N155" s="161"/>
      <c r="O155" s="161"/>
      <c r="P155" s="161"/>
      <c r="Q155" s="161"/>
      <c r="R155" s="161"/>
      <c r="S155" s="161"/>
      <c r="T155" s="162"/>
      <c r="AT155" s="158" t="s">
        <v>164</v>
      </c>
      <c r="AU155" s="158" t="s">
        <v>22</v>
      </c>
      <c r="AV155" s="13" t="s">
        <v>22</v>
      </c>
      <c r="AW155" s="13" t="s">
        <v>43</v>
      </c>
      <c r="AX155" s="13" t="s">
        <v>82</v>
      </c>
      <c r="AY155" s="158" t="s">
        <v>152</v>
      </c>
    </row>
    <row r="156" spans="1:65" s="14" customFormat="1" x14ac:dyDescent="0.2">
      <c r="B156" s="163"/>
      <c r="C156" s="246"/>
      <c r="D156" s="240" t="s">
        <v>164</v>
      </c>
      <c r="E156" s="247" t="s">
        <v>3</v>
      </c>
      <c r="F156" s="248" t="s">
        <v>166</v>
      </c>
      <c r="G156" s="246"/>
      <c r="H156" s="249">
        <v>12</v>
      </c>
      <c r="I156" s="165"/>
      <c r="L156" s="163"/>
      <c r="M156" s="166"/>
      <c r="N156" s="167"/>
      <c r="O156" s="167"/>
      <c r="P156" s="167"/>
      <c r="Q156" s="167"/>
      <c r="R156" s="167"/>
      <c r="S156" s="167"/>
      <c r="T156" s="168"/>
      <c r="AT156" s="164" t="s">
        <v>164</v>
      </c>
      <c r="AU156" s="164" t="s">
        <v>22</v>
      </c>
      <c r="AV156" s="14" t="s">
        <v>158</v>
      </c>
      <c r="AW156" s="14" t="s">
        <v>43</v>
      </c>
      <c r="AX156" s="14" t="s">
        <v>89</v>
      </c>
      <c r="AY156" s="164" t="s">
        <v>152</v>
      </c>
    </row>
    <row r="157" spans="1:65" s="2" customFormat="1" ht="24.2" customHeight="1" x14ac:dyDescent="0.2">
      <c r="A157" s="32"/>
      <c r="B157" s="142"/>
      <c r="C157" s="232" t="s">
        <v>223</v>
      </c>
      <c r="D157" s="232" t="s">
        <v>154</v>
      </c>
      <c r="E157" s="233" t="s">
        <v>204</v>
      </c>
      <c r="F157" s="234" t="s">
        <v>205</v>
      </c>
      <c r="G157" s="235" t="s">
        <v>157</v>
      </c>
      <c r="H157" s="236">
        <v>2</v>
      </c>
      <c r="I157" s="143"/>
      <c r="J157" s="144">
        <f>ROUND(I157*H157,2)</f>
        <v>0</v>
      </c>
      <c r="K157" s="145"/>
      <c r="L157" s="33"/>
      <c r="M157" s="146" t="s">
        <v>3</v>
      </c>
      <c r="N157" s="147" t="s">
        <v>53</v>
      </c>
      <c r="O157" s="53"/>
      <c r="P157" s="148">
        <f>O157*H157</f>
        <v>0</v>
      </c>
      <c r="Q157" s="148">
        <v>0</v>
      </c>
      <c r="R157" s="148">
        <f>Q157*H157</f>
        <v>0</v>
      </c>
      <c r="S157" s="148">
        <v>0.44</v>
      </c>
      <c r="T157" s="149">
        <f>S157*H157</f>
        <v>0.88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0" t="s">
        <v>158</v>
      </c>
      <c r="AT157" s="150" t="s">
        <v>154</v>
      </c>
      <c r="AU157" s="150" t="s">
        <v>22</v>
      </c>
      <c r="AY157" s="16" t="s">
        <v>152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6" t="s">
        <v>89</v>
      </c>
      <c r="BK157" s="151">
        <f>ROUND(I157*H157,2)</f>
        <v>0</v>
      </c>
      <c r="BL157" s="16" t="s">
        <v>158</v>
      </c>
      <c r="BM157" s="150" t="s">
        <v>608</v>
      </c>
    </row>
    <row r="158" spans="1:65" s="2" customFormat="1" x14ac:dyDescent="0.2">
      <c r="A158" s="32"/>
      <c r="B158" s="33"/>
      <c r="C158" s="237"/>
      <c r="D158" s="238" t="s">
        <v>160</v>
      </c>
      <c r="E158" s="237"/>
      <c r="F158" s="239" t="s">
        <v>207</v>
      </c>
      <c r="G158" s="237"/>
      <c r="H158" s="237"/>
      <c r="I158" s="154"/>
      <c r="J158" s="32"/>
      <c r="K158" s="32"/>
      <c r="L158" s="33"/>
      <c r="M158" s="155"/>
      <c r="N158" s="156"/>
      <c r="O158" s="53"/>
      <c r="P158" s="53"/>
      <c r="Q158" s="53"/>
      <c r="R158" s="53"/>
      <c r="S158" s="53"/>
      <c r="T158" s="54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6" t="s">
        <v>160</v>
      </c>
      <c r="AU158" s="16" t="s">
        <v>22</v>
      </c>
    </row>
    <row r="159" spans="1:65" s="2" customFormat="1" ht="19.5" x14ac:dyDescent="0.2">
      <c r="A159" s="32"/>
      <c r="B159" s="33"/>
      <c r="C159" s="237"/>
      <c r="D159" s="240" t="s">
        <v>162</v>
      </c>
      <c r="E159" s="237"/>
      <c r="F159" s="241" t="s">
        <v>584</v>
      </c>
      <c r="G159" s="237"/>
      <c r="H159" s="237"/>
      <c r="I159" s="154"/>
      <c r="J159" s="32"/>
      <c r="K159" s="32"/>
      <c r="L159" s="33"/>
      <c r="M159" s="155"/>
      <c r="N159" s="156"/>
      <c r="O159" s="53"/>
      <c r="P159" s="53"/>
      <c r="Q159" s="53"/>
      <c r="R159" s="53"/>
      <c r="S159" s="53"/>
      <c r="T159" s="54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6" t="s">
        <v>162</v>
      </c>
      <c r="AU159" s="16" t="s">
        <v>22</v>
      </c>
    </row>
    <row r="160" spans="1:65" s="13" customFormat="1" x14ac:dyDescent="0.2">
      <c r="B160" s="157"/>
      <c r="C160" s="242"/>
      <c r="D160" s="240" t="s">
        <v>164</v>
      </c>
      <c r="E160" s="243" t="s">
        <v>3</v>
      </c>
      <c r="F160" s="244" t="s">
        <v>22</v>
      </c>
      <c r="G160" s="242"/>
      <c r="H160" s="245">
        <v>2</v>
      </c>
      <c r="I160" s="159"/>
      <c r="L160" s="157"/>
      <c r="M160" s="160"/>
      <c r="N160" s="161"/>
      <c r="O160" s="161"/>
      <c r="P160" s="161"/>
      <c r="Q160" s="161"/>
      <c r="R160" s="161"/>
      <c r="S160" s="161"/>
      <c r="T160" s="162"/>
      <c r="AT160" s="158" t="s">
        <v>164</v>
      </c>
      <c r="AU160" s="158" t="s">
        <v>22</v>
      </c>
      <c r="AV160" s="13" t="s">
        <v>22</v>
      </c>
      <c r="AW160" s="13" t="s">
        <v>43</v>
      </c>
      <c r="AX160" s="13" t="s">
        <v>82</v>
      </c>
      <c r="AY160" s="158" t="s">
        <v>152</v>
      </c>
    </row>
    <row r="161" spans="1:65" s="14" customFormat="1" x14ac:dyDescent="0.2">
      <c r="B161" s="163"/>
      <c r="C161" s="246"/>
      <c r="D161" s="240" t="s">
        <v>164</v>
      </c>
      <c r="E161" s="247" t="s">
        <v>3</v>
      </c>
      <c r="F161" s="248" t="s">
        <v>166</v>
      </c>
      <c r="G161" s="246"/>
      <c r="H161" s="249">
        <v>2</v>
      </c>
      <c r="I161" s="165"/>
      <c r="L161" s="163"/>
      <c r="M161" s="166"/>
      <c r="N161" s="167"/>
      <c r="O161" s="167"/>
      <c r="P161" s="167"/>
      <c r="Q161" s="167"/>
      <c r="R161" s="167"/>
      <c r="S161" s="167"/>
      <c r="T161" s="168"/>
      <c r="AT161" s="164" t="s">
        <v>164</v>
      </c>
      <c r="AU161" s="164" t="s">
        <v>22</v>
      </c>
      <c r="AV161" s="14" t="s">
        <v>158</v>
      </c>
      <c r="AW161" s="14" t="s">
        <v>43</v>
      </c>
      <c r="AX161" s="14" t="s">
        <v>89</v>
      </c>
      <c r="AY161" s="164" t="s">
        <v>152</v>
      </c>
    </row>
    <row r="162" spans="1:65" s="2" customFormat="1" ht="24.2" customHeight="1" x14ac:dyDescent="0.2">
      <c r="A162" s="32"/>
      <c r="B162" s="142"/>
      <c r="C162" s="232" t="s">
        <v>9</v>
      </c>
      <c r="D162" s="232" t="s">
        <v>154</v>
      </c>
      <c r="E162" s="233" t="s">
        <v>219</v>
      </c>
      <c r="F162" s="234" t="s">
        <v>220</v>
      </c>
      <c r="G162" s="235" t="s">
        <v>157</v>
      </c>
      <c r="H162" s="236">
        <v>9</v>
      </c>
      <c r="I162" s="143"/>
      <c r="J162" s="144">
        <f>ROUND(I162*H162,2)</f>
        <v>0</v>
      </c>
      <c r="K162" s="145"/>
      <c r="L162" s="33"/>
      <c r="M162" s="146" t="s">
        <v>3</v>
      </c>
      <c r="N162" s="147" t="s">
        <v>53</v>
      </c>
      <c r="O162" s="53"/>
      <c r="P162" s="148">
        <f>O162*H162</f>
        <v>0</v>
      </c>
      <c r="Q162" s="148">
        <v>0</v>
      </c>
      <c r="R162" s="148">
        <f>Q162*H162</f>
        <v>0</v>
      </c>
      <c r="S162" s="148">
        <v>0.32500000000000001</v>
      </c>
      <c r="T162" s="149">
        <f>S162*H162</f>
        <v>2.9250000000000003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0" t="s">
        <v>158</v>
      </c>
      <c r="AT162" s="150" t="s">
        <v>154</v>
      </c>
      <c r="AU162" s="150" t="s">
        <v>22</v>
      </c>
      <c r="AY162" s="16" t="s">
        <v>152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6" t="s">
        <v>89</v>
      </c>
      <c r="BK162" s="151">
        <f>ROUND(I162*H162,2)</f>
        <v>0</v>
      </c>
      <c r="BL162" s="16" t="s">
        <v>158</v>
      </c>
      <c r="BM162" s="150" t="s">
        <v>609</v>
      </c>
    </row>
    <row r="163" spans="1:65" s="2" customFormat="1" x14ac:dyDescent="0.2">
      <c r="A163" s="32"/>
      <c r="B163" s="33"/>
      <c r="C163" s="237"/>
      <c r="D163" s="238" t="s">
        <v>160</v>
      </c>
      <c r="E163" s="237"/>
      <c r="F163" s="239" t="s">
        <v>222</v>
      </c>
      <c r="G163" s="237"/>
      <c r="H163" s="237"/>
      <c r="I163" s="154"/>
      <c r="J163" s="32"/>
      <c r="K163" s="32"/>
      <c r="L163" s="33"/>
      <c r="M163" s="155"/>
      <c r="N163" s="156"/>
      <c r="O163" s="53"/>
      <c r="P163" s="53"/>
      <c r="Q163" s="53"/>
      <c r="R163" s="53"/>
      <c r="S163" s="53"/>
      <c r="T163" s="54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6" t="s">
        <v>160</v>
      </c>
      <c r="AU163" s="16" t="s">
        <v>22</v>
      </c>
    </row>
    <row r="164" spans="1:65" s="2" customFormat="1" ht="29.25" x14ac:dyDescent="0.2">
      <c r="A164" s="32"/>
      <c r="B164" s="33"/>
      <c r="C164" s="237"/>
      <c r="D164" s="240" t="s">
        <v>162</v>
      </c>
      <c r="E164" s="237"/>
      <c r="F164" s="241" t="s">
        <v>610</v>
      </c>
      <c r="G164" s="237"/>
      <c r="H164" s="237"/>
      <c r="I164" s="154"/>
      <c r="J164" s="32"/>
      <c r="K164" s="32"/>
      <c r="L164" s="33"/>
      <c r="M164" s="155"/>
      <c r="N164" s="156"/>
      <c r="O164" s="53"/>
      <c r="P164" s="53"/>
      <c r="Q164" s="53"/>
      <c r="R164" s="53"/>
      <c r="S164" s="53"/>
      <c r="T164" s="54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6" t="s">
        <v>162</v>
      </c>
      <c r="AU164" s="16" t="s">
        <v>22</v>
      </c>
    </row>
    <row r="165" spans="1:65" s="13" customFormat="1" x14ac:dyDescent="0.2">
      <c r="B165" s="157"/>
      <c r="C165" s="242"/>
      <c r="D165" s="240" t="s">
        <v>164</v>
      </c>
      <c r="E165" s="243" t="s">
        <v>3</v>
      </c>
      <c r="F165" s="244" t="s">
        <v>603</v>
      </c>
      <c r="G165" s="242"/>
      <c r="H165" s="245">
        <v>9</v>
      </c>
      <c r="I165" s="159"/>
      <c r="L165" s="157"/>
      <c r="M165" s="160"/>
      <c r="N165" s="161"/>
      <c r="O165" s="161"/>
      <c r="P165" s="161"/>
      <c r="Q165" s="161"/>
      <c r="R165" s="161"/>
      <c r="S165" s="161"/>
      <c r="T165" s="162"/>
      <c r="AT165" s="158" t="s">
        <v>164</v>
      </c>
      <c r="AU165" s="158" t="s">
        <v>22</v>
      </c>
      <c r="AV165" s="13" t="s">
        <v>22</v>
      </c>
      <c r="AW165" s="13" t="s">
        <v>43</v>
      </c>
      <c r="AX165" s="13" t="s">
        <v>82</v>
      </c>
      <c r="AY165" s="158" t="s">
        <v>152</v>
      </c>
    </row>
    <row r="166" spans="1:65" s="14" customFormat="1" x14ac:dyDescent="0.2">
      <c r="B166" s="163"/>
      <c r="C166" s="246"/>
      <c r="D166" s="240" t="s">
        <v>164</v>
      </c>
      <c r="E166" s="247" t="s">
        <v>3</v>
      </c>
      <c r="F166" s="248" t="s">
        <v>166</v>
      </c>
      <c r="G166" s="246"/>
      <c r="H166" s="249">
        <v>9</v>
      </c>
      <c r="I166" s="165"/>
      <c r="L166" s="163"/>
      <c r="M166" s="166"/>
      <c r="N166" s="167"/>
      <c r="O166" s="167"/>
      <c r="P166" s="167"/>
      <c r="Q166" s="167"/>
      <c r="R166" s="167"/>
      <c r="S166" s="167"/>
      <c r="T166" s="168"/>
      <c r="AT166" s="164" t="s">
        <v>164</v>
      </c>
      <c r="AU166" s="164" t="s">
        <v>22</v>
      </c>
      <c r="AV166" s="14" t="s">
        <v>158</v>
      </c>
      <c r="AW166" s="14" t="s">
        <v>43</v>
      </c>
      <c r="AX166" s="14" t="s">
        <v>89</v>
      </c>
      <c r="AY166" s="164" t="s">
        <v>152</v>
      </c>
    </row>
    <row r="167" spans="1:65" s="2" customFormat="1" ht="16.5" customHeight="1" x14ac:dyDescent="0.2">
      <c r="A167" s="32"/>
      <c r="B167" s="142"/>
      <c r="C167" s="232" t="s">
        <v>235</v>
      </c>
      <c r="D167" s="232" t="s">
        <v>154</v>
      </c>
      <c r="E167" s="233" t="s">
        <v>228</v>
      </c>
      <c r="F167" s="234" t="s">
        <v>229</v>
      </c>
      <c r="G167" s="235" t="s">
        <v>230</v>
      </c>
      <c r="H167" s="236">
        <v>155</v>
      </c>
      <c r="I167" s="143"/>
      <c r="J167" s="144">
        <f>ROUND(I167*H167,2)</f>
        <v>0</v>
      </c>
      <c r="K167" s="145"/>
      <c r="L167" s="33"/>
      <c r="M167" s="146" t="s">
        <v>3</v>
      </c>
      <c r="N167" s="147" t="s">
        <v>53</v>
      </c>
      <c r="O167" s="53"/>
      <c r="P167" s="148">
        <f>O167*H167</f>
        <v>0</v>
      </c>
      <c r="Q167" s="148">
        <v>0</v>
      </c>
      <c r="R167" s="148">
        <f>Q167*H167</f>
        <v>0</v>
      </c>
      <c r="S167" s="148">
        <v>0.20499999999999999</v>
      </c>
      <c r="T167" s="149">
        <f>S167*H167</f>
        <v>31.774999999999999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0" t="s">
        <v>158</v>
      </c>
      <c r="AT167" s="150" t="s">
        <v>154</v>
      </c>
      <c r="AU167" s="150" t="s">
        <v>22</v>
      </c>
      <c r="AY167" s="16" t="s">
        <v>152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6" t="s">
        <v>89</v>
      </c>
      <c r="BK167" s="151">
        <f>ROUND(I167*H167,2)</f>
        <v>0</v>
      </c>
      <c r="BL167" s="16" t="s">
        <v>158</v>
      </c>
      <c r="BM167" s="150" t="s">
        <v>611</v>
      </c>
    </row>
    <row r="168" spans="1:65" s="2" customFormat="1" x14ac:dyDescent="0.2">
      <c r="A168" s="32"/>
      <c r="B168" s="33"/>
      <c r="C168" s="237"/>
      <c r="D168" s="238" t="s">
        <v>160</v>
      </c>
      <c r="E168" s="237"/>
      <c r="F168" s="239" t="s">
        <v>232</v>
      </c>
      <c r="G168" s="237"/>
      <c r="H168" s="237"/>
      <c r="I168" s="154"/>
      <c r="J168" s="32"/>
      <c r="K168" s="32"/>
      <c r="L168" s="33"/>
      <c r="M168" s="155"/>
      <c r="N168" s="156"/>
      <c r="O168" s="53"/>
      <c r="P168" s="53"/>
      <c r="Q168" s="53"/>
      <c r="R168" s="53"/>
      <c r="S168" s="53"/>
      <c r="T168" s="54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6" t="s">
        <v>160</v>
      </c>
      <c r="AU168" s="16" t="s">
        <v>22</v>
      </c>
    </row>
    <row r="169" spans="1:65" s="2" customFormat="1" ht="19.5" x14ac:dyDescent="0.2">
      <c r="A169" s="32"/>
      <c r="B169" s="33"/>
      <c r="C169" s="237"/>
      <c r="D169" s="240" t="s">
        <v>162</v>
      </c>
      <c r="E169" s="237"/>
      <c r="F169" s="241" t="s">
        <v>612</v>
      </c>
      <c r="G169" s="237"/>
      <c r="H169" s="237"/>
      <c r="I169" s="154"/>
      <c r="J169" s="32"/>
      <c r="K169" s="32"/>
      <c r="L169" s="33"/>
      <c r="M169" s="155"/>
      <c r="N169" s="156"/>
      <c r="O169" s="53"/>
      <c r="P169" s="53"/>
      <c r="Q169" s="53"/>
      <c r="R169" s="53"/>
      <c r="S169" s="53"/>
      <c r="T169" s="54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6" t="s">
        <v>162</v>
      </c>
      <c r="AU169" s="16" t="s">
        <v>22</v>
      </c>
    </row>
    <row r="170" spans="1:65" s="13" customFormat="1" x14ac:dyDescent="0.2">
      <c r="B170" s="157"/>
      <c r="C170" s="242"/>
      <c r="D170" s="240" t="s">
        <v>164</v>
      </c>
      <c r="E170" s="243" t="s">
        <v>3</v>
      </c>
      <c r="F170" s="244" t="s">
        <v>613</v>
      </c>
      <c r="G170" s="242"/>
      <c r="H170" s="245">
        <v>155</v>
      </c>
      <c r="I170" s="159"/>
      <c r="L170" s="157"/>
      <c r="M170" s="160"/>
      <c r="N170" s="161"/>
      <c r="O170" s="161"/>
      <c r="P170" s="161"/>
      <c r="Q170" s="161"/>
      <c r="R170" s="161"/>
      <c r="S170" s="161"/>
      <c r="T170" s="162"/>
      <c r="AT170" s="158" t="s">
        <v>164</v>
      </c>
      <c r="AU170" s="158" t="s">
        <v>22</v>
      </c>
      <c r="AV170" s="13" t="s">
        <v>22</v>
      </c>
      <c r="AW170" s="13" t="s">
        <v>43</v>
      </c>
      <c r="AX170" s="13" t="s">
        <v>82</v>
      </c>
      <c r="AY170" s="158" t="s">
        <v>152</v>
      </c>
    </row>
    <row r="171" spans="1:65" s="14" customFormat="1" x14ac:dyDescent="0.2">
      <c r="B171" s="163"/>
      <c r="C171" s="246"/>
      <c r="D171" s="240" t="s">
        <v>164</v>
      </c>
      <c r="E171" s="247" t="s">
        <v>3</v>
      </c>
      <c r="F171" s="248" t="s">
        <v>166</v>
      </c>
      <c r="G171" s="246"/>
      <c r="H171" s="249">
        <v>155</v>
      </c>
      <c r="I171" s="165"/>
      <c r="L171" s="163"/>
      <c r="M171" s="166"/>
      <c r="N171" s="167"/>
      <c r="O171" s="167"/>
      <c r="P171" s="167"/>
      <c r="Q171" s="167"/>
      <c r="R171" s="167"/>
      <c r="S171" s="167"/>
      <c r="T171" s="168"/>
      <c r="AT171" s="164" t="s">
        <v>164</v>
      </c>
      <c r="AU171" s="164" t="s">
        <v>22</v>
      </c>
      <c r="AV171" s="14" t="s">
        <v>158</v>
      </c>
      <c r="AW171" s="14" t="s">
        <v>43</v>
      </c>
      <c r="AX171" s="14" t="s">
        <v>89</v>
      </c>
      <c r="AY171" s="164" t="s">
        <v>152</v>
      </c>
    </row>
    <row r="172" spans="1:65" s="2" customFormat="1" ht="16.5" customHeight="1" x14ac:dyDescent="0.2">
      <c r="A172" s="32"/>
      <c r="B172" s="142"/>
      <c r="C172" s="232" t="s">
        <v>241</v>
      </c>
      <c r="D172" s="232" t="s">
        <v>154</v>
      </c>
      <c r="E172" s="233" t="s">
        <v>614</v>
      </c>
      <c r="F172" s="234" t="s">
        <v>615</v>
      </c>
      <c r="G172" s="235" t="s">
        <v>230</v>
      </c>
      <c r="H172" s="236">
        <v>35</v>
      </c>
      <c r="I172" s="143"/>
      <c r="J172" s="144">
        <f>ROUND(I172*H172,2)</f>
        <v>0</v>
      </c>
      <c r="K172" s="145"/>
      <c r="L172" s="33"/>
      <c r="M172" s="146" t="s">
        <v>3</v>
      </c>
      <c r="N172" s="147" t="s">
        <v>53</v>
      </c>
      <c r="O172" s="53"/>
      <c r="P172" s="148">
        <f>O172*H172</f>
        <v>0</v>
      </c>
      <c r="Q172" s="148">
        <v>0</v>
      </c>
      <c r="R172" s="148">
        <f>Q172*H172</f>
        <v>0</v>
      </c>
      <c r="S172" s="148">
        <v>0.115</v>
      </c>
      <c r="T172" s="149">
        <f>S172*H172</f>
        <v>4.0250000000000004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0" t="s">
        <v>158</v>
      </c>
      <c r="AT172" s="150" t="s">
        <v>154</v>
      </c>
      <c r="AU172" s="150" t="s">
        <v>22</v>
      </c>
      <c r="AY172" s="16" t="s">
        <v>152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6" t="s">
        <v>89</v>
      </c>
      <c r="BK172" s="151">
        <f>ROUND(I172*H172,2)</f>
        <v>0</v>
      </c>
      <c r="BL172" s="16" t="s">
        <v>158</v>
      </c>
      <c r="BM172" s="150" t="s">
        <v>616</v>
      </c>
    </row>
    <row r="173" spans="1:65" s="2" customFormat="1" x14ac:dyDescent="0.2">
      <c r="A173" s="32"/>
      <c r="B173" s="33"/>
      <c r="C173" s="237"/>
      <c r="D173" s="238" t="s">
        <v>160</v>
      </c>
      <c r="E173" s="237"/>
      <c r="F173" s="239" t="s">
        <v>617</v>
      </c>
      <c r="G173" s="237"/>
      <c r="H173" s="237"/>
      <c r="I173" s="154"/>
      <c r="J173" s="32"/>
      <c r="K173" s="32"/>
      <c r="L173" s="33"/>
      <c r="M173" s="155"/>
      <c r="N173" s="156"/>
      <c r="O173" s="53"/>
      <c r="P173" s="53"/>
      <c r="Q173" s="53"/>
      <c r="R173" s="53"/>
      <c r="S173" s="53"/>
      <c r="T173" s="54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6" t="s">
        <v>160</v>
      </c>
      <c r="AU173" s="16" t="s">
        <v>22</v>
      </c>
    </row>
    <row r="174" spans="1:65" s="2" customFormat="1" ht="19.5" x14ac:dyDescent="0.2">
      <c r="A174" s="32"/>
      <c r="B174" s="33"/>
      <c r="C174" s="237"/>
      <c r="D174" s="240" t="s">
        <v>162</v>
      </c>
      <c r="E174" s="237"/>
      <c r="F174" s="241" t="s">
        <v>618</v>
      </c>
      <c r="G174" s="237"/>
      <c r="H174" s="237"/>
      <c r="I174" s="154"/>
      <c r="J174" s="32"/>
      <c r="K174" s="32"/>
      <c r="L174" s="33"/>
      <c r="M174" s="155"/>
      <c r="N174" s="156"/>
      <c r="O174" s="53"/>
      <c r="P174" s="53"/>
      <c r="Q174" s="53"/>
      <c r="R174" s="53"/>
      <c r="S174" s="53"/>
      <c r="T174" s="54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6" t="s">
        <v>162</v>
      </c>
      <c r="AU174" s="16" t="s">
        <v>22</v>
      </c>
    </row>
    <row r="175" spans="1:65" s="13" customFormat="1" x14ac:dyDescent="0.2">
      <c r="B175" s="157"/>
      <c r="C175" s="242"/>
      <c r="D175" s="240" t="s">
        <v>164</v>
      </c>
      <c r="E175" s="243" t="s">
        <v>3</v>
      </c>
      <c r="F175" s="244" t="s">
        <v>503</v>
      </c>
      <c r="G175" s="242"/>
      <c r="H175" s="245">
        <v>35</v>
      </c>
      <c r="I175" s="159"/>
      <c r="L175" s="157"/>
      <c r="M175" s="160"/>
      <c r="N175" s="161"/>
      <c r="O175" s="161"/>
      <c r="P175" s="161"/>
      <c r="Q175" s="161"/>
      <c r="R175" s="161"/>
      <c r="S175" s="161"/>
      <c r="T175" s="162"/>
      <c r="AT175" s="158" t="s">
        <v>164</v>
      </c>
      <c r="AU175" s="158" t="s">
        <v>22</v>
      </c>
      <c r="AV175" s="13" t="s">
        <v>22</v>
      </c>
      <c r="AW175" s="13" t="s">
        <v>43</v>
      </c>
      <c r="AX175" s="13" t="s">
        <v>82</v>
      </c>
      <c r="AY175" s="158" t="s">
        <v>152</v>
      </c>
    </row>
    <row r="176" spans="1:65" s="14" customFormat="1" x14ac:dyDescent="0.2">
      <c r="B176" s="163"/>
      <c r="C176" s="246"/>
      <c r="D176" s="240" t="s">
        <v>164</v>
      </c>
      <c r="E176" s="247" t="s">
        <v>3</v>
      </c>
      <c r="F176" s="248" t="s">
        <v>166</v>
      </c>
      <c r="G176" s="246"/>
      <c r="H176" s="249">
        <v>35</v>
      </c>
      <c r="I176" s="165"/>
      <c r="L176" s="163"/>
      <c r="M176" s="166"/>
      <c r="N176" s="167"/>
      <c r="O176" s="167"/>
      <c r="P176" s="167"/>
      <c r="Q176" s="167"/>
      <c r="R176" s="167"/>
      <c r="S176" s="167"/>
      <c r="T176" s="168"/>
      <c r="AT176" s="164" t="s">
        <v>164</v>
      </c>
      <c r="AU176" s="164" t="s">
        <v>22</v>
      </c>
      <c r="AV176" s="14" t="s">
        <v>158</v>
      </c>
      <c r="AW176" s="14" t="s">
        <v>43</v>
      </c>
      <c r="AX176" s="14" t="s">
        <v>89</v>
      </c>
      <c r="AY176" s="164" t="s">
        <v>152</v>
      </c>
    </row>
    <row r="177" spans="1:65" s="2" customFormat="1" ht="24.2" customHeight="1" x14ac:dyDescent="0.2">
      <c r="A177" s="32"/>
      <c r="B177" s="142"/>
      <c r="C177" s="232" t="s">
        <v>248</v>
      </c>
      <c r="D177" s="232" t="s">
        <v>154</v>
      </c>
      <c r="E177" s="233" t="s">
        <v>242</v>
      </c>
      <c r="F177" s="234" t="s">
        <v>243</v>
      </c>
      <c r="G177" s="235" t="s">
        <v>157</v>
      </c>
      <c r="H177" s="236">
        <v>78</v>
      </c>
      <c r="I177" s="143"/>
      <c r="J177" s="144">
        <f>ROUND(I177*H177,2)</f>
        <v>0</v>
      </c>
      <c r="K177" s="145"/>
      <c r="L177" s="33"/>
      <c r="M177" s="146" t="s">
        <v>3</v>
      </c>
      <c r="N177" s="147" t="s">
        <v>53</v>
      </c>
      <c r="O177" s="53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0" t="s">
        <v>158</v>
      </c>
      <c r="AT177" s="150" t="s">
        <v>154</v>
      </c>
      <c r="AU177" s="150" t="s">
        <v>22</v>
      </c>
      <c r="AY177" s="16" t="s">
        <v>152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6" t="s">
        <v>89</v>
      </c>
      <c r="BK177" s="151">
        <f>ROUND(I177*H177,2)</f>
        <v>0</v>
      </c>
      <c r="BL177" s="16" t="s">
        <v>158</v>
      </c>
      <c r="BM177" s="150" t="s">
        <v>619</v>
      </c>
    </row>
    <row r="178" spans="1:65" s="2" customFormat="1" x14ac:dyDescent="0.2">
      <c r="A178" s="32"/>
      <c r="B178" s="33"/>
      <c r="C178" s="237"/>
      <c r="D178" s="238" t="s">
        <v>160</v>
      </c>
      <c r="E178" s="237"/>
      <c r="F178" s="239" t="s">
        <v>245</v>
      </c>
      <c r="G178" s="237"/>
      <c r="H178" s="237"/>
      <c r="I178" s="154"/>
      <c r="J178" s="32"/>
      <c r="K178" s="32"/>
      <c r="L178" s="33"/>
      <c r="M178" s="155"/>
      <c r="N178" s="156"/>
      <c r="O178" s="53"/>
      <c r="P178" s="53"/>
      <c r="Q178" s="53"/>
      <c r="R178" s="53"/>
      <c r="S178" s="53"/>
      <c r="T178" s="54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6" t="s">
        <v>160</v>
      </c>
      <c r="AU178" s="16" t="s">
        <v>22</v>
      </c>
    </row>
    <row r="179" spans="1:65" s="2" customFormat="1" ht="19.5" x14ac:dyDescent="0.2">
      <c r="A179" s="32"/>
      <c r="B179" s="33"/>
      <c r="C179" s="237"/>
      <c r="D179" s="240" t="s">
        <v>162</v>
      </c>
      <c r="E179" s="237"/>
      <c r="F179" s="241" t="s">
        <v>620</v>
      </c>
      <c r="G179" s="237"/>
      <c r="H179" s="237"/>
      <c r="I179" s="154"/>
      <c r="J179" s="32"/>
      <c r="K179" s="32"/>
      <c r="L179" s="33"/>
      <c r="M179" s="155"/>
      <c r="N179" s="156"/>
      <c r="O179" s="53"/>
      <c r="P179" s="53"/>
      <c r="Q179" s="53"/>
      <c r="R179" s="53"/>
      <c r="S179" s="53"/>
      <c r="T179" s="54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6" t="s">
        <v>162</v>
      </c>
      <c r="AU179" s="16" t="s">
        <v>22</v>
      </c>
    </row>
    <row r="180" spans="1:65" s="13" customFormat="1" x14ac:dyDescent="0.2">
      <c r="B180" s="157"/>
      <c r="C180" s="242"/>
      <c r="D180" s="240" t="s">
        <v>164</v>
      </c>
      <c r="E180" s="243" t="s">
        <v>3</v>
      </c>
      <c r="F180" s="244" t="s">
        <v>621</v>
      </c>
      <c r="G180" s="242"/>
      <c r="H180" s="245">
        <v>78</v>
      </c>
      <c r="I180" s="159"/>
      <c r="L180" s="157"/>
      <c r="M180" s="160"/>
      <c r="N180" s="161"/>
      <c r="O180" s="161"/>
      <c r="P180" s="161"/>
      <c r="Q180" s="161"/>
      <c r="R180" s="161"/>
      <c r="S180" s="161"/>
      <c r="T180" s="162"/>
      <c r="AT180" s="158" t="s">
        <v>164</v>
      </c>
      <c r="AU180" s="158" t="s">
        <v>22</v>
      </c>
      <c r="AV180" s="13" t="s">
        <v>22</v>
      </c>
      <c r="AW180" s="13" t="s">
        <v>43</v>
      </c>
      <c r="AX180" s="13" t="s">
        <v>82</v>
      </c>
      <c r="AY180" s="158" t="s">
        <v>152</v>
      </c>
    </row>
    <row r="181" spans="1:65" s="14" customFormat="1" x14ac:dyDescent="0.2">
      <c r="B181" s="163"/>
      <c r="C181" s="246"/>
      <c r="D181" s="240" t="s">
        <v>164</v>
      </c>
      <c r="E181" s="247" t="s">
        <v>3</v>
      </c>
      <c r="F181" s="248" t="s">
        <v>166</v>
      </c>
      <c r="G181" s="246"/>
      <c r="H181" s="249">
        <v>78</v>
      </c>
      <c r="I181" s="165"/>
      <c r="L181" s="163"/>
      <c r="M181" s="166"/>
      <c r="N181" s="167"/>
      <c r="O181" s="167"/>
      <c r="P181" s="167"/>
      <c r="Q181" s="167"/>
      <c r="R181" s="167"/>
      <c r="S181" s="167"/>
      <c r="T181" s="168"/>
      <c r="AT181" s="164" t="s">
        <v>164</v>
      </c>
      <c r="AU181" s="164" t="s">
        <v>22</v>
      </c>
      <c r="AV181" s="14" t="s">
        <v>158</v>
      </c>
      <c r="AW181" s="14" t="s">
        <v>43</v>
      </c>
      <c r="AX181" s="14" t="s">
        <v>89</v>
      </c>
      <c r="AY181" s="164" t="s">
        <v>152</v>
      </c>
    </row>
    <row r="182" spans="1:65" s="2" customFormat="1" ht="33" customHeight="1" x14ac:dyDescent="0.2">
      <c r="A182" s="32"/>
      <c r="B182" s="142"/>
      <c r="C182" s="232" t="s">
        <v>256</v>
      </c>
      <c r="D182" s="232" t="s">
        <v>154</v>
      </c>
      <c r="E182" s="233" t="s">
        <v>249</v>
      </c>
      <c r="F182" s="234" t="s">
        <v>250</v>
      </c>
      <c r="G182" s="235" t="s">
        <v>251</v>
      </c>
      <c r="H182" s="236">
        <v>11.7</v>
      </c>
      <c r="I182" s="143"/>
      <c r="J182" s="144">
        <f>ROUND(I182*H182,2)</f>
        <v>0</v>
      </c>
      <c r="K182" s="145"/>
      <c r="L182" s="33"/>
      <c r="M182" s="146" t="s">
        <v>3</v>
      </c>
      <c r="N182" s="147" t="s">
        <v>53</v>
      </c>
      <c r="O182" s="53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0" t="s">
        <v>158</v>
      </c>
      <c r="AT182" s="150" t="s">
        <v>154</v>
      </c>
      <c r="AU182" s="150" t="s">
        <v>22</v>
      </c>
      <c r="AY182" s="16" t="s">
        <v>152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6" t="s">
        <v>89</v>
      </c>
      <c r="BK182" s="151">
        <f>ROUND(I182*H182,2)</f>
        <v>0</v>
      </c>
      <c r="BL182" s="16" t="s">
        <v>158</v>
      </c>
      <c r="BM182" s="150" t="s">
        <v>622</v>
      </c>
    </row>
    <row r="183" spans="1:65" s="2" customFormat="1" x14ac:dyDescent="0.2">
      <c r="A183" s="32"/>
      <c r="B183" s="33"/>
      <c r="C183" s="237"/>
      <c r="D183" s="238" t="s">
        <v>160</v>
      </c>
      <c r="E183" s="237"/>
      <c r="F183" s="239" t="s">
        <v>253</v>
      </c>
      <c r="G183" s="237"/>
      <c r="H183" s="237"/>
      <c r="I183" s="154"/>
      <c r="J183" s="32"/>
      <c r="K183" s="32"/>
      <c r="L183" s="33"/>
      <c r="M183" s="155"/>
      <c r="N183" s="156"/>
      <c r="O183" s="53"/>
      <c r="P183" s="53"/>
      <c r="Q183" s="53"/>
      <c r="R183" s="53"/>
      <c r="S183" s="53"/>
      <c r="T183" s="54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6" t="s">
        <v>160</v>
      </c>
      <c r="AU183" s="16" t="s">
        <v>22</v>
      </c>
    </row>
    <row r="184" spans="1:65" s="2" customFormat="1" ht="29.25" x14ac:dyDescent="0.2">
      <c r="A184" s="32"/>
      <c r="B184" s="33"/>
      <c r="C184" s="237"/>
      <c r="D184" s="240" t="s">
        <v>162</v>
      </c>
      <c r="E184" s="237"/>
      <c r="F184" s="241" t="s">
        <v>623</v>
      </c>
      <c r="G184" s="237"/>
      <c r="H184" s="237"/>
      <c r="I184" s="154"/>
      <c r="J184" s="32"/>
      <c r="K184" s="32"/>
      <c r="L184" s="33"/>
      <c r="M184" s="155"/>
      <c r="N184" s="156"/>
      <c r="O184" s="53"/>
      <c r="P184" s="53"/>
      <c r="Q184" s="53"/>
      <c r="R184" s="53"/>
      <c r="S184" s="53"/>
      <c r="T184" s="54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6" t="s">
        <v>162</v>
      </c>
      <c r="AU184" s="16" t="s">
        <v>22</v>
      </c>
    </row>
    <row r="185" spans="1:65" s="13" customFormat="1" x14ac:dyDescent="0.2">
      <c r="B185" s="157"/>
      <c r="C185" s="242"/>
      <c r="D185" s="240" t="s">
        <v>164</v>
      </c>
      <c r="E185" s="243" t="s">
        <v>3</v>
      </c>
      <c r="F185" s="244" t="s">
        <v>624</v>
      </c>
      <c r="G185" s="242"/>
      <c r="H185" s="245">
        <v>11.7</v>
      </c>
      <c r="I185" s="159"/>
      <c r="L185" s="157"/>
      <c r="M185" s="160"/>
      <c r="N185" s="161"/>
      <c r="O185" s="161"/>
      <c r="P185" s="161"/>
      <c r="Q185" s="161"/>
      <c r="R185" s="161"/>
      <c r="S185" s="161"/>
      <c r="T185" s="162"/>
      <c r="AT185" s="158" t="s">
        <v>164</v>
      </c>
      <c r="AU185" s="158" t="s">
        <v>22</v>
      </c>
      <c r="AV185" s="13" t="s">
        <v>22</v>
      </c>
      <c r="AW185" s="13" t="s">
        <v>43</v>
      </c>
      <c r="AX185" s="13" t="s">
        <v>82</v>
      </c>
      <c r="AY185" s="158" t="s">
        <v>152</v>
      </c>
    </row>
    <row r="186" spans="1:65" s="14" customFormat="1" x14ac:dyDescent="0.2">
      <c r="B186" s="163"/>
      <c r="C186" s="246"/>
      <c r="D186" s="240" t="s">
        <v>164</v>
      </c>
      <c r="E186" s="247" t="s">
        <v>3</v>
      </c>
      <c r="F186" s="248" t="s">
        <v>166</v>
      </c>
      <c r="G186" s="246"/>
      <c r="H186" s="249">
        <v>11.7</v>
      </c>
      <c r="I186" s="165"/>
      <c r="L186" s="163"/>
      <c r="M186" s="166"/>
      <c r="N186" s="167"/>
      <c r="O186" s="167"/>
      <c r="P186" s="167"/>
      <c r="Q186" s="167"/>
      <c r="R186" s="167"/>
      <c r="S186" s="167"/>
      <c r="T186" s="168"/>
      <c r="AT186" s="164" t="s">
        <v>164</v>
      </c>
      <c r="AU186" s="164" t="s">
        <v>22</v>
      </c>
      <c r="AV186" s="14" t="s">
        <v>158</v>
      </c>
      <c r="AW186" s="14" t="s">
        <v>43</v>
      </c>
      <c r="AX186" s="14" t="s">
        <v>89</v>
      </c>
      <c r="AY186" s="164" t="s">
        <v>152</v>
      </c>
    </row>
    <row r="187" spans="1:65" s="12" customFormat="1" ht="22.9" customHeight="1" x14ac:dyDescent="0.2">
      <c r="B187" s="129"/>
      <c r="C187" s="250"/>
      <c r="D187" s="251" t="s">
        <v>81</v>
      </c>
      <c r="E187" s="252" t="s">
        <v>201</v>
      </c>
      <c r="F187" s="252" t="s">
        <v>467</v>
      </c>
      <c r="G187" s="250"/>
      <c r="H187" s="250"/>
      <c r="I187" s="132"/>
      <c r="J187" s="141">
        <f>BK187</f>
        <v>0</v>
      </c>
      <c r="L187" s="129"/>
      <c r="M187" s="134"/>
      <c r="N187" s="135"/>
      <c r="O187" s="135"/>
      <c r="P187" s="136">
        <f>SUM(P188:P191)</f>
        <v>0</v>
      </c>
      <c r="Q187" s="135"/>
      <c r="R187" s="136">
        <f>SUM(R188:R191)</f>
        <v>0</v>
      </c>
      <c r="S187" s="135"/>
      <c r="T187" s="137">
        <f>SUM(T188:T191)</f>
        <v>0</v>
      </c>
      <c r="AR187" s="130" t="s">
        <v>89</v>
      </c>
      <c r="AT187" s="138" t="s">
        <v>81</v>
      </c>
      <c r="AU187" s="138" t="s">
        <v>89</v>
      </c>
      <c r="AY187" s="130" t="s">
        <v>152</v>
      </c>
      <c r="BK187" s="139">
        <f>SUM(BK188:BK191)</f>
        <v>0</v>
      </c>
    </row>
    <row r="188" spans="1:65" s="2" customFormat="1" ht="16.5" customHeight="1" x14ac:dyDescent="0.2">
      <c r="A188" s="32"/>
      <c r="B188" s="142"/>
      <c r="C188" s="232" t="s">
        <v>264</v>
      </c>
      <c r="D188" s="232" t="s">
        <v>154</v>
      </c>
      <c r="E188" s="233" t="s">
        <v>625</v>
      </c>
      <c r="F188" s="234" t="s">
        <v>626</v>
      </c>
      <c r="G188" s="235" t="s">
        <v>259</v>
      </c>
      <c r="H188" s="236">
        <v>4</v>
      </c>
      <c r="I188" s="143"/>
      <c r="J188" s="144">
        <f>ROUND(I188*H188,2)</f>
        <v>0</v>
      </c>
      <c r="K188" s="145"/>
      <c r="L188" s="33"/>
      <c r="M188" s="146" t="s">
        <v>3</v>
      </c>
      <c r="N188" s="147" t="s">
        <v>53</v>
      </c>
      <c r="O188" s="53"/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0" t="s">
        <v>158</v>
      </c>
      <c r="AT188" s="150" t="s">
        <v>154</v>
      </c>
      <c r="AU188" s="150" t="s">
        <v>22</v>
      </c>
      <c r="AY188" s="16" t="s">
        <v>152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6" t="s">
        <v>89</v>
      </c>
      <c r="BK188" s="151">
        <f>ROUND(I188*H188,2)</f>
        <v>0</v>
      </c>
      <c r="BL188" s="16" t="s">
        <v>158</v>
      </c>
      <c r="BM188" s="150" t="s">
        <v>627</v>
      </c>
    </row>
    <row r="189" spans="1:65" s="2" customFormat="1" ht="29.25" x14ac:dyDescent="0.2">
      <c r="A189" s="32"/>
      <c r="B189" s="33"/>
      <c r="C189" s="237"/>
      <c r="D189" s="240" t="s">
        <v>162</v>
      </c>
      <c r="E189" s="237"/>
      <c r="F189" s="241" t="s">
        <v>628</v>
      </c>
      <c r="G189" s="237"/>
      <c r="H189" s="237"/>
      <c r="I189" s="154"/>
      <c r="J189" s="32"/>
      <c r="K189" s="32"/>
      <c r="L189" s="33"/>
      <c r="M189" s="155"/>
      <c r="N189" s="156"/>
      <c r="O189" s="53"/>
      <c r="P189" s="53"/>
      <c r="Q189" s="53"/>
      <c r="R189" s="53"/>
      <c r="S189" s="53"/>
      <c r="T189" s="54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6" t="s">
        <v>162</v>
      </c>
      <c r="AU189" s="16" t="s">
        <v>22</v>
      </c>
    </row>
    <row r="190" spans="1:65" s="13" customFormat="1" x14ac:dyDescent="0.2">
      <c r="B190" s="157"/>
      <c r="C190" s="242"/>
      <c r="D190" s="240" t="s">
        <v>164</v>
      </c>
      <c r="E190" s="243" t="s">
        <v>3</v>
      </c>
      <c r="F190" s="244" t="s">
        <v>158</v>
      </c>
      <c r="G190" s="242"/>
      <c r="H190" s="245">
        <v>4</v>
      </c>
      <c r="I190" s="159"/>
      <c r="L190" s="157"/>
      <c r="M190" s="160"/>
      <c r="N190" s="161"/>
      <c r="O190" s="161"/>
      <c r="P190" s="161"/>
      <c r="Q190" s="161"/>
      <c r="R190" s="161"/>
      <c r="S190" s="161"/>
      <c r="T190" s="162"/>
      <c r="AT190" s="158" t="s">
        <v>164</v>
      </c>
      <c r="AU190" s="158" t="s">
        <v>22</v>
      </c>
      <c r="AV190" s="13" t="s">
        <v>22</v>
      </c>
      <c r="AW190" s="13" t="s">
        <v>43</v>
      </c>
      <c r="AX190" s="13" t="s">
        <v>82</v>
      </c>
      <c r="AY190" s="158" t="s">
        <v>152</v>
      </c>
    </row>
    <row r="191" spans="1:65" s="14" customFormat="1" x14ac:dyDescent="0.2">
      <c r="B191" s="163"/>
      <c r="C191" s="246"/>
      <c r="D191" s="240" t="s">
        <v>164</v>
      </c>
      <c r="E191" s="247" t="s">
        <v>3</v>
      </c>
      <c r="F191" s="248" t="s">
        <v>166</v>
      </c>
      <c r="G191" s="246"/>
      <c r="H191" s="249">
        <v>4</v>
      </c>
      <c r="I191" s="165"/>
      <c r="L191" s="163"/>
      <c r="M191" s="166"/>
      <c r="N191" s="167"/>
      <c r="O191" s="167"/>
      <c r="P191" s="167"/>
      <c r="Q191" s="167"/>
      <c r="R191" s="167"/>
      <c r="S191" s="167"/>
      <c r="T191" s="168"/>
      <c r="AT191" s="164" t="s">
        <v>164</v>
      </c>
      <c r="AU191" s="164" t="s">
        <v>22</v>
      </c>
      <c r="AV191" s="14" t="s">
        <v>158</v>
      </c>
      <c r="AW191" s="14" t="s">
        <v>43</v>
      </c>
      <c r="AX191" s="14" t="s">
        <v>89</v>
      </c>
      <c r="AY191" s="164" t="s">
        <v>152</v>
      </c>
    </row>
    <row r="192" spans="1:65" s="12" customFormat="1" ht="22.9" customHeight="1" x14ac:dyDescent="0.2">
      <c r="B192" s="129"/>
      <c r="C192" s="250"/>
      <c r="D192" s="251" t="s">
        <v>81</v>
      </c>
      <c r="E192" s="252" t="s">
        <v>262</v>
      </c>
      <c r="F192" s="252" t="s">
        <v>263</v>
      </c>
      <c r="G192" s="250"/>
      <c r="H192" s="250"/>
      <c r="I192" s="132"/>
      <c r="J192" s="141">
        <f>BK192</f>
        <v>0</v>
      </c>
      <c r="L192" s="129"/>
      <c r="M192" s="134"/>
      <c r="N192" s="135"/>
      <c r="O192" s="135"/>
      <c r="P192" s="136">
        <f>SUM(P193:P267)</f>
        <v>0</v>
      </c>
      <c r="Q192" s="135"/>
      <c r="R192" s="136">
        <f>SUM(R193:R267)</f>
        <v>0</v>
      </c>
      <c r="S192" s="135"/>
      <c r="T192" s="137">
        <f>SUM(T193:T267)</f>
        <v>0</v>
      </c>
      <c r="AR192" s="130" t="s">
        <v>89</v>
      </c>
      <c r="AT192" s="138" t="s">
        <v>81</v>
      </c>
      <c r="AU192" s="138" t="s">
        <v>89</v>
      </c>
      <c r="AY192" s="130" t="s">
        <v>152</v>
      </c>
      <c r="BK192" s="139">
        <f>SUM(BK193:BK267)</f>
        <v>0</v>
      </c>
    </row>
    <row r="193" spans="1:65" s="2" customFormat="1" ht="21.75" customHeight="1" x14ac:dyDescent="0.2">
      <c r="A193" s="32"/>
      <c r="B193" s="142"/>
      <c r="C193" s="232" t="s">
        <v>8</v>
      </c>
      <c r="D193" s="232" t="s">
        <v>154</v>
      </c>
      <c r="E193" s="233" t="s">
        <v>265</v>
      </c>
      <c r="F193" s="234" t="s">
        <v>266</v>
      </c>
      <c r="G193" s="235" t="s">
        <v>267</v>
      </c>
      <c r="H193" s="236">
        <v>138.40799999999999</v>
      </c>
      <c r="I193" s="143"/>
      <c r="J193" s="144">
        <f>ROUND(I193*H193,2)</f>
        <v>0</v>
      </c>
      <c r="K193" s="145"/>
      <c r="L193" s="33"/>
      <c r="M193" s="146" t="s">
        <v>3</v>
      </c>
      <c r="N193" s="147" t="s">
        <v>53</v>
      </c>
      <c r="O193" s="53"/>
      <c r="P193" s="148">
        <f>O193*H193</f>
        <v>0</v>
      </c>
      <c r="Q193" s="148">
        <v>0</v>
      </c>
      <c r="R193" s="148">
        <f>Q193*H193</f>
        <v>0</v>
      </c>
      <c r="S193" s="148">
        <v>0</v>
      </c>
      <c r="T193" s="14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0" t="s">
        <v>158</v>
      </c>
      <c r="AT193" s="150" t="s">
        <v>154</v>
      </c>
      <c r="AU193" s="150" t="s">
        <v>22</v>
      </c>
      <c r="AY193" s="16" t="s">
        <v>152</v>
      </c>
      <c r="BE193" s="151">
        <f>IF(N193="základní",J193,0)</f>
        <v>0</v>
      </c>
      <c r="BF193" s="151">
        <f>IF(N193="snížená",J193,0)</f>
        <v>0</v>
      </c>
      <c r="BG193" s="151">
        <f>IF(N193="zákl. přenesená",J193,0)</f>
        <v>0</v>
      </c>
      <c r="BH193" s="151">
        <f>IF(N193="sníž. přenesená",J193,0)</f>
        <v>0</v>
      </c>
      <c r="BI193" s="151">
        <f>IF(N193="nulová",J193,0)</f>
        <v>0</v>
      </c>
      <c r="BJ193" s="16" t="s">
        <v>89</v>
      </c>
      <c r="BK193" s="151">
        <f>ROUND(I193*H193,2)</f>
        <v>0</v>
      </c>
      <c r="BL193" s="16" t="s">
        <v>158</v>
      </c>
      <c r="BM193" s="150" t="s">
        <v>629</v>
      </c>
    </row>
    <row r="194" spans="1:65" s="2" customFormat="1" x14ac:dyDescent="0.2">
      <c r="A194" s="32"/>
      <c r="B194" s="33"/>
      <c r="C194" s="237"/>
      <c r="D194" s="238" t="s">
        <v>160</v>
      </c>
      <c r="E194" s="237"/>
      <c r="F194" s="239" t="s">
        <v>269</v>
      </c>
      <c r="G194" s="237"/>
      <c r="H194" s="237"/>
      <c r="I194" s="154"/>
      <c r="J194" s="32"/>
      <c r="K194" s="32"/>
      <c r="L194" s="33"/>
      <c r="M194" s="155"/>
      <c r="N194" s="156"/>
      <c r="O194" s="53"/>
      <c r="P194" s="53"/>
      <c r="Q194" s="53"/>
      <c r="R194" s="53"/>
      <c r="S194" s="53"/>
      <c r="T194" s="54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6" t="s">
        <v>160</v>
      </c>
      <c r="AU194" s="16" t="s">
        <v>22</v>
      </c>
    </row>
    <row r="195" spans="1:65" s="2" customFormat="1" ht="19.5" x14ac:dyDescent="0.2">
      <c r="A195" s="32"/>
      <c r="B195" s="33"/>
      <c r="C195" s="237"/>
      <c r="D195" s="240" t="s">
        <v>162</v>
      </c>
      <c r="E195" s="237"/>
      <c r="F195" s="241" t="s">
        <v>630</v>
      </c>
      <c r="G195" s="237"/>
      <c r="H195" s="237"/>
      <c r="I195" s="154"/>
      <c r="J195" s="32"/>
      <c r="K195" s="32"/>
      <c r="L195" s="33"/>
      <c r="M195" s="155"/>
      <c r="N195" s="156"/>
      <c r="O195" s="53"/>
      <c r="P195" s="53"/>
      <c r="Q195" s="53"/>
      <c r="R195" s="53"/>
      <c r="S195" s="53"/>
      <c r="T195" s="54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6" t="s">
        <v>162</v>
      </c>
      <c r="AU195" s="16" t="s">
        <v>22</v>
      </c>
    </row>
    <row r="196" spans="1:65" s="13" customFormat="1" x14ac:dyDescent="0.2">
      <c r="B196" s="157"/>
      <c r="C196" s="242"/>
      <c r="D196" s="240" t="s">
        <v>164</v>
      </c>
      <c r="E196" s="243" t="s">
        <v>3</v>
      </c>
      <c r="F196" s="244" t="s">
        <v>631</v>
      </c>
      <c r="G196" s="242"/>
      <c r="H196" s="245">
        <v>138.40799999999999</v>
      </c>
      <c r="I196" s="159"/>
      <c r="L196" s="157"/>
      <c r="M196" s="160"/>
      <c r="N196" s="161"/>
      <c r="O196" s="161"/>
      <c r="P196" s="161"/>
      <c r="Q196" s="161"/>
      <c r="R196" s="161"/>
      <c r="S196" s="161"/>
      <c r="T196" s="162"/>
      <c r="AT196" s="158" t="s">
        <v>164</v>
      </c>
      <c r="AU196" s="158" t="s">
        <v>22</v>
      </c>
      <c r="AV196" s="13" t="s">
        <v>22</v>
      </c>
      <c r="AW196" s="13" t="s">
        <v>43</v>
      </c>
      <c r="AX196" s="13" t="s">
        <v>82</v>
      </c>
      <c r="AY196" s="158" t="s">
        <v>152</v>
      </c>
    </row>
    <row r="197" spans="1:65" s="14" customFormat="1" x14ac:dyDescent="0.2">
      <c r="B197" s="163"/>
      <c r="C197" s="246"/>
      <c r="D197" s="240" t="s">
        <v>164</v>
      </c>
      <c r="E197" s="247" t="s">
        <v>3</v>
      </c>
      <c r="F197" s="248" t="s">
        <v>166</v>
      </c>
      <c r="G197" s="246"/>
      <c r="H197" s="249">
        <v>138.40799999999999</v>
      </c>
      <c r="I197" s="165"/>
      <c r="L197" s="163"/>
      <c r="M197" s="166"/>
      <c r="N197" s="167"/>
      <c r="O197" s="167"/>
      <c r="P197" s="167"/>
      <c r="Q197" s="167"/>
      <c r="R197" s="167"/>
      <c r="S197" s="167"/>
      <c r="T197" s="168"/>
      <c r="AT197" s="164" t="s">
        <v>164</v>
      </c>
      <c r="AU197" s="164" t="s">
        <v>22</v>
      </c>
      <c r="AV197" s="14" t="s">
        <v>158</v>
      </c>
      <c r="AW197" s="14" t="s">
        <v>43</v>
      </c>
      <c r="AX197" s="14" t="s">
        <v>89</v>
      </c>
      <c r="AY197" s="164" t="s">
        <v>152</v>
      </c>
    </row>
    <row r="198" spans="1:65" s="2" customFormat="1" ht="21.75" customHeight="1" x14ac:dyDescent="0.2">
      <c r="A198" s="32"/>
      <c r="B198" s="142"/>
      <c r="C198" s="232" t="s">
        <v>273</v>
      </c>
      <c r="D198" s="232" t="s">
        <v>154</v>
      </c>
      <c r="E198" s="233" t="s">
        <v>265</v>
      </c>
      <c r="F198" s="234" t="s">
        <v>266</v>
      </c>
      <c r="G198" s="235" t="s">
        <v>267</v>
      </c>
      <c r="H198" s="236">
        <v>278.435</v>
      </c>
      <c r="I198" s="143"/>
      <c r="J198" s="144">
        <f>ROUND(I198*H198,2)</f>
        <v>0</v>
      </c>
      <c r="K198" s="145"/>
      <c r="L198" s="33"/>
      <c r="M198" s="146" t="s">
        <v>3</v>
      </c>
      <c r="N198" s="147" t="s">
        <v>53</v>
      </c>
      <c r="O198" s="53"/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0" t="s">
        <v>158</v>
      </c>
      <c r="AT198" s="150" t="s">
        <v>154</v>
      </c>
      <c r="AU198" s="150" t="s">
        <v>22</v>
      </c>
      <c r="AY198" s="16" t="s">
        <v>152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6" t="s">
        <v>89</v>
      </c>
      <c r="BK198" s="151">
        <f>ROUND(I198*H198,2)</f>
        <v>0</v>
      </c>
      <c r="BL198" s="16" t="s">
        <v>158</v>
      </c>
      <c r="BM198" s="150" t="s">
        <v>632</v>
      </c>
    </row>
    <row r="199" spans="1:65" s="2" customFormat="1" x14ac:dyDescent="0.2">
      <c r="A199" s="32"/>
      <c r="B199" s="33"/>
      <c r="C199" s="237"/>
      <c r="D199" s="238" t="s">
        <v>160</v>
      </c>
      <c r="E199" s="237"/>
      <c r="F199" s="239" t="s">
        <v>269</v>
      </c>
      <c r="G199" s="237"/>
      <c r="H199" s="237"/>
      <c r="I199" s="154"/>
      <c r="J199" s="32"/>
      <c r="K199" s="32"/>
      <c r="L199" s="33"/>
      <c r="M199" s="155"/>
      <c r="N199" s="156"/>
      <c r="O199" s="53"/>
      <c r="P199" s="53"/>
      <c r="Q199" s="53"/>
      <c r="R199" s="53"/>
      <c r="S199" s="53"/>
      <c r="T199" s="54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6" t="s">
        <v>160</v>
      </c>
      <c r="AU199" s="16" t="s">
        <v>22</v>
      </c>
    </row>
    <row r="200" spans="1:65" s="2" customFormat="1" ht="19.5" x14ac:dyDescent="0.2">
      <c r="A200" s="32"/>
      <c r="B200" s="33"/>
      <c r="C200" s="237"/>
      <c r="D200" s="240" t="s">
        <v>162</v>
      </c>
      <c r="E200" s="237"/>
      <c r="F200" s="241" t="s">
        <v>633</v>
      </c>
      <c r="G200" s="237"/>
      <c r="H200" s="237"/>
      <c r="I200" s="154"/>
      <c r="J200" s="32"/>
      <c r="K200" s="32"/>
      <c r="L200" s="33"/>
      <c r="M200" s="155"/>
      <c r="N200" s="156"/>
      <c r="O200" s="53"/>
      <c r="P200" s="53"/>
      <c r="Q200" s="53"/>
      <c r="R200" s="53"/>
      <c r="S200" s="53"/>
      <c r="T200" s="54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6" t="s">
        <v>162</v>
      </c>
      <c r="AU200" s="16" t="s">
        <v>22</v>
      </c>
    </row>
    <row r="201" spans="1:65" s="13" customFormat="1" ht="22.5" x14ac:dyDescent="0.2">
      <c r="B201" s="157"/>
      <c r="C201" s="242"/>
      <c r="D201" s="240" t="s">
        <v>164</v>
      </c>
      <c r="E201" s="243" t="s">
        <v>3</v>
      </c>
      <c r="F201" s="244" t="s">
        <v>634</v>
      </c>
      <c r="G201" s="242"/>
      <c r="H201" s="245">
        <v>278.435</v>
      </c>
      <c r="I201" s="159"/>
      <c r="L201" s="157"/>
      <c r="M201" s="160"/>
      <c r="N201" s="161"/>
      <c r="O201" s="161"/>
      <c r="P201" s="161"/>
      <c r="Q201" s="161"/>
      <c r="R201" s="161"/>
      <c r="S201" s="161"/>
      <c r="T201" s="162"/>
      <c r="AT201" s="158" t="s">
        <v>164</v>
      </c>
      <c r="AU201" s="158" t="s">
        <v>22</v>
      </c>
      <c r="AV201" s="13" t="s">
        <v>22</v>
      </c>
      <c r="AW201" s="13" t="s">
        <v>43</v>
      </c>
      <c r="AX201" s="13" t="s">
        <v>82</v>
      </c>
      <c r="AY201" s="158" t="s">
        <v>152</v>
      </c>
    </row>
    <row r="202" spans="1:65" s="14" customFormat="1" x14ac:dyDescent="0.2">
      <c r="B202" s="163"/>
      <c r="C202" s="246"/>
      <c r="D202" s="240" t="s">
        <v>164</v>
      </c>
      <c r="E202" s="247" t="s">
        <v>3</v>
      </c>
      <c r="F202" s="248" t="s">
        <v>166</v>
      </c>
      <c r="G202" s="246"/>
      <c r="H202" s="249">
        <v>278.435</v>
      </c>
      <c r="I202" s="165"/>
      <c r="L202" s="163"/>
      <c r="M202" s="166"/>
      <c r="N202" s="167"/>
      <c r="O202" s="167"/>
      <c r="P202" s="167"/>
      <c r="Q202" s="167"/>
      <c r="R202" s="167"/>
      <c r="S202" s="167"/>
      <c r="T202" s="168"/>
      <c r="AT202" s="164" t="s">
        <v>164</v>
      </c>
      <c r="AU202" s="164" t="s">
        <v>22</v>
      </c>
      <c r="AV202" s="14" t="s">
        <v>158</v>
      </c>
      <c r="AW202" s="14" t="s">
        <v>43</v>
      </c>
      <c r="AX202" s="14" t="s">
        <v>89</v>
      </c>
      <c r="AY202" s="164" t="s">
        <v>152</v>
      </c>
    </row>
    <row r="203" spans="1:65" s="2" customFormat="1" ht="24.2" customHeight="1" x14ac:dyDescent="0.2">
      <c r="A203" s="32"/>
      <c r="B203" s="142"/>
      <c r="C203" s="232" t="s">
        <v>279</v>
      </c>
      <c r="D203" s="232" t="s">
        <v>154</v>
      </c>
      <c r="E203" s="233" t="s">
        <v>274</v>
      </c>
      <c r="F203" s="234" t="s">
        <v>275</v>
      </c>
      <c r="G203" s="235" t="s">
        <v>267</v>
      </c>
      <c r="H203" s="236">
        <v>1245.672</v>
      </c>
      <c r="I203" s="143"/>
      <c r="J203" s="144">
        <f>ROUND(I203*H203,2)</f>
        <v>0</v>
      </c>
      <c r="K203" s="145"/>
      <c r="L203" s="33"/>
      <c r="M203" s="146" t="s">
        <v>3</v>
      </c>
      <c r="N203" s="147" t="s">
        <v>53</v>
      </c>
      <c r="O203" s="53"/>
      <c r="P203" s="148">
        <f>O203*H203</f>
        <v>0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0" t="s">
        <v>158</v>
      </c>
      <c r="AT203" s="150" t="s">
        <v>154</v>
      </c>
      <c r="AU203" s="150" t="s">
        <v>22</v>
      </c>
      <c r="AY203" s="16" t="s">
        <v>152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6" t="s">
        <v>89</v>
      </c>
      <c r="BK203" s="151">
        <f>ROUND(I203*H203,2)</f>
        <v>0</v>
      </c>
      <c r="BL203" s="16" t="s">
        <v>158</v>
      </c>
      <c r="BM203" s="150" t="s">
        <v>635</v>
      </c>
    </row>
    <row r="204" spans="1:65" s="2" customFormat="1" x14ac:dyDescent="0.2">
      <c r="A204" s="32"/>
      <c r="B204" s="33"/>
      <c r="C204" s="237"/>
      <c r="D204" s="238" t="s">
        <v>160</v>
      </c>
      <c r="E204" s="237"/>
      <c r="F204" s="239" t="s">
        <v>277</v>
      </c>
      <c r="G204" s="237"/>
      <c r="H204" s="237"/>
      <c r="I204" s="154"/>
      <c r="J204" s="32"/>
      <c r="K204" s="32"/>
      <c r="L204" s="33"/>
      <c r="M204" s="155"/>
      <c r="N204" s="156"/>
      <c r="O204" s="53"/>
      <c r="P204" s="53"/>
      <c r="Q204" s="53"/>
      <c r="R204" s="53"/>
      <c r="S204" s="53"/>
      <c r="T204" s="54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6" t="s">
        <v>160</v>
      </c>
      <c r="AU204" s="16" t="s">
        <v>22</v>
      </c>
    </row>
    <row r="205" spans="1:65" s="2" customFormat="1" ht="19.5" x14ac:dyDescent="0.2">
      <c r="A205" s="32"/>
      <c r="B205" s="33"/>
      <c r="C205" s="237"/>
      <c r="D205" s="240" t="s">
        <v>162</v>
      </c>
      <c r="E205" s="237"/>
      <c r="F205" s="241" t="s">
        <v>636</v>
      </c>
      <c r="G205" s="237"/>
      <c r="H205" s="237"/>
      <c r="I205" s="154"/>
      <c r="J205" s="32"/>
      <c r="K205" s="32"/>
      <c r="L205" s="33"/>
      <c r="M205" s="155"/>
      <c r="N205" s="156"/>
      <c r="O205" s="53"/>
      <c r="P205" s="53"/>
      <c r="Q205" s="53"/>
      <c r="R205" s="53"/>
      <c r="S205" s="53"/>
      <c r="T205" s="54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6" t="s">
        <v>162</v>
      </c>
      <c r="AU205" s="16" t="s">
        <v>22</v>
      </c>
    </row>
    <row r="206" spans="1:65" s="13" customFormat="1" x14ac:dyDescent="0.2">
      <c r="B206" s="157"/>
      <c r="C206" s="242"/>
      <c r="D206" s="240" t="s">
        <v>164</v>
      </c>
      <c r="E206" s="243" t="s">
        <v>3</v>
      </c>
      <c r="F206" s="244" t="s">
        <v>637</v>
      </c>
      <c r="G206" s="242"/>
      <c r="H206" s="245">
        <v>1245.672</v>
      </c>
      <c r="I206" s="159"/>
      <c r="L206" s="157"/>
      <c r="M206" s="160"/>
      <c r="N206" s="161"/>
      <c r="O206" s="161"/>
      <c r="P206" s="161"/>
      <c r="Q206" s="161"/>
      <c r="R206" s="161"/>
      <c r="S206" s="161"/>
      <c r="T206" s="162"/>
      <c r="AT206" s="158" t="s">
        <v>164</v>
      </c>
      <c r="AU206" s="158" t="s">
        <v>22</v>
      </c>
      <c r="AV206" s="13" t="s">
        <v>22</v>
      </c>
      <c r="AW206" s="13" t="s">
        <v>43</v>
      </c>
      <c r="AX206" s="13" t="s">
        <v>82</v>
      </c>
      <c r="AY206" s="158" t="s">
        <v>152</v>
      </c>
    </row>
    <row r="207" spans="1:65" s="14" customFormat="1" x14ac:dyDescent="0.2">
      <c r="B207" s="163"/>
      <c r="C207" s="246"/>
      <c r="D207" s="240" t="s">
        <v>164</v>
      </c>
      <c r="E207" s="247" t="s">
        <v>3</v>
      </c>
      <c r="F207" s="248" t="s">
        <v>166</v>
      </c>
      <c r="G207" s="246"/>
      <c r="H207" s="249">
        <v>1245.672</v>
      </c>
      <c r="I207" s="165"/>
      <c r="L207" s="163"/>
      <c r="M207" s="166"/>
      <c r="N207" s="167"/>
      <c r="O207" s="167"/>
      <c r="P207" s="167"/>
      <c r="Q207" s="167"/>
      <c r="R207" s="167"/>
      <c r="S207" s="167"/>
      <c r="T207" s="168"/>
      <c r="AT207" s="164" t="s">
        <v>164</v>
      </c>
      <c r="AU207" s="164" t="s">
        <v>22</v>
      </c>
      <c r="AV207" s="14" t="s">
        <v>158</v>
      </c>
      <c r="AW207" s="14" t="s">
        <v>43</v>
      </c>
      <c r="AX207" s="14" t="s">
        <v>89</v>
      </c>
      <c r="AY207" s="164" t="s">
        <v>152</v>
      </c>
    </row>
    <row r="208" spans="1:65" s="2" customFormat="1" ht="24.2" customHeight="1" x14ac:dyDescent="0.2">
      <c r="A208" s="32"/>
      <c r="B208" s="142"/>
      <c r="C208" s="232" t="s">
        <v>282</v>
      </c>
      <c r="D208" s="232" t="s">
        <v>154</v>
      </c>
      <c r="E208" s="233" t="s">
        <v>274</v>
      </c>
      <c r="F208" s="234" t="s">
        <v>275</v>
      </c>
      <c r="G208" s="235" t="s">
        <v>267</v>
      </c>
      <c r="H208" s="236">
        <v>2505.915</v>
      </c>
      <c r="I208" s="143"/>
      <c r="J208" s="144">
        <f>ROUND(I208*H208,2)</f>
        <v>0</v>
      </c>
      <c r="K208" s="145"/>
      <c r="L208" s="33"/>
      <c r="M208" s="146" t="s">
        <v>3</v>
      </c>
      <c r="N208" s="147" t="s">
        <v>53</v>
      </c>
      <c r="O208" s="53"/>
      <c r="P208" s="148">
        <f>O208*H208</f>
        <v>0</v>
      </c>
      <c r="Q208" s="148">
        <v>0</v>
      </c>
      <c r="R208" s="148">
        <f>Q208*H208</f>
        <v>0</v>
      </c>
      <c r="S208" s="148">
        <v>0</v>
      </c>
      <c r="T208" s="14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0" t="s">
        <v>158</v>
      </c>
      <c r="AT208" s="150" t="s">
        <v>154</v>
      </c>
      <c r="AU208" s="150" t="s">
        <v>22</v>
      </c>
      <c r="AY208" s="16" t="s">
        <v>152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6" t="s">
        <v>89</v>
      </c>
      <c r="BK208" s="151">
        <f>ROUND(I208*H208,2)</f>
        <v>0</v>
      </c>
      <c r="BL208" s="16" t="s">
        <v>158</v>
      </c>
      <c r="BM208" s="150" t="s">
        <v>638</v>
      </c>
    </row>
    <row r="209" spans="1:65" s="2" customFormat="1" x14ac:dyDescent="0.2">
      <c r="A209" s="32"/>
      <c r="B209" s="33"/>
      <c r="C209" s="237"/>
      <c r="D209" s="238" t="s">
        <v>160</v>
      </c>
      <c r="E209" s="237"/>
      <c r="F209" s="239" t="s">
        <v>277</v>
      </c>
      <c r="G209" s="237"/>
      <c r="H209" s="237"/>
      <c r="I209" s="154"/>
      <c r="J209" s="32"/>
      <c r="K209" s="32"/>
      <c r="L209" s="33"/>
      <c r="M209" s="155"/>
      <c r="N209" s="156"/>
      <c r="O209" s="53"/>
      <c r="P209" s="53"/>
      <c r="Q209" s="53"/>
      <c r="R209" s="53"/>
      <c r="S209" s="53"/>
      <c r="T209" s="54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6" t="s">
        <v>160</v>
      </c>
      <c r="AU209" s="16" t="s">
        <v>22</v>
      </c>
    </row>
    <row r="210" spans="1:65" s="2" customFormat="1" ht="19.5" x14ac:dyDescent="0.2">
      <c r="A210" s="32"/>
      <c r="B210" s="33"/>
      <c r="C210" s="237"/>
      <c r="D210" s="240" t="s">
        <v>162</v>
      </c>
      <c r="E210" s="237"/>
      <c r="F210" s="241" t="s">
        <v>639</v>
      </c>
      <c r="G210" s="237"/>
      <c r="H210" s="237"/>
      <c r="I210" s="154"/>
      <c r="J210" s="32"/>
      <c r="K210" s="32"/>
      <c r="L210" s="33"/>
      <c r="M210" s="155"/>
      <c r="N210" s="156"/>
      <c r="O210" s="53"/>
      <c r="P210" s="53"/>
      <c r="Q210" s="53"/>
      <c r="R210" s="53"/>
      <c r="S210" s="53"/>
      <c r="T210" s="54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6" t="s">
        <v>162</v>
      </c>
      <c r="AU210" s="16" t="s">
        <v>22</v>
      </c>
    </row>
    <row r="211" spans="1:65" s="13" customFormat="1" x14ac:dyDescent="0.2">
      <c r="B211" s="157"/>
      <c r="C211" s="242"/>
      <c r="D211" s="240" t="s">
        <v>164</v>
      </c>
      <c r="E211" s="243" t="s">
        <v>3</v>
      </c>
      <c r="F211" s="244" t="s">
        <v>640</v>
      </c>
      <c r="G211" s="242"/>
      <c r="H211" s="245">
        <v>2505.915</v>
      </c>
      <c r="I211" s="159"/>
      <c r="L211" s="157"/>
      <c r="M211" s="160"/>
      <c r="N211" s="161"/>
      <c r="O211" s="161"/>
      <c r="P211" s="161"/>
      <c r="Q211" s="161"/>
      <c r="R211" s="161"/>
      <c r="S211" s="161"/>
      <c r="T211" s="162"/>
      <c r="AT211" s="158" t="s">
        <v>164</v>
      </c>
      <c r="AU211" s="158" t="s">
        <v>22</v>
      </c>
      <c r="AV211" s="13" t="s">
        <v>22</v>
      </c>
      <c r="AW211" s="13" t="s">
        <v>43</v>
      </c>
      <c r="AX211" s="13" t="s">
        <v>82</v>
      </c>
      <c r="AY211" s="158" t="s">
        <v>152</v>
      </c>
    </row>
    <row r="212" spans="1:65" s="14" customFormat="1" x14ac:dyDescent="0.2">
      <c r="B212" s="163"/>
      <c r="C212" s="246"/>
      <c r="D212" s="240" t="s">
        <v>164</v>
      </c>
      <c r="E212" s="247" t="s">
        <v>3</v>
      </c>
      <c r="F212" s="248" t="s">
        <v>166</v>
      </c>
      <c r="G212" s="246"/>
      <c r="H212" s="249">
        <v>2505.915</v>
      </c>
      <c r="I212" s="165"/>
      <c r="L212" s="163"/>
      <c r="M212" s="166"/>
      <c r="N212" s="167"/>
      <c r="O212" s="167"/>
      <c r="P212" s="167"/>
      <c r="Q212" s="167"/>
      <c r="R212" s="167"/>
      <c r="S212" s="167"/>
      <c r="T212" s="168"/>
      <c r="AT212" s="164" t="s">
        <v>164</v>
      </c>
      <c r="AU212" s="164" t="s">
        <v>22</v>
      </c>
      <c r="AV212" s="14" t="s">
        <v>158</v>
      </c>
      <c r="AW212" s="14" t="s">
        <v>43</v>
      </c>
      <c r="AX212" s="14" t="s">
        <v>89</v>
      </c>
      <c r="AY212" s="164" t="s">
        <v>152</v>
      </c>
    </row>
    <row r="213" spans="1:65" s="2" customFormat="1" ht="16.5" customHeight="1" x14ac:dyDescent="0.2">
      <c r="A213" s="32"/>
      <c r="B213" s="142"/>
      <c r="C213" s="232" t="s">
        <v>288</v>
      </c>
      <c r="D213" s="232" t="s">
        <v>154</v>
      </c>
      <c r="E213" s="233" t="s">
        <v>283</v>
      </c>
      <c r="F213" s="234" t="s">
        <v>284</v>
      </c>
      <c r="G213" s="235" t="s">
        <v>267</v>
      </c>
      <c r="H213" s="236">
        <v>49.496000000000002</v>
      </c>
      <c r="I213" s="143"/>
      <c r="J213" s="144">
        <f>ROUND(I213*H213,2)</f>
        <v>0</v>
      </c>
      <c r="K213" s="145"/>
      <c r="L213" s="33"/>
      <c r="M213" s="146" t="s">
        <v>3</v>
      </c>
      <c r="N213" s="147" t="s">
        <v>53</v>
      </c>
      <c r="O213" s="53"/>
      <c r="P213" s="148">
        <f>O213*H213</f>
        <v>0</v>
      </c>
      <c r="Q213" s="148">
        <v>0</v>
      </c>
      <c r="R213" s="148">
        <f>Q213*H213</f>
        <v>0</v>
      </c>
      <c r="S213" s="148">
        <v>0</v>
      </c>
      <c r="T213" s="14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0" t="s">
        <v>158</v>
      </c>
      <c r="AT213" s="150" t="s">
        <v>154</v>
      </c>
      <c r="AU213" s="150" t="s">
        <v>22</v>
      </c>
      <c r="AY213" s="16" t="s">
        <v>152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6" t="s">
        <v>89</v>
      </c>
      <c r="BK213" s="151">
        <f>ROUND(I213*H213,2)</f>
        <v>0</v>
      </c>
      <c r="BL213" s="16" t="s">
        <v>158</v>
      </c>
      <c r="BM213" s="150" t="s">
        <v>641</v>
      </c>
    </row>
    <row r="214" spans="1:65" s="2" customFormat="1" x14ac:dyDescent="0.2">
      <c r="A214" s="32"/>
      <c r="B214" s="33"/>
      <c r="C214" s="237"/>
      <c r="D214" s="238" t="s">
        <v>160</v>
      </c>
      <c r="E214" s="237"/>
      <c r="F214" s="239" t="s">
        <v>286</v>
      </c>
      <c r="G214" s="237"/>
      <c r="H214" s="237"/>
      <c r="I214" s="154"/>
      <c r="J214" s="32"/>
      <c r="K214" s="32"/>
      <c r="L214" s="33"/>
      <c r="M214" s="155"/>
      <c r="N214" s="156"/>
      <c r="O214" s="53"/>
      <c r="P214" s="53"/>
      <c r="Q214" s="53"/>
      <c r="R214" s="53"/>
      <c r="S214" s="53"/>
      <c r="T214" s="54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6" t="s">
        <v>160</v>
      </c>
      <c r="AU214" s="16" t="s">
        <v>22</v>
      </c>
    </row>
    <row r="215" spans="1:65" s="2" customFormat="1" ht="19.5" x14ac:dyDescent="0.2">
      <c r="A215" s="32"/>
      <c r="B215" s="33"/>
      <c r="C215" s="237"/>
      <c r="D215" s="240" t="s">
        <v>162</v>
      </c>
      <c r="E215" s="237"/>
      <c r="F215" s="241" t="s">
        <v>642</v>
      </c>
      <c r="G215" s="237"/>
      <c r="H215" s="237"/>
      <c r="I215" s="154"/>
      <c r="J215" s="32"/>
      <c r="K215" s="32"/>
      <c r="L215" s="33"/>
      <c r="M215" s="155"/>
      <c r="N215" s="156"/>
      <c r="O215" s="53"/>
      <c r="P215" s="53"/>
      <c r="Q215" s="53"/>
      <c r="R215" s="53"/>
      <c r="S215" s="53"/>
      <c r="T215" s="54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6" t="s">
        <v>162</v>
      </c>
      <c r="AU215" s="16" t="s">
        <v>22</v>
      </c>
    </row>
    <row r="216" spans="1:65" s="13" customFormat="1" ht="22.5" x14ac:dyDescent="0.2">
      <c r="B216" s="157"/>
      <c r="C216" s="242"/>
      <c r="D216" s="240" t="s">
        <v>164</v>
      </c>
      <c r="E216" s="243" t="s">
        <v>3</v>
      </c>
      <c r="F216" s="244" t="s">
        <v>643</v>
      </c>
      <c r="G216" s="242"/>
      <c r="H216" s="245">
        <v>49.496000000000002</v>
      </c>
      <c r="I216" s="159"/>
      <c r="L216" s="157"/>
      <c r="M216" s="160"/>
      <c r="N216" s="161"/>
      <c r="O216" s="161"/>
      <c r="P216" s="161"/>
      <c r="Q216" s="161"/>
      <c r="R216" s="161"/>
      <c r="S216" s="161"/>
      <c r="T216" s="162"/>
      <c r="AT216" s="158" t="s">
        <v>164</v>
      </c>
      <c r="AU216" s="158" t="s">
        <v>22</v>
      </c>
      <c r="AV216" s="13" t="s">
        <v>22</v>
      </c>
      <c r="AW216" s="13" t="s">
        <v>43</v>
      </c>
      <c r="AX216" s="13" t="s">
        <v>82</v>
      </c>
      <c r="AY216" s="158" t="s">
        <v>152</v>
      </c>
    </row>
    <row r="217" spans="1:65" s="14" customFormat="1" x14ac:dyDescent="0.2">
      <c r="B217" s="163"/>
      <c r="C217" s="246"/>
      <c r="D217" s="240" t="s">
        <v>164</v>
      </c>
      <c r="E217" s="247" t="s">
        <v>3</v>
      </c>
      <c r="F217" s="248" t="s">
        <v>166</v>
      </c>
      <c r="G217" s="246"/>
      <c r="H217" s="249">
        <v>49.496000000000002</v>
      </c>
      <c r="I217" s="165"/>
      <c r="L217" s="163"/>
      <c r="M217" s="166"/>
      <c r="N217" s="167"/>
      <c r="O217" s="167"/>
      <c r="P217" s="167"/>
      <c r="Q217" s="167"/>
      <c r="R217" s="167"/>
      <c r="S217" s="167"/>
      <c r="T217" s="168"/>
      <c r="AT217" s="164" t="s">
        <v>164</v>
      </c>
      <c r="AU217" s="164" t="s">
        <v>22</v>
      </c>
      <c r="AV217" s="14" t="s">
        <v>158</v>
      </c>
      <c r="AW217" s="14" t="s">
        <v>43</v>
      </c>
      <c r="AX217" s="14" t="s">
        <v>89</v>
      </c>
      <c r="AY217" s="164" t="s">
        <v>152</v>
      </c>
    </row>
    <row r="218" spans="1:65" s="2" customFormat="1" ht="24.2" customHeight="1" x14ac:dyDescent="0.2">
      <c r="A218" s="32"/>
      <c r="B218" s="142"/>
      <c r="C218" s="232" t="s">
        <v>294</v>
      </c>
      <c r="D218" s="232" t="s">
        <v>154</v>
      </c>
      <c r="E218" s="233" t="s">
        <v>289</v>
      </c>
      <c r="F218" s="234" t="s">
        <v>290</v>
      </c>
      <c r="G218" s="235" t="s">
        <v>267</v>
      </c>
      <c r="H218" s="236">
        <v>445.464</v>
      </c>
      <c r="I218" s="143"/>
      <c r="J218" s="144">
        <f>ROUND(I218*H218,2)</f>
        <v>0</v>
      </c>
      <c r="K218" s="145"/>
      <c r="L218" s="33"/>
      <c r="M218" s="146" t="s">
        <v>3</v>
      </c>
      <c r="N218" s="147" t="s">
        <v>53</v>
      </c>
      <c r="O218" s="53"/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0" t="s">
        <v>158</v>
      </c>
      <c r="AT218" s="150" t="s">
        <v>154</v>
      </c>
      <c r="AU218" s="150" t="s">
        <v>22</v>
      </c>
      <c r="AY218" s="16" t="s">
        <v>152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6" t="s">
        <v>89</v>
      </c>
      <c r="BK218" s="151">
        <f>ROUND(I218*H218,2)</f>
        <v>0</v>
      </c>
      <c r="BL218" s="16" t="s">
        <v>158</v>
      </c>
      <c r="BM218" s="150" t="s">
        <v>644</v>
      </c>
    </row>
    <row r="219" spans="1:65" s="2" customFormat="1" x14ac:dyDescent="0.2">
      <c r="A219" s="32"/>
      <c r="B219" s="33"/>
      <c r="C219" s="237"/>
      <c r="D219" s="238" t="s">
        <v>160</v>
      </c>
      <c r="E219" s="237"/>
      <c r="F219" s="239" t="s">
        <v>292</v>
      </c>
      <c r="G219" s="237"/>
      <c r="H219" s="237"/>
      <c r="I219" s="154"/>
      <c r="J219" s="32"/>
      <c r="K219" s="32"/>
      <c r="L219" s="33"/>
      <c r="M219" s="155"/>
      <c r="N219" s="156"/>
      <c r="O219" s="53"/>
      <c r="P219" s="53"/>
      <c r="Q219" s="53"/>
      <c r="R219" s="53"/>
      <c r="S219" s="53"/>
      <c r="T219" s="54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6" t="s">
        <v>160</v>
      </c>
      <c r="AU219" s="16" t="s">
        <v>22</v>
      </c>
    </row>
    <row r="220" spans="1:65" s="2" customFormat="1" ht="19.5" x14ac:dyDescent="0.2">
      <c r="A220" s="32"/>
      <c r="B220" s="33"/>
      <c r="C220" s="237"/>
      <c r="D220" s="240" t="s">
        <v>162</v>
      </c>
      <c r="E220" s="237"/>
      <c r="F220" s="241" t="s">
        <v>645</v>
      </c>
      <c r="G220" s="237"/>
      <c r="H220" s="237"/>
      <c r="I220" s="154"/>
      <c r="J220" s="32"/>
      <c r="K220" s="32"/>
      <c r="L220" s="33"/>
      <c r="M220" s="155"/>
      <c r="N220" s="156"/>
      <c r="O220" s="53"/>
      <c r="P220" s="53"/>
      <c r="Q220" s="53"/>
      <c r="R220" s="53"/>
      <c r="S220" s="53"/>
      <c r="T220" s="54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6" t="s">
        <v>162</v>
      </c>
      <c r="AU220" s="16" t="s">
        <v>22</v>
      </c>
    </row>
    <row r="221" spans="1:65" s="13" customFormat="1" x14ac:dyDescent="0.2">
      <c r="B221" s="157"/>
      <c r="C221" s="242"/>
      <c r="D221" s="240" t="s">
        <v>164</v>
      </c>
      <c r="E221" s="243" t="s">
        <v>3</v>
      </c>
      <c r="F221" s="244" t="s">
        <v>646</v>
      </c>
      <c r="G221" s="242"/>
      <c r="H221" s="245">
        <v>445.464</v>
      </c>
      <c r="I221" s="159"/>
      <c r="L221" s="157"/>
      <c r="M221" s="160"/>
      <c r="N221" s="161"/>
      <c r="O221" s="161"/>
      <c r="P221" s="161"/>
      <c r="Q221" s="161"/>
      <c r="R221" s="161"/>
      <c r="S221" s="161"/>
      <c r="T221" s="162"/>
      <c r="AT221" s="158" t="s">
        <v>164</v>
      </c>
      <c r="AU221" s="158" t="s">
        <v>22</v>
      </c>
      <c r="AV221" s="13" t="s">
        <v>22</v>
      </c>
      <c r="AW221" s="13" t="s">
        <v>43</v>
      </c>
      <c r="AX221" s="13" t="s">
        <v>82</v>
      </c>
      <c r="AY221" s="158" t="s">
        <v>152</v>
      </c>
    </row>
    <row r="222" spans="1:65" s="14" customFormat="1" x14ac:dyDescent="0.2">
      <c r="B222" s="163"/>
      <c r="C222" s="246"/>
      <c r="D222" s="240" t="s">
        <v>164</v>
      </c>
      <c r="E222" s="247" t="s">
        <v>3</v>
      </c>
      <c r="F222" s="248" t="s">
        <v>166</v>
      </c>
      <c r="G222" s="246"/>
      <c r="H222" s="249">
        <v>445.464</v>
      </c>
      <c r="I222" s="165"/>
      <c r="L222" s="163"/>
      <c r="M222" s="166"/>
      <c r="N222" s="167"/>
      <c r="O222" s="167"/>
      <c r="P222" s="167"/>
      <c r="Q222" s="167"/>
      <c r="R222" s="167"/>
      <c r="S222" s="167"/>
      <c r="T222" s="168"/>
      <c r="AT222" s="164" t="s">
        <v>164</v>
      </c>
      <c r="AU222" s="164" t="s">
        <v>22</v>
      </c>
      <c r="AV222" s="14" t="s">
        <v>158</v>
      </c>
      <c r="AW222" s="14" t="s">
        <v>43</v>
      </c>
      <c r="AX222" s="14" t="s">
        <v>89</v>
      </c>
      <c r="AY222" s="164" t="s">
        <v>152</v>
      </c>
    </row>
    <row r="223" spans="1:65" s="2" customFormat="1" ht="24.2" customHeight="1" x14ac:dyDescent="0.2">
      <c r="A223" s="32"/>
      <c r="B223" s="142"/>
      <c r="C223" s="232" t="s">
        <v>299</v>
      </c>
      <c r="D223" s="232" t="s">
        <v>154</v>
      </c>
      <c r="E223" s="233" t="s">
        <v>295</v>
      </c>
      <c r="F223" s="234" t="s">
        <v>296</v>
      </c>
      <c r="G223" s="235" t="s">
        <v>267</v>
      </c>
      <c r="H223" s="236">
        <v>138.40799999999999</v>
      </c>
      <c r="I223" s="143"/>
      <c r="J223" s="144">
        <f>ROUND(I223*H223,2)</f>
        <v>0</v>
      </c>
      <c r="K223" s="145"/>
      <c r="L223" s="33"/>
      <c r="M223" s="146" t="s">
        <v>3</v>
      </c>
      <c r="N223" s="147" t="s">
        <v>53</v>
      </c>
      <c r="O223" s="53"/>
      <c r="P223" s="148">
        <f>O223*H223</f>
        <v>0</v>
      </c>
      <c r="Q223" s="148">
        <v>0</v>
      </c>
      <c r="R223" s="148">
        <f>Q223*H223</f>
        <v>0</v>
      </c>
      <c r="S223" s="148">
        <v>0</v>
      </c>
      <c r="T223" s="14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0" t="s">
        <v>158</v>
      </c>
      <c r="AT223" s="150" t="s">
        <v>154</v>
      </c>
      <c r="AU223" s="150" t="s">
        <v>22</v>
      </c>
      <c r="AY223" s="16" t="s">
        <v>152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6" t="s">
        <v>89</v>
      </c>
      <c r="BK223" s="151">
        <f>ROUND(I223*H223,2)</f>
        <v>0</v>
      </c>
      <c r="BL223" s="16" t="s">
        <v>158</v>
      </c>
      <c r="BM223" s="150" t="s">
        <v>647</v>
      </c>
    </row>
    <row r="224" spans="1:65" s="2" customFormat="1" x14ac:dyDescent="0.2">
      <c r="A224" s="32"/>
      <c r="B224" s="33"/>
      <c r="C224" s="237"/>
      <c r="D224" s="238" t="s">
        <v>160</v>
      </c>
      <c r="E224" s="237"/>
      <c r="F224" s="239" t="s">
        <v>298</v>
      </c>
      <c r="G224" s="237"/>
      <c r="H224" s="237"/>
      <c r="I224" s="154"/>
      <c r="J224" s="32"/>
      <c r="K224" s="32"/>
      <c r="L224" s="33"/>
      <c r="M224" s="155"/>
      <c r="N224" s="156"/>
      <c r="O224" s="53"/>
      <c r="P224" s="53"/>
      <c r="Q224" s="53"/>
      <c r="R224" s="53"/>
      <c r="S224" s="53"/>
      <c r="T224" s="54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6" t="s">
        <v>160</v>
      </c>
      <c r="AU224" s="16" t="s">
        <v>22</v>
      </c>
    </row>
    <row r="225" spans="1:65" s="2" customFormat="1" ht="19.5" x14ac:dyDescent="0.2">
      <c r="A225" s="32"/>
      <c r="B225" s="33"/>
      <c r="C225" s="237"/>
      <c r="D225" s="240" t="s">
        <v>162</v>
      </c>
      <c r="E225" s="237"/>
      <c r="F225" s="241" t="s">
        <v>630</v>
      </c>
      <c r="G225" s="237"/>
      <c r="H225" s="237"/>
      <c r="I225" s="154"/>
      <c r="J225" s="32"/>
      <c r="K225" s="32"/>
      <c r="L225" s="33"/>
      <c r="M225" s="155"/>
      <c r="N225" s="156"/>
      <c r="O225" s="53"/>
      <c r="P225" s="53"/>
      <c r="Q225" s="53"/>
      <c r="R225" s="53"/>
      <c r="S225" s="53"/>
      <c r="T225" s="54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6" t="s">
        <v>162</v>
      </c>
      <c r="AU225" s="16" t="s">
        <v>22</v>
      </c>
    </row>
    <row r="226" spans="1:65" s="13" customFormat="1" x14ac:dyDescent="0.2">
      <c r="B226" s="157"/>
      <c r="C226" s="242"/>
      <c r="D226" s="240" t="s">
        <v>164</v>
      </c>
      <c r="E226" s="243" t="s">
        <v>3</v>
      </c>
      <c r="F226" s="244" t="s">
        <v>631</v>
      </c>
      <c r="G226" s="242"/>
      <c r="H226" s="245">
        <v>138.40799999999999</v>
      </c>
      <c r="I226" s="159"/>
      <c r="L226" s="157"/>
      <c r="M226" s="160"/>
      <c r="N226" s="161"/>
      <c r="O226" s="161"/>
      <c r="P226" s="161"/>
      <c r="Q226" s="161"/>
      <c r="R226" s="161"/>
      <c r="S226" s="161"/>
      <c r="T226" s="162"/>
      <c r="AT226" s="158" t="s">
        <v>164</v>
      </c>
      <c r="AU226" s="158" t="s">
        <v>22</v>
      </c>
      <c r="AV226" s="13" t="s">
        <v>22</v>
      </c>
      <c r="AW226" s="13" t="s">
        <v>43</v>
      </c>
      <c r="AX226" s="13" t="s">
        <v>82</v>
      </c>
      <c r="AY226" s="158" t="s">
        <v>152</v>
      </c>
    </row>
    <row r="227" spans="1:65" s="14" customFormat="1" x14ac:dyDescent="0.2">
      <c r="B227" s="163"/>
      <c r="C227" s="246"/>
      <c r="D227" s="240" t="s">
        <v>164</v>
      </c>
      <c r="E227" s="247" t="s">
        <v>3</v>
      </c>
      <c r="F227" s="248" t="s">
        <v>166</v>
      </c>
      <c r="G227" s="246"/>
      <c r="H227" s="249">
        <v>138.40799999999999</v>
      </c>
      <c r="I227" s="165"/>
      <c r="L227" s="163"/>
      <c r="M227" s="166"/>
      <c r="N227" s="167"/>
      <c r="O227" s="167"/>
      <c r="P227" s="167"/>
      <c r="Q227" s="167"/>
      <c r="R227" s="167"/>
      <c r="S227" s="167"/>
      <c r="T227" s="168"/>
      <c r="AT227" s="164" t="s">
        <v>164</v>
      </c>
      <c r="AU227" s="164" t="s">
        <v>22</v>
      </c>
      <c r="AV227" s="14" t="s">
        <v>158</v>
      </c>
      <c r="AW227" s="14" t="s">
        <v>43</v>
      </c>
      <c r="AX227" s="14" t="s">
        <v>89</v>
      </c>
      <c r="AY227" s="164" t="s">
        <v>152</v>
      </c>
    </row>
    <row r="228" spans="1:65" s="2" customFormat="1" ht="24.2" customHeight="1" x14ac:dyDescent="0.2">
      <c r="A228" s="32"/>
      <c r="B228" s="142"/>
      <c r="C228" s="232" t="s">
        <v>302</v>
      </c>
      <c r="D228" s="232" t="s">
        <v>154</v>
      </c>
      <c r="E228" s="233" t="s">
        <v>295</v>
      </c>
      <c r="F228" s="234" t="s">
        <v>296</v>
      </c>
      <c r="G228" s="235" t="s">
        <v>267</v>
      </c>
      <c r="H228" s="236">
        <v>278.435</v>
      </c>
      <c r="I228" s="143"/>
      <c r="J228" s="144">
        <f>ROUND(I228*H228,2)</f>
        <v>0</v>
      </c>
      <c r="K228" s="145"/>
      <c r="L228" s="33"/>
      <c r="M228" s="146" t="s">
        <v>3</v>
      </c>
      <c r="N228" s="147" t="s">
        <v>53</v>
      </c>
      <c r="O228" s="53"/>
      <c r="P228" s="148">
        <f>O228*H228</f>
        <v>0</v>
      </c>
      <c r="Q228" s="148">
        <v>0</v>
      </c>
      <c r="R228" s="148">
        <f>Q228*H228</f>
        <v>0</v>
      </c>
      <c r="S228" s="148">
        <v>0</v>
      </c>
      <c r="T228" s="14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0" t="s">
        <v>158</v>
      </c>
      <c r="AT228" s="150" t="s">
        <v>154</v>
      </c>
      <c r="AU228" s="150" t="s">
        <v>22</v>
      </c>
      <c r="AY228" s="16" t="s">
        <v>152</v>
      </c>
      <c r="BE228" s="151">
        <f>IF(N228="základní",J228,0)</f>
        <v>0</v>
      </c>
      <c r="BF228" s="151">
        <f>IF(N228="snížená",J228,0)</f>
        <v>0</v>
      </c>
      <c r="BG228" s="151">
        <f>IF(N228="zákl. přenesená",J228,0)</f>
        <v>0</v>
      </c>
      <c r="BH228" s="151">
        <f>IF(N228="sníž. přenesená",J228,0)</f>
        <v>0</v>
      </c>
      <c r="BI228" s="151">
        <f>IF(N228="nulová",J228,0)</f>
        <v>0</v>
      </c>
      <c r="BJ228" s="16" t="s">
        <v>89</v>
      </c>
      <c r="BK228" s="151">
        <f>ROUND(I228*H228,2)</f>
        <v>0</v>
      </c>
      <c r="BL228" s="16" t="s">
        <v>158</v>
      </c>
      <c r="BM228" s="150" t="s">
        <v>648</v>
      </c>
    </row>
    <row r="229" spans="1:65" s="2" customFormat="1" x14ac:dyDescent="0.2">
      <c r="A229" s="32"/>
      <c r="B229" s="33"/>
      <c r="C229" s="237"/>
      <c r="D229" s="238" t="s">
        <v>160</v>
      </c>
      <c r="E229" s="237"/>
      <c r="F229" s="239" t="s">
        <v>298</v>
      </c>
      <c r="G229" s="237"/>
      <c r="H229" s="237"/>
      <c r="I229" s="154"/>
      <c r="J229" s="32"/>
      <c r="K229" s="32"/>
      <c r="L229" s="33"/>
      <c r="M229" s="155"/>
      <c r="N229" s="156"/>
      <c r="O229" s="53"/>
      <c r="P229" s="53"/>
      <c r="Q229" s="53"/>
      <c r="R229" s="53"/>
      <c r="S229" s="53"/>
      <c r="T229" s="54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6" t="s">
        <v>160</v>
      </c>
      <c r="AU229" s="16" t="s">
        <v>22</v>
      </c>
    </row>
    <row r="230" spans="1:65" s="2" customFormat="1" ht="19.5" x14ac:dyDescent="0.2">
      <c r="A230" s="32"/>
      <c r="B230" s="33"/>
      <c r="C230" s="237"/>
      <c r="D230" s="240" t="s">
        <v>162</v>
      </c>
      <c r="E230" s="237"/>
      <c r="F230" s="241" t="s">
        <v>633</v>
      </c>
      <c r="G230" s="237"/>
      <c r="H230" s="237"/>
      <c r="I230" s="154"/>
      <c r="J230" s="32"/>
      <c r="K230" s="32"/>
      <c r="L230" s="33"/>
      <c r="M230" s="155"/>
      <c r="N230" s="156"/>
      <c r="O230" s="53"/>
      <c r="P230" s="53"/>
      <c r="Q230" s="53"/>
      <c r="R230" s="53"/>
      <c r="S230" s="53"/>
      <c r="T230" s="54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6" t="s">
        <v>162</v>
      </c>
      <c r="AU230" s="16" t="s">
        <v>22</v>
      </c>
    </row>
    <row r="231" spans="1:65" s="13" customFormat="1" ht="22.5" x14ac:dyDescent="0.2">
      <c r="B231" s="157"/>
      <c r="C231" s="242"/>
      <c r="D231" s="240" t="s">
        <v>164</v>
      </c>
      <c r="E231" s="243" t="s">
        <v>3</v>
      </c>
      <c r="F231" s="244" t="s">
        <v>649</v>
      </c>
      <c r="G231" s="242"/>
      <c r="H231" s="245">
        <v>278.435</v>
      </c>
      <c r="I231" s="159"/>
      <c r="L231" s="157"/>
      <c r="M231" s="160"/>
      <c r="N231" s="161"/>
      <c r="O231" s="161"/>
      <c r="P231" s="161"/>
      <c r="Q231" s="161"/>
      <c r="R231" s="161"/>
      <c r="S231" s="161"/>
      <c r="T231" s="162"/>
      <c r="AT231" s="158" t="s">
        <v>164</v>
      </c>
      <c r="AU231" s="158" t="s">
        <v>22</v>
      </c>
      <c r="AV231" s="13" t="s">
        <v>22</v>
      </c>
      <c r="AW231" s="13" t="s">
        <v>43</v>
      </c>
      <c r="AX231" s="13" t="s">
        <v>82</v>
      </c>
      <c r="AY231" s="158" t="s">
        <v>152</v>
      </c>
    </row>
    <row r="232" spans="1:65" s="14" customFormat="1" x14ac:dyDescent="0.2">
      <c r="B232" s="163"/>
      <c r="C232" s="246"/>
      <c r="D232" s="240" t="s">
        <v>164</v>
      </c>
      <c r="E232" s="247" t="s">
        <v>3</v>
      </c>
      <c r="F232" s="248" t="s">
        <v>166</v>
      </c>
      <c r="G232" s="246"/>
      <c r="H232" s="249">
        <v>278.435</v>
      </c>
      <c r="I232" s="165"/>
      <c r="L232" s="163"/>
      <c r="M232" s="166"/>
      <c r="N232" s="167"/>
      <c r="O232" s="167"/>
      <c r="P232" s="167"/>
      <c r="Q232" s="167"/>
      <c r="R232" s="167"/>
      <c r="S232" s="167"/>
      <c r="T232" s="168"/>
      <c r="AT232" s="164" t="s">
        <v>164</v>
      </c>
      <c r="AU232" s="164" t="s">
        <v>22</v>
      </c>
      <c r="AV232" s="14" t="s">
        <v>158</v>
      </c>
      <c r="AW232" s="14" t="s">
        <v>43</v>
      </c>
      <c r="AX232" s="14" t="s">
        <v>89</v>
      </c>
      <c r="AY232" s="164" t="s">
        <v>152</v>
      </c>
    </row>
    <row r="233" spans="1:65" s="2" customFormat="1" ht="24.2" customHeight="1" x14ac:dyDescent="0.2">
      <c r="A233" s="32"/>
      <c r="B233" s="142"/>
      <c r="C233" s="232" t="s">
        <v>308</v>
      </c>
      <c r="D233" s="232" t="s">
        <v>154</v>
      </c>
      <c r="E233" s="233" t="s">
        <v>303</v>
      </c>
      <c r="F233" s="234" t="s">
        <v>304</v>
      </c>
      <c r="G233" s="235" t="s">
        <v>267</v>
      </c>
      <c r="H233" s="236">
        <v>49.496000000000002</v>
      </c>
      <c r="I233" s="143"/>
      <c r="J233" s="144">
        <f>ROUND(I233*H233,2)</f>
        <v>0</v>
      </c>
      <c r="K233" s="145"/>
      <c r="L233" s="33"/>
      <c r="M233" s="146" t="s">
        <v>3</v>
      </c>
      <c r="N233" s="147" t="s">
        <v>53</v>
      </c>
      <c r="O233" s="53"/>
      <c r="P233" s="148">
        <f>O233*H233</f>
        <v>0</v>
      </c>
      <c r="Q233" s="148">
        <v>0</v>
      </c>
      <c r="R233" s="148">
        <f>Q233*H233</f>
        <v>0</v>
      </c>
      <c r="S233" s="148">
        <v>0</v>
      </c>
      <c r="T233" s="14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0" t="s">
        <v>158</v>
      </c>
      <c r="AT233" s="150" t="s">
        <v>154</v>
      </c>
      <c r="AU233" s="150" t="s">
        <v>22</v>
      </c>
      <c r="AY233" s="16" t="s">
        <v>152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6" t="s">
        <v>89</v>
      </c>
      <c r="BK233" s="151">
        <f>ROUND(I233*H233,2)</f>
        <v>0</v>
      </c>
      <c r="BL233" s="16" t="s">
        <v>158</v>
      </c>
      <c r="BM233" s="150" t="s">
        <v>650</v>
      </c>
    </row>
    <row r="234" spans="1:65" s="2" customFormat="1" x14ac:dyDescent="0.2">
      <c r="A234" s="32"/>
      <c r="B234" s="33"/>
      <c r="C234" s="237"/>
      <c r="D234" s="238" t="s">
        <v>160</v>
      </c>
      <c r="E234" s="237"/>
      <c r="F234" s="239" t="s">
        <v>306</v>
      </c>
      <c r="G234" s="237"/>
      <c r="H234" s="237"/>
      <c r="I234" s="154"/>
      <c r="J234" s="32"/>
      <c r="K234" s="32"/>
      <c r="L234" s="33"/>
      <c r="M234" s="155"/>
      <c r="N234" s="156"/>
      <c r="O234" s="53"/>
      <c r="P234" s="53"/>
      <c r="Q234" s="53"/>
      <c r="R234" s="53"/>
      <c r="S234" s="53"/>
      <c r="T234" s="54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6" t="s">
        <v>160</v>
      </c>
      <c r="AU234" s="16" t="s">
        <v>22</v>
      </c>
    </row>
    <row r="235" spans="1:65" s="2" customFormat="1" ht="19.5" x14ac:dyDescent="0.2">
      <c r="A235" s="32"/>
      <c r="B235" s="33"/>
      <c r="C235" s="237"/>
      <c r="D235" s="240" t="s">
        <v>162</v>
      </c>
      <c r="E235" s="237"/>
      <c r="F235" s="241" t="s">
        <v>642</v>
      </c>
      <c r="G235" s="237"/>
      <c r="H235" s="237"/>
      <c r="I235" s="154"/>
      <c r="J235" s="32"/>
      <c r="K235" s="32"/>
      <c r="L235" s="33"/>
      <c r="M235" s="155"/>
      <c r="N235" s="156"/>
      <c r="O235" s="53"/>
      <c r="P235" s="53"/>
      <c r="Q235" s="53"/>
      <c r="R235" s="53"/>
      <c r="S235" s="53"/>
      <c r="T235" s="54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6" t="s">
        <v>162</v>
      </c>
      <c r="AU235" s="16" t="s">
        <v>22</v>
      </c>
    </row>
    <row r="236" spans="1:65" s="13" customFormat="1" ht="22.5" x14ac:dyDescent="0.2">
      <c r="B236" s="157"/>
      <c r="C236" s="242"/>
      <c r="D236" s="240" t="s">
        <v>164</v>
      </c>
      <c r="E236" s="243" t="s">
        <v>3</v>
      </c>
      <c r="F236" s="244" t="s">
        <v>643</v>
      </c>
      <c r="G236" s="242"/>
      <c r="H236" s="245">
        <v>49.496000000000002</v>
      </c>
      <c r="I236" s="159"/>
      <c r="L236" s="157"/>
      <c r="M236" s="160"/>
      <c r="N236" s="161"/>
      <c r="O236" s="161"/>
      <c r="P236" s="161"/>
      <c r="Q236" s="161"/>
      <c r="R236" s="161"/>
      <c r="S236" s="161"/>
      <c r="T236" s="162"/>
      <c r="AT236" s="158" t="s">
        <v>164</v>
      </c>
      <c r="AU236" s="158" t="s">
        <v>22</v>
      </c>
      <c r="AV236" s="13" t="s">
        <v>22</v>
      </c>
      <c r="AW236" s="13" t="s">
        <v>43</v>
      </c>
      <c r="AX236" s="13" t="s">
        <v>82</v>
      </c>
      <c r="AY236" s="158" t="s">
        <v>152</v>
      </c>
    </row>
    <row r="237" spans="1:65" s="14" customFormat="1" x14ac:dyDescent="0.2">
      <c r="B237" s="163"/>
      <c r="C237" s="246"/>
      <c r="D237" s="240" t="s">
        <v>164</v>
      </c>
      <c r="E237" s="247" t="s">
        <v>3</v>
      </c>
      <c r="F237" s="248" t="s">
        <v>166</v>
      </c>
      <c r="G237" s="246"/>
      <c r="H237" s="249">
        <v>49.496000000000002</v>
      </c>
      <c r="I237" s="165"/>
      <c r="L237" s="163"/>
      <c r="M237" s="166"/>
      <c r="N237" s="167"/>
      <c r="O237" s="167"/>
      <c r="P237" s="167"/>
      <c r="Q237" s="167"/>
      <c r="R237" s="167"/>
      <c r="S237" s="167"/>
      <c r="T237" s="168"/>
      <c r="AT237" s="164" t="s">
        <v>164</v>
      </c>
      <c r="AU237" s="164" t="s">
        <v>22</v>
      </c>
      <c r="AV237" s="14" t="s">
        <v>158</v>
      </c>
      <c r="AW237" s="14" t="s">
        <v>43</v>
      </c>
      <c r="AX237" s="14" t="s">
        <v>89</v>
      </c>
      <c r="AY237" s="164" t="s">
        <v>152</v>
      </c>
    </row>
    <row r="238" spans="1:65" s="2" customFormat="1" ht="33" customHeight="1" x14ac:dyDescent="0.2">
      <c r="A238" s="32"/>
      <c r="B238" s="142"/>
      <c r="C238" s="232" t="s">
        <v>314</v>
      </c>
      <c r="D238" s="232" t="s">
        <v>154</v>
      </c>
      <c r="E238" s="233" t="s">
        <v>309</v>
      </c>
      <c r="F238" s="234" t="s">
        <v>310</v>
      </c>
      <c r="G238" s="235" t="s">
        <v>267</v>
      </c>
      <c r="H238" s="236">
        <v>2.9249999999999998</v>
      </c>
      <c r="I238" s="143"/>
      <c r="J238" s="144">
        <f>ROUND(I238*H238,2)</f>
        <v>0</v>
      </c>
      <c r="K238" s="145"/>
      <c r="L238" s="33"/>
      <c r="M238" s="146" t="s">
        <v>3</v>
      </c>
      <c r="N238" s="147" t="s">
        <v>53</v>
      </c>
      <c r="O238" s="53"/>
      <c r="P238" s="148">
        <f>O238*H238</f>
        <v>0</v>
      </c>
      <c r="Q238" s="148">
        <v>0</v>
      </c>
      <c r="R238" s="148">
        <f>Q238*H238</f>
        <v>0</v>
      </c>
      <c r="S238" s="148">
        <v>0</v>
      </c>
      <c r="T238" s="14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0" t="s">
        <v>158</v>
      </c>
      <c r="AT238" s="150" t="s">
        <v>154</v>
      </c>
      <c r="AU238" s="150" t="s">
        <v>22</v>
      </c>
      <c r="AY238" s="16" t="s">
        <v>152</v>
      </c>
      <c r="BE238" s="151">
        <f>IF(N238="základní",J238,0)</f>
        <v>0</v>
      </c>
      <c r="BF238" s="151">
        <f>IF(N238="snížená",J238,0)</f>
        <v>0</v>
      </c>
      <c r="BG238" s="151">
        <f>IF(N238="zákl. přenesená",J238,0)</f>
        <v>0</v>
      </c>
      <c r="BH238" s="151">
        <f>IF(N238="sníž. přenesená",J238,0)</f>
        <v>0</v>
      </c>
      <c r="BI238" s="151">
        <f>IF(N238="nulová",J238,0)</f>
        <v>0</v>
      </c>
      <c r="BJ238" s="16" t="s">
        <v>89</v>
      </c>
      <c r="BK238" s="151">
        <f>ROUND(I238*H238,2)</f>
        <v>0</v>
      </c>
      <c r="BL238" s="16" t="s">
        <v>158</v>
      </c>
      <c r="BM238" s="150" t="s">
        <v>651</v>
      </c>
    </row>
    <row r="239" spans="1:65" s="2" customFormat="1" x14ac:dyDescent="0.2">
      <c r="A239" s="32"/>
      <c r="B239" s="33"/>
      <c r="C239" s="237"/>
      <c r="D239" s="238" t="s">
        <v>160</v>
      </c>
      <c r="E239" s="237"/>
      <c r="F239" s="239" t="s">
        <v>312</v>
      </c>
      <c r="G239" s="237"/>
      <c r="H239" s="237"/>
      <c r="I239" s="154"/>
      <c r="J239" s="32"/>
      <c r="K239" s="32"/>
      <c r="L239" s="33"/>
      <c r="M239" s="155"/>
      <c r="N239" s="156"/>
      <c r="O239" s="53"/>
      <c r="P239" s="53"/>
      <c r="Q239" s="53"/>
      <c r="R239" s="53"/>
      <c r="S239" s="53"/>
      <c r="T239" s="54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6" t="s">
        <v>160</v>
      </c>
      <c r="AU239" s="16" t="s">
        <v>22</v>
      </c>
    </row>
    <row r="240" spans="1:65" s="2" customFormat="1" ht="19.5" x14ac:dyDescent="0.2">
      <c r="A240" s="32"/>
      <c r="B240" s="33"/>
      <c r="C240" s="237"/>
      <c r="D240" s="240" t="s">
        <v>162</v>
      </c>
      <c r="E240" s="237"/>
      <c r="F240" s="241" t="s">
        <v>633</v>
      </c>
      <c r="G240" s="237"/>
      <c r="H240" s="237"/>
      <c r="I240" s="154"/>
      <c r="J240" s="32"/>
      <c r="K240" s="32"/>
      <c r="L240" s="33"/>
      <c r="M240" s="155"/>
      <c r="N240" s="156"/>
      <c r="O240" s="53"/>
      <c r="P240" s="53"/>
      <c r="Q240" s="53"/>
      <c r="R240" s="53"/>
      <c r="S240" s="53"/>
      <c r="T240" s="54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6" t="s">
        <v>162</v>
      </c>
      <c r="AU240" s="16" t="s">
        <v>22</v>
      </c>
    </row>
    <row r="241" spans="1:65" s="13" customFormat="1" x14ac:dyDescent="0.2">
      <c r="B241" s="157"/>
      <c r="C241" s="242"/>
      <c r="D241" s="240" t="s">
        <v>164</v>
      </c>
      <c r="E241" s="243" t="s">
        <v>3</v>
      </c>
      <c r="F241" s="244" t="s">
        <v>652</v>
      </c>
      <c r="G241" s="242"/>
      <c r="H241" s="245">
        <v>2.9249999999999998</v>
      </c>
      <c r="I241" s="159"/>
      <c r="L241" s="157"/>
      <c r="M241" s="160"/>
      <c r="N241" s="161"/>
      <c r="O241" s="161"/>
      <c r="P241" s="161"/>
      <c r="Q241" s="161"/>
      <c r="R241" s="161"/>
      <c r="S241" s="161"/>
      <c r="T241" s="162"/>
      <c r="AT241" s="158" t="s">
        <v>164</v>
      </c>
      <c r="AU241" s="158" t="s">
        <v>22</v>
      </c>
      <c r="AV241" s="13" t="s">
        <v>22</v>
      </c>
      <c r="AW241" s="13" t="s">
        <v>43</v>
      </c>
      <c r="AX241" s="13" t="s">
        <v>82</v>
      </c>
      <c r="AY241" s="158" t="s">
        <v>152</v>
      </c>
    </row>
    <row r="242" spans="1:65" s="14" customFormat="1" x14ac:dyDescent="0.2">
      <c r="B242" s="163"/>
      <c r="C242" s="246"/>
      <c r="D242" s="240" t="s">
        <v>164</v>
      </c>
      <c r="E242" s="247" t="s">
        <v>3</v>
      </c>
      <c r="F242" s="248" t="s">
        <v>166</v>
      </c>
      <c r="G242" s="246"/>
      <c r="H242" s="249">
        <v>2.9249999999999998</v>
      </c>
      <c r="I242" s="165"/>
      <c r="L242" s="163"/>
      <c r="M242" s="166"/>
      <c r="N242" s="167"/>
      <c r="O242" s="167"/>
      <c r="P242" s="167"/>
      <c r="Q242" s="167"/>
      <c r="R242" s="167"/>
      <c r="S242" s="167"/>
      <c r="T242" s="168"/>
      <c r="AT242" s="164" t="s">
        <v>164</v>
      </c>
      <c r="AU242" s="164" t="s">
        <v>22</v>
      </c>
      <c r="AV242" s="14" t="s">
        <v>158</v>
      </c>
      <c r="AW242" s="14" t="s">
        <v>43</v>
      </c>
      <c r="AX242" s="14" t="s">
        <v>89</v>
      </c>
      <c r="AY242" s="164" t="s">
        <v>152</v>
      </c>
    </row>
    <row r="243" spans="1:65" s="2" customFormat="1" ht="33" customHeight="1" x14ac:dyDescent="0.2">
      <c r="A243" s="32"/>
      <c r="B243" s="142"/>
      <c r="C243" s="232" t="s">
        <v>317</v>
      </c>
      <c r="D243" s="232" t="s">
        <v>154</v>
      </c>
      <c r="E243" s="233" t="s">
        <v>309</v>
      </c>
      <c r="F243" s="234" t="s">
        <v>310</v>
      </c>
      <c r="G243" s="235" t="s">
        <v>267</v>
      </c>
      <c r="H243" s="236">
        <v>44.015000000000001</v>
      </c>
      <c r="I243" s="143"/>
      <c r="J243" s="144">
        <f>ROUND(I243*H243,2)</f>
        <v>0</v>
      </c>
      <c r="K243" s="145"/>
      <c r="L243" s="33"/>
      <c r="M243" s="146" t="s">
        <v>3</v>
      </c>
      <c r="N243" s="147" t="s">
        <v>53</v>
      </c>
      <c r="O243" s="53"/>
      <c r="P243" s="148">
        <f>O243*H243</f>
        <v>0</v>
      </c>
      <c r="Q243" s="148">
        <v>0</v>
      </c>
      <c r="R243" s="148">
        <f>Q243*H243</f>
        <v>0</v>
      </c>
      <c r="S243" s="148">
        <v>0</v>
      </c>
      <c r="T243" s="149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0" t="s">
        <v>158</v>
      </c>
      <c r="AT243" s="150" t="s">
        <v>154</v>
      </c>
      <c r="AU243" s="150" t="s">
        <v>22</v>
      </c>
      <c r="AY243" s="16" t="s">
        <v>152</v>
      </c>
      <c r="BE243" s="151">
        <f>IF(N243="základní",J243,0)</f>
        <v>0</v>
      </c>
      <c r="BF243" s="151">
        <f>IF(N243="snížená",J243,0)</f>
        <v>0</v>
      </c>
      <c r="BG243" s="151">
        <f>IF(N243="zákl. přenesená",J243,0)</f>
        <v>0</v>
      </c>
      <c r="BH243" s="151">
        <f>IF(N243="sníž. přenesená",J243,0)</f>
        <v>0</v>
      </c>
      <c r="BI243" s="151">
        <f>IF(N243="nulová",J243,0)</f>
        <v>0</v>
      </c>
      <c r="BJ243" s="16" t="s">
        <v>89</v>
      </c>
      <c r="BK243" s="151">
        <f>ROUND(I243*H243,2)</f>
        <v>0</v>
      </c>
      <c r="BL243" s="16" t="s">
        <v>158</v>
      </c>
      <c r="BM243" s="150" t="s">
        <v>653</v>
      </c>
    </row>
    <row r="244" spans="1:65" s="2" customFormat="1" x14ac:dyDescent="0.2">
      <c r="A244" s="32"/>
      <c r="B244" s="33"/>
      <c r="C244" s="237"/>
      <c r="D244" s="238" t="s">
        <v>160</v>
      </c>
      <c r="E244" s="237"/>
      <c r="F244" s="239" t="s">
        <v>312</v>
      </c>
      <c r="G244" s="237"/>
      <c r="H244" s="237"/>
      <c r="I244" s="154"/>
      <c r="J244" s="32"/>
      <c r="K244" s="32"/>
      <c r="L244" s="33"/>
      <c r="M244" s="155"/>
      <c r="N244" s="156"/>
      <c r="O244" s="53"/>
      <c r="P244" s="53"/>
      <c r="Q244" s="53"/>
      <c r="R244" s="53"/>
      <c r="S244" s="53"/>
      <c r="T244" s="54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6" t="s">
        <v>160</v>
      </c>
      <c r="AU244" s="16" t="s">
        <v>22</v>
      </c>
    </row>
    <row r="245" spans="1:65" s="2" customFormat="1" ht="19.5" x14ac:dyDescent="0.2">
      <c r="A245" s="32"/>
      <c r="B245" s="33"/>
      <c r="C245" s="237"/>
      <c r="D245" s="240" t="s">
        <v>162</v>
      </c>
      <c r="E245" s="237"/>
      <c r="F245" s="241" t="s">
        <v>642</v>
      </c>
      <c r="G245" s="237"/>
      <c r="H245" s="237"/>
      <c r="I245" s="154"/>
      <c r="J245" s="32"/>
      <c r="K245" s="32"/>
      <c r="L245" s="33"/>
      <c r="M245" s="155"/>
      <c r="N245" s="156"/>
      <c r="O245" s="53"/>
      <c r="P245" s="53"/>
      <c r="Q245" s="53"/>
      <c r="R245" s="53"/>
      <c r="S245" s="53"/>
      <c r="T245" s="54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6" t="s">
        <v>162</v>
      </c>
      <c r="AU245" s="16" t="s">
        <v>22</v>
      </c>
    </row>
    <row r="246" spans="1:65" s="13" customFormat="1" x14ac:dyDescent="0.2">
      <c r="B246" s="157"/>
      <c r="C246" s="242"/>
      <c r="D246" s="240" t="s">
        <v>164</v>
      </c>
      <c r="E246" s="243" t="s">
        <v>3</v>
      </c>
      <c r="F246" s="244" t="s">
        <v>654</v>
      </c>
      <c r="G246" s="242"/>
      <c r="H246" s="245">
        <v>44.015000000000001</v>
      </c>
      <c r="I246" s="159"/>
      <c r="L246" s="157"/>
      <c r="M246" s="160"/>
      <c r="N246" s="161"/>
      <c r="O246" s="161"/>
      <c r="P246" s="161"/>
      <c r="Q246" s="161"/>
      <c r="R246" s="161"/>
      <c r="S246" s="161"/>
      <c r="T246" s="162"/>
      <c r="AT246" s="158" t="s">
        <v>164</v>
      </c>
      <c r="AU246" s="158" t="s">
        <v>22</v>
      </c>
      <c r="AV246" s="13" t="s">
        <v>22</v>
      </c>
      <c r="AW246" s="13" t="s">
        <v>43</v>
      </c>
      <c r="AX246" s="13" t="s">
        <v>82</v>
      </c>
      <c r="AY246" s="158" t="s">
        <v>152</v>
      </c>
    </row>
    <row r="247" spans="1:65" s="14" customFormat="1" x14ac:dyDescent="0.2">
      <c r="B247" s="163"/>
      <c r="C247" s="246"/>
      <c r="D247" s="240" t="s">
        <v>164</v>
      </c>
      <c r="E247" s="247" t="s">
        <v>3</v>
      </c>
      <c r="F247" s="248" t="s">
        <v>166</v>
      </c>
      <c r="G247" s="246"/>
      <c r="H247" s="249">
        <v>44.015000000000001</v>
      </c>
      <c r="I247" s="165"/>
      <c r="L247" s="163"/>
      <c r="M247" s="166"/>
      <c r="N247" s="167"/>
      <c r="O247" s="167"/>
      <c r="P247" s="167"/>
      <c r="Q247" s="167"/>
      <c r="R247" s="167"/>
      <c r="S247" s="167"/>
      <c r="T247" s="168"/>
      <c r="AT247" s="164" t="s">
        <v>164</v>
      </c>
      <c r="AU247" s="164" t="s">
        <v>22</v>
      </c>
      <c r="AV247" s="14" t="s">
        <v>158</v>
      </c>
      <c r="AW247" s="14" t="s">
        <v>43</v>
      </c>
      <c r="AX247" s="14" t="s">
        <v>89</v>
      </c>
      <c r="AY247" s="164" t="s">
        <v>152</v>
      </c>
    </row>
    <row r="248" spans="1:65" s="2" customFormat="1" ht="37.9" customHeight="1" x14ac:dyDescent="0.2">
      <c r="A248" s="32"/>
      <c r="B248" s="142"/>
      <c r="C248" s="232" t="s">
        <v>323</v>
      </c>
      <c r="D248" s="232" t="s">
        <v>154</v>
      </c>
      <c r="E248" s="233" t="s">
        <v>318</v>
      </c>
      <c r="F248" s="234" t="s">
        <v>319</v>
      </c>
      <c r="G248" s="235" t="s">
        <v>267</v>
      </c>
      <c r="H248" s="236">
        <v>0.81599999999999995</v>
      </c>
      <c r="I248" s="143"/>
      <c r="J248" s="144">
        <f>ROUND(I248*H248,2)</f>
        <v>0</v>
      </c>
      <c r="K248" s="145"/>
      <c r="L248" s="33"/>
      <c r="M248" s="146" t="s">
        <v>3</v>
      </c>
      <c r="N248" s="147" t="s">
        <v>53</v>
      </c>
      <c r="O248" s="53"/>
      <c r="P248" s="148">
        <f>O248*H248</f>
        <v>0</v>
      </c>
      <c r="Q248" s="148">
        <v>0</v>
      </c>
      <c r="R248" s="148">
        <f>Q248*H248</f>
        <v>0</v>
      </c>
      <c r="S248" s="148">
        <v>0</v>
      </c>
      <c r="T248" s="14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0" t="s">
        <v>158</v>
      </c>
      <c r="AT248" s="150" t="s">
        <v>154</v>
      </c>
      <c r="AU248" s="150" t="s">
        <v>22</v>
      </c>
      <c r="AY248" s="16" t="s">
        <v>152</v>
      </c>
      <c r="BE248" s="151">
        <f>IF(N248="základní",J248,0)</f>
        <v>0</v>
      </c>
      <c r="BF248" s="151">
        <f>IF(N248="snížená",J248,0)</f>
        <v>0</v>
      </c>
      <c r="BG248" s="151">
        <f>IF(N248="zákl. přenesená",J248,0)</f>
        <v>0</v>
      </c>
      <c r="BH248" s="151">
        <f>IF(N248="sníž. přenesená",J248,0)</f>
        <v>0</v>
      </c>
      <c r="BI248" s="151">
        <f>IF(N248="nulová",J248,0)</f>
        <v>0</v>
      </c>
      <c r="BJ248" s="16" t="s">
        <v>89</v>
      </c>
      <c r="BK248" s="151">
        <f>ROUND(I248*H248,2)</f>
        <v>0</v>
      </c>
      <c r="BL248" s="16" t="s">
        <v>158</v>
      </c>
      <c r="BM248" s="150" t="s">
        <v>655</v>
      </c>
    </row>
    <row r="249" spans="1:65" s="2" customFormat="1" x14ac:dyDescent="0.2">
      <c r="A249" s="32"/>
      <c r="B249" s="33"/>
      <c r="C249" s="237"/>
      <c r="D249" s="238" t="s">
        <v>160</v>
      </c>
      <c r="E249" s="237"/>
      <c r="F249" s="239" t="s">
        <v>321</v>
      </c>
      <c r="G249" s="237"/>
      <c r="H249" s="237"/>
      <c r="I249" s="154"/>
      <c r="J249" s="32"/>
      <c r="K249" s="32"/>
      <c r="L249" s="33"/>
      <c r="M249" s="155"/>
      <c r="N249" s="156"/>
      <c r="O249" s="53"/>
      <c r="P249" s="53"/>
      <c r="Q249" s="53"/>
      <c r="R249" s="53"/>
      <c r="S249" s="53"/>
      <c r="T249" s="54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6" t="s">
        <v>160</v>
      </c>
      <c r="AU249" s="16" t="s">
        <v>22</v>
      </c>
    </row>
    <row r="250" spans="1:65" s="2" customFormat="1" ht="19.5" x14ac:dyDescent="0.2">
      <c r="A250" s="32"/>
      <c r="B250" s="33"/>
      <c r="C250" s="237"/>
      <c r="D250" s="240" t="s">
        <v>162</v>
      </c>
      <c r="E250" s="237"/>
      <c r="F250" s="241" t="s">
        <v>656</v>
      </c>
      <c r="G250" s="237"/>
      <c r="H250" s="237"/>
      <c r="I250" s="154"/>
      <c r="J250" s="32"/>
      <c r="K250" s="32"/>
      <c r="L250" s="33"/>
      <c r="M250" s="155"/>
      <c r="N250" s="156"/>
      <c r="O250" s="53"/>
      <c r="P250" s="53"/>
      <c r="Q250" s="53"/>
      <c r="R250" s="53"/>
      <c r="S250" s="53"/>
      <c r="T250" s="54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6" t="s">
        <v>162</v>
      </c>
      <c r="AU250" s="16" t="s">
        <v>22</v>
      </c>
    </row>
    <row r="251" spans="1:65" s="13" customFormat="1" x14ac:dyDescent="0.2">
      <c r="B251" s="157"/>
      <c r="C251" s="242"/>
      <c r="D251" s="240" t="s">
        <v>164</v>
      </c>
      <c r="E251" s="243" t="s">
        <v>3</v>
      </c>
      <c r="F251" s="244" t="s">
        <v>657</v>
      </c>
      <c r="G251" s="242"/>
      <c r="H251" s="245">
        <v>0.81599999999999995</v>
      </c>
      <c r="I251" s="159"/>
      <c r="L251" s="157"/>
      <c r="M251" s="160"/>
      <c r="N251" s="161"/>
      <c r="O251" s="161"/>
      <c r="P251" s="161"/>
      <c r="Q251" s="161"/>
      <c r="R251" s="161"/>
      <c r="S251" s="161"/>
      <c r="T251" s="162"/>
      <c r="AT251" s="158" t="s">
        <v>164</v>
      </c>
      <c r="AU251" s="158" t="s">
        <v>22</v>
      </c>
      <c r="AV251" s="13" t="s">
        <v>22</v>
      </c>
      <c r="AW251" s="13" t="s">
        <v>43</v>
      </c>
      <c r="AX251" s="13" t="s">
        <v>82</v>
      </c>
      <c r="AY251" s="158" t="s">
        <v>152</v>
      </c>
    </row>
    <row r="252" spans="1:65" s="14" customFormat="1" x14ac:dyDescent="0.2">
      <c r="B252" s="163"/>
      <c r="C252" s="246"/>
      <c r="D252" s="240" t="s">
        <v>164</v>
      </c>
      <c r="E252" s="247" t="s">
        <v>3</v>
      </c>
      <c r="F252" s="248" t="s">
        <v>166</v>
      </c>
      <c r="G252" s="246"/>
      <c r="H252" s="249">
        <v>0.81599999999999995</v>
      </c>
      <c r="I252" s="165"/>
      <c r="L252" s="163"/>
      <c r="M252" s="166"/>
      <c r="N252" s="167"/>
      <c r="O252" s="167"/>
      <c r="P252" s="167"/>
      <c r="Q252" s="167"/>
      <c r="R252" s="167"/>
      <c r="S252" s="167"/>
      <c r="T252" s="168"/>
      <c r="AT252" s="164" t="s">
        <v>164</v>
      </c>
      <c r="AU252" s="164" t="s">
        <v>22</v>
      </c>
      <c r="AV252" s="14" t="s">
        <v>158</v>
      </c>
      <c r="AW252" s="14" t="s">
        <v>43</v>
      </c>
      <c r="AX252" s="14" t="s">
        <v>89</v>
      </c>
      <c r="AY252" s="164" t="s">
        <v>152</v>
      </c>
    </row>
    <row r="253" spans="1:65" s="2" customFormat="1" ht="24.2" customHeight="1" x14ac:dyDescent="0.2">
      <c r="A253" s="32"/>
      <c r="B253" s="142"/>
      <c r="C253" s="232" t="s">
        <v>329</v>
      </c>
      <c r="D253" s="232" t="s">
        <v>154</v>
      </c>
      <c r="E253" s="233" t="s">
        <v>330</v>
      </c>
      <c r="F253" s="234" t="s">
        <v>331</v>
      </c>
      <c r="G253" s="235" t="s">
        <v>267</v>
      </c>
      <c r="H253" s="236">
        <v>4.665</v>
      </c>
      <c r="I253" s="143"/>
      <c r="J253" s="144">
        <f>ROUND(I253*H253,2)</f>
        <v>0</v>
      </c>
      <c r="K253" s="145"/>
      <c r="L253" s="33"/>
      <c r="M253" s="146" t="s">
        <v>3</v>
      </c>
      <c r="N253" s="147" t="s">
        <v>53</v>
      </c>
      <c r="O253" s="53"/>
      <c r="P253" s="148">
        <f>O253*H253</f>
        <v>0</v>
      </c>
      <c r="Q253" s="148">
        <v>0</v>
      </c>
      <c r="R253" s="148">
        <f>Q253*H253</f>
        <v>0</v>
      </c>
      <c r="S253" s="148">
        <v>0</v>
      </c>
      <c r="T253" s="14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0" t="s">
        <v>158</v>
      </c>
      <c r="AT253" s="150" t="s">
        <v>154</v>
      </c>
      <c r="AU253" s="150" t="s">
        <v>22</v>
      </c>
      <c r="AY253" s="16" t="s">
        <v>152</v>
      </c>
      <c r="BE253" s="151">
        <f>IF(N253="základní",J253,0)</f>
        <v>0</v>
      </c>
      <c r="BF253" s="151">
        <f>IF(N253="snížená",J253,0)</f>
        <v>0</v>
      </c>
      <c r="BG253" s="151">
        <f>IF(N253="zákl. přenesená",J253,0)</f>
        <v>0</v>
      </c>
      <c r="BH253" s="151">
        <f>IF(N253="sníž. přenesená",J253,0)</f>
        <v>0</v>
      </c>
      <c r="BI253" s="151">
        <f>IF(N253="nulová",J253,0)</f>
        <v>0</v>
      </c>
      <c r="BJ253" s="16" t="s">
        <v>89</v>
      </c>
      <c r="BK253" s="151">
        <f>ROUND(I253*H253,2)</f>
        <v>0</v>
      </c>
      <c r="BL253" s="16" t="s">
        <v>158</v>
      </c>
      <c r="BM253" s="150" t="s">
        <v>658</v>
      </c>
    </row>
    <row r="254" spans="1:65" s="2" customFormat="1" x14ac:dyDescent="0.2">
      <c r="A254" s="32"/>
      <c r="B254" s="33"/>
      <c r="C254" s="237"/>
      <c r="D254" s="238" t="s">
        <v>160</v>
      </c>
      <c r="E254" s="237"/>
      <c r="F254" s="239" t="s">
        <v>333</v>
      </c>
      <c r="G254" s="237"/>
      <c r="H254" s="237"/>
      <c r="I254" s="154"/>
      <c r="J254" s="32"/>
      <c r="K254" s="32"/>
      <c r="L254" s="33"/>
      <c r="M254" s="155"/>
      <c r="N254" s="156"/>
      <c r="O254" s="53"/>
      <c r="P254" s="53"/>
      <c r="Q254" s="53"/>
      <c r="R254" s="53"/>
      <c r="S254" s="53"/>
      <c r="T254" s="54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6" t="s">
        <v>160</v>
      </c>
      <c r="AU254" s="16" t="s">
        <v>22</v>
      </c>
    </row>
    <row r="255" spans="1:65" s="2" customFormat="1" ht="19.5" x14ac:dyDescent="0.2">
      <c r="A255" s="32"/>
      <c r="B255" s="33"/>
      <c r="C255" s="237"/>
      <c r="D255" s="240" t="s">
        <v>162</v>
      </c>
      <c r="E255" s="237"/>
      <c r="F255" s="241" t="s">
        <v>642</v>
      </c>
      <c r="G255" s="237"/>
      <c r="H255" s="237"/>
      <c r="I255" s="154"/>
      <c r="J255" s="32"/>
      <c r="K255" s="32"/>
      <c r="L255" s="33"/>
      <c r="M255" s="155"/>
      <c r="N255" s="156"/>
      <c r="O255" s="53"/>
      <c r="P255" s="53"/>
      <c r="Q255" s="53"/>
      <c r="R255" s="53"/>
      <c r="S255" s="53"/>
      <c r="T255" s="54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6" t="s">
        <v>162</v>
      </c>
      <c r="AU255" s="16" t="s">
        <v>22</v>
      </c>
    </row>
    <row r="256" spans="1:65" s="13" customFormat="1" x14ac:dyDescent="0.2">
      <c r="B256" s="157"/>
      <c r="C256" s="242"/>
      <c r="D256" s="240" t="s">
        <v>164</v>
      </c>
      <c r="E256" s="243" t="s">
        <v>3</v>
      </c>
      <c r="F256" s="244" t="s">
        <v>659</v>
      </c>
      <c r="G256" s="242"/>
      <c r="H256" s="245">
        <v>4.665</v>
      </c>
      <c r="I256" s="159"/>
      <c r="L256" s="157"/>
      <c r="M256" s="160"/>
      <c r="N256" s="161"/>
      <c r="O256" s="161"/>
      <c r="P256" s="161"/>
      <c r="Q256" s="161"/>
      <c r="R256" s="161"/>
      <c r="S256" s="161"/>
      <c r="T256" s="162"/>
      <c r="AT256" s="158" t="s">
        <v>164</v>
      </c>
      <c r="AU256" s="158" t="s">
        <v>22</v>
      </c>
      <c r="AV256" s="13" t="s">
        <v>22</v>
      </c>
      <c r="AW256" s="13" t="s">
        <v>43</v>
      </c>
      <c r="AX256" s="13" t="s">
        <v>82</v>
      </c>
      <c r="AY256" s="158" t="s">
        <v>152</v>
      </c>
    </row>
    <row r="257" spans="1:65" s="14" customFormat="1" x14ac:dyDescent="0.2">
      <c r="B257" s="163"/>
      <c r="C257" s="246"/>
      <c r="D257" s="240" t="s">
        <v>164</v>
      </c>
      <c r="E257" s="247" t="s">
        <v>3</v>
      </c>
      <c r="F257" s="248" t="s">
        <v>166</v>
      </c>
      <c r="G257" s="246"/>
      <c r="H257" s="249">
        <v>4.665</v>
      </c>
      <c r="I257" s="165"/>
      <c r="L257" s="163"/>
      <c r="M257" s="166"/>
      <c r="N257" s="167"/>
      <c r="O257" s="167"/>
      <c r="P257" s="167"/>
      <c r="Q257" s="167"/>
      <c r="R257" s="167"/>
      <c r="S257" s="167"/>
      <c r="T257" s="168"/>
      <c r="AT257" s="164" t="s">
        <v>164</v>
      </c>
      <c r="AU257" s="164" t="s">
        <v>22</v>
      </c>
      <c r="AV257" s="14" t="s">
        <v>158</v>
      </c>
      <c r="AW257" s="14" t="s">
        <v>43</v>
      </c>
      <c r="AX257" s="14" t="s">
        <v>89</v>
      </c>
      <c r="AY257" s="164" t="s">
        <v>152</v>
      </c>
    </row>
    <row r="258" spans="1:65" s="2" customFormat="1" ht="24.2" customHeight="1" x14ac:dyDescent="0.2">
      <c r="A258" s="32"/>
      <c r="B258" s="142"/>
      <c r="C258" s="232" t="s">
        <v>335</v>
      </c>
      <c r="D258" s="232" t="s">
        <v>154</v>
      </c>
      <c r="E258" s="233" t="s">
        <v>330</v>
      </c>
      <c r="F258" s="234" t="s">
        <v>331</v>
      </c>
      <c r="G258" s="235" t="s">
        <v>267</v>
      </c>
      <c r="H258" s="236">
        <v>275.51</v>
      </c>
      <c r="I258" s="143"/>
      <c r="J258" s="144">
        <f>ROUND(I258*H258,2)</f>
        <v>0</v>
      </c>
      <c r="K258" s="145"/>
      <c r="L258" s="33"/>
      <c r="M258" s="146" t="s">
        <v>3</v>
      </c>
      <c r="N258" s="147" t="s">
        <v>53</v>
      </c>
      <c r="O258" s="53"/>
      <c r="P258" s="148">
        <f>O258*H258</f>
        <v>0</v>
      </c>
      <c r="Q258" s="148">
        <v>0</v>
      </c>
      <c r="R258" s="148">
        <f>Q258*H258</f>
        <v>0</v>
      </c>
      <c r="S258" s="148">
        <v>0</v>
      </c>
      <c r="T258" s="149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0" t="s">
        <v>158</v>
      </c>
      <c r="AT258" s="150" t="s">
        <v>154</v>
      </c>
      <c r="AU258" s="150" t="s">
        <v>22</v>
      </c>
      <c r="AY258" s="16" t="s">
        <v>152</v>
      </c>
      <c r="BE258" s="151">
        <f>IF(N258="základní",J258,0)</f>
        <v>0</v>
      </c>
      <c r="BF258" s="151">
        <f>IF(N258="snížená",J258,0)</f>
        <v>0</v>
      </c>
      <c r="BG258" s="151">
        <f>IF(N258="zákl. přenesená",J258,0)</f>
        <v>0</v>
      </c>
      <c r="BH258" s="151">
        <f>IF(N258="sníž. přenesená",J258,0)</f>
        <v>0</v>
      </c>
      <c r="BI258" s="151">
        <f>IF(N258="nulová",J258,0)</f>
        <v>0</v>
      </c>
      <c r="BJ258" s="16" t="s">
        <v>89</v>
      </c>
      <c r="BK258" s="151">
        <f>ROUND(I258*H258,2)</f>
        <v>0</v>
      </c>
      <c r="BL258" s="16" t="s">
        <v>158</v>
      </c>
      <c r="BM258" s="150" t="s">
        <v>660</v>
      </c>
    </row>
    <row r="259" spans="1:65" s="2" customFormat="1" x14ac:dyDescent="0.2">
      <c r="A259" s="32"/>
      <c r="B259" s="33"/>
      <c r="C259" s="237"/>
      <c r="D259" s="238" t="s">
        <v>160</v>
      </c>
      <c r="E259" s="237"/>
      <c r="F259" s="239" t="s">
        <v>333</v>
      </c>
      <c r="G259" s="237"/>
      <c r="H259" s="237"/>
      <c r="I259" s="154"/>
      <c r="J259" s="32"/>
      <c r="K259" s="32"/>
      <c r="L259" s="33"/>
      <c r="M259" s="155"/>
      <c r="N259" s="156"/>
      <c r="O259" s="53"/>
      <c r="P259" s="53"/>
      <c r="Q259" s="53"/>
      <c r="R259" s="53"/>
      <c r="S259" s="53"/>
      <c r="T259" s="54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6" t="s">
        <v>160</v>
      </c>
      <c r="AU259" s="16" t="s">
        <v>22</v>
      </c>
    </row>
    <row r="260" spans="1:65" s="2" customFormat="1" ht="19.5" x14ac:dyDescent="0.2">
      <c r="A260" s="32"/>
      <c r="B260" s="33"/>
      <c r="C260" s="237"/>
      <c r="D260" s="240" t="s">
        <v>162</v>
      </c>
      <c r="E260" s="237"/>
      <c r="F260" s="241" t="s">
        <v>633</v>
      </c>
      <c r="G260" s="237"/>
      <c r="H260" s="237"/>
      <c r="I260" s="154"/>
      <c r="J260" s="32"/>
      <c r="K260" s="32"/>
      <c r="L260" s="33"/>
      <c r="M260" s="155"/>
      <c r="N260" s="156"/>
      <c r="O260" s="53"/>
      <c r="P260" s="53"/>
      <c r="Q260" s="53"/>
      <c r="R260" s="53"/>
      <c r="S260" s="53"/>
      <c r="T260" s="54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6" t="s">
        <v>162</v>
      </c>
      <c r="AU260" s="16" t="s">
        <v>22</v>
      </c>
    </row>
    <row r="261" spans="1:65" s="13" customFormat="1" ht="22.5" x14ac:dyDescent="0.2">
      <c r="B261" s="157"/>
      <c r="C261" s="242"/>
      <c r="D261" s="240" t="s">
        <v>164</v>
      </c>
      <c r="E261" s="243" t="s">
        <v>3</v>
      </c>
      <c r="F261" s="244" t="s">
        <v>661</v>
      </c>
      <c r="G261" s="242"/>
      <c r="H261" s="245">
        <v>275.51</v>
      </c>
      <c r="I261" s="159"/>
      <c r="L261" s="157"/>
      <c r="M261" s="160"/>
      <c r="N261" s="161"/>
      <c r="O261" s="161"/>
      <c r="P261" s="161"/>
      <c r="Q261" s="161"/>
      <c r="R261" s="161"/>
      <c r="S261" s="161"/>
      <c r="T261" s="162"/>
      <c r="AT261" s="158" t="s">
        <v>164</v>
      </c>
      <c r="AU261" s="158" t="s">
        <v>22</v>
      </c>
      <c r="AV261" s="13" t="s">
        <v>22</v>
      </c>
      <c r="AW261" s="13" t="s">
        <v>43</v>
      </c>
      <c r="AX261" s="13" t="s">
        <v>82</v>
      </c>
      <c r="AY261" s="158" t="s">
        <v>152</v>
      </c>
    </row>
    <row r="262" spans="1:65" s="14" customFormat="1" x14ac:dyDescent="0.2">
      <c r="B262" s="163"/>
      <c r="C262" s="246"/>
      <c r="D262" s="240" t="s">
        <v>164</v>
      </c>
      <c r="E262" s="247" t="s">
        <v>3</v>
      </c>
      <c r="F262" s="248" t="s">
        <v>166</v>
      </c>
      <c r="G262" s="246"/>
      <c r="H262" s="249">
        <v>275.51</v>
      </c>
      <c r="I262" s="165"/>
      <c r="L262" s="163"/>
      <c r="M262" s="166"/>
      <c r="N262" s="167"/>
      <c r="O262" s="167"/>
      <c r="P262" s="167"/>
      <c r="Q262" s="167"/>
      <c r="R262" s="167"/>
      <c r="S262" s="167"/>
      <c r="T262" s="168"/>
      <c r="AT262" s="164" t="s">
        <v>164</v>
      </c>
      <c r="AU262" s="164" t="s">
        <v>22</v>
      </c>
      <c r="AV262" s="14" t="s">
        <v>158</v>
      </c>
      <c r="AW262" s="14" t="s">
        <v>43</v>
      </c>
      <c r="AX262" s="14" t="s">
        <v>89</v>
      </c>
      <c r="AY262" s="164" t="s">
        <v>152</v>
      </c>
    </row>
    <row r="263" spans="1:65" s="2" customFormat="1" ht="44.25" customHeight="1" x14ac:dyDescent="0.2">
      <c r="A263" s="32"/>
      <c r="B263" s="142"/>
      <c r="C263" s="232" t="s">
        <v>503</v>
      </c>
      <c r="D263" s="232" t="s">
        <v>154</v>
      </c>
      <c r="E263" s="233" t="s">
        <v>662</v>
      </c>
      <c r="F263" s="234" t="s">
        <v>663</v>
      </c>
      <c r="G263" s="235" t="s">
        <v>267</v>
      </c>
      <c r="H263" s="236">
        <v>138.40799999999999</v>
      </c>
      <c r="I263" s="143"/>
      <c r="J263" s="144">
        <f>ROUND(I263*H263,2)</f>
        <v>0</v>
      </c>
      <c r="K263" s="145"/>
      <c r="L263" s="33"/>
      <c r="M263" s="146" t="s">
        <v>3</v>
      </c>
      <c r="N263" s="147" t="s">
        <v>53</v>
      </c>
      <c r="O263" s="53"/>
      <c r="P263" s="148">
        <f>O263*H263</f>
        <v>0</v>
      </c>
      <c r="Q263" s="148">
        <v>0</v>
      </c>
      <c r="R263" s="148">
        <f>Q263*H263</f>
        <v>0</v>
      </c>
      <c r="S263" s="148">
        <v>0</v>
      </c>
      <c r="T263" s="14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0" t="s">
        <v>158</v>
      </c>
      <c r="AT263" s="150" t="s">
        <v>154</v>
      </c>
      <c r="AU263" s="150" t="s">
        <v>22</v>
      </c>
      <c r="AY263" s="16" t="s">
        <v>152</v>
      </c>
      <c r="BE263" s="151">
        <f>IF(N263="základní",J263,0)</f>
        <v>0</v>
      </c>
      <c r="BF263" s="151">
        <f>IF(N263="snížená",J263,0)</f>
        <v>0</v>
      </c>
      <c r="BG263" s="151">
        <f>IF(N263="zákl. přenesená",J263,0)</f>
        <v>0</v>
      </c>
      <c r="BH263" s="151">
        <f>IF(N263="sníž. přenesená",J263,0)</f>
        <v>0</v>
      </c>
      <c r="BI263" s="151">
        <f>IF(N263="nulová",J263,0)</f>
        <v>0</v>
      </c>
      <c r="BJ263" s="16" t="s">
        <v>89</v>
      </c>
      <c r="BK263" s="151">
        <f>ROUND(I263*H263,2)</f>
        <v>0</v>
      </c>
      <c r="BL263" s="16" t="s">
        <v>158</v>
      </c>
      <c r="BM263" s="150" t="s">
        <v>664</v>
      </c>
    </row>
    <row r="264" spans="1:65" s="2" customFormat="1" x14ac:dyDescent="0.2">
      <c r="A264" s="32"/>
      <c r="B264" s="33"/>
      <c r="C264" s="237"/>
      <c r="D264" s="238" t="s">
        <v>160</v>
      </c>
      <c r="E264" s="237"/>
      <c r="F264" s="239" t="s">
        <v>665</v>
      </c>
      <c r="G264" s="237"/>
      <c r="H264" s="237"/>
      <c r="I264" s="154"/>
      <c r="J264" s="32"/>
      <c r="K264" s="32"/>
      <c r="L264" s="33"/>
      <c r="M264" s="155"/>
      <c r="N264" s="156"/>
      <c r="O264" s="53"/>
      <c r="P264" s="53"/>
      <c r="Q264" s="53"/>
      <c r="R264" s="53"/>
      <c r="S264" s="53"/>
      <c r="T264" s="54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6" t="s">
        <v>160</v>
      </c>
      <c r="AU264" s="16" t="s">
        <v>22</v>
      </c>
    </row>
    <row r="265" spans="1:65" s="2" customFormat="1" ht="19.5" x14ac:dyDescent="0.2">
      <c r="A265" s="32"/>
      <c r="B265" s="33"/>
      <c r="C265" s="237"/>
      <c r="D265" s="240" t="s">
        <v>162</v>
      </c>
      <c r="E265" s="237"/>
      <c r="F265" s="241" t="s">
        <v>630</v>
      </c>
      <c r="G265" s="237"/>
      <c r="H265" s="237"/>
      <c r="I265" s="154"/>
      <c r="J265" s="32"/>
      <c r="K265" s="32"/>
      <c r="L265" s="33"/>
      <c r="M265" s="155"/>
      <c r="N265" s="156"/>
      <c r="O265" s="53"/>
      <c r="P265" s="53"/>
      <c r="Q265" s="53"/>
      <c r="R265" s="53"/>
      <c r="S265" s="53"/>
      <c r="T265" s="54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6" t="s">
        <v>162</v>
      </c>
      <c r="AU265" s="16" t="s">
        <v>22</v>
      </c>
    </row>
    <row r="266" spans="1:65" s="13" customFormat="1" x14ac:dyDescent="0.2">
      <c r="B266" s="157"/>
      <c r="C266" s="242"/>
      <c r="D266" s="240" t="s">
        <v>164</v>
      </c>
      <c r="E266" s="243" t="s">
        <v>3</v>
      </c>
      <c r="F266" s="244" t="s">
        <v>631</v>
      </c>
      <c r="G266" s="242"/>
      <c r="H266" s="245">
        <v>138.40799999999999</v>
      </c>
      <c r="I266" s="159"/>
      <c r="L266" s="157"/>
      <c r="M266" s="160"/>
      <c r="N266" s="161"/>
      <c r="O266" s="161"/>
      <c r="P266" s="161"/>
      <c r="Q266" s="161"/>
      <c r="R266" s="161"/>
      <c r="S266" s="161"/>
      <c r="T266" s="162"/>
      <c r="AT266" s="158" t="s">
        <v>164</v>
      </c>
      <c r="AU266" s="158" t="s">
        <v>22</v>
      </c>
      <c r="AV266" s="13" t="s">
        <v>22</v>
      </c>
      <c r="AW266" s="13" t="s">
        <v>43</v>
      </c>
      <c r="AX266" s="13" t="s">
        <v>82</v>
      </c>
      <c r="AY266" s="158" t="s">
        <v>152</v>
      </c>
    </row>
    <row r="267" spans="1:65" s="14" customFormat="1" x14ac:dyDescent="0.2">
      <c r="B267" s="163"/>
      <c r="C267" s="246"/>
      <c r="D267" s="240" t="s">
        <v>164</v>
      </c>
      <c r="E267" s="247" t="s">
        <v>3</v>
      </c>
      <c r="F267" s="248" t="s">
        <v>166</v>
      </c>
      <c r="G267" s="246"/>
      <c r="H267" s="249">
        <v>138.40799999999999</v>
      </c>
      <c r="I267" s="165"/>
      <c r="L267" s="163"/>
      <c r="M267" s="169"/>
      <c r="N267" s="170"/>
      <c r="O267" s="170"/>
      <c r="P267" s="170"/>
      <c r="Q267" s="170"/>
      <c r="R267" s="170"/>
      <c r="S267" s="170"/>
      <c r="T267" s="171"/>
      <c r="AT267" s="164" t="s">
        <v>164</v>
      </c>
      <c r="AU267" s="164" t="s">
        <v>22</v>
      </c>
      <c r="AV267" s="14" t="s">
        <v>158</v>
      </c>
      <c r="AW267" s="14" t="s">
        <v>43</v>
      </c>
      <c r="AX267" s="14" t="s">
        <v>89</v>
      </c>
      <c r="AY267" s="164" t="s">
        <v>152</v>
      </c>
    </row>
    <row r="268" spans="1:65" s="2" customFormat="1" ht="6.95" customHeight="1" x14ac:dyDescent="0.2">
      <c r="A268" s="32"/>
      <c r="B268" s="42"/>
      <c r="C268" s="253"/>
      <c r="D268" s="253"/>
      <c r="E268" s="253"/>
      <c r="F268" s="253"/>
      <c r="G268" s="253"/>
      <c r="H268" s="253"/>
      <c r="I268" s="43"/>
      <c r="J268" s="43"/>
      <c r="K268" s="43"/>
      <c r="L268" s="33"/>
      <c r="M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</row>
    <row r="269" spans="1:65" x14ac:dyDescent="0.2">
      <c r="C269" s="260"/>
      <c r="D269" s="260"/>
      <c r="E269" s="260"/>
      <c r="F269" s="260"/>
      <c r="G269" s="260"/>
      <c r="H269" s="260"/>
    </row>
  </sheetData>
  <sheetProtection sheet="1" objects="1" scenarios="1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3" r:id="rId1" xr:uid="{00000000-0004-0000-0400-000000000000}"/>
    <hyperlink ref="F98" r:id="rId2" xr:uid="{00000000-0004-0000-0400-000001000000}"/>
    <hyperlink ref="F103" r:id="rId3" xr:uid="{00000000-0004-0000-0400-000002000000}"/>
    <hyperlink ref="F108" r:id="rId4" xr:uid="{00000000-0004-0000-0400-000003000000}"/>
    <hyperlink ref="F113" r:id="rId5" xr:uid="{00000000-0004-0000-0400-000004000000}"/>
    <hyperlink ref="F118" r:id="rId6" xr:uid="{00000000-0004-0000-0400-000005000000}"/>
    <hyperlink ref="F123" r:id="rId7" xr:uid="{00000000-0004-0000-0400-000006000000}"/>
    <hyperlink ref="F128" r:id="rId8" xr:uid="{00000000-0004-0000-0400-000007000000}"/>
    <hyperlink ref="F133" r:id="rId9" xr:uid="{00000000-0004-0000-0400-000008000000}"/>
    <hyperlink ref="F138" r:id="rId10" xr:uid="{00000000-0004-0000-0400-000009000000}"/>
    <hyperlink ref="F143" r:id="rId11" xr:uid="{00000000-0004-0000-0400-00000A000000}"/>
    <hyperlink ref="F148" r:id="rId12" xr:uid="{00000000-0004-0000-0400-00000B000000}"/>
    <hyperlink ref="F153" r:id="rId13" xr:uid="{00000000-0004-0000-0400-00000C000000}"/>
    <hyperlink ref="F158" r:id="rId14" xr:uid="{00000000-0004-0000-0400-00000D000000}"/>
    <hyperlink ref="F163" r:id="rId15" xr:uid="{00000000-0004-0000-0400-00000E000000}"/>
    <hyperlink ref="F168" r:id="rId16" xr:uid="{00000000-0004-0000-0400-00000F000000}"/>
    <hyperlink ref="F173" r:id="rId17" xr:uid="{00000000-0004-0000-0400-000010000000}"/>
    <hyperlink ref="F178" r:id="rId18" xr:uid="{00000000-0004-0000-0400-000011000000}"/>
    <hyperlink ref="F183" r:id="rId19" xr:uid="{00000000-0004-0000-0400-000012000000}"/>
    <hyperlink ref="F194" r:id="rId20" xr:uid="{00000000-0004-0000-0400-000013000000}"/>
    <hyperlink ref="F199" r:id="rId21" xr:uid="{00000000-0004-0000-0400-000014000000}"/>
    <hyperlink ref="F204" r:id="rId22" xr:uid="{00000000-0004-0000-0400-000015000000}"/>
    <hyperlink ref="F209" r:id="rId23" xr:uid="{00000000-0004-0000-0400-000016000000}"/>
    <hyperlink ref="F214" r:id="rId24" xr:uid="{00000000-0004-0000-0400-000017000000}"/>
    <hyperlink ref="F219" r:id="rId25" xr:uid="{00000000-0004-0000-0400-000018000000}"/>
    <hyperlink ref="F224" r:id="rId26" xr:uid="{00000000-0004-0000-0400-000019000000}"/>
    <hyperlink ref="F229" r:id="rId27" xr:uid="{00000000-0004-0000-0400-00001A000000}"/>
    <hyperlink ref="F234" r:id="rId28" xr:uid="{00000000-0004-0000-0400-00001B000000}"/>
    <hyperlink ref="F239" r:id="rId29" xr:uid="{00000000-0004-0000-0400-00001C000000}"/>
    <hyperlink ref="F244" r:id="rId30" xr:uid="{00000000-0004-0000-0400-00001D000000}"/>
    <hyperlink ref="F249" r:id="rId31" xr:uid="{00000000-0004-0000-0400-00001E000000}"/>
    <hyperlink ref="F254" r:id="rId32" xr:uid="{00000000-0004-0000-0400-00001F000000}"/>
    <hyperlink ref="F259" r:id="rId33" xr:uid="{00000000-0004-0000-0400-000020000000}"/>
    <hyperlink ref="F264" r:id="rId34" xr:uid="{00000000-0004-0000-0400-000021000000}"/>
  </hyperlinks>
  <pageMargins left="0.39374999999999999" right="0.39374999999999999" top="0.39374999999999999" bottom="0.39374999999999999" header="0" footer="0"/>
  <pageSetup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33"/>
  <sheetViews>
    <sheetView showGridLines="0" topLeftCell="A77" workbookViewId="0">
      <selection activeCell="C94" sqref="C94:H333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95" t="s">
        <v>6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107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22</v>
      </c>
    </row>
    <row r="4" spans="1:46" s="1" customFormat="1" ht="24.95" customHeight="1" x14ac:dyDescent="0.2">
      <c r="B4" s="19"/>
      <c r="D4" s="20" t="s">
        <v>125</v>
      </c>
      <c r="L4" s="19"/>
      <c r="M4" s="92" t="s">
        <v>11</v>
      </c>
      <c r="AT4" s="16" t="s">
        <v>4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17</v>
      </c>
      <c r="L6" s="19"/>
    </row>
    <row r="7" spans="1:46" s="1" customFormat="1" ht="26.25" customHeight="1" x14ac:dyDescent="0.2">
      <c r="B7" s="19"/>
      <c r="E7" s="229" t="str">
        <f>'Rekapitulace stavby'!K6</f>
        <v>Nový Bydžov - rekonstrukce ul. Metličanská II. a III. etapa A (vlevo ve směru staničení)</v>
      </c>
      <c r="F7" s="230"/>
      <c r="G7" s="230"/>
      <c r="H7" s="230"/>
      <c r="L7" s="19"/>
    </row>
    <row r="8" spans="1:46" s="1" customFormat="1" ht="12" customHeight="1" x14ac:dyDescent="0.2">
      <c r="B8" s="19"/>
      <c r="D8" s="26" t="s">
        <v>126</v>
      </c>
      <c r="L8" s="19"/>
    </row>
    <row r="9" spans="1:46" s="2" customFormat="1" ht="23.25" customHeight="1" x14ac:dyDescent="0.2">
      <c r="A9" s="32"/>
      <c r="B9" s="33"/>
      <c r="C9" s="32"/>
      <c r="D9" s="32"/>
      <c r="E9" s="229" t="s">
        <v>571</v>
      </c>
      <c r="F9" s="228"/>
      <c r="G9" s="228"/>
      <c r="H9" s="228"/>
      <c r="I9" s="32"/>
      <c r="J9" s="32"/>
      <c r="K9" s="32"/>
      <c r="L9" s="9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6" t="s">
        <v>128</v>
      </c>
      <c r="E10" s="32"/>
      <c r="F10" s="32"/>
      <c r="G10" s="32"/>
      <c r="H10" s="32"/>
      <c r="I10" s="32"/>
      <c r="J10" s="32"/>
      <c r="K10" s="32"/>
      <c r="L10" s="9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23" t="s">
        <v>666</v>
      </c>
      <c r="F11" s="228"/>
      <c r="G11" s="228"/>
      <c r="H11" s="228"/>
      <c r="I11" s="32"/>
      <c r="J11" s="32"/>
      <c r="K11" s="32"/>
      <c r="L11" s="9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9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6" t="s">
        <v>19</v>
      </c>
      <c r="E13" s="32"/>
      <c r="F13" s="24" t="s">
        <v>20</v>
      </c>
      <c r="G13" s="32"/>
      <c r="H13" s="32"/>
      <c r="I13" s="26" t="s">
        <v>21</v>
      </c>
      <c r="J13" s="24" t="s">
        <v>22</v>
      </c>
      <c r="K13" s="32"/>
      <c r="L13" s="9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6" t="s">
        <v>23</v>
      </c>
      <c r="E14" s="32"/>
      <c r="F14" s="24" t="s">
        <v>24</v>
      </c>
      <c r="G14" s="32"/>
      <c r="H14" s="32"/>
      <c r="I14" s="26" t="s">
        <v>25</v>
      </c>
      <c r="J14" s="50" t="str">
        <f>'Rekapitulace stavby'!AN8</f>
        <v>4. 10. 2021</v>
      </c>
      <c r="K14" s="32"/>
      <c r="L14" s="9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 x14ac:dyDescent="0.2">
      <c r="A15" s="32"/>
      <c r="B15" s="33"/>
      <c r="C15" s="32"/>
      <c r="D15" s="23" t="s">
        <v>27</v>
      </c>
      <c r="E15" s="32"/>
      <c r="F15" s="28" t="s">
        <v>28</v>
      </c>
      <c r="G15" s="32"/>
      <c r="H15" s="32"/>
      <c r="I15" s="23" t="s">
        <v>29</v>
      </c>
      <c r="J15" s="28" t="s">
        <v>30</v>
      </c>
      <c r="K15" s="32"/>
      <c r="L15" s="9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6" t="s">
        <v>31</v>
      </c>
      <c r="E16" s="32"/>
      <c r="F16" s="32"/>
      <c r="G16" s="32"/>
      <c r="H16" s="32"/>
      <c r="I16" s="26" t="s">
        <v>32</v>
      </c>
      <c r="J16" s="24" t="s">
        <v>33</v>
      </c>
      <c r="K16" s="32"/>
      <c r="L16" s="9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4" t="s">
        <v>34</v>
      </c>
      <c r="F17" s="32"/>
      <c r="G17" s="32"/>
      <c r="H17" s="32"/>
      <c r="I17" s="26" t="s">
        <v>35</v>
      </c>
      <c r="J17" s="24" t="s">
        <v>36</v>
      </c>
      <c r="K17" s="32"/>
      <c r="L17" s="9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9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6" t="s">
        <v>37</v>
      </c>
      <c r="E19" s="32"/>
      <c r="F19" s="32"/>
      <c r="G19" s="32"/>
      <c r="H19" s="32"/>
      <c r="I19" s="26" t="s">
        <v>32</v>
      </c>
      <c r="J19" s="27" t="str">
        <f>'Rekapitulace stavby'!AN13</f>
        <v>Vyplň údaj</v>
      </c>
      <c r="K19" s="32"/>
      <c r="L19" s="9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31" t="str">
        <f>'Rekapitulace stavby'!E14</f>
        <v>Vyplň údaj</v>
      </c>
      <c r="F20" s="213"/>
      <c r="G20" s="213"/>
      <c r="H20" s="213"/>
      <c r="I20" s="26" t="s">
        <v>35</v>
      </c>
      <c r="J20" s="27" t="str">
        <f>'Rekapitulace stavby'!AN14</f>
        <v>Vyplň údaj</v>
      </c>
      <c r="K20" s="32"/>
      <c r="L20" s="9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9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6" t="s">
        <v>39</v>
      </c>
      <c r="E22" s="32"/>
      <c r="F22" s="32"/>
      <c r="G22" s="32"/>
      <c r="H22" s="32"/>
      <c r="I22" s="26" t="s">
        <v>32</v>
      </c>
      <c r="J22" s="24" t="s">
        <v>40</v>
      </c>
      <c r="K22" s="32"/>
      <c r="L22" s="9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4" t="s">
        <v>41</v>
      </c>
      <c r="F23" s="32"/>
      <c r="G23" s="32"/>
      <c r="H23" s="32"/>
      <c r="I23" s="26" t="s">
        <v>35</v>
      </c>
      <c r="J23" s="24" t="s">
        <v>42</v>
      </c>
      <c r="K23" s="32"/>
      <c r="L23" s="9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9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6" t="s">
        <v>44</v>
      </c>
      <c r="E25" s="32"/>
      <c r="F25" s="32"/>
      <c r="G25" s="32"/>
      <c r="H25" s="32"/>
      <c r="I25" s="26" t="s">
        <v>32</v>
      </c>
      <c r="J25" s="24" t="str">
        <f>IF('Rekapitulace stavby'!AN19="","",'Rekapitulace stavby'!AN19)</f>
        <v/>
      </c>
      <c r="K25" s="32"/>
      <c r="L25" s="9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4" t="str">
        <f>IF('Rekapitulace stavby'!E20="","",'Rekapitulace stavby'!E20)</f>
        <v xml:space="preserve"> </v>
      </c>
      <c r="F26" s="32"/>
      <c r="G26" s="32"/>
      <c r="H26" s="32"/>
      <c r="I26" s="26" t="s">
        <v>35</v>
      </c>
      <c r="J26" s="24" t="str">
        <f>IF('Rekapitulace stavby'!AN20="","",'Rekapitulace stavby'!AN20)</f>
        <v/>
      </c>
      <c r="K26" s="32"/>
      <c r="L26" s="9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9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6" t="s">
        <v>46</v>
      </c>
      <c r="E28" s="32"/>
      <c r="F28" s="32"/>
      <c r="G28" s="32"/>
      <c r="H28" s="32"/>
      <c r="I28" s="32"/>
      <c r="J28" s="32"/>
      <c r="K28" s="32"/>
      <c r="L28" s="9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4"/>
      <c r="B29" s="95"/>
      <c r="C29" s="94"/>
      <c r="D29" s="94"/>
      <c r="E29" s="217" t="s">
        <v>3</v>
      </c>
      <c r="F29" s="217"/>
      <c r="G29" s="217"/>
      <c r="H29" s="217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9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9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x14ac:dyDescent="0.2">
      <c r="A32" s="32"/>
      <c r="B32" s="33"/>
      <c r="C32" s="32"/>
      <c r="D32" s="97" t="s">
        <v>48</v>
      </c>
      <c r="E32" s="32"/>
      <c r="F32" s="32"/>
      <c r="G32" s="32"/>
      <c r="H32" s="32"/>
      <c r="I32" s="32"/>
      <c r="J32" s="66">
        <f>ROUND(J91, 2)</f>
        <v>0</v>
      </c>
      <c r="K32" s="32"/>
      <c r="L32" s="9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x14ac:dyDescent="0.2">
      <c r="A33" s="32"/>
      <c r="B33" s="33"/>
      <c r="C33" s="32"/>
      <c r="D33" s="61"/>
      <c r="E33" s="61"/>
      <c r="F33" s="61"/>
      <c r="G33" s="61"/>
      <c r="H33" s="61"/>
      <c r="I33" s="61"/>
      <c r="J33" s="61"/>
      <c r="K33" s="61"/>
      <c r="L33" s="9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32"/>
      <c r="F34" s="36" t="s">
        <v>50</v>
      </c>
      <c r="G34" s="32"/>
      <c r="H34" s="32"/>
      <c r="I34" s="36" t="s">
        <v>49</v>
      </c>
      <c r="J34" s="36" t="s">
        <v>51</v>
      </c>
      <c r="K34" s="32"/>
      <c r="L34" s="9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x14ac:dyDescent="0.2">
      <c r="A35" s="32"/>
      <c r="B35" s="33"/>
      <c r="C35" s="32"/>
      <c r="D35" s="98" t="s">
        <v>52</v>
      </c>
      <c r="E35" s="26" t="s">
        <v>53</v>
      </c>
      <c r="F35" s="99">
        <f>ROUND((SUM(BE91:BE332)),  2)</f>
        <v>0</v>
      </c>
      <c r="G35" s="32"/>
      <c r="H35" s="32"/>
      <c r="I35" s="100">
        <v>0.21</v>
      </c>
      <c r="J35" s="99">
        <f>ROUND(((SUM(BE91:BE332))*I35),  2)</f>
        <v>0</v>
      </c>
      <c r="K35" s="32"/>
      <c r="L35" s="9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x14ac:dyDescent="0.2">
      <c r="A36" s="32"/>
      <c r="B36" s="33"/>
      <c r="C36" s="32"/>
      <c r="D36" s="32"/>
      <c r="E36" s="26" t="s">
        <v>54</v>
      </c>
      <c r="F36" s="99">
        <f>ROUND((SUM(BF91:BF332)),  2)</f>
        <v>0</v>
      </c>
      <c r="G36" s="32"/>
      <c r="H36" s="32"/>
      <c r="I36" s="100">
        <v>0.15</v>
      </c>
      <c r="J36" s="99">
        <f>ROUND(((SUM(BF91:BF332))*I36),  2)</f>
        <v>0</v>
      </c>
      <c r="K36" s="32"/>
      <c r="L36" s="9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6" t="s">
        <v>55</v>
      </c>
      <c r="F37" s="99">
        <f>ROUND((SUM(BG91:BG332)),  2)</f>
        <v>0</v>
      </c>
      <c r="G37" s="32"/>
      <c r="H37" s="32"/>
      <c r="I37" s="100">
        <v>0.21</v>
      </c>
      <c r="J37" s="99">
        <f>0</f>
        <v>0</v>
      </c>
      <c r="K37" s="32"/>
      <c r="L37" s="9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 x14ac:dyDescent="0.2">
      <c r="A38" s="32"/>
      <c r="B38" s="33"/>
      <c r="C38" s="32"/>
      <c r="D38" s="32"/>
      <c r="E38" s="26" t="s">
        <v>56</v>
      </c>
      <c r="F38" s="99">
        <f>ROUND((SUM(BH91:BH332)),  2)</f>
        <v>0</v>
      </c>
      <c r="G38" s="32"/>
      <c r="H38" s="32"/>
      <c r="I38" s="100">
        <v>0.15</v>
      </c>
      <c r="J38" s="99">
        <f>0</f>
        <v>0</v>
      </c>
      <c r="K38" s="32"/>
      <c r="L38" s="9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 x14ac:dyDescent="0.2">
      <c r="A39" s="32"/>
      <c r="B39" s="33"/>
      <c r="C39" s="32"/>
      <c r="D39" s="32"/>
      <c r="E39" s="26" t="s">
        <v>57</v>
      </c>
      <c r="F39" s="99">
        <f>ROUND((SUM(BI91:BI332)),  2)</f>
        <v>0</v>
      </c>
      <c r="G39" s="32"/>
      <c r="H39" s="32"/>
      <c r="I39" s="100">
        <v>0</v>
      </c>
      <c r="J39" s="99">
        <f>0</f>
        <v>0</v>
      </c>
      <c r="K39" s="32"/>
      <c r="L39" s="9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9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x14ac:dyDescent="0.2">
      <c r="A41" s="32"/>
      <c r="B41" s="33"/>
      <c r="C41" s="101"/>
      <c r="D41" s="102" t="s">
        <v>58</v>
      </c>
      <c r="E41" s="55"/>
      <c r="F41" s="55"/>
      <c r="G41" s="103" t="s">
        <v>59</v>
      </c>
      <c r="H41" s="104" t="s">
        <v>60</v>
      </c>
      <c r="I41" s="55"/>
      <c r="J41" s="105">
        <f>SUM(J32:J39)</f>
        <v>0</v>
      </c>
      <c r="K41" s="106"/>
      <c r="L41" s="93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x14ac:dyDescent="0.2">
      <c r="A42" s="3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9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6" spans="1:31" s="2" customFormat="1" ht="6.95" hidden="1" customHeight="1" x14ac:dyDescent="0.2">
      <c r="A46" s="32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9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hidden="1" customHeight="1" x14ac:dyDescent="0.2">
      <c r="A47" s="32"/>
      <c r="B47" s="33"/>
      <c r="C47" s="20" t="s">
        <v>130</v>
      </c>
      <c r="D47" s="32"/>
      <c r="E47" s="32"/>
      <c r="F47" s="32"/>
      <c r="G47" s="32"/>
      <c r="H47" s="32"/>
      <c r="I47" s="32"/>
      <c r="J47" s="32"/>
      <c r="K47" s="32"/>
      <c r="L47" s="93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hidden="1" customHeight="1" x14ac:dyDescent="0.2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9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47" s="2" customFormat="1" ht="12" hidden="1" customHeight="1" x14ac:dyDescent="0.2">
      <c r="A49" s="32"/>
      <c r="B49" s="33"/>
      <c r="C49" s="26" t="s">
        <v>17</v>
      </c>
      <c r="D49" s="32"/>
      <c r="E49" s="32"/>
      <c r="F49" s="32"/>
      <c r="G49" s="32"/>
      <c r="H49" s="32"/>
      <c r="I49" s="32"/>
      <c r="J49" s="32"/>
      <c r="K49" s="32"/>
      <c r="L49" s="93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47" s="2" customFormat="1" ht="26.25" hidden="1" customHeight="1" x14ac:dyDescent="0.2">
      <c r="A50" s="32"/>
      <c r="B50" s="33"/>
      <c r="C50" s="32"/>
      <c r="D50" s="32"/>
      <c r="E50" s="229" t="str">
        <f>E7</f>
        <v>Nový Bydžov - rekonstrukce ul. Metličanská II. a III. etapa A (vlevo ve směru staničení)</v>
      </c>
      <c r="F50" s="230"/>
      <c r="G50" s="230"/>
      <c r="H50" s="230"/>
      <c r="I50" s="32"/>
      <c r="J50" s="32"/>
      <c r="K50" s="32"/>
      <c r="L50" s="93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47" s="1" customFormat="1" ht="12" hidden="1" customHeight="1" x14ac:dyDescent="0.2">
      <c r="B51" s="19"/>
      <c r="C51" s="26" t="s">
        <v>126</v>
      </c>
      <c r="L51" s="19"/>
    </row>
    <row r="52" spans="1:47" s="2" customFormat="1" ht="23.25" hidden="1" customHeight="1" x14ac:dyDescent="0.2">
      <c r="A52" s="32"/>
      <c r="B52" s="33"/>
      <c r="C52" s="32"/>
      <c r="D52" s="32"/>
      <c r="E52" s="229" t="s">
        <v>571</v>
      </c>
      <c r="F52" s="228"/>
      <c r="G52" s="228"/>
      <c r="H52" s="228"/>
      <c r="I52" s="32"/>
      <c r="J52" s="32"/>
      <c r="K52" s="32"/>
      <c r="L52" s="93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47" s="2" customFormat="1" ht="12" hidden="1" customHeight="1" x14ac:dyDescent="0.2">
      <c r="A53" s="32"/>
      <c r="B53" s="33"/>
      <c r="C53" s="26" t="s">
        <v>128</v>
      </c>
      <c r="D53" s="32"/>
      <c r="E53" s="32"/>
      <c r="F53" s="32"/>
      <c r="G53" s="32"/>
      <c r="H53" s="32"/>
      <c r="I53" s="32"/>
      <c r="J53" s="32"/>
      <c r="K53" s="32"/>
      <c r="L53" s="93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47" s="2" customFormat="1" ht="16.5" hidden="1" customHeight="1" x14ac:dyDescent="0.2">
      <c r="A54" s="32"/>
      <c r="B54" s="33"/>
      <c r="C54" s="32"/>
      <c r="D54" s="32"/>
      <c r="E54" s="223" t="str">
        <f>E11</f>
        <v>2021_27_02_b - b - návrh</v>
      </c>
      <c r="F54" s="228"/>
      <c r="G54" s="228"/>
      <c r="H54" s="228"/>
      <c r="I54" s="32"/>
      <c r="J54" s="32"/>
      <c r="K54" s="32"/>
      <c r="L54" s="9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6.95" hidden="1" customHeight="1" x14ac:dyDescent="0.2">
      <c r="A55" s="32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93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47" s="2" customFormat="1" ht="12" hidden="1" customHeight="1" x14ac:dyDescent="0.2">
      <c r="A56" s="32"/>
      <c r="B56" s="33"/>
      <c r="C56" s="26" t="s">
        <v>23</v>
      </c>
      <c r="D56" s="32"/>
      <c r="E56" s="32"/>
      <c r="F56" s="24" t="str">
        <f>F14</f>
        <v>Nový Bydžov</v>
      </c>
      <c r="G56" s="32"/>
      <c r="H56" s="32"/>
      <c r="I56" s="26" t="s">
        <v>25</v>
      </c>
      <c r="J56" s="50" t="str">
        <f>IF(J14="","",J14)</f>
        <v>4. 10. 2021</v>
      </c>
      <c r="K56" s="32"/>
      <c r="L56" s="93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47" s="2" customFormat="1" ht="6.95" hidden="1" customHeight="1" x14ac:dyDescent="0.2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9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47" s="2" customFormat="1" ht="15.2" hidden="1" customHeight="1" x14ac:dyDescent="0.2">
      <c r="A58" s="32"/>
      <c r="B58" s="33"/>
      <c r="C58" s="26" t="s">
        <v>31</v>
      </c>
      <c r="D58" s="32"/>
      <c r="E58" s="32"/>
      <c r="F58" s="24" t="str">
        <f>E17</f>
        <v>Město Nový Bydžov</v>
      </c>
      <c r="G58" s="32"/>
      <c r="H58" s="32"/>
      <c r="I58" s="26" t="s">
        <v>39</v>
      </c>
      <c r="J58" s="30" t="str">
        <f>E23</f>
        <v>VIAPROJEKT s.r.o.</v>
      </c>
      <c r="K58" s="32"/>
      <c r="L58" s="93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15.2" hidden="1" customHeight="1" x14ac:dyDescent="0.2">
      <c r="A59" s="32"/>
      <c r="B59" s="33"/>
      <c r="C59" s="26" t="s">
        <v>37</v>
      </c>
      <c r="D59" s="32"/>
      <c r="E59" s="32"/>
      <c r="F59" s="24" t="str">
        <f>IF(E20="","",E20)</f>
        <v>Vyplň údaj</v>
      </c>
      <c r="G59" s="32"/>
      <c r="H59" s="32"/>
      <c r="I59" s="26" t="s">
        <v>44</v>
      </c>
      <c r="J59" s="30" t="str">
        <f>E26</f>
        <v xml:space="preserve"> </v>
      </c>
      <c r="K59" s="32"/>
      <c r="L59" s="93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47" s="2" customFormat="1" ht="10.35" hidden="1" customHeight="1" x14ac:dyDescent="0.2">
      <c r="A60" s="32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93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47" s="2" customFormat="1" ht="29.25" hidden="1" customHeight="1" x14ac:dyDescent="0.2">
      <c r="A61" s="32"/>
      <c r="B61" s="33"/>
      <c r="C61" s="107" t="s">
        <v>131</v>
      </c>
      <c r="D61" s="101"/>
      <c r="E61" s="101"/>
      <c r="F61" s="101"/>
      <c r="G61" s="101"/>
      <c r="H61" s="101"/>
      <c r="I61" s="101"/>
      <c r="J61" s="108" t="s">
        <v>132</v>
      </c>
      <c r="K61" s="101"/>
      <c r="L61" s="9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47" s="2" customFormat="1" ht="10.35" hidden="1" customHeight="1" x14ac:dyDescent="0.2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93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hidden="1" customHeight="1" x14ac:dyDescent="0.2">
      <c r="A63" s="32"/>
      <c r="B63" s="33"/>
      <c r="C63" s="109" t="s">
        <v>80</v>
      </c>
      <c r="D63" s="32"/>
      <c r="E63" s="32"/>
      <c r="F63" s="32"/>
      <c r="G63" s="32"/>
      <c r="H63" s="32"/>
      <c r="I63" s="32"/>
      <c r="J63" s="66">
        <f>J91</f>
        <v>0</v>
      </c>
      <c r="K63" s="32"/>
      <c r="L63" s="93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6" t="s">
        <v>133</v>
      </c>
    </row>
    <row r="64" spans="1:47" s="9" customFormat="1" ht="24.95" hidden="1" customHeight="1" x14ac:dyDescent="0.2">
      <c r="B64" s="110"/>
      <c r="D64" s="111" t="s">
        <v>134</v>
      </c>
      <c r="E64" s="112"/>
      <c r="F64" s="112"/>
      <c r="G64" s="112"/>
      <c r="H64" s="112"/>
      <c r="I64" s="112"/>
      <c r="J64" s="113">
        <f>J92</f>
        <v>0</v>
      </c>
      <c r="L64" s="110"/>
    </row>
    <row r="65" spans="1:31" s="10" customFormat="1" ht="19.899999999999999" hidden="1" customHeight="1" x14ac:dyDescent="0.2">
      <c r="B65" s="114"/>
      <c r="D65" s="115" t="s">
        <v>135</v>
      </c>
      <c r="E65" s="116"/>
      <c r="F65" s="116"/>
      <c r="G65" s="116"/>
      <c r="H65" s="116"/>
      <c r="I65" s="116"/>
      <c r="J65" s="117">
        <f>J93</f>
        <v>0</v>
      </c>
      <c r="L65" s="114"/>
    </row>
    <row r="66" spans="1:31" s="10" customFormat="1" ht="19.899999999999999" hidden="1" customHeight="1" x14ac:dyDescent="0.2">
      <c r="B66" s="114"/>
      <c r="D66" s="115" t="s">
        <v>340</v>
      </c>
      <c r="E66" s="116"/>
      <c r="F66" s="116"/>
      <c r="G66" s="116"/>
      <c r="H66" s="116"/>
      <c r="I66" s="116"/>
      <c r="J66" s="117">
        <f>J169</f>
        <v>0</v>
      </c>
      <c r="L66" s="114"/>
    </row>
    <row r="67" spans="1:31" s="10" customFormat="1" ht="19.899999999999999" hidden="1" customHeight="1" x14ac:dyDescent="0.2">
      <c r="B67" s="114"/>
      <c r="D67" s="115" t="s">
        <v>341</v>
      </c>
      <c r="E67" s="116"/>
      <c r="F67" s="116"/>
      <c r="G67" s="116"/>
      <c r="H67" s="116"/>
      <c r="I67" s="116"/>
      <c r="J67" s="117">
        <f>J224</f>
        <v>0</v>
      </c>
      <c r="L67" s="114"/>
    </row>
    <row r="68" spans="1:31" s="10" customFormat="1" ht="19.899999999999999" hidden="1" customHeight="1" x14ac:dyDescent="0.2">
      <c r="B68" s="114"/>
      <c r="D68" s="115" t="s">
        <v>342</v>
      </c>
      <c r="E68" s="116"/>
      <c r="F68" s="116"/>
      <c r="G68" s="116"/>
      <c r="H68" s="116"/>
      <c r="I68" s="116"/>
      <c r="J68" s="117">
        <f>J239</f>
        <v>0</v>
      </c>
      <c r="L68" s="114"/>
    </row>
    <row r="69" spans="1:31" s="10" customFormat="1" ht="19.899999999999999" hidden="1" customHeight="1" x14ac:dyDescent="0.2">
      <c r="B69" s="114"/>
      <c r="D69" s="115" t="s">
        <v>343</v>
      </c>
      <c r="E69" s="116"/>
      <c r="F69" s="116"/>
      <c r="G69" s="116"/>
      <c r="H69" s="116"/>
      <c r="I69" s="116"/>
      <c r="J69" s="117">
        <f>J328</f>
        <v>0</v>
      </c>
      <c r="L69" s="114"/>
    </row>
    <row r="70" spans="1:31" s="2" customFormat="1" ht="21.75" hidden="1" customHeight="1" x14ac:dyDescent="0.2">
      <c r="A70" s="32"/>
      <c r="B70" s="33"/>
      <c r="C70" s="32"/>
      <c r="D70" s="32"/>
      <c r="E70" s="32"/>
      <c r="F70" s="32"/>
      <c r="G70" s="32"/>
      <c r="H70" s="32"/>
      <c r="I70" s="32"/>
      <c r="J70" s="32"/>
      <c r="K70" s="32"/>
      <c r="L70" s="93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6.95" hidden="1" customHeight="1" x14ac:dyDescent="0.2">
      <c r="A71" s="32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93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hidden="1" x14ac:dyDescent="0.2"/>
    <row r="73" spans="1:31" hidden="1" x14ac:dyDescent="0.2"/>
    <row r="74" spans="1:31" hidden="1" x14ac:dyDescent="0.2"/>
    <row r="75" spans="1:31" s="2" customFormat="1" ht="6.95" customHeight="1" x14ac:dyDescent="0.2">
      <c r="A75" s="32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93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24.95" customHeight="1" x14ac:dyDescent="0.2">
      <c r="A76" s="32"/>
      <c r="B76" s="33"/>
      <c r="C76" s="20" t="s">
        <v>137</v>
      </c>
      <c r="D76" s="32"/>
      <c r="E76" s="32"/>
      <c r="F76" s="32"/>
      <c r="G76" s="32"/>
      <c r="H76" s="32"/>
      <c r="I76" s="32"/>
      <c r="J76" s="32"/>
      <c r="K76" s="32"/>
      <c r="L76" s="9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6.95" customHeight="1" x14ac:dyDescent="0.2">
      <c r="A77" s="32"/>
      <c r="B77" s="33"/>
      <c r="C77" s="32"/>
      <c r="D77" s="32"/>
      <c r="E77" s="32"/>
      <c r="F77" s="32"/>
      <c r="G77" s="32"/>
      <c r="H77" s="32"/>
      <c r="I77" s="32"/>
      <c r="J77" s="32"/>
      <c r="K77" s="32"/>
      <c r="L77" s="9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2" customHeight="1" x14ac:dyDescent="0.2">
      <c r="A78" s="32"/>
      <c r="B78" s="33"/>
      <c r="C78" s="26" t="s">
        <v>17</v>
      </c>
      <c r="D78" s="32"/>
      <c r="E78" s="32"/>
      <c r="F78" s="32"/>
      <c r="G78" s="32"/>
      <c r="H78" s="32"/>
      <c r="I78" s="32"/>
      <c r="J78" s="32"/>
      <c r="K78" s="32"/>
      <c r="L78" s="93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26.25" customHeight="1" x14ac:dyDescent="0.2">
      <c r="A79" s="32"/>
      <c r="B79" s="33"/>
      <c r="C79" s="32"/>
      <c r="D79" s="32"/>
      <c r="E79" s="229" t="str">
        <f>E7</f>
        <v>Nový Bydžov - rekonstrukce ul. Metličanská II. a III. etapa A (vlevo ve směru staničení)</v>
      </c>
      <c r="F79" s="230"/>
      <c r="G79" s="230"/>
      <c r="H79" s="230"/>
      <c r="I79" s="32"/>
      <c r="J79" s="32"/>
      <c r="K79" s="32"/>
      <c r="L79" s="93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1" customFormat="1" ht="12" customHeight="1" x14ac:dyDescent="0.2">
      <c r="B80" s="19"/>
      <c r="C80" s="26" t="s">
        <v>126</v>
      </c>
      <c r="L80" s="19"/>
    </row>
    <row r="81" spans="1:65" s="2" customFormat="1" ht="23.25" customHeight="1" x14ac:dyDescent="0.2">
      <c r="A81" s="32"/>
      <c r="B81" s="33"/>
      <c r="C81" s="32"/>
      <c r="D81" s="32"/>
      <c r="E81" s="229" t="s">
        <v>571</v>
      </c>
      <c r="F81" s="228"/>
      <c r="G81" s="228"/>
      <c r="H81" s="228"/>
      <c r="I81" s="32"/>
      <c r="J81" s="32"/>
      <c r="K81" s="32"/>
      <c r="L81" s="9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65" s="2" customFormat="1" ht="12" customHeight="1" x14ac:dyDescent="0.2">
      <c r="A82" s="32"/>
      <c r="B82" s="33"/>
      <c r="C82" s="26" t="s">
        <v>128</v>
      </c>
      <c r="D82" s="32"/>
      <c r="E82" s="32"/>
      <c r="F82" s="32"/>
      <c r="G82" s="32"/>
      <c r="H82" s="32"/>
      <c r="I82" s="32"/>
      <c r="J82" s="32"/>
      <c r="K82" s="32"/>
      <c r="L82" s="9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65" s="2" customFormat="1" ht="16.5" customHeight="1" x14ac:dyDescent="0.2">
      <c r="A83" s="32"/>
      <c r="B83" s="33"/>
      <c r="C83" s="32"/>
      <c r="D83" s="32"/>
      <c r="E83" s="223" t="str">
        <f>E11</f>
        <v>2021_27_02_b - b - návrh</v>
      </c>
      <c r="F83" s="228"/>
      <c r="G83" s="228"/>
      <c r="H83" s="228"/>
      <c r="I83" s="32"/>
      <c r="J83" s="32"/>
      <c r="K83" s="32"/>
      <c r="L83" s="9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65" s="2" customFormat="1" ht="6.95" customHeight="1" x14ac:dyDescent="0.2">
      <c r="A84" s="32"/>
      <c r="B84" s="33"/>
      <c r="C84" s="32"/>
      <c r="D84" s="32"/>
      <c r="E84" s="32"/>
      <c r="F84" s="32"/>
      <c r="G84" s="32"/>
      <c r="H84" s="32"/>
      <c r="I84" s="32"/>
      <c r="J84" s="32"/>
      <c r="K84" s="32"/>
      <c r="L84" s="9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65" s="2" customFormat="1" ht="12" customHeight="1" x14ac:dyDescent="0.2">
      <c r="A85" s="32"/>
      <c r="B85" s="33"/>
      <c r="C85" s="26" t="s">
        <v>23</v>
      </c>
      <c r="D85" s="32"/>
      <c r="E85" s="32"/>
      <c r="F85" s="24" t="str">
        <f>F14</f>
        <v>Nový Bydžov</v>
      </c>
      <c r="G85" s="32"/>
      <c r="H85" s="32"/>
      <c r="I85" s="26" t="s">
        <v>25</v>
      </c>
      <c r="J85" s="50" t="str">
        <f>IF(J14="","",J14)</f>
        <v>4. 10. 2021</v>
      </c>
      <c r="K85" s="32"/>
      <c r="L85" s="9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65" s="2" customFormat="1" ht="6.95" customHeight="1" x14ac:dyDescent="0.2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9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65" s="2" customFormat="1" ht="15.2" customHeight="1" x14ac:dyDescent="0.2">
      <c r="A87" s="32"/>
      <c r="B87" s="33"/>
      <c r="C87" s="26" t="s">
        <v>31</v>
      </c>
      <c r="D87" s="32"/>
      <c r="E87" s="32"/>
      <c r="F87" s="24" t="str">
        <f>E17</f>
        <v>Město Nový Bydžov</v>
      </c>
      <c r="G87" s="32"/>
      <c r="H87" s="32"/>
      <c r="I87" s="26" t="s">
        <v>39</v>
      </c>
      <c r="J87" s="30" t="str">
        <f>E23</f>
        <v>VIAPROJEKT s.r.o.</v>
      </c>
      <c r="K87" s="32"/>
      <c r="L87" s="9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65" s="2" customFormat="1" ht="15.2" customHeight="1" x14ac:dyDescent="0.2">
      <c r="A88" s="32"/>
      <c r="B88" s="33"/>
      <c r="C88" s="26" t="s">
        <v>37</v>
      </c>
      <c r="D88" s="32"/>
      <c r="E88" s="32"/>
      <c r="F88" s="24" t="str">
        <f>IF(E20="","",E20)</f>
        <v>Vyplň údaj</v>
      </c>
      <c r="G88" s="32"/>
      <c r="H88" s="32"/>
      <c r="I88" s="26" t="s">
        <v>44</v>
      </c>
      <c r="J88" s="30" t="str">
        <f>E26</f>
        <v xml:space="preserve"> </v>
      </c>
      <c r="K88" s="32"/>
      <c r="L88" s="9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65" s="2" customFormat="1" ht="10.35" customHeight="1" x14ac:dyDescent="0.2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9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65" s="11" customFormat="1" ht="29.25" customHeight="1" x14ac:dyDescent="0.2">
      <c r="A90" s="118"/>
      <c r="B90" s="119"/>
      <c r="C90" s="120" t="s">
        <v>138</v>
      </c>
      <c r="D90" s="121" t="s">
        <v>67</v>
      </c>
      <c r="E90" s="121" t="s">
        <v>63</v>
      </c>
      <c r="F90" s="121" t="s">
        <v>64</v>
      </c>
      <c r="G90" s="121" t="s">
        <v>139</v>
      </c>
      <c r="H90" s="121" t="s">
        <v>140</v>
      </c>
      <c r="I90" s="121" t="s">
        <v>141</v>
      </c>
      <c r="J90" s="122" t="s">
        <v>132</v>
      </c>
      <c r="K90" s="123" t="s">
        <v>142</v>
      </c>
      <c r="L90" s="124"/>
      <c r="M90" s="57" t="s">
        <v>3</v>
      </c>
      <c r="N90" s="58" t="s">
        <v>52</v>
      </c>
      <c r="O90" s="58" t="s">
        <v>143</v>
      </c>
      <c r="P90" s="58" t="s">
        <v>144</v>
      </c>
      <c r="Q90" s="58" t="s">
        <v>145</v>
      </c>
      <c r="R90" s="58" t="s">
        <v>146</v>
      </c>
      <c r="S90" s="58" t="s">
        <v>147</v>
      </c>
      <c r="T90" s="59" t="s">
        <v>148</v>
      </c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</row>
    <row r="91" spans="1:65" s="2" customFormat="1" ht="22.9" customHeight="1" x14ac:dyDescent="0.25">
      <c r="A91" s="32"/>
      <c r="B91" s="33"/>
      <c r="C91" s="64" t="s">
        <v>149</v>
      </c>
      <c r="D91" s="32"/>
      <c r="E91" s="32"/>
      <c r="F91" s="32"/>
      <c r="G91" s="32"/>
      <c r="H91" s="32"/>
      <c r="I91" s="32"/>
      <c r="J91" s="125">
        <f>BK91</f>
        <v>0</v>
      </c>
      <c r="K91" s="32"/>
      <c r="L91" s="33"/>
      <c r="M91" s="60"/>
      <c r="N91" s="51"/>
      <c r="O91" s="61"/>
      <c r="P91" s="126">
        <f>P92</f>
        <v>0</v>
      </c>
      <c r="Q91" s="61"/>
      <c r="R91" s="126">
        <f>R92</f>
        <v>176.18393399999999</v>
      </c>
      <c r="S91" s="61"/>
      <c r="T91" s="127">
        <f>T92</f>
        <v>0.16600000000000001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6" t="s">
        <v>81</v>
      </c>
      <c r="AU91" s="16" t="s">
        <v>133</v>
      </c>
      <c r="BK91" s="128">
        <f>BK92</f>
        <v>0</v>
      </c>
    </row>
    <row r="92" spans="1:65" s="12" customFormat="1" ht="25.9" customHeight="1" x14ac:dyDescent="0.2">
      <c r="B92" s="129"/>
      <c r="D92" s="130" t="s">
        <v>81</v>
      </c>
      <c r="E92" s="131" t="s">
        <v>150</v>
      </c>
      <c r="F92" s="131" t="s">
        <v>151</v>
      </c>
      <c r="I92" s="132"/>
      <c r="J92" s="133">
        <f>BK92</f>
        <v>0</v>
      </c>
      <c r="L92" s="129"/>
      <c r="M92" s="134"/>
      <c r="N92" s="135"/>
      <c r="O92" s="135"/>
      <c r="P92" s="136">
        <f>P93+P169+P224+P239+P328</f>
        <v>0</v>
      </c>
      <c r="Q92" s="135"/>
      <c r="R92" s="136">
        <f>R93+R169+R224+R239+R328</f>
        <v>176.18393399999999</v>
      </c>
      <c r="S92" s="135"/>
      <c r="T92" s="137">
        <f>T93+T169+T224+T239+T328</f>
        <v>0.16600000000000001</v>
      </c>
      <c r="AR92" s="130" t="s">
        <v>89</v>
      </c>
      <c r="AT92" s="138" t="s">
        <v>81</v>
      </c>
      <c r="AU92" s="138" t="s">
        <v>82</v>
      </c>
      <c r="AY92" s="130" t="s">
        <v>152</v>
      </c>
      <c r="BK92" s="139">
        <f>BK93+BK169+BK224+BK239+BK328</f>
        <v>0</v>
      </c>
    </row>
    <row r="93" spans="1:65" s="12" customFormat="1" ht="22.9" customHeight="1" x14ac:dyDescent="0.2">
      <c r="B93" s="129"/>
      <c r="D93" s="130" t="s">
        <v>81</v>
      </c>
      <c r="E93" s="140" t="s">
        <v>89</v>
      </c>
      <c r="F93" s="140" t="s">
        <v>153</v>
      </c>
      <c r="I93" s="132"/>
      <c r="J93" s="141">
        <f>BK93</f>
        <v>0</v>
      </c>
      <c r="L93" s="129"/>
      <c r="M93" s="134"/>
      <c r="N93" s="135"/>
      <c r="O93" s="135"/>
      <c r="P93" s="136">
        <f>SUM(P94:P168)</f>
        <v>0</v>
      </c>
      <c r="Q93" s="135"/>
      <c r="R93" s="136">
        <f>SUM(R94:R168)</f>
        <v>0</v>
      </c>
      <c r="S93" s="135"/>
      <c r="T93" s="137">
        <f>SUM(T94:T168)</f>
        <v>0</v>
      </c>
      <c r="AR93" s="130" t="s">
        <v>89</v>
      </c>
      <c r="AT93" s="138" t="s">
        <v>81</v>
      </c>
      <c r="AU93" s="138" t="s">
        <v>89</v>
      </c>
      <c r="AY93" s="130" t="s">
        <v>152</v>
      </c>
      <c r="BK93" s="139">
        <f>SUM(BK94:BK168)</f>
        <v>0</v>
      </c>
    </row>
    <row r="94" spans="1:65" s="2" customFormat="1" ht="33" customHeight="1" x14ac:dyDescent="0.2">
      <c r="A94" s="32"/>
      <c r="B94" s="142"/>
      <c r="C94" s="232" t="s">
        <v>89</v>
      </c>
      <c r="D94" s="232" t="s">
        <v>154</v>
      </c>
      <c r="E94" s="233" t="s">
        <v>346</v>
      </c>
      <c r="F94" s="234" t="s">
        <v>347</v>
      </c>
      <c r="G94" s="235" t="s">
        <v>251</v>
      </c>
      <c r="H94" s="236">
        <v>340</v>
      </c>
      <c r="I94" s="143"/>
      <c r="J94" s="144">
        <f>ROUND(I94*H94,2)</f>
        <v>0</v>
      </c>
      <c r="K94" s="145"/>
      <c r="L94" s="33"/>
      <c r="M94" s="146" t="s">
        <v>3</v>
      </c>
      <c r="N94" s="147" t="s">
        <v>53</v>
      </c>
      <c r="O94" s="53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50" t="s">
        <v>158</v>
      </c>
      <c r="AT94" s="150" t="s">
        <v>154</v>
      </c>
      <c r="AU94" s="150" t="s">
        <v>22</v>
      </c>
      <c r="AY94" s="16" t="s">
        <v>152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6" t="s">
        <v>89</v>
      </c>
      <c r="BK94" s="151">
        <f>ROUND(I94*H94,2)</f>
        <v>0</v>
      </c>
      <c r="BL94" s="16" t="s">
        <v>158</v>
      </c>
      <c r="BM94" s="150" t="s">
        <v>667</v>
      </c>
    </row>
    <row r="95" spans="1:65" s="2" customFormat="1" x14ac:dyDescent="0.2">
      <c r="A95" s="32"/>
      <c r="B95" s="33"/>
      <c r="C95" s="237"/>
      <c r="D95" s="238" t="s">
        <v>160</v>
      </c>
      <c r="E95" s="237"/>
      <c r="F95" s="239" t="s">
        <v>349</v>
      </c>
      <c r="G95" s="237"/>
      <c r="H95" s="237"/>
      <c r="I95" s="154"/>
      <c r="J95" s="32"/>
      <c r="K95" s="32"/>
      <c r="L95" s="33"/>
      <c r="M95" s="155"/>
      <c r="N95" s="156"/>
      <c r="O95" s="53"/>
      <c r="P95" s="53"/>
      <c r="Q95" s="53"/>
      <c r="R95" s="53"/>
      <c r="S95" s="53"/>
      <c r="T95" s="54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6" t="s">
        <v>160</v>
      </c>
      <c r="AU95" s="16" t="s">
        <v>22</v>
      </c>
    </row>
    <row r="96" spans="1:65" s="2" customFormat="1" ht="19.5" x14ac:dyDescent="0.2">
      <c r="A96" s="32"/>
      <c r="B96" s="33"/>
      <c r="C96" s="237"/>
      <c r="D96" s="240" t="s">
        <v>162</v>
      </c>
      <c r="E96" s="237"/>
      <c r="F96" s="241" t="s">
        <v>350</v>
      </c>
      <c r="G96" s="237"/>
      <c r="H96" s="237"/>
      <c r="I96" s="154"/>
      <c r="J96" s="32"/>
      <c r="K96" s="32"/>
      <c r="L96" s="33"/>
      <c r="M96" s="155"/>
      <c r="N96" s="156"/>
      <c r="O96" s="53"/>
      <c r="P96" s="53"/>
      <c r="Q96" s="53"/>
      <c r="R96" s="53"/>
      <c r="S96" s="53"/>
      <c r="T96" s="54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T96" s="16" t="s">
        <v>162</v>
      </c>
      <c r="AU96" s="16" t="s">
        <v>22</v>
      </c>
    </row>
    <row r="97" spans="1:65" s="13" customFormat="1" x14ac:dyDescent="0.2">
      <c r="B97" s="157"/>
      <c r="C97" s="242"/>
      <c r="D97" s="240" t="s">
        <v>164</v>
      </c>
      <c r="E97" s="243" t="s">
        <v>3</v>
      </c>
      <c r="F97" s="244" t="s">
        <v>668</v>
      </c>
      <c r="G97" s="242"/>
      <c r="H97" s="245">
        <v>340</v>
      </c>
      <c r="I97" s="159"/>
      <c r="L97" s="157"/>
      <c r="M97" s="160"/>
      <c r="N97" s="161"/>
      <c r="O97" s="161"/>
      <c r="P97" s="161"/>
      <c r="Q97" s="161"/>
      <c r="R97" s="161"/>
      <c r="S97" s="161"/>
      <c r="T97" s="162"/>
      <c r="AT97" s="158" t="s">
        <v>164</v>
      </c>
      <c r="AU97" s="158" t="s">
        <v>22</v>
      </c>
      <c r="AV97" s="13" t="s">
        <v>22</v>
      </c>
      <c r="AW97" s="13" t="s">
        <v>43</v>
      </c>
      <c r="AX97" s="13" t="s">
        <v>82</v>
      </c>
      <c r="AY97" s="158" t="s">
        <v>152</v>
      </c>
    </row>
    <row r="98" spans="1:65" s="14" customFormat="1" x14ac:dyDescent="0.2">
      <c r="B98" s="163"/>
      <c r="C98" s="246"/>
      <c r="D98" s="240" t="s">
        <v>164</v>
      </c>
      <c r="E98" s="247" t="s">
        <v>3</v>
      </c>
      <c r="F98" s="248" t="s">
        <v>166</v>
      </c>
      <c r="G98" s="246"/>
      <c r="H98" s="249">
        <v>340</v>
      </c>
      <c r="I98" s="165"/>
      <c r="L98" s="163"/>
      <c r="M98" s="166"/>
      <c r="N98" s="167"/>
      <c r="O98" s="167"/>
      <c r="P98" s="167"/>
      <c r="Q98" s="167"/>
      <c r="R98" s="167"/>
      <c r="S98" s="167"/>
      <c r="T98" s="168"/>
      <c r="AT98" s="164" t="s">
        <v>164</v>
      </c>
      <c r="AU98" s="164" t="s">
        <v>22</v>
      </c>
      <c r="AV98" s="14" t="s">
        <v>158</v>
      </c>
      <c r="AW98" s="14" t="s">
        <v>43</v>
      </c>
      <c r="AX98" s="14" t="s">
        <v>89</v>
      </c>
      <c r="AY98" s="164" t="s">
        <v>152</v>
      </c>
    </row>
    <row r="99" spans="1:65" s="2" customFormat="1" ht="33" customHeight="1" x14ac:dyDescent="0.2">
      <c r="A99" s="32"/>
      <c r="B99" s="142"/>
      <c r="C99" s="232" t="s">
        <v>22</v>
      </c>
      <c r="D99" s="232" t="s">
        <v>154</v>
      </c>
      <c r="E99" s="233" t="s">
        <v>352</v>
      </c>
      <c r="F99" s="234" t="s">
        <v>353</v>
      </c>
      <c r="G99" s="235" t="s">
        <v>251</v>
      </c>
      <c r="H99" s="236">
        <v>2</v>
      </c>
      <c r="I99" s="143"/>
      <c r="J99" s="144">
        <f>ROUND(I99*H99,2)</f>
        <v>0</v>
      </c>
      <c r="K99" s="145"/>
      <c r="L99" s="33"/>
      <c r="M99" s="146" t="s">
        <v>3</v>
      </c>
      <c r="N99" s="147" t="s">
        <v>53</v>
      </c>
      <c r="O99" s="53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50" t="s">
        <v>158</v>
      </c>
      <c r="AT99" s="150" t="s">
        <v>154</v>
      </c>
      <c r="AU99" s="150" t="s">
        <v>22</v>
      </c>
      <c r="AY99" s="16" t="s">
        <v>152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6" t="s">
        <v>89</v>
      </c>
      <c r="BK99" s="151">
        <f>ROUND(I99*H99,2)</f>
        <v>0</v>
      </c>
      <c r="BL99" s="16" t="s">
        <v>158</v>
      </c>
      <c r="BM99" s="150" t="s">
        <v>669</v>
      </c>
    </row>
    <row r="100" spans="1:65" s="2" customFormat="1" x14ac:dyDescent="0.2">
      <c r="A100" s="32"/>
      <c r="B100" s="33"/>
      <c r="C100" s="237"/>
      <c r="D100" s="238" t="s">
        <v>160</v>
      </c>
      <c r="E100" s="237"/>
      <c r="F100" s="239" t="s">
        <v>355</v>
      </c>
      <c r="G100" s="237"/>
      <c r="H100" s="237"/>
      <c r="I100" s="154"/>
      <c r="J100" s="32"/>
      <c r="K100" s="32"/>
      <c r="L100" s="33"/>
      <c r="M100" s="155"/>
      <c r="N100" s="156"/>
      <c r="O100" s="53"/>
      <c r="P100" s="53"/>
      <c r="Q100" s="53"/>
      <c r="R100" s="53"/>
      <c r="S100" s="53"/>
      <c r="T100" s="54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T100" s="16" t="s">
        <v>160</v>
      </c>
      <c r="AU100" s="16" t="s">
        <v>22</v>
      </c>
    </row>
    <row r="101" spans="1:65" s="2" customFormat="1" ht="19.5" x14ac:dyDescent="0.2">
      <c r="A101" s="32"/>
      <c r="B101" s="33"/>
      <c r="C101" s="237"/>
      <c r="D101" s="240" t="s">
        <v>162</v>
      </c>
      <c r="E101" s="237"/>
      <c r="F101" s="241" t="s">
        <v>356</v>
      </c>
      <c r="G101" s="237"/>
      <c r="H101" s="237"/>
      <c r="I101" s="154"/>
      <c r="J101" s="32"/>
      <c r="K101" s="32"/>
      <c r="L101" s="33"/>
      <c r="M101" s="155"/>
      <c r="N101" s="156"/>
      <c r="O101" s="53"/>
      <c r="P101" s="53"/>
      <c r="Q101" s="53"/>
      <c r="R101" s="53"/>
      <c r="S101" s="53"/>
      <c r="T101" s="54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6" t="s">
        <v>162</v>
      </c>
      <c r="AU101" s="16" t="s">
        <v>22</v>
      </c>
    </row>
    <row r="102" spans="1:65" s="13" customFormat="1" x14ac:dyDescent="0.2">
      <c r="B102" s="157"/>
      <c r="C102" s="242"/>
      <c r="D102" s="240" t="s">
        <v>164</v>
      </c>
      <c r="E102" s="243" t="s">
        <v>3</v>
      </c>
      <c r="F102" s="244" t="s">
        <v>22</v>
      </c>
      <c r="G102" s="242"/>
      <c r="H102" s="245">
        <v>2</v>
      </c>
      <c r="I102" s="159"/>
      <c r="L102" s="157"/>
      <c r="M102" s="160"/>
      <c r="N102" s="161"/>
      <c r="O102" s="161"/>
      <c r="P102" s="161"/>
      <c r="Q102" s="161"/>
      <c r="R102" s="161"/>
      <c r="S102" s="161"/>
      <c r="T102" s="162"/>
      <c r="AT102" s="158" t="s">
        <v>164</v>
      </c>
      <c r="AU102" s="158" t="s">
        <v>22</v>
      </c>
      <c r="AV102" s="13" t="s">
        <v>22</v>
      </c>
      <c r="AW102" s="13" t="s">
        <v>43</v>
      </c>
      <c r="AX102" s="13" t="s">
        <v>82</v>
      </c>
      <c r="AY102" s="158" t="s">
        <v>152</v>
      </c>
    </row>
    <row r="103" spans="1:65" s="14" customFormat="1" x14ac:dyDescent="0.2">
      <c r="B103" s="163"/>
      <c r="C103" s="246"/>
      <c r="D103" s="240" t="s">
        <v>164</v>
      </c>
      <c r="E103" s="247" t="s">
        <v>3</v>
      </c>
      <c r="F103" s="248" t="s">
        <v>166</v>
      </c>
      <c r="G103" s="246"/>
      <c r="H103" s="249">
        <v>2</v>
      </c>
      <c r="I103" s="165"/>
      <c r="L103" s="163"/>
      <c r="M103" s="166"/>
      <c r="N103" s="167"/>
      <c r="O103" s="167"/>
      <c r="P103" s="167"/>
      <c r="Q103" s="167"/>
      <c r="R103" s="167"/>
      <c r="S103" s="167"/>
      <c r="T103" s="168"/>
      <c r="AT103" s="164" t="s">
        <v>164</v>
      </c>
      <c r="AU103" s="164" t="s">
        <v>22</v>
      </c>
      <c r="AV103" s="14" t="s">
        <v>158</v>
      </c>
      <c r="AW103" s="14" t="s">
        <v>43</v>
      </c>
      <c r="AX103" s="14" t="s">
        <v>89</v>
      </c>
      <c r="AY103" s="164" t="s">
        <v>152</v>
      </c>
    </row>
    <row r="104" spans="1:65" s="2" customFormat="1" ht="24.2" customHeight="1" x14ac:dyDescent="0.2">
      <c r="A104" s="32"/>
      <c r="B104" s="142"/>
      <c r="C104" s="232" t="s">
        <v>170</v>
      </c>
      <c r="D104" s="232" t="s">
        <v>154</v>
      </c>
      <c r="E104" s="233" t="s">
        <v>357</v>
      </c>
      <c r="F104" s="234" t="s">
        <v>358</v>
      </c>
      <c r="G104" s="235" t="s">
        <v>251</v>
      </c>
      <c r="H104" s="236">
        <v>34</v>
      </c>
      <c r="I104" s="143"/>
      <c r="J104" s="144">
        <f>ROUND(I104*H104,2)</f>
        <v>0</v>
      </c>
      <c r="K104" s="145"/>
      <c r="L104" s="33"/>
      <c r="M104" s="146" t="s">
        <v>3</v>
      </c>
      <c r="N104" s="147" t="s">
        <v>53</v>
      </c>
      <c r="O104" s="53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50" t="s">
        <v>158</v>
      </c>
      <c r="AT104" s="150" t="s">
        <v>154</v>
      </c>
      <c r="AU104" s="150" t="s">
        <v>22</v>
      </c>
      <c r="AY104" s="16" t="s">
        <v>152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6" t="s">
        <v>89</v>
      </c>
      <c r="BK104" s="151">
        <f>ROUND(I104*H104,2)</f>
        <v>0</v>
      </c>
      <c r="BL104" s="16" t="s">
        <v>158</v>
      </c>
      <c r="BM104" s="150" t="s">
        <v>670</v>
      </c>
    </row>
    <row r="105" spans="1:65" s="2" customFormat="1" x14ac:dyDescent="0.2">
      <c r="A105" s="32"/>
      <c r="B105" s="33"/>
      <c r="C105" s="237"/>
      <c r="D105" s="238" t="s">
        <v>160</v>
      </c>
      <c r="E105" s="237"/>
      <c r="F105" s="239" t="s">
        <v>360</v>
      </c>
      <c r="G105" s="237"/>
      <c r="H105" s="237"/>
      <c r="I105" s="154"/>
      <c r="J105" s="32"/>
      <c r="K105" s="32"/>
      <c r="L105" s="33"/>
      <c r="M105" s="155"/>
      <c r="N105" s="156"/>
      <c r="O105" s="53"/>
      <c r="P105" s="53"/>
      <c r="Q105" s="53"/>
      <c r="R105" s="53"/>
      <c r="S105" s="53"/>
      <c r="T105" s="54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6" t="s">
        <v>160</v>
      </c>
      <c r="AU105" s="16" t="s">
        <v>22</v>
      </c>
    </row>
    <row r="106" spans="1:65" s="2" customFormat="1" ht="19.5" x14ac:dyDescent="0.2">
      <c r="A106" s="32"/>
      <c r="B106" s="33"/>
      <c r="C106" s="237"/>
      <c r="D106" s="240" t="s">
        <v>162</v>
      </c>
      <c r="E106" s="237"/>
      <c r="F106" s="241" t="s">
        <v>361</v>
      </c>
      <c r="G106" s="237"/>
      <c r="H106" s="237"/>
      <c r="I106" s="154"/>
      <c r="J106" s="32"/>
      <c r="K106" s="32"/>
      <c r="L106" s="33"/>
      <c r="M106" s="155"/>
      <c r="N106" s="156"/>
      <c r="O106" s="53"/>
      <c r="P106" s="53"/>
      <c r="Q106" s="53"/>
      <c r="R106" s="53"/>
      <c r="S106" s="53"/>
      <c r="T106" s="54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6" t="s">
        <v>162</v>
      </c>
      <c r="AU106" s="16" t="s">
        <v>22</v>
      </c>
    </row>
    <row r="107" spans="1:65" s="13" customFormat="1" x14ac:dyDescent="0.2">
      <c r="B107" s="157"/>
      <c r="C107" s="242"/>
      <c r="D107" s="240" t="s">
        <v>164</v>
      </c>
      <c r="E107" s="243" t="s">
        <v>3</v>
      </c>
      <c r="F107" s="244" t="s">
        <v>671</v>
      </c>
      <c r="G107" s="242"/>
      <c r="H107" s="245">
        <v>34</v>
      </c>
      <c r="I107" s="159"/>
      <c r="L107" s="157"/>
      <c r="M107" s="160"/>
      <c r="N107" s="161"/>
      <c r="O107" s="161"/>
      <c r="P107" s="161"/>
      <c r="Q107" s="161"/>
      <c r="R107" s="161"/>
      <c r="S107" s="161"/>
      <c r="T107" s="162"/>
      <c r="AT107" s="158" t="s">
        <v>164</v>
      </c>
      <c r="AU107" s="158" t="s">
        <v>22</v>
      </c>
      <c r="AV107" s="13" t="s">
        <v>22</v>
      </c>
      <c r="AW107" s="13" t="s">
        <v>43</v>
      </c>
      <c r="AX107" s="13" t="s">
        <v>82</v>
      </c>
      <c r="AY107" s="158" t="s">
        <v>152</v>
      </c>
    </row>
    <row r="108" spans="1:65" s="14" customFormat="1" x14ac:dyDescent="0.2">
      <c r="B108" s="163"/>
      <c r="C108" s="246"/>
      <c r="D108" s="240" t="s">
        <v>164</v>
      </c>
      <c r="E108" s="247" t="s">
        <v>3</v>
      </c>
      <c r="F108" s="248" t="s">
        <v>166</v>
      </c>
      <c r="G108" s="246"/>
      <c r="H108" s="249">
        <v>34</v>
      </c>
      <c r="I108" s="165"/>
      <c r="L108" s="163"/>
      <c r="M108" s="166"/>
      <c r="N108" s="167"/>
      <c r="O108" s="167"/>
      <c r="P108" s="167"/>
      <c r="Q108" s="167"/>
      <c r="R108" s="167"/>
      <c r="S108" s="167"/>
      <c r="T108" s="168"/>
      <c r="AT108" s="164" t="s">
        <v>164</v>
      </c>
      <c r="AU108" s="164" t="s">
        <v>22</v>
      </c>
      <c r="AV108" s="14" t="s">
        <v>158</v>
      </c>
      <c r="AW108" s="14" t="s">
        <v>43</v>
      </c>
      <c r="AX108" s="14" t="s">
        <v>89</v>
      </c>
      <c r="AY108" s="164" t="s">
        <v>152</v>
      </c>
    </row>
    <row r="109" spans="1:65" s="2" customFormat="1" ht="24.2" customHeight="1" x14ac:dyDescent="0.2">
      <c r="A109" s="32"/>
      <c r="B109" s="142"/>
      <c r="C109" s="232" t="s">
        <v>158</v>
      </c>
      <c r="D109" s="232" t="s">
        <v>154</v>
      </c>
      <c r="E109" s="233" t="s">
        <v>357</v>
      </c>
      <c r="F109" s="234" t="s">
        <v>358</v>
      </c>
      <c r="G109" s="235" t="s">
        <v>251</v>
      </c>
      <c r="H109" s="236">
        <v>2</v>
      </c>
      <c r="I109" s="143"/>
      <c r="J109" s="144">
        <f>ROUND(I109*H109,2)</f>
        <v>0</v>
      </c>
      <c r="K109" s="145"/>
      <c r="L109" s="33"/>
      <c r="M109" s="146" t="s">
        <v>3</v>
      </c>
      <c r="N109" s="147" t="s">
        <v>53</v>
      </c>
      <c r="O109" s="53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50" t="s">
        <v>158</v>
      </c>
      <c r="AT109" s="150" t="s">
        <v>154</v>
      </c>
      <c r="AU109" s="150" t="s">
        <v>22</v>
      </c>
      <c r="AY109" s="16" t="s">
        <v>152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6" t="s">
        <v>89</v>
      </c>
      <c r="BK109" s="151">
        <f>ROUND(I109*H109,2)</f>
        <v>0</v>
      </c>
      <c r="BL109" s="16" t="s">
        <v>158</v>
      </c>
      <c r="BM109" s="150" t="s">
        <v>672</v>
      </c>
    </row>
    <row r="110" spans="1:65" s="2" customFormat="1" x14ac:dyDescent="0.2">
      <c r="A110" s="32"/>
      <c r="B110" s="33"/>
      <c r="C110" s="237"/>
      <c r="D110" s="238" t="s">
        <v>160</v>
      </c>
      <c r="E110" s="237"/>
      <c r="F110" s="239" t="s">
        <v>360</v>
      </c>
      <c r="G110" s="237"/>
      <c r="H110" s="237"/>
      <c r="I110" s="154"/>
      <c r="J110" s="32"/>
      <c r="K110" s="32"/>
      <c r="L110" s="33"/>
      <c r="M110" s="155"/>
      <c r="N110" s="156"/>
      <c r="O110" s="53"/>
      <c r="P110" s="53"/>
      <c r="Q110" s="53"/>
      <c r="R110" s="53"/>
      <c r="S110" s="53"/>
      <c r="T110" s="54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6" t="s">
        <v>160</v>
      </c>
      <c r="AU110" s="16" t="s">
        <v>22</v>
      </c>
    </row>
    <row r="111" spans="1:65" s="2" customFormat="1" ht="19.5" x14ac:dyDescent="0.2">
      <c r="A111" s="32"/>
      <c r="B111" s="33"/>
      <c r="C111" s="237"/>
      <c r="D111" s="240" t="s">
        <v>162</v>
      </c>
      <c r="E111" s="237"/>
      <c r="F111" s="241" t="s">
        <v>356</v>
      </c>
      <c r="G111" s="237"/>
      <c r="H111" s="237"/>
      <c r="I111" s="154"/>
      <c r="J111" s="32"/>
      <c r="K111" s="32"/>
      <c r="L111" s="33"/>
      <c r="M111" s="155"/>
      <c r="N111" s="156"/>
      <c r="O111" s="53"/>
      <c r="P111" s="53"/>
      <c r="Q111" s="53"/>
      <c r="R111" s="53"/>
      <c r="S111" s="53"/>
      <c r="T111" s="54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T111" s="16" t="s">
        <v>162</v>
      </c>
      <c r="AU111" s="16" t="s">
        <v>22</v>
      </c>
    </row>
    <row r="112" spans="1:65" s="13" customFormat="1" x14ac:dyDescent="0.2">
      <c r="B112" s="157"/>
      <c r="C112" s="242"/>
      <c r="D112" s="240" t="s">
        <v>164</v>
      </c>
      <c r="E112" s="243" t="s">
        <v>3</v>
      </c>
      <c r="F112" s="244" t="s">
        <v>22</v>
      </c>
      <c r="G112" s="242"/>
      <c r="H112" s="245">
        <v>2</v>
      </c>
      <c r="I112" s="159"/>
      <c r="L112" s="157"/>
      <c r="M112" s="160"/>
      <c r="N112" s="161"/>
      <c r="O112" s="161"/>
      <c r="P112" s="161"/>
      <c r="Q112" s="161"/>
      <c r="R112" s="161"/>
      <c r="S112" s="161"/>
      <c r="T112" s="162"/>
      <c r="AT112" s="158" t="s">
        <v>164</v>
      </c>
      <c r="AU112" s="158" t="s">
        <v>22</v>
      </c>
      <c r="AV112" s="13" t="s">
        <v>22</v>
      </c>
      <c r="AW112" s="13" t="s">
        <v>43</v>
      </c>
      <c r="AX112" s="13" t="s">
        <v>82</v>
      </c>
      <c r="AY112" s="158" t="s">
        <v>152</v>
      </c>
    </row>
    <row r="113" spans="1:65" s="14" customFormat="1" x14ac:dyDescent="0.2">
      <c r="B113" s="163"/>
      <c r="C113" s="246"/>
      <c r="D113" s="240" t="s">
        <v>164</v>
      </c>
      <c r="E113" s="247" t="s">
        <v>3</v>
      </c>
      <c r="F113" s="248" t="s">
        <v>166</v>
      </c>
      <c r="G113" s="246"/>
      <c r="H113" s="249">
        <v>2</v>
      </c>
      <c r="I113" s="165"/>
      <c r="L113" s="163"/>
      <c r="M113" s="166"/>
      <c r="N113" s="167"/>
      <c r="O113" s="167"/>
      <c r="P113" s="167"/>
      <c r="Q113" s="167"/>
      <c r="R113" s="167"/>
      <c r="S113" s="167"/>
      <c r="T113" s="168"/>
      <c r="AT113" s="164" t="s">
        <v>164</v>
      </c>
      <c r="AU113" s="164" t="s">
        <v>22</v>
      </c>
      <c r="AV113" s="14" t="s">
        <v>158</v>
      </c>
      <c r="AW113" s="14" t="s">
        <v>43</v>
      </c>
      <c r="AX113" s="14" t="s">
        <v>89</v>
      </c>
      <c r="AY113" s="164" t="s">
        <v>152</v>
      </c>
    </row>
    <row r="114" spans="1:65" s="2" customFormat="1" ht="33" customHeight="1" x14ac:dyDescent="0.2">
      <c r="A114" s="32"/>
      <c r="B114" s="142"/>
      <c r="C114" s="232" t="s">
        <v>182</v>
      </c>
      <c r="D114" s="232" t="s">
        <v>154</v>
      </c>
      <c r="E114" s="233" t="s">
        <v>364</v>
      </c>
      <c r="F114" s="234" t="s">
        <v>365</v>
      </c>
      <c r="G114" s="235" t="s">
        <v>251</v>
      </c>
      <c r="H114" s="236">
        <v>0.108</v>
      </c>
      <c r="I114" s="143"/>
      <c r="J114" s="144">
        <f>ROUND(I114*H114,2)</f>
        <v>0</v>
      </c>
      <c r="K114" s="145"/>
      <c r="L114" s="33"/>
      <c r="M114" s="146" t="s">
        <v>3</v>
      </c>
      <c r="N114" s="147" t="s">
        <v>53</v>
      </c>
      <c r="O114" s="53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50" t="s">
        <v>158</v>
      </c>
      <c r="AT114" s="150" t="s">
        <v>154</v>
      </c>
      <c r="AU114" s="150" t="s">
        <v>22</v>
      </c>
      <c r="AY114" s="16" t="s">
        <v>152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6" t="s">
        <v>89</v>
      </c>
      <c r="BK114" s="151">
        <f>ROUND(I114*H114,2)</f>
        <v>0</v>
      </c>
      <c r="BL114" s="16" t="s">
        <v>158</v>
      </c>
      <c r="BM114" s="150" t="s">
        <v>673</v>
      </c>
    </row>
    <row r="115" spans="1:65" s="2" customFormat="1" x14ac:dyDescent="0.2">
      <c r="A115" s="32"/>
      <c r="B115" s="33"/>
      <c r="C115" s="237"/>
      <c r="D115" s="238" t="s">
        <v>160</v>
      </c>
      <c r="E115" s="237"/>
      <c r="F115" s="239" t="s">
        <v>367</v>
      </c>
      <c r="G115" s="237"/>
      <c r="H115" s="237"/>
      <c r="I115" s="154"/>
      <c r="J115" s="32"/>
      <c r="K115" s="32"/>
      <c r="L115" s="33"/>
      <c r="M115" s="155"/>
      <c r="N115" s="156"/>
      <c r="O115" s="53"/>
      <c r="P115" s="53"/>
      <c r="Q115" s="53"/>
      <c r="R115" s="53"/>
      <c r="S115" s="53"/>
      <c r="T115" s="54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T115" s="16" t="s">
        <v>160</v>
      </c>
      <c r="AU115" s="16" t="s">
        <v>22</v>
      </c>
    </row>
    <row r="116" spans="1:65" s="2" customFormat="1" ht="19.5" x14ac:dyDescent="0.2">
      <c r="A116" s="32"/>
      <c r="B116" s="33"/>
      <c r="C116" s="237"/>
      <c r="D116" s="240" t="s">
        <v>162</v>
      </c>
      <c r="E116" s="237"/>
      <c r="F116" s="241" t="s">
        <v>674</v>
      </c>
      <c r="G116" s="237"/>
      <c r="H116" s="237"/>
      <c r="I116" s="154"/>
      <c r="J116" s="32"/>
      <c r="K116" s="32"/>
      <c r="L116" s="33"/>
      <c r="M116" s="155"/>
      <c r="N116" s="156"/>
      <c r="O116" s="53"/>
      <c r="P116" s="53"/>
      <c r="Q116" s="53"/>
      <c r="R116" s="53"/>
      <c r="S116" s="53"/>
      <c r="T116" s="54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6" t="s">
        <v>162</v>
      </c>
      <c r="AU116" s="16" t="s">
        <v>22</v>
      </c>
    </row>
    <row r="117" spans="1:65" s="13" customFormat="1" x14ac:dyDescent="0.2">
      <c r="B117" s="157"/>
      <c r="C117" s="242"/>
      <c r="D117" s="240" t="s">
        <v>164</v>
      </c>
      <c r="E117" s="243" t="s">
        <v>3</v>
      </c>
      <c r="F117" s="244" t="s">
        <v>675</v>
      </c>
      <c r="G117" s="242"/>
      <c r="H117" s="245">
        <v>0.108</v>
      </c>
      <c r="I117" s="159"/>
      <c r="L117" s="157"/>
      <c r="M117" s="160"/>
      <c r="N117" s="161"/>
      <c r="O117" s="161"/>
      <c r="P117" s="161"/>
      <c r="Q117" s="161"/>
      <c r="R117" s="161"/>
      <c r="S117" s="161"/>
      <c r="T117" s="162"/>
      <c r="AT117" s="158" t="s">
        <v>164</v>
      </c>
      <c r="AU117" s="158" t="s">
        <v>22</v>
      </c>
      <c r="AV117" s="13" t="s">
        <v>22</v>
      </c>
      <c r="AW117" s="13" t="s">
        <v>43</v>
      </c>
      <c r="AX117" s="13" t="s">
        <v>82</v>
      </c>
      <c r="AY117" s="158" t="s">
        <v>152</v>
      </c>
    </row>
    <row r="118" spans="1:65" s="14" customFormat="1" x14ac:dyDescent="0.2">
      <c r="B118" s="163"/>
      <c r="C118" s="246"/>
      <c r="D118" s="240" t="s">
        <v>164</v>
      </c>
      <c r="E118" s="247" t="s">
        <v>3</v>
      </c>
      <c r="F118" s="248" t="s">
        <v>166</v>
      </c>
      <c r="G118" s="246"/>
      <c r="H118" s="249">
        <v>0.108</v>
      </c>
      <c r="I118" s="165"/>
      <c r="L118" s="163"/>
      <c r="M118" s="166"/>
      <c r="N118" s="167"/>
      <c r="O118" s="167"/>
      <c r="P118" s="167"/>
      <c r="Q118" s="167"/>
      <c r="R118" s="167"/>
      <c r="S118" s="167"/>
      <c r="T118" s="168"/>
      <c r="AT118" s="164" t="s">
        <v>164</v>
      </c>
      <c r="AU118" s="164" t="s">
        <v>22</v>
      </c>
      <c r="AV118" s="14" t="s">
        <v>158</v>
      </c>
      <c r="AW118" s="14" t="s">
        <v>43</v>
      </c>
      <c r="AX118" s="14" t="s">
        <v>89</v>
      </c>
      <c r="AY118" s="164" t="s">
        <v>152</v>
      </c>
    </row>
    <row r="119" spans="1:65" s="2" customFormat="1" ht="33" customHeight="1" x14ac:dyDescent="0.2">
      <c r="A119" s="32"/>
      <c r="B119" s="142"/>
      <c r="C119" s="232" t="s">
        <v>188</v>
      </c>
      <c r="D119" s="232" t="s">
        <v>154</v>
      </c>
      <c r="E119" s="233" t="s">
        <v>364</v>
      </c>
      <c r="F119" s="234" t="s">
        <v>365</v>
      </c>
      <c r="G119" s="235" t="s">
        <v>251</v>
      </c>
      <c r="H119" s="236">
        <v>340</v>
      </c>
      <c r="I119" s="143"/>
      <c r="J119" s="144">
        <f>ROUND(I119*H119,2)</f>
        <v>0</v>
      </c>
      <c r="K119" s="145"/>
      <c r="L119" s="33"/>
      <c r="M119" s="146" t="s">
        <v>3</v>
      </c>
      <c r="N119" s="147" t="s">
        <v>53</v>
      </c>
      <c r="O119" s="53"/>
      <c r="P119" s="148">
        <f>O119*H119</f>
        <v>0</v>
      </c>
      <c r="Q119" s="148">
        <v>0</v>
      </c>
      <c r="R119" s="148">
        <f>Q119*H119</f>
        <v>0</v>
      </c>
      <c r="S119" s="148">
        <v>0</v>
      </c>
      <c r="T119" s="149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0" t="s">
        <v>158</v>
      </c>
      <c r="AT119" s="150" t="s">
        <v>154</v>
      </c>
      <c r="AU119" s="150" t="s">
        <v>22</v>
      </c>
      <c r="AY119" s="16" t="s">
        <v>152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6" t="s">
        <v>89</v>
      </c>
      <c r="BK119" s="151">
        <f>ROUND(I119*H119,2)</f>
        <v>0</v>
      </c>
      <c r="BL119" s="16" t="s">
        <v>158</v>
      </c>
      <c r="BM119" s="150" t="s">
        <v>676</v>
      </c>
    </row>
    <row r="120" spans="1:65" s="2" customFormat="1" x14ac:dyDescent="0.2">
      <c r="A120" s="32"/>
      <c r="B120" s="33"/>
      <c r="C120" s="237"/>
      <c r="D120" s="238" t="s">
        <v>160</v>
      </c>
      <c r="E120" s="237"/>
      <c r="F120" s="239" t="s">
        <v>367</v>
      </c>
      <c r="G120" s="237"/>
      <c r="H120" s="237"/>
      <c r="I120" s="154"/>
      <c r="J120" s="32"/>
      <c r="K120" s="32"/>
      <c r="L120" s="33"/>
      <c r="M120" s="155"/>
      <c r="N120" s="156"/>
      <c r="O120" s="53"/>
      <c r="P120" s="53"/>
      <c r="Q120" s="53"/>
      <c r="R120" s="53"/>
      <c r="S120" s="53"/>
      <c r="T120" s="54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6" t="s">
        <v>160</v>
      </c>
      <c r="AU120" s="16" t="s">
        <v>22</v>
      </c>
    </row>
    <row r="121" spans="1:65" s="2" customFormat="1" ht="19.5" x14ac:dyDescent="0.2">
      <c r="A121" s="32"/>
      <c r="B121" s="33"/>
      <c r="C121" s="237"/>
      <c r="D121" s="240" t="s">
        <v>162</v>
      </c>
      <c r="E121" s="237"/>
      <c r="F121" s="241" t="s">
        <v>350</v>
      </c>
      <c r="G121" s="237"/>
      <c r="H121" s="237"/>
      <c r="I121" s="154"/>
      <c r="J121" s="32"/>
      <c r="K121" s="32"/>
      <c r="L121" s="33"/>
      <c r="M121" s="155"/>
      <c r="N121" s="156"/>
      <c r="O121" s="53"/>
      <c r="P121" s="53"/>
      <c r="Q121" s="53"/>
      <c r="R121" s="53"/>
      <c r="S121" s="53"/>
      <c r="T121" s="54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6" t="s">
        <v>162</v>
      </c>
      <c r="AU121" s="16" t="s">
        <v>22</v>
      </c>
    </row>
    <row r="122" spans="1:65" s="13" customFormat="1" x14ac:dyDescent="0.2">
      <c r="B122" s="157"/>
      <c r="C122" s="242"/>
      <c r="D122" s="240" t="s">
        <v>164</v>
      </c>
      <c r="E122" s="243" t="s">
        <v>3</v>
      </c>
      <c r="F122" s="244" t="s">
        <v>668</v>
      </c>
      <c r="G122" s="242"/>
      <c r="H122" s="245">
        <v>340</v>
      </c>
      <c r="I122" s="159"/>
      <c r="L122" s="157"/>
      <c r="M122" s="160"/>
      <c r="N122" s="161"/>
      <c r="O122" s="161"/>
      <c r="P122" s="161"/>
      <c r="Q122" s="161"/>
      <c r="R122" s="161"/>
      <c r="S122" s="161"/>
      <c r="T122" s="162"/>
      <c r="AT122" s="158" t="s">
        <v>164</v>
      </c>
      <c r="AU122" s="158" t="s">
        <v>22</v>
      </c>
      <c r="AV122" s="13" t="s">
        <v>22</v>
      </c>
      <c r="AW122" s="13" t="s">
        <v>43</v>
      </c>
      <c r="AX122" s="13" t="s">
        <v>82</v>
      </c>
      <c r="AY122" s="158" t="s">
        <v>152</v>
      </c>
    </row>
    <row r="123" spans="1:65" s="14" customFormat="1" x14ac:dyDescent="0.2">
      <c r="B123" s="163"/>
      <c r="C123" s="246"/>
      <c r="D123" s="240" t="s">
        <v>164</v>
      </c>
      <c r="E123" s="247" t="s">
        <v>3</v>
      </c>
      <c r="F123" s="248" t="s">
        <v>166</v>
      </c>
      <c r="G123" s="246"/>
      <c r="H123" s="249">
        <v>340</v>
      </c>
      <c r="I123" s="165"/>
      <c r="L123" s="163"/>
      <c r="M123" s="166"/>
      <c r="N123" s="167"/>
      <c r="O123" s="167"/>
      <c r="P123" s="167"/>
      <c r="Q123" s="167"/>
      <c r="R123" s="167"/>
      <c r="S123" s="167"/>
      <c r="T123" s="168"/>
      <c r="AT123" s="164" t="s">
        <v>164</v>
      </c>
      <c r="AU123" s="164" t="s">
        <v>22</v>
      </c>
      <c r="AV123" s="14" t="s">
        <v>158</v>
      </c>
      <c r="AW123" s="14" t="s">
        <v>43</v>
      </c>
      <c r="AX123" s="14" t="s">
        <v>89</v>
      </c>
      <c r="AY123" s="164" t="s">
        <v>152</v>
      </c>
    </row>
    <row r="124" spans="1:65" s="2" customFormat="1" ht="33" customHeight="1" x14ac:dyDescent="0.2">
      <c r="A124" s="32"/>
      <c r="B124" s="142"/>
      <c r="C124" s="232" t="s">
        <v>192</v>
      </c>
      <c r="D124" s="232" t="s">
        <v>154</v>
      </c>
      <c r="E124" s="233" t="s">
        <v>364</v>
      </c>
      <c r="F124" s="234" t="s">
        <v>365</v>
      </c>
      <c r="G124" s="235" t="s">
        <v>251</v>
      </c>
      <c r="H124" s="236">
        <v>5.3999999999999999E-2</v>
      </c>
      <c r="I124" s="143"/>
      <c r="J124" s="144">
        <f>ROUND(I124*H124,2)</f>
        <v>0</v>
      </c>
      <c r="K124" s="145"/>
      <c r="L124" s="33"/>
      <c r="M124" s="146" t="s">
        <v>3</v>
      </c>
      <c r="N124" s="147" t="s">
        <v>53</v>
      </c>
      <c r="O124" s="53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0" t="s">
        <v>158</v>
      </c>
      <c r="AT124" s="150" t="s">
        <v>154</v>
      </c>
      <c r="AU124" s="150" t="s">
        <v>22</v>
      </c>
      <c r="AY124" s="16" t="s">
        <v>152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6" t="s">
        <v>89</v>
      </c>
      <c r="BK124" s="151">
        <f>ROUND(I124*H124,2)</f>
        <v>0</v>
      </c>
      <c r="BL124" s="16" t="s">
        <v>158</v>
      </c>
      <c r="BM124" s="150" t="s">
        <v>677</v>
      </c>
    </row>
    <row r="125" spans="1:65" s="2" customFormat="1" x14ac:dyDescent="0.2">
      <c r="A125" s="32"/>
      <c r="B125" s="33"/>
      <c r="C125" s="237"/>
      <c r="D125" s="238" t="s">
        <v>160</v>
      </c>
      <c r="E125" s="237"/>
      <c r="F125" s="239" t="s">
        <v>367</v>
      </c>
      <c r="G125" s="237"/>
      <c r="H125" s="237"/>
      <c r="I125" s="154"/>
      <c r="J125" s="32"/>
      <c r="K125" s="32"/>
      <c r="L125" s="33"/>
      <c r="M125" s="155"/>
      <c r="N125" s="156"/>
      <c r="O125" s="53"/>
      <c r="P125" s="53"/>
      <c r="Q125" s="53"/>
      <c r="R125" s="53"/>
      <c r="S125" s="53"/>
      <c r="T125" s="54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6" t="s">
        <v>160</v>
      </c>
      <c r="AU125" s="16" t="s">
        <v>22</v>
      </c>
    </row>
    <row r="126" spans="1:65" s="2" customFormat="1" ht="19.5" x14ac:dyDescent="0.2">
      <c r="A126" s="32"/>
      <c r="B126" s="33"/>
      <c r="C126" s="237"/>
      <c r="D126" s="240" t="s">
        <v>162</v>
      </c>
      <c r="E126" s="237"/>
      <c r="F126" s="241" t="s">
        <v>678</v>
      </c>
      <c r="G126" s="237"/>
      <c r="H126" s="237"/>
      <c r="I126" s="154"/>
      <c r="J126" s="32"/>
      <c r="K126" s="32"/>
      <c r="L126" s="33"/>
      <c r="M126" s="155"/>
      <c r="N126" s="156"/>
      <c r="O126" s="53"/>
      <c r="P126" s="53"/>
      <c r="Q126" s="53"/>
      <c r="R126" s="53"/>
      <c r="S126" s="53"/>
      <c r="T126" s="54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6" t="s">
        <v>162</v>
      </c>
      <c r="AU126" s="16" t="s">
        <v>22</v>
      </c>
    </row>
    <row r="127" spans="1:65" s="13" customFormat="1" x14ac:dyDescent="0.2">
      <c r="B127" s="157"/>
      <c r="C127" s="242"/>
      <c r="D127" s="240" t="s">
        <v>164</v>
      </c>
      <c r="E127" s="243" t="s">
        <v>3</v>
      </c>
      <c r="F127" s="244" t="s">
        <v>679</v>
      </c>
      <c r="G127" s="242"/>
      <c r="H127" s="245">
        <v>5.3999999999999999E-2</v>
      </c>
      <c r="I127" s="159"/>
      <c r="L127" s="157"/>
      <c r="M127" s="160"/>
      <c r="N127" s="161"/>
      <c r="O127" s="161"/>
      <c r="P127" s="161"/>
      <c r="Q127" s="161"/>
      <c r="R127" s="161"/>
      <c r="S127" s="161"/>
      <c r="T127" s="162"/>
      <c r="AT127" s="158" t="s">
        <v>164</v>
      </c>
      <c r="AU127" s="158" t="s">
        <v>22</v>
      </c>
      <c r="AV127" s="13" t="s">
        <v>22</v>
      </c>
      <c r="AW127" s="13" t="s">
        <v>43</v>
      </c>
      <c r="AX127" s="13" t="s">
        <v>82</v>
      </c>
      <c r="AY127" s="158" t="s">
        <v>152</v>
      </c>
    </row>
    <row r="128" spans="1:65" s="14" customFormat="1" x14ac:dyDescent="0.2">
      <c r="B128" s="163"/>
      <c r="C128" s="246"/>
      <c r="D128" s="240" t="s">
        <v>164</v>
      </c>
      <c r="E128" s="247" t="s">
        <v>3</v>
      </c>
      <c r="F128" s="248" t="s">
        <v>166</v>
      </c>
      <c r="G128" s="246"/>
      <c r="H128" s="249">
        <v>5.3999999999999999E-2</v>
      </c>
      <c r="I128" s="165"/>
      <c r="L128" s="163"/>
      <c r="M128" s="166"/>
      <c r="N128" s="167"/>
      <c r="O128" s="167"/>
      <c r="P128" s="167"/>
      <c r="Q128" s="167"/>
      <c r="R128" s="167"/>
      <c r="S128" s="167"/>
      <c r="T128" s="168"/>
      <c r="AT128" s="164" t="s">
        <v>164</v>
      </c>
      <c r="AU128" s="164" t="s">
        <v>22</v>
      </c>
      <c r="AV128" s="14" t="s">
        <v>158</v>
      </c>
      <c r="AW128" s="14" t="s">
        <v>43</v>
      </c>
      <c r="AX128" s="14" t="s">
        <v>89</v>
      </c>
      <c r="AY128" s="164" t="s">
        <v>152</v>
      </c>
    </row>
    <row r="129" spans="1:65" s="2" customFormat="1" ht="24.2" customHeight="1" x14ac:dyDescent="0.2">
      <c r="A129" s="32"/>
      <c r="B129" s="142"/>
      <c r="C129" s="232" t="s">
        <v>195</v>
      </c>
      <c r="D129" s="232" t="s">
        <v>154</v>
      </c>
      <c r="E129" s="233" t="s">
        <v>680</v>
      </c>
      <c r="F129" s="234" t="s">
        <v>681</v>
      </c>
      <c r="G129" s="235" t="s">
        <v>251</v>
      </c>
      <c r="H129" s="236">
        <v>0.108</v>
      </c>
      <c r="I129" s="143"/>
      <c r="J129" s="144">
        <f>ROUND(I129*H129,2)</f>
        <v>0</v>
      </c>
      <c r="K129" s="145"/>
      <c r="L129" s="33"/>
      <c r="M129" s="146" t="s">
        <v>3</v>
      </c>
      <c r="N129" s="147" t="s">
        <v>53</v>
      </c>
      <c r="O129" s="53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0" t="s">
        <v>158</v>
      </c>
      <c r="AT129" s="150" t="s">
        <v>154</v>
      </c>
      <c r="AU129" s="150" t="s">
        <v>22</v>
      </c>
      <c r="AY129" s="16" t="s">
        <v>152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6" t="s">
        <v>89</v>
      </c>
      <c r="BK129" s="151">
        <f>ROUND(I129*H129,2)</f>
        <v>0</v>
      </c>
      <c r="BL129" s="16" t="s">
        <v>158</v>
      </c>
      <c r="BM129" s="150" t="s">
        <v>682</v>
      </c>
    </row>
    <row r="130" spans="1:65" s="2" customFormat="1" x14ac:dyDescent="0.2">
      <c r="A130" s="32"/>
      <c r="B130" s="33"/>
      <c r="C130" s="237"/>
      <c r="D130" s="238" t="s">
        <v>160</v>
      </c>
      <c r="E130" s="237"/>
      <c r="F130" s="239" t="s">
        <v>683</v>
      </c>
      <c r="G130" s="237"/>
      <c r="H130" s="237"/>
      <c r="I130" s="154"/>
      <c r="J130" s="32"/>
      <c r="K130" s="32"/>
      <c r="L130" s="33"/>
      <c r="M130" s="155"/>
      <c r="N130" s="156"/>
      <c r="O130" s="53"/>
      <c r="P130" s="53"/>
      <c r="Q130" s="53"/>
      <c r="R130" s="53"/>
      <c r="S130" s="53"/>
      <c r="T130" s="54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6" t="s">
        <v>160</v>
      </c>
      <c r="AU130" s="16" t="s">
        <v>22</v>
      </c>
    </row>
    <row r="131" spans="1:65" s="2" customFormat="1" ht="19.5" x14ac:dyDescent="0.2">
      <c r="A131" s="32"/>
      <c r="B131" s="33"/>
      <c r="C131" s="237"/>
      <c r="D131" s="240" t="s">
        <v>162</v>
      </c>
      <c r="E131" s="237"/>
      <c r="F131" s="241" t="s">
        <v>684</v>
      </c>
      <c r="G131" s="237"/>
      <c r="H131" s="237"/>
      <c r="I131" s="154"/>
      <c r="J131" s="32"/>
      <c r="K131" s="32"/>
      <c r="L131" s="33"/>
      <c r="M131" s="155"/>
      <c r="N131" s="156"/>
      <c r="O131" s="53"/>
      <c r="P131" s="53"/>
      <c r="Q131" s="53"/>
      <c r="R131" s="53"/>
      <c r="S131" s="53"/>
      <c r="T131" s="54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6" t="s">
        <v>162</v>
      </c>
      <c r="AU131" s="16" t="s">
        <v>22</v>
      </c>
    </row>
    <row r="132" spans="1:65" s="13" customFormat="1" x14ac:dyDescent="0.2">
      <c r="B132" s="157"/>
      <c r="C132" s="242"/>
      <c r="D132" s="240" t="s">
        <v>164</v>
      </c>
      <c r="E132" s="243" t="s">
        <v>3</v>
      </c>
      <c r="F132" s="244" t="s">
        <v>675</v>
      </c>
      <c r="G132" s="242"/>
      <c r="H132" s="245">
        <v>0.108</v>
      </c>
      <c r="I132" s="159"/>
      <c r="L132" s="157"/>
      <c r="M132" s="160"/>
      <c r="N132" s="161"/>
      <c r="O132" s="161"/>
      <c r="P132" s="161"/>
      <c r="Q132" s="161"/>
      <c r="R132" s="161"/>
      <c r="S132" s="161"/>
      <c r="T132" s="162"/>
      <c r="AT132" s="158" t="s">
        <v>164</v>
      </c>
      <c r="AU132" s="158" t="s">
        <v>22</v>
      </c>
      <c r="AV132" s="13" t="s">
        <v>22</v>
      </c>
      <c r="AW132" s="13" t="s">
        <v>43</v>
      </c>
      <c r="AX132" s="13" t="s">
        <v>82</v>
      </c>
      <c r="AY132" s="158" t="s">
        <v>152</v>
      </c>
    </row>
    <row r="133" spans="1:65" s="14" customFormat="1" x14ac:dyDescent="0.2">
      <c r="B133" s="163"/>
      <c r="C133" s="246"/>
      <c r="D133" s="240" t="s">
        <v>164</v>
      </c>
      <c r="E133" s="247" t="s">
        <v>3</v>
      </c>
      <c r="F133" s="248" t="s">
        <v>166</v>
      </c>
      <c r="G133" s="246"/>
      <c r="H133" s="249">
        <v>0.108</v>
      </c>
      <c r="I133" s="165"/>
      <c r="L133" s="163"/>
      <c r="M133" s="166"/>
      <c r="N133" s="167"/>
      <c r="O133" s="167"/>
      <c r="P133" s="167"/>
      <c r="Q133" s="167"/>
      <c r="R133" s="167"/>
      <c r="S133" s="167"/>
      <c r="T133" s="168"/>
      <c r="AT133" s="164" t="s">
        <v>164</v>
      </c>
      <c r="AU133" s="164" t="s">
        <v>22</v>
      </c>
      <c r="AV133" s="14" t="s">
        <v>158</v>
      </c>
      <c r="AW133" s="14" t="s">
        <v>43</v>
      </c>
      <c r="AX133" s="14" t="s">
        <v>89</v>
      </c>
      <c r="AY133" s="164" t="s">
        <v>152</v>
      </c>
    </row>
    <row r="134" spans="1:65" s="2" customFormat="1" ht="24.2" customHeight="1" x14ac:dyDescent="0.2">
      <c r="A134" s="32"/>
      <c r="B134" s="142"/>
      <c r="C134" s="232" t="s">
        <v>201</v>
      </c>
      <c r="D134" s="232" t="s">
        <v>154</v>
      </c>
      <c r="E134" s="233" t="s">
        <v>680</v>
      </c>
      <c r="F134" s="234" t="s">
        <v>681</v>
      </c>
      <c r="G134" s="235" t="s">
        <v>251</v>
      </c>
      <c r="H134" s="236">
        <v>5.3999999999999999E-2</v>
      </c>
      <c r="I134" s="143"/>
      <c r="J134" s="144">
        <f>ROUND(I134*H134,2)</f>
        <v>0</v>
      </c>
      <c r="K134" s="145"/>
      <c r="L134" s="33"/>
      <c r="M134" s="146" t="s">
        <v>3</v>
      </c>
      <c r="N134" s="147" t="s">
        <v>53</v>
      </c>
      <c r="O134" s="53"/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0" t="s">
        <v>158</v>
      </c>
      <c r="AT134" s="150" t="s">
        <v>154</v>
      </c>
      <c r="AU134" s="150" t="s">
        <v>22</v>
      </c>
      <c r="AY134" s="16" t="s">
        <v>152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6" t="s">
        <v>89</v>
      </c>
      <c r="BK134" s="151">
        <f>ROUND(I134*H134,2)</f>
        <v>0</v>
      </c>
      <c r="BL134" s="16" t="s">
        <v>158</v>
      </c>
      <c r="BM134" s="150" t="s">
        <v>685</v>
      </c>
    </row>
    <row r="135" spans="1:65" s="2" customFormat="1" x14ac:dyDescent="0.2">
      <c r="A135" s="32"/>
      <c r="B135" s="33"/>
      <c r="C135" s="237"/>
      <c r="D135" s="238" t="s">
        <v>160</v>
      </c>
      <c r="E135" s="237"/>
      <c r="F135" s="239" t="s">
        <v>683</v>
      </c>
      <c r="G135" s="237"/>
      <c r="H135" s="237"/>
      <c r="I135" s="154"/>
      <c r="J135" s="32"/>
      <c r="K135" s="32"/>
      <c r="L135" s="33"/>
      <c r="M135" s="155"/>
      <c r="N135" s="156"/>
      <c r="O135" s="53"/>
      <c r="P135" s="53"/>
      <c r="Q135" s="53"/>
      <c r="R135" s="53"/>
      <c r="S135" s="53"/>
      <c r="T135" s="54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6" t="s">
        <v>160</v>
      </c>
      <c r="AU135" s="16" t="s">
        <v>22</v>
      </c>
    </row>
    <row r="136" spans="1:65" s="2" customFormat="1" ht="19.5" x14ac:dyDescent="0.2">
      <c r="A136" s="32"/>
      <c r="B136" s="33"/>
      <c r="C136" s="237"/>
      <c r="D136" s="240" t="s">
        <v>162</v>
      </c>
      <c r="E136" s="237"/>
      <c r="F136" s="241" t="s">
        <v>678</v>
      </c>
      <c r="G136" s="237"/>
      <c r="H136" s="237"/>
      <c r="I136" s="154"/>
      <c r="J136" s="32"/>
      <c r="K136" s="32"/>
      <c r="L136" s="33"/>
      <c r="M136" s="155"/>
      <c r="N136" s="156"/>
      <c r="O136" s="53"/>
      <c r="P136" s="53"/>
      <c r="Q136" s="53"/>
      <c r="R136" s="53"/>
      <c r="S136" s="53"/>
      <c r="T136" s="54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6" t="s">
        <v>162</v>
      </c>
      <c r="AU136" s="16" t="s">
        <v>22</v>
      </c>
    </row>
    <row r="137" spans="1:65" s="13" customFormat="1" x14ac:dyDescent="0.2">
      <c r="B137" s="157"/>
      <c r="C137" s="242"/>
      <c r="D137" s="240" t="s">
        <v>164</v>
      </c>
      <c r="E137" s="243" t="s">
        <v>3</v>
      </c>
      <c r="F137" s="244" t="s">
        <v>679</v>
      </c>
      <c r="G137" s="242"/>
      <c r="H137" s="245">
        <v>5.3999999999999999E-2</v>
      </c>
      <c r="I137" s="159"/>
      <c r="L137" s="157"/>
      <c r="M137" s="160"/>
      <c r="N137" s="161"/>
      <c r="O137" s="161"/>
      <c r="P137" s="161"/>
      <c r="Q137" s="161"/>
      <c r="R137" s="161"/>
      <c r="S137" s="161"/>
      <c r="T137" s="162"/>
      <c r="AT137" s="158" t="s">
        <v>164</v>
      </c>
      <c r="AU137" s="158" t="s">
        <v>22</v>
      </c>
      <c r="AV137" s="13" t="s">
        <v>22</v>
      </c>
      <c r="AW137" s="13" t="s">
        <v>43</v>
      </c>
      <c r="AX137" s="13" t="s">
        <v>82</v>
      </c>
      <c r="AY137" s="158" t="s">
        <v>152</v>
      </c>
    </row>
    <row r="138" spans="1:65" s="14" customFormat="1" x14ac:dyDescent="0.2">
      <c r="B138" s="163"/>
      <c r="C138" s="246"/>
      <c r="D138" s="240" t="s">
        <v>164</v>
      </c>
      <c r="E138" s="247" t="s">
        <v>3</v>
      </c>
      <c r="F138" s="248" t="s">
        <v>166</v>
      </c>
      <c r="G138" s="246"/>
      <c r="H138" s="249">
        <v>5.3999999999999999E-2</v>
      </c>
      <c r="I138" s="165"/>
      <c r="L138" s="163"/>
      <c r="M138" s="166"/>
      <c r="N138" s="167"/>
      <c r="O138" s="167"/>
      <c r="P138" s="167"/>
      <c r="Q138" s="167"/>
      <c r="R138" s="167"/>
      <c r="S138" s="167"/>
      <c r="T138" s="168"/>
      <c r="AT138" s="164" t="s">
        <v>164</v>
      </c>
      <c r="AU138" s="164" t="s">
        <v>22</v>
      </c>
      <c r="AV138" s="14" t="s">
        <v>158</v>
      </c>
      <c r="AW138" s="14" t="s">
        <v>43</v>
      </c>
      <c r="AX138" s="14" t="s">
        <v>89</v>
      </c>
      <c r="AY138" s="164" t="s">
        <v>152</v>
      </c>
    </row>
    <row r="139" spans="1:65" s="2" customFormat="1" ht="24.2" customHeight="1" x14ac:dyDescent="0.2">
      <c r="A139" s="32"/>
      <c r="B139" s="142"/>
      <c r="C139" s="232" t="s">
        <v>176</v>
      </c>
      <c r="D139" s="232" t="s">
        <v>154</v>
      </c>
      <c r="E139" s="233" t="s">
        <v>368</v>
      </c>
      <c r="F139" s="234" t="s">
        <v>331</v>
      </c>
      <c r="G139" s="235" t="s">
        <v>267</v>
      </c>
      <c r="H139" s="236">
        <v>0.19400000000000001</v>
      </c>
      <c r="I139" s="143"/>
      <c r="J139" s="144">
        <f>ROUND(I139*H139,2)</f>
        <v>0</v>
      </c>
      <c r="K139" s="145"/>
      <c r="L139" s="33"/>
      <c r="M139" s="146" t="s">
        <v>3</v>
      </c>
      <c r="N139" s="147" t="s">
        <v>53</v>
      </c>
      <c r="O139" s="53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0" t="s">
        <v>158</v>
      </c>
      <c r="AT139" s="150" t="s">
        <v>154</v>
      </c>
      <c r="AU139" s="150" t="s">
        <v>22</v>
      </c>
      <c r="AY139" s="16" t="s">
        <v>152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6" t="s">
        <v>89</v>
      </c>
      <c r="BK139" s="151">
        <f>ROUND(I139*H139,2)</f>
        <v>0</v>
      </c>
      <c r="BL139" s="16" t="s">
        <v>158</v>
      </c>
      <c r="BM139" s="150" t="s">
        <v>686</v>
      </c>
    </row>
    <row r="140" spans="1:65" s="2" customFormat="1" x14ac:dyDescent="0.2">
      <c r="A140" s="32"/>
      <c r="B140" s="33"/>
      <c r="C140" s="237"/>
      <c r="D140" s="238" t="s">
        <v>160</v>
      </c>
      <c r="E140" s="237"/>
      <c r="F140" s="239" t="s">
        <v>370</v>
      </c>
      <c r="G140" s="237"/>
      <c r="H140" s="237"/>
      <c r="I140" s="154"/>
      <c r="J140" s="32"/>
      <c r="K140" s="32"/>
      <c r="L140" s="33"/>
      <c r="M140" s="155"/>
      <c r="N140" s="156"/>
      <c r="O140" s="53"/>
      <c r="P140" s="53"/>
      <c r="Q140" s="53"/>
      <c r="R140" s="53"/>
      <c r="S140" s="53"/>
      <c r="T140" s="54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6" t="s">
        <v>160</v>
      </c>
      <c r="AU140" s="16" t="s">
        <v>22</v>
      </c>
    </row>
    <row r="141" spans="1:65" s="2" customFormat="1" ht="19.5" x14ac:dyDescent="0.2">
      <c r="A141" s="32"/>
      <c r="B141" s="33"/>
      <c r="C141" s="237"/>
      <c r="D141" s="240" t="s">
        <v>162</v>
      </c>
      <c r="E141" s="237"/>
      <c r="F141" s="241" t="s">
        <v>684</v>
      </c>
      <c r="G141" s="237"/>
      <c r="H141" s="237"/>
      <c r="I141" s="154"/>
      <c r="J141" s="32"/>
      <c r="K141" s="32"/>
      <c r="L141" s="33"/>
      <c r="M141" s="155"/>
      <c r="N141" s="156"/>
      <c r="O141" s="53"/>
      <c r="P141" s="53"/>
      <c r="Q141" s="53"/>
      <c r="R141" s="53"/>
      <c r="S141" s="53"/>
      <c r="T141" s="54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6" t="s">
        <v>162</v>
      </c>
      <c r="AU141" s="16" t="s">
        <v>22</v>
      </c>
    </row>
    <row r="142" spans="1:65" s="13" customFormat="1" x14ac:dyDescent="0.2">
      <c r="B142" s="157"/>
      <c r="C142" s="242"/>
      <c r="D142" s="240" t="s">
        <v>164</v>
      </c>
      <c r="E142" s="243" t="s">
        <v>3</v>
      </c>
      <c r="F142" s="244" t="s">
        <v>687</v>
      </c>
      <c r="G142" s="242"/>
      <c r="H142" s="245">
        <v>0.19400000000000001</v>
      </c>
      <c r="I142" s="159"/>
      <c r="L142" s="157"/>
      <c r="M142" s="160"/>
      <c r="N142" s="161"/>
      <c r="O142" s="161"/>
      <c r="P142" s="161"/>
      <c r="Q142" s="161"/>
      <c r="R142" s="161"/>
      <c r="S142" s="161"/>
      <c r="T142" s="162"/>
      <c r="AT142" s="158" t="s">
        <v>164</v>
      </c>
      <c r="AU142" s="158" t="s">
        <v>22</v>
      </c>
      <c r="AV142" s="13" t="s">
        <v>22</v>
      </c>
      <c r="AW142" s="13" t="s">
        <v>43</v>
      </c>
      <c r="AX142" s="13" t="s">
        <v>82</v>
      </c>
      <c r="AY142" s="158" t="s">
        <v>152</v>
      </c>
    </row>
    <row r="143" spans="1:65" s="14" customFormat="1" x14ac:dyDescent="0.2">
      <c r="B143" s="163"/>
      <c r="C143" s="246"/>
      <c r="D143" s="240" t="s">
        <v>164</v>
      </c>
      <c r="E143" s="247" t="s">
        <v>3</v>
      </c>
      <c r="F143" s="248" t="s">
        <v>166</v>
      </c>
      <c r="G143" s="246"/>
      <c r="H143" s="249">
        <v>0.19400000000000001</v>
      </c>
      <c r="I143" s="165"/>
      <c r="L143" s="163"/>
      <c r="M143" s="166"/>
      <c r="N143" s="167"/>
      <c r="O143" s="167"/>
      <c r="P143" s="167"/>
      <c r="Q143" s="167"/>
      <c r="R143" s="167"/>
      <c r="S143" s="167"/>
      <c r="T143" s="168"/>
      <c r="AT143" s="164" t="s">
        <v>164</v>
      </c>
      <c r="AU143" s="164" t="s">
        <v>22</v>
      </c>
      <c r="AV143" s="14" t="s">
        <v>158</v>
      </c>
      <c r="AW143" s="14" t="s">
        <v>43</v>
      </c>
      <c r="AX143" s="14" t="s">
        <v>89</v>
      </c>
      <c r="AY143" s="164" t="s">
        <v>152</v>
      </c>
    </row>
    <row r="144" spans="1:65" s="2" customFormat="1" ht="24.2" customHeight="1" x14ac:dyDescent="0.2">
      <c r="A144" s="32"/>
      <c r="B144" s="142"/>
      <c r="C144" s="232" t="s">
        <v>209</v>
      </c>
      <c r="D144" s="232" t="s">
        <v>154</v>
      </c>
      <c r="E144" s="233" t="s">
        <v>368</v>
      </c>
      <c r="F144" s="234" t="s">
        <v>331</v>
      </c>
      <c r="G144" s="235" t="s">
        <v>267</v>
      </c>
      <c r="H144" s="236">
        <v>612</v>
      </c>
      <c r="I144" s="143"/>
      <c r="J144" s="144">
        <f>ROUND(I144*H144,2)</f>
        <v>0</v>
      </c>
      <c r="K144" s="145"/>
      <c r="L144" s="33"/>
      <c r="M144" s="146" t="s">
        <v>3</v>
      </c>
      <c r="N144" s="147" t="s">
        <v>53</v>
      </c>
      <c r="O144" s="53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0" t="s">
        <v>158</v>
      </c>
      <c r="AT144" s="150" t="s">
        <v>154</v>
      </c>
      <c r="AU144" s="150" t="s">
        <v>22</v>
      </c>
      <c r="AY144" s="16" t="s">
        <v>152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6" t="s">
        <v>89</v>
      </c>
      <c r="BK144" s="151">
        <f>ROUND(I144*H144,2)</f>
        <v>0</v>
      </c>
      <c r="BL144" s="16" t="s">
        <v>158</v>
      </c>
      <c r="BM144" s="150" t="s">
        <v>688</v>
      </c>
    </row>
    <row r="145" spans="1:65" s="2" customFormat="1" x14ac:dyDescent="0.2">
      <c r="A145" s="32"/>
      <c r="B145" s="33"/>
      <c r="C145" s="237"/>
      <c r="D145" s="238" t="s">
        <v>160</v>
      </c>
      <c r="E145" s="237"/>
      <c r="F145" s="239" t="s">
        <v>370</v>
      </c>
      <c r="G145" s="237"/>
      <c r="H145" s="237"/>
      <c r="I145" s="154"/>
      <c r="J145" s="32"/>
      <c r="K145" s="32"/>
      <c r="L145" s="33"/>
      <c r="M145" s="155"/>
      <c r="N145" s="156"/>
      <c r="O145" s="53"/>
      <c r="P145" s="53"/>
      <c r="Q145" s="53"/>
      <c r="R145" s="53"/>
      <c r="S145" s="53"/>
      <c r="T145" s="54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6" t="s">
        <v>160</v>
      </c>
      <c r="AU145" s="16" t="s">
        <v>22</v>
      </c>
    </row>
    <row r="146" spans="1:65" s="2" customFormat="1" ht="19.5" x14ac:dyDescent="0.2">
      <c r="A146" s="32"/>
      <c r="B146" s="33"/>
      <c r="C146" s="237"/>
      <c r="D146" s="240" t="s">
        <v>162</v>
      </c>
      <c r="E146" s="237"/>
      <c r="F146" s="241" t="s">
        <v>350</v>
      </c>
      <c r="G146" s="237"/>
      <c r="H146" s="237"/>
      <c r="I146" s="154"/>
      <c r="J146" s="32"/>
      <c r="K146" s="32"/>
      <c r="L146" s="33"/>
      <c r="M146" s="155"/>
      <c r="N146" s="156"/>
      <c r="O146" s="53"/>
      <c r="P146" s="53"/>
      <c r="Q146" s="53"/>
      <c r="R146" s="53"/>
      <c r="S146" s="53"/>
      <c r="T146" s="54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6" t="s">
        <v>162</v>
      </c>
      <c r="AU146" s="16" t="s">
        <v>22</v>
      </c>
    </row>
    <row r="147" spans="1:65" s="13" customFormat="1" x14ac:dyDescent="0.2">
      <c r="B147" s="157"/>
      <c r="C147" s="242"/>
      <c r="D147" s="240" t="s">
        <v>164</v>
      </c>
      <c r="E147" s="243" t="s">
        <v>3</v>
      </c>
      <c r="F147" s="244" t="s">
        <v>689</v>
      </c>
      <c r="G147" s="242"/>
      <c r="H147" s="245">
        <v>612</v>
      </c>
      <c r="I147" s="159"/>
      <c r="L147" s="157"/>
      <c r="M147" s="160"/>
      <c r="N147" s="161"/>
      <c r="O147" s="161"/>
      <c r="P147" s="161"/>
      <c r="Q147" s="161"/>
      <c r="R147" s="161"/>
      <c r="S147" s="161"/>
      <c r="T147" s="162"/>
      <c r="AT147" s="158" t="s">
        <v>164</v>
      </c>
      <c r="AU147" s="158" t="s">
        <v>22</v>
      </c>
      <c r="AV147" s="13" t="s">
        <v>22</v>
      </c>
      <c r="AW147" s="13" t="s">
        <v>43</v>
      </c>
      <c r="AX147" s="13" t="s">
        <v>82</v>
      </c>
      <c r="AY147" s="158" t="s">
        <v>152</v>
      </c>
    </row>
    <row r="148" spans="1:65" s="14" customFormat="1" x14ac:dyDescent="0.2">
      <c r="B148" s="163"/>
      <c r="C148" s="246"/>
      <c r="D148" s="240" t="s">
        <v>164</v>
      </c>
      <c r="E148" s="247" t="s">
        <v>3</v>
      </c>
      <c r="F148" s="248" t="s">
        <v>166</v>
      </c>
      <c r="G148" s="246"/>
      <c r="H148" s="249">
        <v>612</v>
      </c>
      <c r="I148" s="165"/>
      <c r="L148" s="163"/>
      <c r="M148" s="166"/>
      <c r="N148" s="167"/>
      <c r="O148" s="167"/>
      <c r="P148" s="167"/>
      <c r="Q148" s="167"/>
      <c r="R148" s="167"/>
      <c r="S148" s="167"/>
      <c r="T148" s="168"/>
      <c r="AT148" s="164" t="s">
        <v>164</v>
      </c>
      <c r="AU148" s="164" t="s">
        <v>22</v>
      </c>
      <c r="AV148" s="14" t="s">
        <v>158</v>
      </c>
      <c r="AW148" s="14" t="s">
        <v>43</v>
      </c>
      <c r="AX148" s="14" t="s">
        <v>89</v>
      </c>
      <c r="AY148" s="164" t="s">
        <v>152</v>
      </c>
    </row>
    <row r="149" spans="1:65" s="2" customFormat="1" ht="24.2" customHeight="1" x14ac:dyDescent="0.2">
      <c r="A149" s="32"/>
      <c r="B149" s="142"/>
      <c r="C149" s="232" t="s">
        <v>211</v>
      </c>
      <c r="D149" s="232" t="s">
        <v>154</v>
      </c>
      <c r="E149" s="233" t="s">
        <v>368</v>
      </c>
      <c r="F149" s="234" t="s">
        <v>331</v>
      </c>
      <c r="G149" s="235" t="s">
        <v>267</v>
      </c>
      <c r="H149" s="236">
        <v>9.7000000000000003E-2</v>
      </c>
      <c r="I149" s="143"/>
      <c r="J149" s="144">
        <f>ROUND(I149*H149,2)</f>
        <v>0</v>
      </c>
      <c r="K149" s="145"/>
      <c r="L149" s="33"/>
      <c r="M149" s="146" t="s">
        <v>3</v>
      </c>
      <c r="N149" s="147" t="s">
        <v>53</v>
      </c>
      <c r="O149" s="53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0" t="s">
        <v>158</v>
      </c>
      <c r="AT149" s="150" t="s">
        <v>154</v>
      </c>
      <c r="AU149" s="150" t="s">
        <v>22</v>
      </c>
      <c r="AY149" s="16" t="s">
        <v>152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6" t="s">
        <v>89</v>
      </c>
      <c r="BK149" s="151">
        <f>ROUND(I149*H149,2)</f>
        <v>0</v>
      </c>
      <c r="BL149" s="16" t="s">
        <v>158</v>
      </c>
      <c r="BM149" s="150" t="s">
        <v>690</v>
      </c>
    </row>
    <row r="150" spans="1:65" s="2" customFormat="1" x14ac:dyDescent="0.2">
      <c r="A150" s="32"/>
      <c r="B150" s="33"/>
      <c r="C150" s="237"/>
      <c r="D150" s="238" t="s">
        <v>160</v>
      </c>
      <c r="E150" s="237"/>
      <c r="F150" s="239" t="s">
        <v>370</v>
      </c>
      <c r="G150" s="237"/>
      <c r="H150" s="237"/>
      <c r="I150" s="154"/>
      <c r="J150" s="32"/>
      <c r="K150" s="32"/>
      <c r="L150" s="33"/>
      <c r="M150" s="155"/>
      <c r="N150" s="156"/>
      <c r="O150" s="53"/>
      <c r="P150" s="53"/>
      <c r="Q150" s="53"/>
      <c r="R150" s="53"/>
      <c r="S150" s="53"/>
      <c r="T150" s="54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6" t="s">
        <v>160</v>
      </c>
      <c r="AU150" s="16" t="s">
        <v>22</v>
      </c>
    </row>
    <row r="151" spans="1:65" s="2" customFormat="1" ht="19.5" x14ac:dyDescent="0.2">
      <c r="A151" s="32"/>
      <c r="B151" s="33"/>
      <c r="C151" s="237"/>
      <c r="D151" s="240" t="s">
        <v>162</v>
      </c>
      <c r="E151" s="237"/>
      <c r="F151" s="241" t="s">
        <v>678</v>
      </c>
      <c r="G151" s="237"/>
      <c r="H151" s="237"/>
      <c r="I151" s="154"/>
      <c r="J151" s="32"/>
      <c r="K151" s="32"/>
      <c r="L151" s="33"/>
      <c r="M151" s="155"/>
      <c r="N151" s="156"/>
      <c r="O151" s="53"/>
      <c r="P151" s="53"/>
      <c r="Q151" s="53"/>
      <c r="R151" s="53"/>
      <c r="S151" s="53"/>
      <c r="T151" s="54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6" t="s">
        <v>162</v>
      </c>
      <c r="AU151" s="16" t="s">
        <v>22</v>
      </c>
    </row>
    <row r="152" spans="1:65" s="13" customFormat="1" x14ac:dyDescent="0.2">
      <c r="B152" s="157"/>
      <c r="C152" s="242"/>
      <c r="D152" s="240" t="s">
        <v>164</v>
      </c>
      <c r="E152" s="243" t="s">
        <v>3</v>
      </c>
      <c r="F152" s="244" t="s">
        <v>691</v>
      </c>
      <c r="G152" s="242"/>
      <c r="H152" s="245">
        <v>9.7000000000000003E-2</v>
      </c>
      <c r="I152" s="159"/>
      <c r="L152" s="157"/>
      <c r="M152" s="160"/>
      <c r="N152" s="161"/>
      <c r="O152" s="161"/>
      <c r="P152" s="161"/>
      <c r="Q152" s="161"/>
      <c r="R152" s="161"/>
      <c r="S152" s="161"/>
      <c r="T152" s="162"/>
      <c r="AT152" s="158" t="s">
        <v>164</v>
      </c>
      <c r="AU152" s="158" t="s">
        <v>22</v>
      </c>
      <c r="AV152" s="13" t="s">
        <v>22</v>
      </c>
      <c r="AW152" s="13" t="s">
        <v>43</v>
      </c>
      <c r="AX152" s="13" t="s">
        <v>82</v>
      </c>
      <c r="AY152" s="158" t="s">
        <v>152</v>
      </c>
    </row>
    <row r="153" spans="1:65" s="14" customFormat="1" x14ac:dyDescent="0.2">
      <c r="B153" s="163"/>
      <c r="C153" s="246"/>
      <c r="D153" s="240" t="s">
        <v>164</v>
      </c>
      <c r="E153" s="247" t="s">
        <v>3</v>
      </c>
      <c r="F153" s="248" t="s">
        <v>166</v>
      </c>
      <c r="G153" s="246"/>
      <c r="H153" s="249">
        <v>9.7000000000000003E-2</v>
      </c>
      <c r="I153" s="165"/>
      <c r="L153" s="163"/>
      <c r="M153" s="166"/>
      <c r="N153" s="167"/>
      <c r="O153" s="167"/>
      <c r="P153" s="167"/>
      <c r="Q153" s="167"/>
      <c r="R153" s="167"/>
      <c r="S153" s="167"/>
      <c r="T153" s="168"/>
      <c r="AT153" s="164" t="s">
        <v>164</v>
      </c>
      <c r="AU153" s="164" t="s">
        <v>22</v>
      </c>
      <c r="AV153" s="14" t="s">
        <v>158</v>
      </c>
      <c r="AW153" s="14" t="s">
        <v>43</v>
      </c>
      <c r="AX153" s="14" t="s">
        <v>89</v>
      </c>
      <c r="AY153" s="164" t="s">
        <v>152</v>
      </c>
    </row>
    <row r="154" spans="1:65" s="2" customFormat="1" ht="16.5" customHeight="1" x14ac:dyDescent="0.2">
      <c r="A154" s="32"/>
      <c r="B154" s="142"/>
      <c r="C154" s="232" t="s">
        <v>218</v>
      </c>
      <c r="D154" s="232" t="s">
        <v>154</v>
      </c>
      <c r="E154" s="233" t="s">
        <v>372</v>
      </c>
      <c r="F154" s="234" t="s">
        <v>373</v>
      </c>
      <c r="G154" s="235" t="s">
        <v>251</v>
      </c>
      <c r="H154" s="236">
        <v>0.108</v>
      </c>
      <c r="I154" s="143"/>
      <c r="J154" s="144">
        <f>ROUND(I154*H154,2)</f>
        <v>0</v>
      </c>
      <c r="K154" s="145"/>
      <c r="L154" s="33"/>
      <c r="M154" s="146" t="s">
        <v>3</v>
      </c>
      <c r="N154" s="147" t="s">
        <v>53</v>
      </c>
      <c r="O154" s="53"/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0" t="s">
        <v>158</v>
      </c>
      <c r="AT154" s="150" t="s">
        <v>154</v>
      </c>
      <c r="AU154" s="150" t="s">
        <v>22</v>
      </c>
      <c r="AY154" s="16" t="s">
        <v>152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6" t="s">
        <v>89</v>
      </c>
      <c r="BK154" s="151">
        <f>ROUND(I154*H154,2)</f>
        <v>0</v>
      </c>
      <c r="BL154" s="16" t="s">
        <v>158</v>
      </c>
      <c r="BM154" s="150" t="s">
        <v>692</v>
      </c>
    </row>
    <row r="155" spans="1:65" s="2" customFormat="1" x14ac:dyDescent="0.2">
      <c r="A155" s="32"/>
      <c r="B155" s="33"/>
      <c r="C155" s="237"/>
      <c r="D155" s="238" t="s">
        <v>160</v>
      </c>
      <c r="E155" s="237"/>
      <c r="F155" s="239" t="s">
        <v>375</v>
      </c>
      <c r="G155" s="237"/>
      <c r="H155" s="237"/>
      <c r="I155" s="154"/>
      <c r="J155" s="32"/>
      <c r="K155" s="32"/>
      <c r="L155" s="33"/>
      <c r="M155" s="155"/>
      <c r="N155" s="156"/>
      <c r="O155" s="53"/>
      <c r="P155" s="53"/>
      <c r="Q155" s="53"/>
      <c r="R155" s="53"/>
      <c r="S155" s="53"/>
      <c r="T155" s="54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6" t="s">
        <v>160</v>
      </c>
      <c r="AU155" s="16" t="s">
        <v>22</v>
      </c>
    </row>
    <row r="156" spans="1:65" s="2" customFormat="1" ht="19.5" x14ac:dyDescent="0.2">
      <c r="A156" s="32"/>
      <c r="B156" s="33"/>
      <c r="C156" s="237"/>
      <c r="D156" s="240" t="s">
        <v>162</v>
      </c>
      <c r="E156" s="237"/>
      <c r="F156" s="241" t="s">
        <v>684</v>
      </c>
      <c r="G156" s="237"/>
      <c r="H156" s="237"/>
      <c r="I156" s="154"/>
      <c r="J156" s="32"/>
      <c r="K156" s="32"/>
      <c r="L156" s="33"/>
      <c r="M156" s="155"/>
      <c r="N156" s="156"/>
      <c r="O156" s="53"/>
      <c r="P156" s="53"/>
      <c r="Q156" s="53"/>
      <c r="R156" s="53"/>
      <c r="S156" s="53"/>
      <c r="T156" s="54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6" t="s">
        <v>162</v>
      </c>
      <c r="AU156" s="16" t="s">
        <v>22</v>
      </c>
    </row>
    <row r="157" spans="1:65" s="13" customFormat="1" x14ac:dyDescent="0.2">
      <c r="B157" s="157"/>
      <c r="C157" s="242"/>
      <c r="D157" s="240" t="s">
        <v>164</v>
      </c>
      <c r="E157" s="243" t="s">
        <v>3</v>
      </c>
      <c r="F157" s="244" t="s">
        <v>675</v>
      </c>
      <c r="G157" s="242"/>
      <c r="H157" s="245">
        <v>0.108</v>
      </c>
      <c r="I157" s="159"/>
      <c r="L157" s="157"/>
      <c r="M157" s="160"/>
      <c r="N157" s="161"/>
      <c r="O157" s="161"/>
      <c r="P157" s="161"/>
      <c r="Q157" s="161"/>
      <c r="R157" s="161"/>
      <c r="S157" s="161"/>
      <c r="T157" s="162"/>
      <c r="AT157" s="158" t="s">
        <v>164</v>
      </c>
      <c r="AU157" s="158" t="s">
        <v>22</v>
      </c>
      <c r="AV157" s="13" t="s">
        <v>22</v>
      </c>
      <c r="AW157" s="13" t="s">
        <v>43</v>
      </c>
      <c r="AX157" s="13" t="s">
        <v>82</v>
      </c>
      <c r="AY157" s="158" t="s">
        <v>152</v>
      </c>
    </row>
    <row r="158" spans="1:65" s="14" customFormat="1" x14ac:dyDescent="0.2">
      <c r="B158" s="163"/>
      <c r="C158" s="246"/>
      <c r="D158" s="240" t="s">
        <v>164</v>
      </c>
      <c r="E158" s="247" t="s">
        <v>3</v>
      </c>
      <c r="F158" s="248" t="s">
        <v>166</v>
      </c>
      <c r="G158" s="246"/>
      <c r="H158" s="249">
        <v>0.108</v>
      </c>
      <c r="I158" s="165"/>
      <c r="L158" s="163"/>
      <c r="M158" s="166"/>
      <c r="N158" s="167"/>
      <c r="O158" s="167"/>
      <c r="P158" s="167"/>
      <c r="Q158" s="167"/>
      <c r="R158" s="167"/>
      <c r="S158" s="167"/>
      <c r="T158" s="168"/>
      <c r="AT158" s="164" t="s">
        <v>164</v>
      </c>
      <c r="AU158" s="164" t="s">
        <v>22</v>
      </c>
      <c r="AV158" s="14" t="s">
        <v>158</v>
      </c>
      <c r="AW158" s="14" t="s">
        <v>43</v>
      </c>
      <c r="AX158" s="14" t="s">
        <v>89</v>
      </c>
      <c r="AY158" s="164" t="s">
        <v>152</v>
      </c>
    </row>
    <row r="159" spans="1:65" s="2" customFormat="1" ht="16.5" customHeight="1" x14ac:dyDescent="0.2">
      <c r="A159" s="32"/>
      <c r="B159" s="142"/>
      <c r="C159" s="232" t="s">
        <v>223</v>
      </c>
      <c r="D159" s="232" t="s">
        <v>154</v>
      </c>
      <c r="E159" s="233" t="s">
        <v>372</v>
      </c>
      <c r="F159" s="234" t="s">
        <v>373</v>
      </c>
      <c r="G159" s="235" t="s">
        <v>251</v>
      </c>
      <c r="H159" s="236">
        <v>340</v>
      </c>
      <c r="I159" s="143"/>
      <c r="J159" s="144">
        <f>ROUND(I159*H159,2)</f>
        <v>0</v>
      </c>
      <c r="K159" s="145"/>
      <c r="L159" s="33"/>
      <c r="M159" s="146" t="s">
        <v>3</v>
      </c>
      <c r="N159" s="147" t="s">
        <v>53</v>
      </c>
      <c r="O159" s="53"/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0" t="s">
        <v>158</v>
      </c>
      <c r="AT159" s="150" t="s">
        <v>154</v>
      </c>
      <c r="AU159" s="150" t="s">
        <v>22</v>
      </c>
      <c r="AY159" s="16" t="s">
        <v>152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6" t="s">
        <v>89</v>
      </c>
      <c r="BK159" s="151">
        <f>ROUND(I159*H159,2)</f>
        <v>0</v>
      </c>
      <c r="BL159" s="16" t="s">
        <v>158</v>
      </c>
      <c r="BM159" s="150" t="s">
        <v>693</v>
      </c>
    </row>
    <row r="160" spans="1:65" s="2" customFormat="1" x14ac:dyDescent="0.2">
      <c r="A160" s="32"/>
      <c r="B160" s="33"/>
      <c r="C160" s="237"/>
      <c r="D160" s="238" t="s">
        <v>160</v>
      </c>
      <c r="E160" s="237"/>
      <c r="F160" s="239" t="s">
        <v>375</v>
      </c>
      <c r="G160" s="237"/>
      <c r="H160" s="237"/>
      <c r="I160" s="154"/>
      <c r="J160" s="32"/>
      <c r="K160" s="32"/>
      <c r="L160" s="33"/>
      <c r="M160" s="155"/>
      <c r="N160" s="156"/>
      <c r="O160" s="53"/>
      <c r="P160" s="53"/>
      <c r="Q160" s="53"/>
      <c r="R160" s="53"/>
      <c r="S160" s="53"/>
      <c r="T160" s="54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6" t="s">
        <v>160</v>
      </c>
      <c r="AU160" s="16" t="s">
        <v>22</v>
      </c>
    </row>
    <row r="161" spans="1:65" s="2" customFormat="1" ht="19.5" x14ac:dyDescent="0.2">
      <c r="A161" s="32"/>
      <c r="B161" s="33"/>
      <c r="C161" s="237"/>
      <c r="D161" s="240" t="s">
        <v>162</v>
      </c>
      <c r="E161" s="237"/>
      <c r="F161" s="241" t="s">
        <v>350</v>
      </c>
      <c r="G161" s="237"/>
      <c r="H161" s="237"/>
      <c r="I161" s="154"/>
      <c r="J161" s="32"/>
      <c r="K161" s="32"/>
      <c r="L161" s="33"/>
      <c r="M161" s="155"/>
      <c r="N161" s="156"/>
      <c r="O161" s="53"/>
      <c r="P161" s="53"/>
      <c r="Q161" s="53"/>
      <c r="R161" s="53"/>
      <c r="S161" s="53"/>
      <c r="T161" s="54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6" t="s">
        <v>162</v>
      </c>
      <c r="AU161" s="16" t="s">
        <v>22</v>
      </c>
    </row>
    <row r="162" spans="1:65" s="13" customFormat="1" x14ac:dyDescent="0.2">
      <c r="B162" s="157"/>
      <c r="C162" s="242"/>
      <c r="D162" s="240" t="s">
        <v>164</v>
      </c>
      <c r="E162" s="243" t="s">
        <v>3</v>
      </c>
      <c r="F162" s="244" t="s">
        <v>668</v>
      </c>
      <c r="G162" s="242"/>
      <c r="H162" s="245">
        <v>340</v>
      </c>
      <c r="I162" s="159"/>
      <c r="L162" s="157"/>
      <c r="M162" s="160"/>
      <c r="N162" s="161"/>
      <c r="O162" s="161"/>
      <c r="P162" s="161"/>
      <c r="Q162" s="161"/>
      <c r="R162" s="161"/>
      <c r="S162" s="161"/>
      <c r="T162" s="162"/>
      <c r="AT162" s="158" t="s">
        <v>164</v>
      </c>
      <c r="AU162" s="158" t="s">
        <v>22</v>
      </c>
      <c r="AV162" s="13" t="s">
        <v>22</v>
      </c>
      <c r="AW162" s="13" t="s">
        <v>43</v>
      </c>
      <c r="AX162" s="13" t="s">
        <v>82</v>
      </c>
      <c r="AY162" s="158" t="s">
        <v>152</v>
      </c>
    </row>
    <row r="163" spans="1:65" s="14" customFormat="1" x14ac:dyDescent="0.2">
      <c r="B163" s="163"/>
      <c r="C163" s="246"/>
      <c r="D163" s="240" t="s">
        <v>164</v>
      </c>
      <c r="E163" s="247" t="s">
        <v>3</v>
      </c>
      <c r="F163" s="248" t="s">
        <v>166</v>
      </c>
      <c r="G163" s="246"/>
      <c r="H163" s="249">
        <v>340</v>
      </c>
      <c r="I163" s="165"/>
      <c r="L163" s="163"/>
      <c r="M163" s="166"/>
      <c r="N163" s="167"/>
      <c r="O163" s="167"/>
      <c r="P163" s="167"/>
      <c r="Q163" s="167"/>
      <c r="R163" s="167"/>
      <c r="S163" s="167"/>
      <c r="T163" s="168"/>
      <c r="AT163" s="164" t="s">
        <v>164</v>
      </c>
      <c r="AU163" s="164" t="s">
        <v>22</v>
      </c>
      <c r="AV163" s="14" t="s">
        <v>158</v>
      </c>
      <c r="AW163" s="14" t="s">
        <v>43</v>
      </c>
      <c r="AX163" s="14" t="s">
        <v>89</v>
      </c>
      <c r="AY163" s="164" t="s">
        <v>152</v>
      </c>
    </row>
    <row r="164" spans="1:65" s="2" customFormat="1" ht="16.5" customHeight="1" x14ac:dyDescent="0.2">
      <c r="A164" s="32"/>
      <c r="B164" s="142"/>
      <c r="C164" s="232" t="s">
        <v>9</v>
      </c>
      <c r="D164" s="232" t="s">
        <v>154</v>
      </c>
      <c r="E164" s="233" t="s">
        <v>372</v>
      </c>
      <c r="F164" s="234" t="s">
        <v>373</v>
      </c>
      <c r="G164" s="235" t="s">
        <v>251</v>
      </c>
      <c r="H164" s="236">
        <v>5.3999999999999999E-2</v>
      </c>
      <c r="I164" s="143"/>
      <c r="J164" s="144">
        <f>ROUND(I164*H164,2)</f>
        <v>0</v>
      </c>
      <c r="K164" s="145"/>
      <c r="L164" s="33"/>
      <c r="M164" s="146" t="s">
        <v>3</v>
      </c>
      <c r="N164" s="147" t="s">
        <v>53</v>
      </c>
      <c r="O164" s="53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0" t="s">
        <v>158</v>
      </c>
      <c r="AT164" s="150" t="s">
        <v>154</v>
      </c>
      <c r="AU164" s="150" t="s">
        <v>22</v>
      </c>
      <c r="AY164" s="16" t="s">
        <v>152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6" t="s">
        <v>89</v>
      </c>
      <c r="BK164" s="151">
        <f>ROUND(I164*H164,2)</f>
        <v>0</v>
      </c>
      <c r="BL164" s="16" t="s">
        <v>158</v>
      </c>
      <c r="BM164" s="150" t="s">
        <v>694</v>
      </c>
    </row>
    <row r="165" spans="1:65" s="2" customFormat="1" x14ac:dyDescent="0.2">
      <c r="A165" s="32"/>
      <c r="B165" s="33"/>
      <c r="C165" s="237"/>
      <c r="D165" s="238" t="s">
        <v>160</v>
      </c>
      <c r="E165" s="237"/>
      <c r="F165" s="239" t="s">
        <v>375</v>
      </c>
      <c r="G165" s="237"/>
      <c r="H165" s="237"/>
      <c r="I165" s="154"/>
      <c r="J165" s="32"/>
      <c r="K165" s="32"/>
      <c r="L165" s="33"/>
      <c r="M165" s="155"/>
      <c r="N165" s="156"/>
      <c r="O165" s="53"/>
      <c r="P165" s="53"/>
      <c r="Q165" s="53"/>
      <c r="R165" s="53"/>
      <c r="S165" s="53"/>
      <c r="T165" s="54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6" t="s">
        <v>160</v>
      </c>
      <c r="AU165" s="16" t="s">
        <v>22</v>
      </c>
    </row>
    <row r="166" spans="1:65" s="2" customFormat="1" ht="19.5" x14ac:dyDescent="0.2">
      <c r="A166" s="32"/>
      <c r="B166" s="33"/>
      <c r="C166" s="237"/>
      <c r="D166" s="240" t="s">
        <v>162</v>
      </c>
      <c r="E166" s="237"/>
      <c r="F166" s="241" t="s">
        <v>678</v>
      </c>
      <c r="G166" s="237"/>
      <c r="H166" s="237"/>
      <c r="I166" s="154"/>
      <c r="J166" s="32"/>
      <c r="K166" s="32"/>
      <c r="L166" s="33"/>
      <c r="M166" s="155"/>
      <c r="N166" s="156"/>
      <c r="O166" s="53"/>
      <c r="P166" s="53"/>
      <c r="Q166" s="53"/>
      <c r="R166" s="53"/>
      <c r="S166" s="53"/>
      <c r="T166" s="54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6" t="s">
        <v>162</v>
      </c>
      <c r="AU166" s="16" t="s">
        <v>22</v>
      </c>
    </row>
    <row r="167" spans="1:65" s="13" customFormat="1" x14ac:dyDescent="0.2">
      <c r="B167" s="157"/>
      <c r="C167" s="242"/>
      <c r="D167" s="240" t="s">
        <v>164</v>
      </c>
      <c r="E167" s="243" t="s">
        <v>3</v>
      </c>
      <c r="F167" s="244" t="s">
        <v>679</v>
      </c>
      <c r="G167" s="242"/>
      <c r="H167" s="245">
        <v>5.3999999999999999E-2</v>
      </c>
      <c r="I167" s="159"/>
      <c r="L167" s="157"/>
      <c r="M167" s="160"/>
      <c r="N167" s="161"/>
      <c r="O167" s="161"/>
      <c r="P167" s="161"/>
      <c r="Q167" s="161"/>
      <c r="R167" s="161"/>
      <c r="S167" s="161"/>
      <c r="T167" s="162"/>
      <c r="AT167" s="158" t="s">
        <v>164</v>
      </c>
      <c r="AU167" s="158" t="s">
        <v>22</v>
      </c>
      <c r="AV167" s="13" t="s">
        <v>22</v>
      </c>
      <c r="AW167" s="13" t="s">
        <v>43</v>
      </c>
      <c r="AX167" s="13" t="s">
        <v>82</v>
      </c>
      <c r="AY167" s="158" t="s">
        <v>152</v>
      </c>
    </row>
    <row r="168" spans="1:65" s="14" customFormat="1" x14ac:dyDescent="0.2">
      <c r="B168" s="163"/>
      <c r="C168" s="246"/>
      <c r="D168" s="240" t="s">
        <v>164</v>
      </c>
      <c r="E168" s="247" t="s">
        <v>3</v>
      </c>
      <c r="F168" s="248" t="s">
        <v>166</v>
      </c>
      <c r="G168" s="246"/>
      <c r="H168" s="249">
        <v>5.3999999999999999E-2</v>
      </c>
      <c r="I168" s="165"/>
      <c r="L168" s="163"/>
      <c r="M168" s="166"/>
      <c r="N168" s="167"/>
      <c r="O168" s="167"/>
      <c r="P168" s="167"/>
      <c r="Q168" s="167"/>
      <c r="R168" s="167"/>
      <c r="S168" s="167"/>
      <c r="T168" s="168"/>
      <c r="AT168" s="164" t="s">
        <v>164</v>
      </c>
      <c r="AU168" s="164" t="s">
        <v>22</v>
      </c>
      <c r="AV168" s="14" t="s">
        <v>158</v>
      </c>
      <c r="AW168" s="14" t="s">
        <v>43</v>
      </c>
      <c r="AX168" s="14" t="s">
        <v>89</v>
      </c>
      <c r="AY168" s="164" t="s">
        <v>152</v>
      </c>
    </row>
    <row r="169" spans="1:65" s="12" customFormat="1" ht="22.9" customHeight="1" x14ac:dyDescent="0.2">
      <c r="B169" s="129"/>
      <c r="C169" s="250"/>
      <c r="D169" s="251" t="s">
        <v>81</v>
      </c>
      <c r="E169" s="252" t="s">
        <v>182</v>
      </c>
      <c r="F169" s="252" t="s">
        <v>395</v>
      </c>
      <c r="G169" s="250"/>
      <c r="H169" s="250"/>
      <c r="I169" s="132"/>
      <c r="J169" s="141">
        <f>BK169</f>
        <v>0</v>
      </c>
      <c r="L169" s="129"/>
      <c r="M169" s="134"/>
      <c r="N169" s="135"/>
      <c r="O169" s="135"/>
      <c r="P169" s="136">
        <f>SUM(P170:P223)</f>
        <v>0</v>
      </c>
      <c r="Q169" s="135"/>
      <c r="R169" s="136">
        <f>SUM(R170:R223)</f>
        <v>110.58832000000001</v>
      </c>
      <c r="S169" s="135"/>
      <c r="T169" s="137">
        <f>SUM(T170:T223)</f>
        <v>0</v>
      </c>
      <c r="AR169" s="130" t="s">
        <v>89</v>
      </c>
      <c r="AT169" s="138" t="s">
        <v>81</v>
      </c>
      <c r="AU169" s="138" t="s">
        <v>89</v>
      </c>
      <c r="AY169" s="130" t="s">
        <v>152</v>
      </c>
      <c r="BK169" s="139">
        <f>SUM(BK170:BK223)</f>
        <v>0</v>
      </c>
    </row>
    <row r="170" spans="1:65" s="2" customFormat="1" ht="16.5" customHeight="1" x14ac:dyDescent="0.2">
      <c r="A170" s="32"/>
      <c r="B170" s="142"/>
      <c r="C170" s="232" t="s">
        <v>235</v>
      </c>
      <c r="D170" s="232" t="s">
        <v>154</v>
      </c>
      <c r="E170" s="233" t="s">
        <v>695</v>
      </c>
      <c r="F170" s="234" t="s">
        <v>696</v>
      </c>
      <c r="G170" s="235" t="s">
        <v>157</v>
      </c>
      <c r="H170" s="236">
        <v>212</v>
      </c>
      <c r="I170" s="143"/>
      <c r="J170" s="144">
        <f>ROUND(I170*H170,2)</f>
        <v>0</v>
      </c>
      <c r="K170" s="145"/>
      <c r="L170" s="33"/>
      <c r="M170" s="146" t="s">
        <v>3</v>
      </c>
      <c r="N170" s="147" t="s">
        <v>53</v>
      </c>
      <c r="O170" s="53"/>
      <c r="P170" s="148">
        <f>O170*H170</f>
        <v>0</v>
      </c>
      <c r="Q170" s="148">
        <v>0</v>
      </c>
      <c r="R170" s="148">
        <f>Q170*H170</f>
        <v>0</v>
      </c>
      <c r="S170" s="148">
        <v>0</v>
      </c>
      <c r="T170" s="14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0" t="s">
        <v>158</v>
      </c>
      <c r="AT170" s="150" t="s">
        <v>154</v>
      </c>
      <c r="AU170" s="150" t="s">
        <v>22</v>
      </c>
      <c r="AY170" s="16" t="s">
        <v>152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6" t="s">
        <v>89</v>
      </c>
      <c r="BK170" s="151">
        <f>ROUND(I170*H170,2)</f>
        <v>0</v>
      </c>
      <c r="BL170" s="16" t="s">
        <v>158</v>
      </c>
      <c r="BM170" s="150" t="s">
        <v>697</v>
      </c>
    </row>
    <row r="171" spans="1:65" s="2" customFormat="1" x14ac:dyDescent="0.2">
      <c r="A171" s="32"/>
      <c r="B171" s="33"/>
      <c r="C171" s="237"/>
      <c r="D171" s="238" t="s">
        <v>160</v>
      </c>
      <c r="E171" s="237"/>
      <c r="F171" s="239" t="s">
        <v>698</v>
      </c>
      <c r="G171" s="237"/>
      <c r="H171" s="237"/>
      <c r="I171" s="154"/>
      <c r="J171" s="32"/>
      <c r="K171" s="32"/>
      <c r="L171" s="33"/>
      <c r="M171" s="155"/>
      <c r="N171" s="156"/>
      <c r="O171" s="53"/>
      <c r="P171" s="53"/>
      <c r="Q171" s="53"/>
      <c r="R171" s="53"/>
      <c r="S171" s="53"/>
      <c r="T171" s="54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6" t="s">
        <v>160</v>
      </c>
      <c r="AU171" s="16" t="s">
        <v>22</v>
      </c>
    </row>
    <row r="172" spans="1:65" s="2" customFormat="1" ht="29.25" x14ac:dyDescent="0.2">
      <c r="A172" s="32"/>
      <c r="B172" s="33"/>
      <c r="C172" s="237"/>
      <c r="D172" s="240" t="s">
        <v>162</v>
      </c>
      <c r="E172" s="237"/>
      <c r="F172" s="241" t="s">
        <v>699</v>
      </c>
      <c r="G172" s="237"/>
      <c r="H172" s="237"/>
      <c r="I172" s="154"/>
      <c r="J172" s="32"/>
      <c r="K172" s="32"/>
      <c r="L172" s="33"/>
      <c r="M172" s="155"/>
      <c r="N172" s="156"/>
      <c r="O172" s="53"/>
      <c r="P172" s="53"/>
      <c r="Q172" s="53"/>
      <c r="R172" s="53"/>
      <c r="S172" s="53"/>
      <c r="T172" s="54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6" t="s">
        <v>162</v>
      </c>
      <c r="AU172" s="16" t="s">
        <v>22</v>
      </c>
    </row>
    <row r="173" spans="1:65" s="13" customFormat="1" x14ac:dyDescent="0.2">
      <c r="B173" s="157"/>
      <c r="C173" s="242"/>
      <c r="D173" s="240" t="s">
        <v>164</v>
      </c>
      <c r="E173" s="243" t="s">
        <v>3</v>
      </c>
      <c r="F173" s="244" t="s">
        <v>590</v>
      </c>
      <c r="G173" s="242"/>
      <c r="H173" s="245">
        <v>212</v>
      </c>
      <c r="I173" s="159"/>
      <c r="L173" s="157"/>
      <c r="M173" s="160"/>
      <c r="N173" s="161"/>
      <c r="O173" s="161"/>
      <c r="P173" s="161"/>
      <c r="Q173" s="161"/>
      <c r="R173" s="161"/>
      <c r="S173" s="161"/>
      <c r="T173" s="162"/>
      <c r="AT173" s="158" t="s">
        <v>164</v>
      </c>
      <c r="AU173" s="158" t="s">
        <v>22</v>
      </c>
      <c r="AV173" s="13" t="s">
        <v>22</v>
      </c>
      <c r="AW173" s="13" t="s">
        <v>43</v>
      </c>
      <c r="AX173" s="13" t="s">
        <v>82</v>
      </c>
      <c r="AY173" s="158" t="s">
        <v>152</v>
      </c>
    </row>
    <row r="174" spans="1:65" s="14" customFormat="1" x14ac:dyDescent="0.2">
      <c r="B174" s="163"/>
      <c r="C174" s="246"/>
      <c r="D174" s="240" t="s">
        <v>164</v>
      </c>
      <c r="E174" s="247" t="s">
        <v>3</v>
      </c>
      <c r="F174" s="248" t="s">
        <v>166</v>
      </c>
      <c r="G174" s="246"/>
      <c r="H174" s="249">
        <v>212</v>
      </c>
      <c r="I174" s="165"/>
      <c r="L174" s="163"/>
      <c r="M174" s="166"/>
      <c r="N174" s="167"/>
      <c r="O174" s="167"/>
      <c r="P174" s="167"/>
      <c r="Q174" s="167"/>
      <c r="R174" s="167"/>
      <c r="S174" s="167"/>
      <c r="T174" s="168"/>
      <c r="AT174" s="164" t="s">
        <v>164</v>
      </c>
      <c r="AU174" s="164" t="s">
        <v>22</v>
      </c>
      <c r="AV174" s="14" t="s">
        <v>158</v>
      </c>
      <c r="AW174" s="14" t="s">
        <v>43</v>
      </c>
      <c r="AX174" s="14" t="s">
        <v>89</v>
      </c>
      <c r="AY174" s="164" t="s">
        <v>152</v>
      </c>
    </row>
    <row r="175" spans="1:65" s="2" customFormat="1" ht="16.5" customHeight="1" x14ac:dyDescent="0.2">
      <c r="A175" s="32"/>
      <c r="B175" s="142"/>
      <c r="C175" s="232" t="s">
        <v>241</v>
      </c>
      <c r="D175" s="232" t="s">
        <v>154</v>
      </c>
      <c r="E175" s="233" t="s">
        <v>695</v>
      </c>
      <c r="F175" s="234" t="s">
        <v>696</v>
      </c>
      <c r="G175" s="235" t="s">
        <v>157</v>
      </c>
      <c r="H175" s="236">
        <v>517.9</v>
      </c>
      <c r="I175" s="143"/>
      <c r="J175" s="144">
        <f>ROUND(I175*H175,2)</f>
        <v>0</v>
      </c>
      <c r="K175" s="145"/>
      <c r="L175" s="33"/>
      <c r="M175" s="146" t="s">
        <v>3</v>
      </c>
      <c r="N175" s="147" t="s">
        <v>53</v>
      </c>
      <c r="O175" s="53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0" t="s">
        <v>158</v>
      </c>
      <c r="AT175" s="150" t="s">
        <v>154</v>
      </c>
      <c r="AU175" s="150" t="s">
        <v>22</v>
      </c>
      <c r="AY175" s="16" t="s">
        <v>152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6" t="s">
        <v>89</v>
      </c>
      <c r="BK175" s="151">
        <f>ROUND(I175*H175,2)</f>
        <v>0</v>
      </c>
      <c r="BL175" s="16" t="s">
        <v>158</v>
      </c>
      <c r="BM175" s="150" t="s">
        <v>700</v>
      </c>
    </row>
    <row r="176" spans="1:65" s="2" customFormat="1" x14ac:dyDescent="0.2">
      <c r="A176" s="32"/>
      <c r="B176" s="33"/>
      <c r="C176" s="237"/>
      <c r="D176" s="238" t="s">
        <v>160</v>
      </c>
      <c r="E176" s="237"/>
      <c r="F176" s="239" t="s">
        <v>698</v>
      </c>
      <c r="G176" s="237"/>
      <c r="H176" s="237"/>
      <c r="I176" s="154"/>
      <c r="J176" s="32"/>
      <c r="K176" s="32"/>
      <c r="L176" s="33"/>
      <c r="M176" s="155"/>
      <c r="N176" s="156"/>
      <c r="O176" s="53"/>
      <c r="P176" s="53"/>
      <c r="Q176" s="53"/>
      <c r="R176" s="53"/>
      <c r="S176" s="53"/>
      <c r="T176" s="54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6" t="s">
        <v>160</v>
      </c>
      <c r="AU176" s="16" t="s">
        <v>22</v>
      </c>
    </row>
    <row r="177" spans="1:65" s="2" customFormat="1" ht="29.25" x14ac:dyDescent="0.2">
      <c r="A177" s="32"/>
      <c r="B177" s="33"/>
      <c r="C177" s="237"/>
      <c r="D177" s="240" t="s">
        <v>162</v>
      </c>
      <c r="E177" s="237"/>
      <c r="F177" s="241" t="s">
        <v>701</v>
      </c>
      <c r="G177" s="237"/>
      <c r="H177" s="237"/>
      <c r="I177" s="154"/>
      <c r="J177" s="32"/>
      <c r="K177" s="32"/>
      <c r="L177" s="33"/>
      <c r="M177" s="155"/>
      <c r="N177" s="156"/>
      <c r="O177" s="53"/>
      <c r="P177" s="53"/>
      <c r="Q177" s="53"/>
      <c r="R177" s="53"/>
      <c r="S177" s="53"/>
      <c r="T177" s="54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6" t="s">
        <v>162</v>
      </c>
      <c r="AU177" s="16" t="s">
        <v>22</v>
      </c>
    </row>
    <row r="178" spans="1:65" s="13" customFormat="1" x14ac:dyDescent="0.2">
      <c r="B178" s="157"/>
      <c r="C178" s="242"/>
      <c r="D178" s="240" t="s">
        <v>164</v>
      </c>
      <c r="E178" s="243" t="s">
        <v>3</v>
      </c>
      <c r="F178" s="244" t="s">
        <v>702</v>
      </c>
      <c r="G178" s="242"/>
      <c r="H178" s="245">
        <v>517.9</v>
      </c>
      <c r="I178" s="159"/>
      <c r="L178" s="157"/>
      <c r="M178" s="160"/>
      <c r="N178" s="161"/>
      <c r="O178" s="161"/>
      <c r="P178" s="161"/>
      <c r="Q178" s="161"/>
      <c r="R178" s="161"/>
      <c r="S178" s="161"/>
      <c r="T178" s="162"/>
      <c r="AT178" s="158" t="s">
        <v>164</v>
      </c>
      <c r="AU178" s="158" t="s">
        <v>22</v>
      </c>
      <c r="AV178" s="13" t="s">
        <v>22</v>
      </c>
      <c r="AW178" s="13" t="s">
        <v>43</v>
      </c>
      <c r="AX178" s="13" t="s">
        <v>82</v>
      </c>
      <c r="AY178" s="158" t="s">
        <v>152</v>
      </c>
    </row>
    <row r="179" spans="1:65" s="14" customFormat="1" x14ac:dyDescent="0.2">
      <c r="B179" s="163"/>
      <c r="C179" s="246"/>
      <c r="D179" s="240" t="s">
        <v>164</v>
      </c>
      <c r="E179" s="247" t="s">
        <v>3</v>
      </c>
      <c r="F179" s="248" t="s">
        <v>166</v>
      </c>
      <c r="G179" s="246"/>
      <c r="H179" s="249">
        <v>517.9</v>
      </c>
      <c r="I179" s="165"/>
      <c r="L179" s="163"/>
      <c r="M179" s="166"/>
      <c r="N179" s="167"/>
      <c r="O179" s="167"/>
      <c r="P179" s="167"/>
      <c r="Q179" s="167"/>
      <c r="R179" s="167"/>
      <c r="S179" s="167"/>
      <c r="T179" s="168"/>
      <c r="AT179" s="164" t="s">
        <v>164</v>
      </c>
      <c r="AU179" s="164" t="s">
        <v>22</v>
      </c>
      <c r="AV179" s="14" t="s">
        <v>158</v>
      </c>
      <c r="AW179" s="14" t="s">
        <v>43</v>
      </c>
      <c r="AX179" s="14" t="s">
        <v>89</v>
      </c>
      <c r="AY179" s="164" t="s">
        <v>152</v>
      </c>
    </row>
    <row r="180" spans="1:65" s="2" customFormat="1" ht="16.5" customHeight="1" x14ac:dyDescent="0.2">
      <c r="A180" s="32"/>
      <c r="B180" s="142"/>
      <c r="C180" s="232" t="s">
        <v>248</v>
      </c>
      <c r="D180" s="232" t="s">
        <v>154</v>
      </c>
      <c r="E180" s="233" t="s">
        <v>695</v>
      </c>
      <c r="F180" s="234" t="s">
        <v>696</v>
      </c>
      <c r="G180" s="235" t="s">
        <v>157</v>
      </c>
      <c r="H180" s="236">
        <v>1459.8</v>
      </c>
      <c r="I180" s="143"/>
      <c r="J180" s="144">
        <f>ROUND(I180*H180,2)</f>
        <v>0</v>
      </c>
      <c r="K180" s="145"/>
      <c r="L180" s="33"/>
      <c r="M180" s="146" t="s">
        <v>3</v>
      </c>
      <c r="N180" s="147" t="s">
        <v>53</v>
      </c>
      <c r="O180" s="53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0" t="s">
        <v>158</v>
      </c>
      <c r="AT180" s="150" t="s">
        <v>154</v>
      </c>
      <c r="AU180" s="150" t="s">
        <v>22</v>
      </c>
      <c r="AY180" s="16" t="s">
        <v>152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6" t="s">
        <v>89</v>
      </c>
      <c r="BK180" s="151">
        <f>ROUND(I180*H180,2)</f>
        <v>0</v>
      </c>
      <c r="BL180" s="16" t="s">
        <v>158</v>
      </c>
      <c r="BM180" s="150" t="s">
        <v>703</v>
      </c>
    </row>
    <row r="181" spans="1:65" s="2" customFormat="1" x14ac:dyDescent="0.2">
      <c r="A181" s="32"/>
      <c r="B181" s="33"/>
      <c r="C181" s="237"/>
      <c r="D181" s="238" t="s">
        <v>160</v>
      </c>
      <c r="E181" s="237"/>
      <c r="F181" s="239" t="s">
        <v>698</v>
      </c>
      <c r="G181" s="237"/>
      <c r="H181" s="237"/>
      <c r="I181" s="154"/>
      <c r="J181" s="32"/>
      <c r="K181" s="32"/>
      <c r="L181" s="33"/>
      <c r="M181" s="155"/>
      <c r="N181" s="156"/>
      <c r="O181" s="53"/>
      <c r="P181" s="53"/>
      <c r="Q181" s="53"/>
      <c r="R181" s="53"/>
      <c r="S181" s="53"/>
      <c r="T181" s="54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6" t="s">
        <v>160</v>
      </c>
      <c r="AU181" s="16" t="s">
        <v>22</v>
      </c>
    </row>
    <row r="182" spans="1:65" s="2" customFormat="1" ht="39" x14ac:dyDescent="0.2">
      <c r="A182" s="32"/>
      <c r="B182" s="33"/>
      <c r="C182" s="237"/>
      <c r="D182" s="240" t="s">
        <v>162</v>
      </c>
      <c r="E182" s="237"/>
      <c r="F182" s="241" t="s">
        <v>704</v>
      </c>
      <c r="G182" s="237"/>
      <c r="H182" s="237"/>
      <c r="I182" s="154"/>
      <c r="J182" s="32"/>
      <c r="K182" s="32"/>
      <c r="L182" s="33"/>
      <c r="M182" s="155"/>
      <c r="N182" s="156"/>
      <c r="O182" s="53"/>
      <c r="P182" s="53"/>
      <c r="Q182" s="53"/>
      <c r="R182" s="53"/>
      <c r="S182" s="53"/>
      <c r="T182" s="54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6" t="s">
        <v>162</v>
      </c>
      <c r="AU182" s="16" t="s">
        <v>22</v>
      </c>
    </row>
    <row r="183" spans="1:65" s="13" customFormat="1" x14ac:dyDescent="0.2">
      <c r="B183" s="157"/>
      <c r="C183" s="242"/>
      <c r="D183" s="240" t="s">
        <v>164</v>
      </c>
      <c r="E183" s="243" t="s">
        <v>3</v>
      </c>
      <c r="F183" s="244" t="s">
        <v>705</v>
      </c>
      <c r="G183" s="242"/>
      <c r="H183" s="245">
        <v>1459.8</v>
      </c>
      <c r="I183" s="159"/>
      <c r="L183" s="157"/>
      <c r="M183" s="160"/>
      <c r="N183" s="161"/>
      <c r="O183" s="161"/>
      <c r="P183" s="161"/>
      <c r="Q183" s="161"/>
      <c r="R183" s="161"/>
      <c r="S183" s="161"/>
      <c r="T183" s="162"/>
      <c r="AT183" s="158" t="s">
        <v>164</v>
      </c>
      <c r="AU183" s="158" t="s">
        <v>22</v>
      </c>
      <c r="AV183" s="13" t="s">
        <v>22</v>
      </c>
      <c r="AW183" s="13" t="s">
        <v>43</v>
      </c>
      <c r="AX183" s="13" t="s">
        <v>82</v>
      </c>
      <c r="AY183" s="158" t="s">
        <v>152</v>
      </c>
    </row>
    <row r="184" spans="1:65" s="14" customFormat="1" x14ac:dyDescent="0.2">
      <c r="B184" s="163"/>
      <c r="C184" s="246"/>
      <c r="D184" s="240" t="s">
        <v>164</v>
      </c>
      <c r="E184" s="247" t="s">
        <v>3</v>
      </c>
      <c r="F184" s="248" t="s">
        <v>166</v>
      </c>
      <c r="G184" s="246"/>
      <c r="H184" s="249">
        <v>1459.8</v>
      </c>
      <c r="I184" s="165"/>
      <c r="L184" s="163"/>
      <c r="M184" s="166"/>
      <c r="N184" s="167"/>
      <c r="O184" s="167"/>
      <c r="P184" s="167"/>
      <c r="Q184" s="167"/>
      <c r="R184" s="167"/>
      <c r="S184" s="167"/>
      <c r="T184" s="168"/>
      <c r="AT184" s="164" t="s">
        <v>164</v>
      </c>
      <c r="AU184" s="164" t="s">
        <v>22</v>
      </c>
      <c r="AV184" s="14" t="s">
        <v>158</v>
      </c>
      <c r="AW184" s="14" t="s">
        <v>43</v>
      </c>
      <c r="AX184" s="14" t="s">
        <v>89</v>
      </c>
      <c r="AY184" s="164" t="s">
        <v>152</v>
      </c>
    </row>
    <row r="185" spans="1:65" s="2" customFormat="1" ht="33" customHeight="1" x14ac:dyDescent="0.2">
      <c r="A185" s="32"/>
      <c r="B185" s="142"/>
      <c r="C185" s="232" t="s">
        <v>256</v>
      </c>
      <c r="D185" s="232" t="s">
        <v>154</v>
      </c>
      <c r="E185" s="233" t="s">
        <v>706</v>
      </c>
      <c r="F185" s="234" t="s">
        <v>707</v>
      </c>
      <c r="G185" s="235" t="s">
        <v>157</v>
      </c>
      <c r="H185" s="236">
        <v>112.75</v>
      </c>
      <c r="I185" s="143"/>
      <c r="J185" s="144">
        <f>ROUND(I185*H185,2)</f>
        <v>0</v>
      </c>
      <c r="K185" s="145"/>
      <c r="L185" s="33"/>
      <c r="M185" s="146" t="s">
        <v>3</v>
      </c>
      <c r="N185" s="147" t="s">
        <v>53</v>
      </c>
      <c r="O185" s="53"/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0" t="s">
        <v>158</v>
      </c>
      <c r="AT185" s="150" t="s">
        <v>154</v>
      </c>
      <c r="AU185" s="150" t="s">
        <v>22</v>
      </c>
      <c r="AY185" s="16" t="s">
        <v>152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6" t="s">
        <v>89</v>
      </c>
      <c r="BK185" s="151">
        <f>ROUND(I185*H185,2)</f>
        <v>0</v>
      </c>
      <c r="BL185" s="16" t="s">
        <v>158</v>
      </c>
      <c r="BM185" s="150" t="s">
        <v>708</v>
      </c>
    </row>
    <row r="186" spans="1:65" s="2" customFormat="1" x14ac:dyDescent="0.2">
      <c r="A186" s="32"/>
      <c r="B186" s="33"/>
      <c r="C186" s="237"/>
      <c r="D186" s="238" t="s">
        <v>160</v>
      </c>
      <c r="E186" s="237"/>
      <c r="F186" s="239" t="s">
        <v>709</v>
      </c>
      <c r="G186" s="237"/>
      <c r="H186" s="237"/>
      <c r="I186" s="154"/>
      <c r="J186" s="32"/>
      <c r="K186" s="32"/>
      <c r="L186" s="33"/>
      <c r="M186" s="155"/>
      <c r="N186" s="156"/>
      <c r="O186" s="53"/>
      <c r="P186" s="53"/>
      <c r="Q186" s="53"/>
      <c r="R186" s="53"/>
      <c r="S186" s="53"/>
      <c r="T186" s="54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6" t="s">
        <v>160</v>
      </c>
      <c r="AU186" s="16" t="s">
        <v>22</v>
      </c>
    </row>
    <row r="187" spans="1:65" s="2" customFormat="1" ht="29.25" x14ac:dyDescent="0.2">
      <c r="A187" s="32"/>
      <c r="B187" s="33"/>
      <c r="C187" s="237"/>
      <c r="D187" s="240" t="s">
        <v>162</v>
      </c>
      <c r="E187" s="237"/>
      <c r="F187" s="241" t="s">
        <v>710</v>
      </c>
      <c r="G187" s="237"/>
      <c r="H187" s="237"/>
      <c r="I187" s="154"/>
      <c r="J187" s="32"/>
      <c r="K187" s="32"/>
      <c r="L187" s="33"/>
      <c r="M187" s="155"/>
      <c r="N187" s="156"/>
      <c r="O187" s="53"/>
      <c r="P187" s="53"/>
      <c r="Q187" s="53"/>
      <c r="R187" s="53"/>
      <c r="S187" s="53"/>
      <c r="T187" s="54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6" t="s">
        <v>162</v>
      </c>
      <c r="AU187" s="16" t="s">
        <v>22</v>
      </c>
    </row>
    <row r="188" spans="1:65" s="13" customFormat="1" x14ac:dyDescent="0.2">
      <c r="B188" s="157"/>
      <c r="C188" s="242"/>
      <c r="D188" s="240" t="s">
        <v>164</v>
      </c>
      <c r="E188" s="243" t="s">
        <v>3</v>
      </c>
      <c r="F188" s="244" t="s">
        <v>711</v>
      </c>
      <c r="G188" s="242"/>
      <c r="H188" s="245">
        <v>112.75</v>
      </c>
      <c r="I188" s="159"/>
      <c r="L188" s="157"/>
      <c r="M188" s="160"/>
      <c r="N188" s="161"/>
      <c r="O188" s="161"/>
      <c r="P188" s="161"/>
      <c r="Q188" s="161"/>
      <c r="R188" s="161"/>
      <c r="S188" s="161"/>
      <c r="T188" s="162"/>
      <c r="AT188" s="158" t="s">
        <v>164</v>
      </c>
      <c r="AU188" s="158" t="s">
        <v>22</v>
      </c>
      <c r="AV188" s="13" t="s">
        <v>22</v>
      </c>
      <c r="AW188" s="13" t="s">
        <v>43</v>
      </c>
      <c r="AX188" s="13" t="s">
        <v>82</v>
      </c>
      <c r="AY188" s="158" t="s">
        <v>152</v>
      </c>
    </row>
    <row r="189" spans="1:65" s="14" customFormat="1" x14ac:dyDescent="0.2">
      <c r="B189" s="163"/>
      <c r="C189" s="246"/>
      <c r="D189" s="240" t="s">
        <v>164</v>
      </c>
      <c r="E189" s="247" t="s">
        <v>3</v>
      </c>
      <c r="F189" s="248" t="s">
        <v>166</v>
      </c>
      <c r="G189" s="246"/>
      <c r="H189" s="249">
        <v>112.75</v>
      </c>
      <c r="I189" s="165"/>
      <c r="L189" s="163"/>
      <c r="M189" s="166"/>
      <c r="N189" s="167"/>
      <c r="O189" s="167"/>
      <c r="P189" s="167"/>
      <c r="Q189" s="167"/>
      <c r="R189" s="167"/>
      <c r="S189" s="167"/>
      <c r="T189" s="168"/>
      <c r="AT189" s="164" t="s">
        <v>164</v>
      </c>
      <c r="AU189" s="164" t="s">
        <v>22</v>
      </c>
      <c r="AV189" s="14" t="s">
        <v>158</v>
      </c>
      <c r="AW189" s="14" t="s">
        <v>43</v>
      </c>
      <c r="AX189" s="14" t="s">
        <v>89</v>
      </c>
      <c r="AY189" s="164" t="s">
        <v>152</v>
      </c>
    </row>
    <row r="190" spans="1:65" s="2" customFormat="1" ht="24.2" customHeight="1" x14ac:dyDescent="0.2">
      <c r="A190" s="32"/>
      <c r="B190" s="142"/>
      <c r="C190" s="232" t="s">
        <v>264</v>
      </c>
      <c r="D190" s="232" t="s">
        <v>154</v>
      </c>
      <c r="E190" s="233" t="s">
        <v>712</v>
      </c>
      <c r="F190" s="234" t="s">
        <v>713</v>
      </c>
      <c r="G190" s="235" t="s">
        <v>157</v>
      </c>
      <c r="H190" s="236">
        <v>212</v>
      </c>
      <c r="I190" s="143"/>
      <c r="J190" s="144">
        <f>ROUND(I190*H190,2)</f>
        <v>0</v>
      </c>
      <c r="K190" s="145"/>
      <c r="L190" s="33"/>
      <c r="M190" s="146" t="s">
        <v>3</v>
      </c>
      <c r="N190" s="147" t="s">
        <v>53</v>
      </c>
      <c r="O190" s="53"/>
      <c r="P190" s="148">
        <f>O190*H190</f>
        <v>0</v>
      </c>
      <c r="Q190" s="148">
        <v>0</v>
      </c>
      <c r="R190" s="148">
        <f>Q190*H190</f>
        <v>0</v>
      </c>
      <c r="S190" s="148">
        <v>0</v>
      </c>
      <c r="T190" s="14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0" t="s">
        <v>158</v>
      </c>
      <c r="AT190" s="150" t="s">
        <v>154</v>
      </c>
      <c r="AU190" s="150" t="s">
        <v>22</v>
      </c>
      <c r="AY190" s="16" t="s">
        <v>152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6" t="s">
        <v>89</v>
      </c>
      <c r="BK190" s="151">
        <f>ROUND(I190*H190,2)</f>
        <v>0</v>
      </c>
      <c r="BL190" s="16" t="s">
        <v>158</v>
      </c>
      <c r="BM190" s="150" t="s">
        <v>714</v>
      </c>
    </row>
    <row r="191" spans="1:65" s="2" customFormat="1" x14ac:dyDescent="0.2">
      <c r="A191" s="32"/>
      <c r="B191" s="33"/>
      <c r="C191" s="237"/>
      <c r="D191" s="238" t="s">
        <v>160</v>
      </c>
      <c r="E191" s="237"/>
      <c r="F191" s="239" t="s">
        <v>715</v>
      </c>
      <c r="G191" s="237"/>
      <c r="H191" s="237"/>
      <c r="I191" s="154"/>
      <c r="J191" s="32"/>
      <c r="K191" s="32"/>
      <c r="L191" s="33"/>
      <c r="M191" s="155"/>
      <c r="N191" s="156"/>
      <c r="O191" s="53"/>
      <c r="P191" s="53"/>
      <c r="Q191" s="53"/>
      <c r="R191" s="53"/>
      <c r="S191" s="53"/>
      <c r="T191" s="54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6" t="s">
        <v>160</v>
      </c>
      <c r="AU191" s="16" t="s">
        <v>22</v>
      </c>
    </row>
    <row r="192" spans="1:65" s="2" customFormat="1" ht="29.25" x14ac:dyDescent="0.2">
      <c r="A192" s="32"/>
      <c r="B192" s="33"/>
      <c r="C192" s="237"/>
      <c r="D192" s="240" t="s">
        <v>162</v>
      </c>
      <c r="E192" s="237"/>
      <c r="F192" s="241" t="s">
        <v>716</v>
      </c>
      <c r="G192" s="237"/>
      <c r="H192" s="237"/>
      <c r="I192" s="154"/>
      <c r="J192" s="32"/>
      <c r="K192" s="32"/>
      <c r="L192" s="33"/>
      <c r="M192" s="155"/>
      <c r="N192" s="156"/>
      <c r="O192" s="53"/>
      <c r="P192" s="53"/>
      <c r="Q192" s="53"/>
      <c r="R192" s="53"/>
      <c r="S192" s="53"/>
      <c r="T192" s="54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6" t="s">
        <v>162</v>
      </c>
      <c r="AU192" s="16" t="s">
        <v>22</v>
      </c>
    </row>
    <row r="193" spans="1:65" s="13" customFormat="1" x14ac:dyDescent="0.2">
      <c r="B193" s="157"/>
      <c r="C193" s="242"/>
      <c r="D193" s="240" t="s">
        <v>164</v>
      </c>
      <c r="E193" s="243" t="s">
        <v>3</v>
      </c>
      <c r="F193" s="244" t="s">
        <v>590</v>
      </c>
      <c r="G193" s="242"/>
      <c r="H193" s="245">
        <v>212</v>
      </c>
      <c r="I193" s="159"/>
      <c r="L193" s="157"/>
      <c r="M193" s="160"/>
      <c r="N193" s="161"/>
      <c r="O193" s="161"/>
      <c r="P193" s="161"/>
      <c r="Q193" s="161"/>
      <c r="R193" s="161"/>
      <c r="S193" s="161"/>
      <c r="T193" s="162"/>
      <c r="AT193" s="158" t="s">
        <v>164</v>
      </c>
      <c r="AU193" s="158" t="s">
        <v>22</v>
      </c>
      <c r="AV193" s="13" t="s">
        <v>22</v>
      </c>
      <c r="AW193" s="13" t="s">
        <v>43</v>
      </c>
      <c r="AX193" s="13" t="s">
        <v>82</v>
      </c>
      <c r="AY193" s="158" t="s">
        <v>152</v>
      </c>
    </row>
    <row r="194" spans="1:65" s="14" customFormat="1" x14ac:dyDescent="0.2">
      <c r="B194" s="163"/>
      <c r="C194" s="246"/>
      <c r="D194" s="240" t="s">
        <v>164</v>
      </c>
      <c r="E194" s="247" t="s">
        <v>3</v>
      </c>
      <c r="F194" s="248" t="s">
        <v>166</v>
      </c>
      <c r="G194" s="246"/>
      <c r="H194" s="249">
        <v>212</v>
      </c>
      <c r="I194" s="165"/>
      <c r="L194" s="163"/>
      <c r="M194" s="166"/>
      <c r="N194" s="167"/>
      <c r="O194" s="167"/>
      <c r="P194" s="167"/>
      <c r="Q194" s="167"/>
      <c r="R194" s="167"/>
      <c r="S194" s="167"/>
      <c r="T194" s="168"/>
      <c r="AT194" s="164" t="s">
        <v>164</v>
      </c>
      <c r="AU194" s="164" t="s">
        <v>22</v>
      </c>
      <c r="AV194" s="14" t="s">
        <v>158</v>
      </c>
      <c r="AW194" s="14" t="s">
        <v>43</v>
      </c>
      <c r="AX194" s="14" t="s">
        <v>89</v>
      </c>
      <c r="AY194" s="164" t="s">
        <v>152</v>
      </c>
    </row>
    <row r="195" spans="1:65" s="2" customFormat="1" ht="24.2" customHeight="1" x14ac:dyDescent="0.2">
      <c r="A195" s="32"/>
      <c r="B195" s="142"/>
      <c r="C195" s="232" t="s">
        <v>8</v>
      </c>
      <c r="D195" s="232" t="s">
        <v>154</v>
      </c>
      <c r="E195" s="233" t="s">
        <v>717</v>
      </c>
      <c r="F195" s="234" t="s">
        <v>718</v>
      </c>
      <c r="G195" s="235" t="s">
        <v>157</v>
      </c>
      <c r="H195" s="236">
        <v>517.9</v>
      </c>
      <c r="I195" s="143"/>
      <c r="J195" s="144">
        <f>ROUND(I195*H195,2)</f>
        <v>0</v>
      </c>
      <c r="K195" s="145"/>
      <c r="L195" s="33"/>
      <c r="M195" s="146" t="s">
        <v>3</v>
      </c>
      <c r="N195" s="147" t="s">
        <v>53</v>
      </c>
      <c r="O195" s="53"/>
      <c r="P195" s="148">
        <f>O195*H195</f>
        <v>0</v>
      </c>
      <c r="Q195" s="148">
        <v>0</v>
      </c>
      <c r="R195" s="148">
        <f>Q195*H195</f>
        <v>0</v>
      </c>
      <c r="S195" s="148">
        <v>0</v>
      </c>
      <c r="T195" s="14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0" t="s">
        <v>158</v>
      </c>
      <c r="AT195" s="150" t="s">
        <v>154</v>
      </c>
      <c r="AU195" s="150" t="s">
        <v>22</v>
      </c>
      <c r="AY195" s="16" t="s">
        <v>152</v>
      </c>
      <c r="BE195" s="151">
        <f>IF(N195="základní",J195,0)</f>
        <v>0</v>
      </c>
      <c r="BF195" s="151">
        <f>IF(N195="snížená",J195,0)</f>
        <v>0</v>
      </c>
      <c r="BG195" s="151">
        <f>IF(N195="zákl. přenesená",J195,0)</f>
        <v>0</v>
      </c>
      <c r="BH195" s="151">
        <f>IF(N195="sníž. přenesená",J195,0)</f>
        <v>0</v>
      </c>
      <c r="BI195" s="151">
        <f>IF(N195="nulová",J195,0)</f>
        <v>0</v>
      </c>
      <c r="BJ195" s="16" t="s">
        <v>89</v>
      </c>
      <c r="BK195" s="151">
        <f>ROUND(I195*H195,2)</f>
        <v>0</v>
      </c>
      <c r="BL195" s="16" t="s">
        <v>158</v>
      </c>
      <c r="BM195" s="150" t="s">
        <v>719</v>
      </c>
    </row>
    <row r="196" spans="1:65" s="2" customFormat="1" x14ac:dyDescent="0.2">
      <c r="A196" s="32"/>
      <c r="B196" s="33"/>
      <c r="C196" s="237"/>
      <c r="D196" s="238" t="s">
        <v>160</v>
      </c>
      <c r="E196" s="237"/>
      <c r="F196" s="239" t="s">
        <v>720</v>
      </c>
      <c r="G196" s="237"/>
      <c r="H196" s="237"/>
      <c r="I196" s="154"/>
      <c r="J196" s="32"/>
      <c r="K196" s="32"/>
      <c r="L196" s="33"/>
      <c r="M196" s="155"/>
      <c r="N196" s="156"/>
      <c r="O196" s="53"/>
      <c r="P196" s="53"/>
      <c r="Q196" s="53"/>
      <c r="R196" s="53"/>
      <c r="S196" s="53"/>
      <c r="T196" s="54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6" t="s">
        <v>160</v>
      </c>
      <c r="AU196" s="16" t="s">
        <v>22</v>
      </c>
    </row>
    <row r="197" spans="1:65" s="2" customFormat="1" ht="29.25" x14ac:dyDescent="0.2">
      <c r="A197" s="32"/>
      <c r="B197" s="33"/>
      <c r="C197" s="237"/>
      <c r="D197" s="240" t="s">
        <v>162</v>
      </c>
      <c r="E197" s="237"/>
      <c r="F197" s="241" t="s">
        <v>721</v>
      </c>
      <c r="G197" s="237"/>
      <c r="H197" s="237"/>
      <c r="I197" s="154"/>
      <c r="J197" s="32"/>
      <c r="K197" s="32"/>
      <c r="L197" s="33"/>
      <c r="M197" s="155"/>
      <c r="N197" s="156"/>
      <c r="O197" s="53"/>
      <c r="P197" s="53"/>
      <c r="Q197" s="53"/>
      <c r="R197" s="53"/>
      <c r="S197" s="53"/>
      <c r="T197" s="54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6" t="s">
        <v>162</v>
      </c>
      <c r="AU197" s="16" t="s">
        <v>22</v>
      </c>
    </row>
    <row r="198" spans="1:65" s="13" customFormat="1" x14ac:dyDescent="0.2">
      <c r="B198" s="157"/>
      <c r="C198" s="242"/>
      <c r="D198" s="240" t="s">
        <v>164</v>
      </c>
      <c r="E198" s="243" t="s">
        <v>3</v>
      </c>
      <c r="F198" s="244" t="s">
        <v>702</v>
      </c>
      <c r="G198" s="242"/>
      <c r="H198" s="245">
        <v>517.9</v>
      </c>
      <c r="I198" s="159"/>
      <c r="L198" s="157"/>
      <c r="M198" s="160"/>
      <c r="N198" s="161"/>
      <c r="O198" s="161"/>
      <c r="P198" s="161"/>
      <c r="Q198" s="161"/>
      <c r="R198" s="161"/>
      <c r="S198" s="161"/>
      <c r="T198" s="162"/>
      <c r="AT198" s="158" t="s">
        <v>164</v>
      </c>
      <c r="AU198" s="158" t="s">
        <v>22</v>
      </c>
      <c r="AV198" s="13" t="s">
        <v>22</v>
      </c>
      <c r="AW198" s="13" t="s">
        <v>43</v>
      </c>
      <c r="AX198" s="13" t="s">
        <v>82</v>
      </c>
      <c r="AY198" s="158" t="s">
        <v>152</v>
      </c>
    </row>
    <row r="199" spans="1:65" s="14" customFormat="1" x14ac:dyDescent="0.2">
      <c r="B199" s="163"/>
      <c r="C199" s="246"/>
      <c r="D199" s="240" t="s">
        <v>164</v>
      </c>
      <c r="E199" s="247" t="s">
        <v>3</v>
      </c>
      <c r="F199" s="248" t="s">
        <v>166</v>
      </c>
      <c r="G199" s="246"/>
      <c r="H199" s="249">
        <v>517.9</v>
      </c>
      <c r="I199" s="165"/>
      <c r="L199" s="163"/>
      <c r="M199" s="166"/>
      <c r="N199" s="167"/>
      <c r="O199" s="167"/>
      <c r="P199" s="167"/>
      <c r="Q199" s="167"/>
      <c r="R199" s="167"/>
      <c r="S199" s="167"/>
      <c r="T199" s="168"/>
      <c r="AT199" s="164" t="s">
        <v>164</v>
      </c>
      <c r="AU199" s="164" t="s">
        <v>22</v>
      </c>
      <c r="AV199" s="14" t="s">
        <v>158</v>
      </c>
      <c r="AW199" s="14" t="s">
        <v>43</v>
      </c>
      <c r="AX199" s="14" t="s">
        <v>89</v>
      </c>
      <c r="AY199" s="164" t="s">
        <v>152</v>
      </c>
    </row>
    <row r="200" spans="1:65" s="2" customFormat="1" ht="24.2" customHeight="1" x14ac:dyDescent="0.2">
      <c r="A200" s="32"/>
      <c r="B200" s="142"/>
      <c r="C200" s="232" t="s">
        <v>273</v>
      </c>
      <c r="D200" s="232" t="s">
        <v>154</v>
      </c>
      <c r="E200" s="233" t="s">
        <v>722</v>
      </c>
      <c r="F200" s="234" t="s">
        <v>723</v>
      </c>
      <c r="G200" s="235" t="s">
        <v>157</v>
      </c>
      <c r="H200" s="236">
        <v>212</v>
      </c>
      <c r="I200" s="143"/>
      <c r="J200" s="144">
        <f>ROUND(I200*H200,2)</f>
        <v>0</v>
      </c>
      <c r="K200" s="145"/>
      <c r="L200" s="33"/>
      <c r="M200" s="146" t="s">
        <v>3</v>
      </c>
      <c r="N200" s="147" t="s">
        <v>53</v>
      </c>
      <c r="O200" s="53"/>
      <c r="P200" s="148">
        <f>O200*H200</f>
        <v>0</v>
      </c>
      <c r="Q200" s="148">
        <v>0</v>
      </c>
      <c r="R200" s="148">
        <f>Q200*H200</f>
        <v>0</v>
      </c>
      <c r="S200" s="148">
        <v>0</v>
      </c>
      <c r="T200" s="14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0" t="s">
        <v>158</v>
      </c>
      <c r="AT200" s="150" t="s">
        <v>154</v>
      </c>
      <c r="AU200" s="150" t="s">
        <v>22</v>
      </c>
      <c r="AY200" s="16" t="s">
        <v>152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6" t="s">
        <v>89</v>
      </c>
      <c r="BK200" s="151">
        <f>ROUND(I200*H200,2)</f>
        <v>0</v>
      </c>
      <c r="BL200" s="16" t="s">
        <v>158</v>
      </c>
      <c r="BM200" s="150" t="s">
        <v>724</v>
      </c>
    </row>
    <row r="201" spans="1:65" s="2" customFormat="1" x14ac:dyDescent="0.2">
      <c r="A201" s="32"/>
      <c r="B201" s="33"/>
      <c r="C201" s="237"/>
      <c r="D201" s="238" t="s">
        <v>160</v>
      </c>
      <c r="E201" s="237"/>
      <c r="F201" s="239" t="s">
        <v>725</v>
      </c>
      <c r="G201" s="237"/>
      <c r="H201" s="237"/>
      <c r="I201" s="154"/>
      <c r="J201" s="32"/>
      <c r="K201" s="32"/>
      <c r="L201" s="33"/>
      <c r="M201" s="155"/>
      <c r="N201" s="156"/>
      <c r="O201" s="53"/>
      <c r="P201" s="53"/>
      <c r="Q201" s="53"/>
      <c r="R201" s="53"/>
      <c r="S201" s="53"/>
      <c r="T201" s="54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6" t="s">
        <v>160</v>
      </c>
      <c r="AU201" s="16" t="s">
        <v>22</v>
      </c>
    </row>
    <row r="202" spans="1:65" s="2" customFormat="1" ht="29.25" x14ac:dyDescent="0.2">
      <c r="A202" s="32"/>
      <c r="B202" s="33"/>
      <c r="C202" s="237"/>
      <c r="D202" s="240" t="s">
        <v>162</v>
      </c>
      <c r="E202" s="237"/>
      <c r="F202" s="241" t="s">
        <v>726</v>
      </c>
      <c r="G202" s="237"/>
      <c r="H202" s="237"/>
      <c r="I202" s="154"/>
      <c r="J202" s="32"/>
      <c r="K202" s="32"/>
      <c r="L202" s="33"/>
      <c r="M202" s="155"/>
      <c r="N202" s="156"/>
      <c r="O202" s="53"/>
      <c r="P202" s="53"/>
      <c r="Q202" s="53"/>
      <c r="R202" s="53"/>
      <c r="S202" s="53"/>
      <c r="T202" s="54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6" t="s">
        <v>162</v>
      </c>
      <c r="AU202" s="16" t="s">
        <v>22</v>
      </c>
    </row>
    <row r="203" spans="1:65" s="13" customFormat="1" x14ac:dyDescent="0.2">
      <c r="B203" s="157"/>
      <c r="C203" s="242"/>
      <c r="D203" s="240" t="s">
        <v>164</v>
      </c>
      <c r="E203" s="243" t="s">
        <v>3</v>
      </c>
      <c r="F203" s="244" t="s">
        <v>590</v>
      </c>
      <c r="G203" s="242"/>
      <c r="H203" s="245">
        <v>212</v>
      </c>
      <c r="I203" s="159"/>
      <c r="L203" s="157"/>
      <c r="M203" s="160"/>
      <c r="N203" s="161"/>
      <c r="O203" s="161"/>
      <c r="P203" s="161"/>
      <c r="Q203" s="161"/>
      <c r="R203" s="161"/>
      <c r="S203" s="161"/>
      <c r="T203" s="162"/>
      <c r="AT203" s="158" t="s">
        <v>164</v>
      </c>
      <c r="AU203" s="158" t="s">
        <v>22</v>
      </c>
      <c r="AV203" s="13" t="s">
        <v>22</v>
      </c>
      <c r="AW203" s="13" t="s">
        <v>43</v>
      </c>
      <c r="AX203" s="13" t="s">
        <v>82</v>
      </c>
      <c r="AY203" s="158" t="s">
        <v>152</v>
      </c>
    </row>
    <row r="204" spans="1:65" s="14" customFormat="1" x14ac:dyDescent="0.2">
      <c r="B204" s="163"/>
      <c r="C204" s="246"/>
      <c r="D204" s="240" t="s">
        <v>164</v>
      </c>
      <c r="E204" s="247" t="s">
        <v>3</v>
      </c>
      <c r="F204" s="248" t="s">
        <v>166</v>
      </c>
      <c r="G204" s="246"/>
      <c r="H204" s="249">
        <v>212</v>
      </c>
      <c r="I204" s="165"/>
      <c r="L204" s="163"/>
      <c r="M204" s="166"/>
      <c r="N204" s="167"/>
      <c r="O204" s="167"/>
      <c r="P204" s="167"/>
      <c r="Q204" s="167"/>
      <c r="R204" s="167"/>
      <c r="S204" s="167"/>
      <c r="T204" s="168"/>
      <c r="AT204" s="164" t="s">
        <v>164</v>
      </c>
      <c r="AU204" s="164" t="s">
        <v>22</v>
      </c>
      <c r="AV204" s="14" t="s">
        <v>158</v>
      </c>
      <c r="AW204" s="14" t="s">
        <v>43</v>
      </c>
      <c r="AX204" s="14" t="s">
        <v>89</v>
      </c>
      <c r="AY204" s="164" t="s">
        <v>152</v>
      </c>
    </row>
    <row r="205" spans="1:65" s="2" customFormat="1" ht="21.75" customHeight="1" x14ac:dyDescent="0.2">
      <c r="A205" s="32"/>
      <c r="B205" s="142"/>
      <c r="C205" s="232" t="s">
        <v>279</v>
      </c>
      <c r="D205" s="232" t="s">
        <v>154</v>
      </c>
      <c r="E205" s="233" t="s">
        <v>727</v>
      </c>
      <c r="F205" s="234" t="s">
        <v>728</v>
      </c>
      <c r="G205" s="235" t="s">
        <v>157</v>
      </c>
      <c r="H205" s="236">
        <v>112.75</v>
      </c>
      <c r="I205" s="143"/>
      <c r="J205" s="144">
        <f>ROUND(I205*H205,2)</f>
        <v>0</v>
      </c>
      <c r="K205" s="145"/>
      <c r="L205" s="33"/>
      <c r="M205" s="146" t="s">
        <v>3</v>
      </c>
      <c r="N205" s="147" t="s">
        <v>53</v>
      </c>
      <c r="O205" s="53"/>
      <c r="P205" s="148">
        <f>O205*H205</f>
        <v>0</v>
      </c>
      <c r="Q205" s="148">
        <v>0</v>
      </c>
      <c r="R205" s="148">
        <f>Q205*H205</f>
        <v>0</v>
      </c>
      <c r="S205" s="148">
        <v>0</v>
      </c>
      <c r="T205" s="14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0" t="s">
        <v>158</v>
      </c>
      <c r="AT205" s="150" t="s">
        <v>154</v>
      </c>
      <c r="AU205" s="150" t="s">
        <v>22</v>
      </c>
      <c r="AY205" s="16" t="s">
        <v>152</v>
      </c>
      <c r="BE205" s="151">
        <f>IF(N205="základní",J205,0)</f>
        <v>0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6" t="s">
        <v>89</v>
      </c>
      <c r="BK205" s="151">
        <f>ROUND(I205*H205,2)</f>
        <v>0</v>
      </c>
      <c r="BL205" s="16" t="s">
        <v>158</v>
      </c>
      <c r="BM205" s="150" t="s">
        <v>729</v>
      </c>
    </row>
    <row r="206" spans="1:65" s="2" customFormat="1" x14ac:dyDescent="0.2">
      <c r="A206" s="32"/>
      <c r="B206" s="33"/>
      <c r="C206" s="237"/>
      <c r="D206" s="238" t="s">
        <v>160</v>
      </c>
      <c r="E206" s="237"/>
      <c r="F206" s="239" t="s">
        <v>730</v>
      </c>
      <c r="G206" s="237"/>
      <c r="H206" s="237"/>
      <c r="I206" s="154"/>
      <c r="J206" s="32"/>
      <c r="K206" s="32"/>
      <c r="L206" s="33"/>
      <c r="M206" s="155"/>
      <c r="N206" s="156"/>
      <c r="O206" s="53"/>
      <c r="P206" s="53"/>
      <c r="Q206" s="53"/>
      <c r="R206" s="53"/>
      <c r="S206" s="53"/>
      <c r="T206" s="54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6" t="s">
        <v>160</v>
      </c>
      <c r="AU206" s="16" t="s">
        <v>22</v>
      </c>
    </row>
    <row r="207" spans="1:65" s="2" customFormat="1" ht="29.25" x14ac:dyDescent="0.2">
      <c r="A207" s="32"/>
      <c r="B207" s="33"/>
      <c r="C207" s="237"/>
      <c r="D207" s="240" t="s">
        <v>162</v>
      </c>
      <c r="E207" s="237"/>
      <c r="F207" s="241" t="s">
        <v>710</v>
      </c>
      <c r="G207" s="237"/>
      <c r="H207" s="237"/>
      <c r="I207" s="154"/>
      <c r="J207" s="32"/>
      <c r="K207" s="32"/>
      <c r="L207" s="33"/>
      <c r="M207" s="155"/>
      <c r="N207" s="156"/>
      <c r="O207" s="53"/>
      <c r="P207" s="53"/>
      <c r="Q207" s="53"/>
      <c r="R207" s="53"/>
      <c r="S207" s="53"/>
      <c r="T207" s="54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6" t="s">
        <v>162</v>
      </c>
      <c r="AU207" s="16" t="s">
        <v>22</v>
      </c>
    </row>
    <row r="208" spans="1:65" s="13" customFormat="1" x14ac:dyDescent="0.2">
      <c r="B208" s="157"/>
      <c r="C208" s="242"/>
      <c r="D208" s="240" t="s">
        <v>164</v>
      </c>
      <c r="E208" s="243" t="s">
        <v>3</v>
      </c>
      <c r="F208" s="244" t="s">
        <v>711</v>
      </c>
      <c r="G208" s="242"/>
      <c r="H208" s="245">
        <v>112.75</v>
      </c>
      <c r="I208" s="159"/>
      <c r="L208" s="157"/>
      <c r="M208" s="160"/>
      <c r="N208" s="161"/>
      <c r="O208" s="161"/>
      <c r="P208" s="161"/>
      <c r="Q208" s="161"/>
      <c r="R208" s="161"/>
      <c r="S208" s="161"/>
      <c r="T208" s="162"/>
      <c r="AT208" s="158" t="s">
        <v>164</v>
      </c>
      <c r="AU208" s="158" t="s">
        <v>22</v>
      </c>
      <c r="AV208" s="13" t="s">
        <v>22</v>
      </c>
      <c r="AW208" s="13" t="s">
        <v>43</v>
      </c>
      <c r="AX208" s="13" t="s">
        <v>82</v>
      </c>
      <c r="AY208" s="158" t="s">
        <v>152</v>
      </c>
    </row>
    <row r="209" spans="1:65" s="14" customFormat="1" x14ac:dyDescent="0.2">
      <c r="B209" s="163"/>
      <c r="C209" s="246"/>
      <c r="D209" s="240" t="s">
        <v>164</v>
      </c>
      <c r="E209" s="247" t="s">
        <v>3</v>
      </c>
      <c r="F209" s="248" t="s">
        <v>166</v>
      </c>
      <c r="G209" s="246"/>
      <c r="H209" s="249">
        <v>112.75</v>
      </c>
      <c r="I209" s="165"/>
      <c r="L209" s="163"/>
      <c r="M209" s="166"/>
      <c r="N209" s="167"/>
      <c r="O209" s="167"/>
      <c r="P209" s="167"/>
      <c r="Q209" s="167"/>
      <c r="R209" s="167"/>
      <c r="S209" s="167"/>
      <c r="T209" s="168"/>
      <c r="AT209" s="164" t="s">
        <v>164</v>
      </c>
      <c r="AU209" s="164" t="s">
        <v>22</v>
      </c>
      <c r="AV209" s="14" t="s">
        <v>158</v>
      </c>
      <c r="AW209" s="14" t="s">
        <v>43</v>
      </c>
      <c r="AX209" s="14" t="s">
        <v>89</v>
      </c>
      <c r="AY209" s="164" t="s">
        <v>152</v>
      </c>
    </row>
    <row r="210" spans="1:65" s="2" customFormat="1" ht="33" customHeight="1" x14ac:dyDescent="0.2">
      <c r="A210" s="32"/>
      <c r="B210" s="142"/>
      <c r="C210" s="232" t="s">
        <v>282</v>
      </c>
      <c r="D210" s="232" t="s">
        <v>154</v>
      </c>
      <c r="E210" s="233" t="s">
        <v>731</v>
      </c>
      <c r="F210" s="234" t="s">
        <v>732</v>
      </c>
      <c r="G210" s="235" t="s">
        <v>157</v>
      </c>
      <c r="H210" s="236">
        <v>112.75</v>
      </c>
      <c r="I210" s="143"/>
      <c r="J210" s="144">
        <f>ROUND(I210*H210,2)</f>
        <v>0</v>
      </c>
      <c r="K210" s="145"/>
      <c r="L210" s="33"/>
      <c r="M210" s="146" t="s">
        <v>3</v>
      </c>
      <c r="N210" s="147" t="s">
        <v>53</v>
      </c>
      <c r="O210" s="53"/>
      <c r="P210" s="148">
        <f>O210*H210</f>
        <v>0</v>
      </c>
      <c r="Q210" s="148">
        <v>0</v>
      </c>
      <c r="R210" s="148">
        <f>Q210*H210</f>
        <v>0</v>
      </c>
      <c r="S210" s="148">
        <v>0</v>
      </c>
      <c r="T210" s="14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0" t="s">
        <v>158</v>
      </c>
      <c r="AT210" s="150" t="s">
        <v>154</v>
      </c>
      <c r="AU210" s="150" t="s">
        <v>22</v>
      </c>
      <c r="AY210" s="16" t="s">
        <v>152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6" t="s">
        <v>89</v>
      </c>
      <c r="BK210" s="151">
        <f>ROUND(I210*H210,2)</f>
        <v>0</v>
      </c>
      <c r="BL210" s="16" t="s">
        <v>158</v>
      </c>
      <c r="BM210" s="150" t="s">
        <v>733</v>
      </c>
    </row>
    <row r="211" spans="1:65" s="2" customFormat="1" x14ac:dyDescent="0.2">
      <c r="A211" s="32"/>
      <c r="B211" s="33"/>
      <c r="C211" s="237"/>
      <c r="D211" s="238" t="s">
        <v>160</v>
      </c>
      <c r="E211" s="237"/>
      <c r="F211" s="239" t="s">
        <v>734</v>
      </c>
      <c r="G211" s="237"/>
      <c r="H211" s="237"/>
      <c r="I211" s="154"/>
      <c r="J211" s="32"/>
      <c r="K211" s="32"/>
      <c r="L211" s="33"/>
      <c r="M211" s="155"/>
      <c r="N211" s="156"/>
      <c r="O211" s="53"/>
      <c r="P211" s="53"/>
      <c r="Q211" s="53"/>
      <c r="R211" s="53"/>
      <c r="S211" s="53"/>
      <c r="T211" s="54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6" t="s">
        <v>160</v>
      </c>
      <c r="AU211" s="16" t="s">
        <v>22</v>
      </c>
    </row>
    <row r="212" spans="1:65" s="2" customFormat="1" ht="29.25" x14ac:dyDescent="0.2">
      <c r="A212" s="32"/>
      <c r="B212" s="33"/>
      <c r="C212" s="237"/>
      <c r="D212" s="240" t="s">
        <v>162</v>
      </c>
      <c r="E212" s="237"/>
      <c r="F212" s="241" t="s">
        <v>710</v>
      </c>
      <c r="G212" s="237"/>
      <c r="H212" s="237"/>
      <c r="I212" s="154"/>
      <c r="J212" s="32"/>
      <c r="K212" s="32"/>
      <c r="L212" s="33"/>
      <c r="M212" s="155"/>
      <c r="N212" s="156"/>
      <c r="O212" s="53"/>
      <c r="P212" s="53"/>
      <c r="Q212" s="53"/>
      <c r="R212" s="53"/>
      <c r="S212" s="53"/>
      <c r="T212" s="54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6" t="s">
        <v>162</v>
      </c>
      <c r="AU212" s="16" t="s">
        <v>22</v>
      </c>
    </row>
    <row r="213" spans="1:65" s="13" customFormat="1" x14ac:dyDescent="0.2">
      <c r="B213" s="157"/>
      <c r="C213" s="242"/>
      <c r="D213" s="240" t="s">
        <v>164</v>
      </c>
      <c r="E213" s="243" t="s">
        <v>3</v>
      </c>
      <c r="F213" s="244" t="s">
        <v>711</v>
      </c>
      <c r="G213" s="242"/>
      <c r="H213" s="245">
        <v>112.75</v>
      </c>
      <c r="I213" s="159"/>
      <c r="L213" s="157"/>
      <c r="M213" s="160"/>
      <c r="N213" s="161"/>
      <c r="O213" s="161"/>
      <c r="P213" s="161"/>
      <c r="Q213" s="161"/>
      <c r="R213" s="161"/>
      <c r="S213" s="161"/>
      <c r="T213" s="162"/>
      <c r="AT213" s="158" t="s">
        <v>164</v>
      </c>
      <c r="AU213" s="158" t="s">
        <v>22</v>
      </c>
      <c r="AV213" s="13" t="s">
        <v>22</v>
      </c>
      <c r="AW213" s="13" t="s">
        <v>43</v>
      </c>
      <c r="AX213" s="13" t="s">
        <v>82</v>
      </c>
      <c r="AY213" s="158" t="s">
        <v>152</v>
      </c>
    </row>
    <row r="214" spans="1:65" s="14" customFormat="1" x14ac:dyDescent="0.2">
      <c r="B214" s="163"/>
      <c r="C214" s="246"/>
      <c r="D214" s="240" t="s">
        <v>164</v>
      </c>
      <c r="E214" s="247" t="s">
        <v>3</v>
      </c>
      <c r="F214" s="248" t="s">
        <v>166</v>
      </c>
      <c r="G214" s="246"/>
      <c r="H214" s="249">
        <v>112.75</v>
      </c>
      <c r="I214" s="165"/>
      <c r="L214" s="163"/>
      <c r="M214" s="166"/>
      <c r="N214" s="167"/>
      <c r="O214" s="167"/>
      <c r="P214" s="167"/>
      <c r="Q214" s="167"/>
      <c r="R214" s="167"/>
      <c r="S214" s="167"/>
      <c r="T214" s="168"/>
      <c r="AT214" s="164" t="s">
        <v>164</v>
      </c>
      <c r="AU214" s="164" t="s">
        <v>22</v>
      </c>
      <c r="AV214" s="14" t="s">
        <v>158</v>
      </c>
      <c r="AW214" s="14" t="s">
        <v>43</v>
      </c>
      <c r="AX214" s="14" t="s">
        <v>89</v>
      </c>
      <c r="AY214" s="164" t="s">
        <v>152</v>
      </c>
    </row>
    <row r="215" spans="1:65" s="2" customFormat="1" ht="24.2" customHeight="1" x14ac:dyDescent="0.2">
      <c r="A215" s="32"/>
      <c r="B215" s="142"/>
      <c r="C215" s="232" t="s">
        <v>288</v>
      </c>
      <c r="D215" s="232" t="s">
        <v>154</v>
      </c>
      <c r="E215" s="233" t="s">
        <v>735</v>
      </c>
      <c r="F215" s="234" t="s">
        <v>736</v>
      </c>
      <c r="G215" s="235" t="s">
        <v>157</v>
      </c>
      <c r="H215" s="236">
        <v>397</v>
      </c>
      <c r="I215" s="143"/>
      <c r="J215" s="144">
        <f>ROUND(I215*H215,2)</f>
        <v>0</v>
      </c>
      <c r="K215" s="145"/>
      <c r="L215" s="33"/>
      <c r="M215" s="146" t="s">
        <v>3</v>
      </c>
      <c r="N215" s="147" t="s">
        <v>53</v>
      </c>
      <c r="O215" s="53"/>
      <c r="P215" s="148">
        <f>O215*H215</f>
        <v>0</v>
      </c>
      <c r="Q215" s="148">
        <v>8.5650000000000004E-2</v>
      </c>
      <c r="R215" s="148">
        <f>Q215*H215</f>
        <v>34.003050000000002</v>
      </c>
      <c r="S215" s="148">
        <v>0</v>
      </c>
      <c r="T215" s="14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0" t="s">
        <v>158</v>
      </c>
      <c r="AT215" s="150" t="s">
        <v>154</v>
      </c>
      <c r="AU215" s="150" t="s">
        <v>22</v>
      </c>
      <c r="AY215" s="16" t="s">
        <v>152</v>
      </c>
      <c r="BE215" s="151">
        <f>IF(N215="základní",J215,0)</f>
        <v>0</v>
      </c>
      <c r="BF215" s="151">
        <f>IF(N215="snížená",J215,0)</f>
        <v>0</v>
      </c>
      <c r="BG215" s="151">
        <f>IF(N215="zákl. přenesená",J215,0)</f>
        <v>0</v>
      </c>
      <c r="BH215" s="151">
        <f>IF(N215="sníž. přenesená",J215,0)</f>
        <v>0</v>
      </c>
      <c r="BI215" s="151">
        <f>IF(N215="nulová",J215,0)</f>
        <v>0</v>
      </c>
      <c r="BJ215" s="16" t="s">
        <v>89</v>
      </c>
      <c r="BK215" s="151">
        <f>ROUND(I215*H215,2)</f>
        <v>0</v>
      </c>
      <c r="BL215" s="16" t="s">
        <v>158</v>
      </c>
      <c r="BM215" s="150" t="s">
        <v>737</v>
      </c>
    </row>
    <row r="216" spans="1:65" s="2" customFormat="1" x14ac:dyDescent="0.2">
      <c r="A216" s="32"/>
      <c r="B216" s="33"/>
      <c r="C216" s="237"/>
      <c r="D216" s="238" t="s">
        <v>160</v>
      </c>
      <c r="E216" s="237"/>
      <c r="F216" s="239" t="s">
        <v>738</v>
      </c>
      <c r="G216" s="237"/>
      <c r="H216" s="237"/>
      <c r="I216" s="154"/>
      <c r="J216" s="32"/>
      <c r="K216" s="32"/>
      <c r="L216" s="33"/>
      <c r="M216" s="155"/>
      <c r="N216" s="156"/>
      <c r="O216" s="53"/>
      <c r="P216" s="53"/>
      <c r="Q216" s="53"/>
      <c r="R216" s="53"/>
      <c r="S216" s="53"/>
      <c r="T216" s="54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6" t="s">
        <v>160</v>
      </c>
      <c r="AU216" s="16" t="s">
        <v>22</v>
      </c>
    </row>
    <row r="217" spans="1:65" s="2" customFormat="1" ht="29.25" x14ac:dyDescent="0.2">
      <c r="A217" s="32"/>
      <c r="B217" s="33"/>
      <c r="C217" s="237"/>
      <c r="D217" s="240" t="s">
        <v>162</v>
      </c>
      <c r="E217" s="237"/>
      <c r="F217" s="241" t="s">
        <v>721</v>
      </c>
      <c r="G217" s="237"/>
      <c r="H217" s="237"/>
      <c r="I217" s="154"/>
      <c r="J217" s="32"/>
      <c r="K217" s="32"/>
      <c r="L217" s="33"/>
      <c r="M217" s="155"/>
      <c r="N217" s="156"/>
      <c r="O217" s="53"/>
      <c r="P217" s="53"/>
      <c r="Q217" s="53"/>
      <c r="R217" s="53"/>
      <c r="S217" s="53"/>
      <c r="T217" s="54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6" t="s">
        <v>162</v>
      </c>
      <c r="AU217" s="16" t="s">
        <v>22</v>
      </c>
    </row>
    <row r="218" spans="1:65" s="13" customFormat="1" x14ac:dyDescent="0.2">
      <c r="B218" s="157"/>
      <c r="C218" s="242"/>
      <c r="D218" s="240" t="s">
        <v>164</v>
      </c>
      <c r="E218" s="243" t="s">
        <v>3</v>
      </c>
      <c r="F218" s="244" t="s">
        <v>739</v>
      </c>
      <c r="G218" s="242"/>
      <c r="H218" s="245">
        <v>397</v>
      </c>
      <c r="I218" s="159"/>
      <c r="L218" s="157"/>
      <c r="M218" s="160"/>
      <c r="N218" s="161"/>
      <c r="O218" s="161"/>
      <c r="P218" s="161"/>
      <c r="Q218" s="161"/>
      <c r="R218" s="161"/>
      <c r="S218" s="161"/>
      <c r="T218" s="162"/>
      <c r="AT218" s="158" t="s">
        <v>164</v>
      </c>
      <c r="AU218" s="158" t="s">
        <v>22</v>
      </c>
      <c r="AV218" s="13" t="s">
        <v>22</v>
      </c>
      <c r="AW218" s="13" t="s">
        <v>43</v>
      </c>
      <c r="AX218" s="13" t="s">
        <v>82</v>
      </c>
      <c r="AY218" s="158" t="s">
        <v>152</v>
      </c>
    </row>
    <row r="219" spans="1:65" s="14" customFormat="1" x14ac:dyDescent="0.2">
      <c r="B219" s="163"/>
      <c r="C219" s="246"/>
      <c r="D219" s="240" t="s">
        <v>164</v>
      </c>
      <c r="E219" s="247" t="s">
        <v>3</v>
      </c>
      <c r="F219" s="248" t="s">
        <v>166</v>
      </c>
      <c r="G219" s="246"/>
      <c r="H219" s="249">
        <v>397</v>
      </c>
      <c r="I219" s="165"/>
      <c r="L219" s="163"/>
      <c r="M219" s="166"/>
      <c r="N219" s="167"/>
      <c r="O219" s="167"/>
      <c r="P219" s="167"/>
      <c r="Q219" s="167"/>
      <c r="R219" s="167"/>
      <c r="S219" s="167"/>
      <c r="T219" s="168"/>
      <c r="AT219" s="164" t="s">
        <v>164</v>
      </c>
      <c r="AU219" s="164" t="s">
        <v>22</v>
      </c>
      <c r="AV219" s="14" t="s">
        <v>158</v>
      </c>
      <c r="AW219" s="14" t="s">
        <v>43</v>
      </c>
      <c r="AX219" s="14" t="s">
        <v>89</v>
      </c>
      <c r="AY219" s="164" t="s">
        <v>152</v>
      </c>
    </row>
    <row r="220" spans="1:65" s="2" customFormat="1" ht="16.5" customHeight="1" x14ac:dyDescent="0.2">
      <c r="A220" s="32"/>
      <c r="B220" s="142"/>
      <c r="C220" s="254" t="s">
        <v>294</v>
      </c>
      <c r="D220" s="254" t="s">
        <v>389</v>
      </c>
      <c r="E220" s="255" t="s">
        <v>740</v>
      </c>
      <c r="F220" s="256" t="s">
        <v>741</v>
      </c>
      <c r="G220" s="257" t="s">
        <v>157</v>
      </c>
      <c r="H220" s="258">
        <v>400.97</v>
      </c>
      <c r="I220" s="172"/>
      <c r="J220" s="173">
        <f>ROUND(I220*H220,2)</f>
        <v>0</v>
      </c>
      <c r="K220" s="174"/>
      <c r="L220" s="175"/>
      <c r="M220" s="176" t="s">
        <v>3</v>
      </c>
      <c r="N220" s="177" t="s">
        <v>53</v>
      </c>
      <c r="O220" s="53"/>
      <c r="P220" s="148">
        <f>O220*H220</f>
        <v>0</v>
      </c>
      <c r="Q220" s="148">
        <v>0.191</v>
      </c>
      <c r="R220" s="148">
        <f>Q220*H220</f>
        <v>76.585270000000008</v>
      </c>
      <c r="S220" s="148">
        <v>0</v>
      </c>
      <c r="T220" s="14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0" t="s">
        <v>195</v>
      </c>
      <c r="AT220" s="150" t="s">
        <v>389</v>
      </c>
      <c r="AU220" s="150" t="s">
        <v>22</v>
      </c>
      <c r="AY220" s="16" t="s">
        <v>152</v>
      </c>
      <c r="BE220" s="151">
        <f>IF(N220="základní",J220,0)</f>
        <v>0</v>
      </c>
      <c r="BF220" s="151">
        <f>IF(N220="snížená",J220,0)</f>
        <v>0</v>
      </c>
      <c r="BG220" s="151">
        <f>IF(N220="zákl. přenesená",J220,0)</f>
        <v>0</v>
      </c>
      <c r="BH220" s="151">
        <f>IF(N220="sníž. přenesená",J220,0)</f>
        <v>0</v>
      </c>
      <c r="BI220" s="151">
        <f>IF(N220="nulová",J220,0)</f>
        <v>0</v>
      </c>
      <c r="BJ220" s="16" t="s">
        <v>89</v>
      </c>
      <c r="BK220" s="151">
        <f>ROUND(I220*H220,2)</f>
        <v>0</v>
      </c>
      <c r="BL220" s="16" t="s">
        <v>158</v>
      </c>
      <c r="BM220" s="150" t="s">
        <v>742</v>
      </c>
    </row>
    <row r="221" spans="1:65" s="2" customFormat="1" ht="39" x14ac:dyDescent="0.2">
      <c r="A221" s="32"/>
      <c r="B221" s="33"/>
      <c r="C221" s="237"/>
      <c r="D221" s="240" t="s">
        <v>162</v>
      </c>
      <c r="E221" s="237"/>
      <c r="F221" s="241" t="s">
        <v>743</v>
      </c>
      <c r="G221" s="237"/>
      <c r="H221" s="237"/>
      <c r="I221" s="154"/>
      <c r="J221" s="32"/>
      <c r="K221" s="32"/>
      <c r="L221" s="33"/>
      <c r="M221" s="155"/>
      <c r="N221" s="156"/>
      <c r="O221" s="53"/>
      <c r="P221" s="53"/>
      <c r="Q221" s="53"/>
      <c r="R221" s="53"/>
      <c r="S221" s="53"/>
      <c r="T221" s="54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6" t="s">
        <v>162</v>
      </c>
      <c r="AU221" s="16" t="s">
        <v>22</v>
      </c>
    </row>
    <row r="222" spans="1:65" s="13" customFormat="1" x14ac:dyDescent="0.2">
      <c r="B222" s="157"/>
      <c r="C222" s="242"/>
      <c r="D222" s="240" t="s">
        <v>164</v>
      </c>
      <c r="E222" s="243" t="s">
        <v>3</v>
      </c>
      <c r="F222" s="244" t="s">
        <v>744</v>
      </c>
      <c r="G222" s="242"/>
      <c r="H222" s="245">
        <v>400.97</v>
      </c>
      <c r="I222" s="159"/>
      <c r="L222" s="157"/>
      <c r="M222" s="160"/>
      <c r="N222" s="161"/>
      <c r="O222" s="161"/>
      <c r="P222" s="161"/>
      <c r="Q222" s="161"/>
      <c r="R222" s="161"/>
      <c r="S222" s="161"/>
      <c r="T222" s="162"/>
      <c r="AT222" s="158" t="s">
        <v>164</v>
      </c>
      <c r="AU222" s="158" t="s">
        <v>22</v>
      </c>
      <c r="AV222" s="13" t="s">
        <v>22</v>
      </c>
      <c r="AW222" s="13" t="s">
        <v>43</v>
      </c>
      <c r="AX222" s="13" t="s">
        <v>82</v>
      </c>
      <c r="AY222" s="158" t="s">
        <v>152</v>
      </c>
    </row>
    <row r="223" spans="1:65" s="14" customFormat="1" x14ac:dyDescent="0.2">
      <c r="B223" s="163"/>
      <c r="C223" s="246"/>
      <c r="D223" s="240" t="s">
        <v>164</v>
      </c>
      <c r="E223" s="247" t="s">
        <v>3</v>
      </c>
      <c r="F223" s="248" t="s">
        <v>166</v>
      </c>
      <c r="G223" s="246"/>
      <c r="H223" s="249">
        <v>400.97</v>
      </c>
      <c r="I223" s="165"/>
      <c r="L223" s="163"/>
      <c r="M223" s="166"/>
      <c r="N223" s="167"/>
      <c r="O223" s="167"/>
      <c r="P223" s="167"/>
      <c r="Q223" s="167"/>
      <c r="R223" s="167"/>
      <c r="S223" s="167"/>
      <c r="T223" s="168"/>
      <c r="AT223" s="164" t="s">
        <v>164</v>
      </c>
      <c r="AU223" s="164" t="s">
        <v>22</v>
      </c>
      <c r="AV223" s="14" t="s">
        <v>158</v>
      </c>
      <c r="AW223" s="14" t="s">
        <v>43</v>
      </c>
      <c r="AX223" s="14" t="s">
        <v>89</v>
      </c>
      <c r="AY223" s="164" t="s">
        <v>152</v>
      </c>
    </row>
    <row r="224" spans="1:65" s="12" customFormat="1" ht="22.9" customHeight="1" x14ac:dyDescent="0.2">
      <c r="B224" s="129"/>
      <c r="C224" s="250"/>
      <c r="D224" s="251" t="s">
        <v>81</v>
      </c>
      <c r="E224" s="252" t="s">
        <v>195</v>
      </c>
      <c r="F224" s="252" t="s">
        <v>458</v>
      </c>
      <c r="G224" s="250"/>
      <c r="H224" s="250"/>
      <c r="I224" s="132"/>
      <c r="J224" s="141">
        <f>BK224</f>
        <v>0</v>
      </c>
      <c r="L224" s="129"/>
      <c r="M224" s="134"/>
      <c r="N224" s="135"/>
      <c r="O224" s="135"/>
      <c r="P224" s="136">
        <f>SUM(P225:P238)</f>
        <v>0</v>
      </c>
      <c r="Q224" s="135"/>
      <c r="R224" s="136">
        <f>SUM(R225:R238)</f>
        <v>10.313320000000001</v>
      </c>
      <c r="S224" s="135"/>
      <c r="T224" s="137">
        <f>SUM(T225:T238)</f>
        <v>0</v>
      </c>
      <c r="AR224" s="130" t="s">
        <v>89</v>
      </c>
      <c r="AT224" s="138" t="s">
        <v>81</v>
      </c>
      <c r="AU224" s="138" t="s">
        <v>89</v>
      </c>
      <c r="AY224" s="130" t="s">
        <v>152</v>
      </c>
      <c r="BK224" s="139">
        <f>SUM(BK225:BK238)</f>
        <v>0</v>
      </c>
    </row>
    <row r="225" spans="1:65" s="2" customFormat="1" ht="24.2" customHeight="1" x14ac:dyDescent="0.2">
      <c r="A225" s="32"/>
      <c r="B225" s="142"/>
      <c r="C225" s="232" t="s">
        <v>299</v>
      </c>
      <c r="D225" s="232" t="s">
        <v>154</v>
      </c>
      <c r="E225" s="233" t="s">
        <v>745</v>
      </c>
      <c r="F225" s="234" t="s">
        <v>746</v>
      </c>
      <c r="G225" s="235" t="s">
        <v>259</v>
      </c>
      <c r="H225" s="236">
        <v>4</v>
      </c>
      <c r="I225" s="143"/>
      <c r="J225" s="144">
        <f>ROUND(I225*H225,2)</f>
        <v>0</v>
      </c>
      <c r="K225" s="145"/>
      <c r="L225" s="33"/>
      <c r="M225" s="146" t="s">
        <v>3</v>
      </c>
      <c r="N225" s="147" t="s">
        <v>53</v>
      </c>
      <c r="O225" s="53"/>
      <c r="P225" s="148">
        <f>O225*H225</f>
        <v>0</v>
      </c>
      <c r="Q225" s="148">
        <v>0.42368</v>
      </c>
      <c r="R225" s="148">
        <f>Q225*H225</f>
        <v>1.69472</v>
      </c>
      <c r="S225" s="148">
        <v>0</v>
      </c>
      <c r="T225" s="14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0" t="s">
        <v>158</v>
      </c>
      <c r="AT225" s="150" t="s">
        <v>154</v>
      </c>
      <c r="AU225" s="150" t="s">
        <v>22</v>
      </c>
      <c r="AY225" s="16" t="s">
        <v>152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6" t="s">
        <v>89</v>
      </c>
      <c r="BK225" s="151">
        <f>ROUND(I225*H225,2)</f>
        <v>0</v>
      </c>
      <c r="BL225" s="16" t="s">
        <v>158</v>
      </c>
      <c r="BM225" s="150" t="s">
        <v>747</v>
      </c>
    </row>
    <row r="226" spans="1:65" s="2" customFormat="1" x14ac:dyDescent="0.2">
      <c r="A226" s="32"/>
      <c r="B226" s="33"/>
      <c r="C226" s="237"/>
      <c r="D226" s="238" t="s">
        <v>160</v>
      </c>
      <c r="E226" s="237"/>
      <c r="F226" s="239" t="s">
        <v>748</v>
      </c>
      <c r="G226" s="237"/>
      <c r="H226" s="237"/>
      <c r="I226" s="154"/>
      <c r="J226" s="32"/>
      <c r="K226" s="32"/>
      <c r="L226" s="33"/>
      <c r="M226" s="155"/>
      <c r="N226" s="156"/>
      <c r="O226" s="53"/>
      <c r="P226" s="53"/>
      <c r="Q226" s="53"/>
      <c r="R226" s="53"/>
      <c r="S226" s="53"/>
      <c r="T226" s="54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6" t="s">
        <v>160</v>
      </c>
      <c r="AU226" s="16" t="s">
        <v>22</v>
      </c>
    </row>
    <row r="227" spans="1:65" s="2" customFormat="1" ht="24.2" customHeight="1" x14ac:dyDescent="0.2">
      <c r="A227" s="32"/>
      <c r="B227" s="142"/>
      <c r="C227" s="232" t="s">
        <v>302</v>
      </c>
      <c r="D227" s="232" t="s">
        <v>154</v>
      </c>
      <c r="E227" s="233" t="s">
        <v>459</v>
      </c>
      <c r="F227" s="234" t="s">
        <v>460</v>
      </c>
      <c r="G227" s="235" t="s">
        <v>259</v>
      </c>
      <c r="H227" s="236">
        <v>2</v>
      </c>
      <c r="I227" s="143"/>
      <c r="J227" s="144">
        <f>ROUND(I227*H227,2)</f>
        <v>0</v>
      </c>
      <c r="K227" s="145"/>
      <c r="L227" s="33"/>
      <c r="M227" s="146" t="s">
        <v>3</v>
      </c>
      <c r="N227" s="147" t="s">
        <v>53</v>
      </c>
      <c r="O227" s="53"/>
      <c r="P227" s="148">
        <f>O227*H227</f>
        <v>0</v>
      </c>
      <c r="Q227" s="148">
        <v>0.42080000000000001</v>
      </c>
      <c r="R227" s="148">
        <f>Q227*H227</f>
        <v>0.84160000000000001</v>
      </c>
      <c r="S227" s="148">
        <v>0</v>
      </c>
      <c r="T227" s="14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0" t="s">
        <v>158</v>
      </c>
      <c r="AT227" s="150" t="s">
        <v>154</v>
      </c>
      <c r="AU227" s="150" t="s">
        <v>22</v>
      </c>
      <c r="AY227" s="16" t="s">
        <v>152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6" t="s">
        <v>89</v>
      </c>
      <c r="BK227" s="151">
        <f>ROUND(I227*H227,2)</f>
        <v>0</v>
      </c>
      <c r="BL227" s="16" t="s">
        <v>158</v>
      </c>
      <c r="BM227" s="150" t="s">
        <v>749</v>
      </c>
    </row>
    <row r="228" spans="1:65" s="2" customFormat="1" x14ac:dyDescent="0.2">
      <c r="A228" s="32"/>
      <c r="B228" s="33"/>
      <c r="C228" s="237"/>
      <c r="D228" s="238" t="s">
        <v>160</v>
      </c>
      <c r="E228" s="237"/>
      <c r="F228" s="239" t="s">
        <v>462</v>
      </c>
      <c r="G228" s="237"/>
      <c r="H228" s="237"/>
      <c r="I228" s="154"/>
      <c r="J228" s="32"/>
      <c r="K228" s="32"/>
      <c r="L228" s="33"/>
      <c r="M228" s="155"/>
      <c r="N228" s="156"/>
      <c r="O228" s="53"/>
      <c r="P228" s="53"/>
      <c r="Q228" s="53"/>
      <c r="R228" s="53"/>
      <c r="S228" s="53"/>
      <c r="T228" s="54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6" t="s">
        <v>160</v>
      </c>
      <c r="AU228" s="16" t="s">
        <v>22</v>
      </c>
    </row>
    <row r="229" spans="1:65" s="2" customFormat="1" ht="33" customHeight="1" x14ac:dyDescent="0.2">
      <c r="A229" s="32"/>
      <c r="B229" s="142"/>
      <c r="C229" s="232" t="s">
        <v>308</v>
      </c>
      <c r="D229" s="232" t="s">
        <v>154</v>
      </c>
      <c r="E229" s="233" t="s">
        <v>463</v>
      </c>
      <c r="F229" s="234" t="s">
        <v>464</v>
      </c>
      <c r="G229" s="235" t="s">
        <v>259</v>
      </c>
      <c r="H229" s="236">
        <v>20</v>
      </c>
      <c r="I229" s="143"/>
      <c r="J229" s="144">
        <f>ROUND(I229*H229,2)</f>
        <v>0</v>
      </c>
      <c r="K229" s="145"/>
      <c r="L229" s="33"/>
      <c r="M229" s="146" t="s">
        <v>3</v>
      </c>
      <c r="N229" s="147" t="s">
        <v>53</v>
      </c>
      <c r="O229" s="53"/>
      <c r="P229" s="148">
        <f>O229*H229</f>
        <v>0</v>
      </c>
      <c r="Q229" s="148">
        <v>0.31108000000000002</v>
      </c>
      <c r="R229" s="148">
        <f>Q229*H229</f>
        <v>6.2216000000000005</v>
      </c>
      <c r="S229" s="148">
        <v>0</v>
      </c>
      <c r="T229" s="14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0" t="s">
        <v>158</v>
      </c>
      <c r="AT229" s="150" t="s">
        <v>154</v>
      </c>
      <c r="AU229" s="150" t="s">
        <v>22</v>
      </c>
      <c r="AY229" s="16" t="s">
        <v>152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6" t="s">
        <v>89</v>
      </c>
      <c r="BK229" s="151">
        <f>ROUND(I229*H229,2)</f>
        <v>0</v>
      </c>
      <c r="BL229" s="16" t="s">
        <v>158</v>
      </c>
      <c r="BM229" s="150" t="s">
        <v>750</v>
      </c>
    </row>
    <row r="230" spans="1:65" s="2" customFormat="1" x14ac:dyDescent="0.2">
      <c r="A230" s="32"/>
      <c r="B230" s="33"/>
      <c r="C230" s="237"/>
      <c r="D230" s="238" t="s">
        <v>160</v>
      </c>
      <c r="E230" s="237"/>
      <c r="F230" s="239" t="s">
        <v>466</v>
      </c>
      <c r="G230" s="237"/>
      <c r="H230" s="237"/>
      <c r="I230" s="154"/>
      <c r="J230" s="32"/>
      <c r="K230" s="32"/>
      <c r="L230" s="33"/>
      <c r="M230" s="155"/>
      <c r="N230" s="156"/>
      <c r="O230" s="53"/>
      <c r="P230" s="53"/>
      <c r="Q230" s="53"/>
      <c r="R230" s="53"/>
      <c r="S230" s="53"/>
      <c r="T230" s="54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6" t="s">
        <v>160</v>
      </c>
      <c r="AU230" s="16" t="s">
        <v>22</v>
      </c>
    </row>
    <row r="231" spans="1:65" s="2" customFormat="1" ht="19.5" x14ac:dyDescent="0.2">
      <c r="A231" s="32"/>
      <c r="B231" s="33"/>
      <c r="C231" s="237"/>
      <c r="D231" s="240" t="s">
        <v>162</v>
      </c>
      <c r="E231" s="237"/>
      <c r="F231" s="241" t="s">
        <v>751</v>
      </c>
      <c r="G231" s="237"/>
      <c r="H231" s="237"/>
      <c r="I231" s="154"/>
      <c r="J231" s="32"/>
      <c r="K231" s="32"/>
      <c r="L231" s="33"/>
      <c r="M231" s="155"/>
      <c r="N231" s="156"/>
      <c r="O231" s="53"/>
      <c r="P231" s="53"/>
      <c r="Q231" s="53"/>
      <c r="R231" s="53"/>
      <c r="S231" s="53"/>
      <c r="T231" s="54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6" t="s">
        <v>162</v>
      </c>
      <c r="AU231" s="16" t="s">
        <v>22</v>
      </c>
    </row>
    <row r="232" spans="1:65" s="13" customFormat="1" x14ac:dyDescent="0.2">
      <c r="B232" s="157"/>
      <c r="C232" s="242"/>
      <c r="D232" s="240" t="s">
        <v>164</v>
      </c>
      <c r="E232" s="243" t="s">
        <v>3</v>
      </c>
      <c r="F232" s="244" t="s">
        <v>264</v>
      </c>
      <c r="G232" s="242"/>
      <c r="H232" s="245">
        <v>20</v>
      </c>
      <c r="I232" s="159"/>
      <c r="L232" s="157"/>
      <c r="M232" s="160"/>
      <c r="N232" s="161"/>
      <c r="O232" s="161"/>
      <c r="P232" s="161"/>
      <c r="Q232" s="161"/>
      <c r="R232" s="161"/>
      <c r="S232" s="161"/>
      <c r="T232" s="162"/>
      <c r="AT232" s="158" t="s">
        <v>164</v>
      </c>
      <c r="AU232" s="158" t="s">
        <v>22</v>
      </c>
      <c r="AV232" s="13" t="s">
        <v>22</v>
      </c>
      <c r="AW232" s="13" t="s">
        <v>43</v>
      </c>
      <c r="AX232" s="13" t="s">
        <v>82</v>
      </c>
      <c r="AY232" s="158" t="s">
        <v>152</v>
      </c>
    </row>
    <row r="233" spans="1:65" s="14" customFormat="1" x14ac:dyDescent="0.2">
      <c r="B233" s="163"/>
      <c r="C233" s="246"/>
      <c r="D233" s="240" t="s">
        <v>164</v>
      </c>
      <c r="E233" s="247" t="s">
        <v>3</v>
      </c>
      <c r="F233" s="248" t="s">
        <v>166</v>
      </c>
      <c r="G233" s="246"/>
      <c r="H233" s="249">
        <v>20</v>
      </c>
      <c r="I233" s="165"/>
      <c r="L233" s="163"/>
      <c r="M233" s="166"/>
      <c r="N233" s="167"/>
      <c r="O233" s="167"/>
      <c r="P233" s="167"/>
      <c r="Q233" s="167"/>
      <c r="R233" s="167"/>
      <c r="S233" s="167"/>
      <c r="T233" s="168"/>
      <c r="AT233" s="164" t="s">
        <v>164</v>
      </c>
      <c r="AU233" s="164" t="s">
        <v>22</v>
      </c>
      <c r="AV233" s="14" t="s">
        <v>158</v>
      </c>
      <c r="AW233" s="14" t="s">
        <v>43</v>
      </c>
      <c r="AX233" s="14" t="s">
        <v>89</v>
      </c>
      <c r="AY233" s="164" t="s">
        <v>152</v>
      </c>
    </row>
    <row r="234" spans="1:65" s="2" customFormat="1" ht="33" customHeight="1" x14ac:dyDescent="0.2">
      <c r="A234" s="32"/>
      <c r="B234" s="142"/>
      <c r="C234" s="232" t="s">
        <v>314</v>
      </c>
      <c r="D234" s="232" t="s">
        <v>154</v>
      </c>
      <c r="E234" s="233" t="s">
        <v>463</v>
      </c>
      <c r="F234" s="234" t="s">
        <v>464</v>
      </c>
      <c r="G234" s="235" t="s">
        <v>259</v>
      </c>
      <c r="H234" s="236">
        <v>5</v>
      </c>
      <c r="I234" s="143"/>
      <c r="J234" s="144">
        <f>ROUND(I234*H234,2)</f>
        <v>0</v>
      </c>
      <c r="K234" s="145"/>
      <c r="L234" s="33"/>
      <c r="M234" s="146" t="s">
        <v>3</v>
      </c>
      <c r="N234" s="147" t="s">
        <v>53</v>
      </c>
      <c r="O234" s="53"/>
      <c r="P234" s="148">
        <f>O234*H234</f>
        <v>0</v>
      </c>
      <c r="Q234" s="148">
        <v>0.31108000000000002</v>
      </c>
      <c r="R234" s="148">
        <f>Q234*H234</f>
        <v>1.5554000000000001</v>
      </c>
      <c r="S234" s="148">
        <v>0</v>
      </c>
      <c r="T234" s="14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0" t="s">
        <v>158</v>
      </c>
      <c r="AT234" s="150" t="s">
        <v>154</v>
      </c>
      <c r="AU234" s="150" t="s">
        <v>22</v>
      </c>
      <c r="AY234" s="16" t="s">
        <v>152</v>
      </c>
      <c r="BE234" s="151">
        <f>IF(N234="základní",J234,0)</f>
        <v>0</v>
      </c>
      <c r="BF234" s="151">
        <f>IF(N234="snížená",J234,0)</f>
        <v>0</v>
      </c>
      <c r="BG234" s="151">
        <f>IF(N234="zákl. přenesená",J234,0)</f>
        <v>0</v>
      </c>
      <c r="BH234" s="151">
        <f>IF(N234="sníž. přenesená",J234,0)</f>
        <v>0</v>
      </c>
      <c r="BI234" s="151">
        <f>IF(N234="nulová",J234,0)</f>
        <v>0</v>
      </c>
      <c r="BJ234" s="16" t="s">
        <v>89</v>
      </c>
      <c r="BK234" s="151">
        <f>ROUND(I234*H234,2)</f>
        <v>0</v>
      </c>
      <c r="BL234" s="16" t="s">
        <v>158</v>
      </c>
      <c r="BM234" s="150" t="s">
        <v>752</v>
      </c>
    </row>
    <row r="235" spans="1:65" s="2" customFormat="1" x14ac:dyDescent="0.2">
      <c r="A235" s="32"/>
      <c r="B235" s="33"/>
      <c r="C235" s="237"/>
      <c r="D235" s="238" t="s">
        <v>160</v>
      </c>
      <c r="E235" s="237"/>
      <c r="F235" s="239" t="s">
        <v>466</v>
      </c>
      <c r="G235" s="237"/>
      <c r="H235" s="237"/>
      <c r="I235" s="154"/>
      <c r="J235" s="32"/>
      <c r="K235" s="32"/>
      <c r="L235" s="33"/>
      <c r="M235" s="155"/>
      <c r="N235" s="156"/>
      <c r="O235" s="53"/>
      <c r="P235" s="53"/>
      <c r="Q235" s="53"/>
      <c r="R235" s="53"/>
      <c r="S235" s="53"/>
      <c r="T235" s="54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6" t="s">
        <v>160</v>
      </c>
      <c r="AU235" s="16" t="s">
        <v>22</v>
      </c>
    </row>
    <row r="236" spans="1:65" s="2" customFormat="1" ht="19.5" x14ac:dyDescent="0.2">
      <c r="A236" s="32"/>
      <c r="B236" s="33"/>
      <c r="C236" s="237"/>
      <c r="D236" s="240" t="s">
        <v>162</v>
      </c>
      <c r="E236" s="237"/>
      <c r="F236" s="241" t="s">
        <v>753</v>
      </c>
      <c r="G236" s="237"/>
      <c r="H236" s="237"/>
      <c r="I236" s="154"/>
      <c r="J236" s="32"/>
      <c r="K236" s="32"/>
      <c r="L236" s="33"/>
      <c r="M236" s="155"/>
      <c r="N236" s="156"/>
      <c r="O236" s="53"/>
      <c r="P236" s="53"/>
      <c r="Q236" s="53"/>
      <c r="R236" s="53"/>
      <c r="S236" s="53"/>
      <c r="T236" s="54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6" t="s">
        <v>162</v>
      </c>
      <c r="AU236" s="16" t="s">
        <v>22</v>
      </c>
    </row>
    <row r="237" spans="1:65" s="13" customFormat="1" x14ac:dyDescent="0.2">
      <c r="B237" s="157"/>
      <c r="C237" s="242"/>
      <c r="D237" s="240" t="s">
        <v>164</v>
      </c>
      <c r="E237" s="243" t="s">
        <v>3</v>
      </c>
      <c r="F237" s="244" t="s">
        <v>182</v>
      </c>
      <c r="G237" s="242"/>
      <c r="H237" s="245">
        <v>5</v>
      </c>
      <c r="I237" s="159"/>
      <c r="L237" s="157"/>
      <c r="M237" s="160"/>
      <c r="N237" s="161"/>
      <c r="O237" s="161"/>
      <c r="P237" s="161"/>
      <c r="Q237" s="161"/>
      <c r="R237" s="161"/>
      <c r="S237" s="161"/>
      <c r="T237" s="162"/>
      <c r="AT237" s="158" t="s">
        <v>164</v>
      </c>
      <c r="AU237" s="158" t="s">
        <v>22</v>
      </c>
      <c r="AV237" s="13" t="s">
        <v>22</v>
      </c>
      <c r="AW237" s="13" t="s">
        <v>43</v>
      </c>
      <c r="AX237" s="13" t="s">
        <v>82</v>
      </c>
      <c r="AY237" s="158" t="s">
        <v>152</v>
      </c>
    </row>
    <row r="238" spans="1:65" s="14" customFormat="1" x14ac:dyDescent="0.2">
      <c r="B238" s="163"/>
      <c r="C238" s="246"/>
      <c r="D238" s="240" t="s">
        <v>164</v>
      </c>
      <c r="E238" s="247" t="s">
        <v>3</v>
      </c>
      <c r="F238" s="248" t="s">
        <v>166</v>
      </c>
      <c r="G238" s="246"/>
      <c r="H238" s="249">
        <v>5</v>
      </c>
      <c r="I238" s="165"/>
      <c r="L238" s="163"/>
      <c r="M238" s="166"/>
      <c r="N238" s="167"/>
      <c r="O238" s="167"/>
      <c r="P238" s="167"/>
      <c r="Q238" s="167"/>
      <c r="R238" s="167"/>
      <c r="S238" s="167"/>
      <c r="T238" s="168"/>
      <c r="AT238" s="164" t="s">
        <v>164</v>
      </c>
      <c r="AU238" s="164" t="s">
        <v>22</v>
      </c>
      <c r="AV238" s="14" t="s">
        <v>158</v>
      </c>
      <c r="AW238" s="14" t="s">
        <v>43</v>
      </c>
      <c r="AX238" s="14" t="s">
        <v>89</v>
      </c>
      <c r="AY238" s="164" t="s">
        <v>152</v>
      </c>
    </row>
    <row r="239" spans="1:65" s="12" customFormat="1" ht="22.9" customHeight="1" x14ac:dyDescent="0.2">
      <c r="B239" s="129"/>
      <c r="C239" s="250"/>
      <c r="D239" s="251" t="s">
        <v>81</v>
      </c>
      <c r="E239" s="252" t="s">
        <v>201</v>
      </c>
      <c r="F239" s="252" t="s">
        <v>467</v>
      </c>
      <c r="G239" s="250"/>
      <c r="H239" s="250"/>
      <c r="I239" s="132"/>
      <c r="J239" s="141">
        <f>BK239</f>
        <v>0</v>
      </c>
      <c r="L239" s="129"/>
      <c r="M239" s="134"/>
      <c r="N239" s="135"/>
      <c r="O239" s="135"/>
      <c r="P239" s="136">
        <f>SUM(P240:P327)</f>
        <v>0</v>
      </c>
      <c r="Q239" s="135"/>
      <c r="R239" s="136">
        <f>SUM(R240:R327)</f>
        <v>55.282293999999986</v>
      </c>
      <c r="S239" s="135"/>
      <c r="T239" s="137">
        <f>SUM(T240:T327)</f>
        <v>0.16600000000000001</v>
      </c>
      <c r="AR239" s="130" t="s">
        <v>89</v>
      </c>
      <c r="AT239" s="138" t="s">
        <v>81</v>
      </c>
      <c r="AU239" s="138" t="s">
        <v>89</v>
      </c>
      <c r="AY239" s="130" t="s">
        <v>152</v>
      </c>
      <c r="BK239" s="139">
        <f>SUM(BK240:BK327)</f>
        <v>0</v>
      </c>
    </row>
    <row r="240" spans="1:65" s="2" customFormat="1" ht="24.2" customHeight="1" x14ac:dyDescent="0.2">
      <c r="A240" s="32"/>
      <c r="B240" s="142"/>
      <c r="C240" s="232" t="s">
        <v>317</v>
      </c>
      <c r="D240" s="232" t="s">
        <v>154</v>
      </c>
      <c r="E240" s="233" t="s">
        <v>754</v>
      </c>
      <c r="F240" s="234" t="s">
        <v>755</v>
      </c>
      <c r="G240" s="235" t="s">
        <v>259</v>
      </c>
      <c r="H240" s="236">
        <v>4</v>
      </c>
      <c r="I240" s="143"/>
      <c r="J240" s="144">
        <f>ROUND(I240*H240,2)</f>
        <v>0</v>
      </c>
      <c r="K240" s="145"/>
      <c r="L240" s="33"/>
      <c r="M240" s="146" t="s">
        <v>3</v>
      </c>
      <c r="N240" s="147" t="s">
        <v>53</v>
      </c>
      <c r="O240" s="53"/>
      <c r="P240" s="148">
        <f>O240*H240</f>
        <v>0</v>
      </c>
      <c r="Q240" s="148">
        <v>6.9999999999999999E-4</v>
      </c>
      <c r="R240" s="148">
        <f>Q240*H240</f>
        <v>2.8E-3</v>
      </c>
      <c r="S240" s="148">
        <v>0</v>
      </c>
      <c r="T240" s="14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0" t="s">
        <v>158</v>
      </c>
      <c r="AT240" s="150" t="s">
        <v>154</v>
      </c>
      <c r="AU240" s="150" t="s">
        <v>22</v>
      </c>
      <c r="AY240" s="16" t="s">
        <v>152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6" t="s">
        <v>89</v>
      </c>
      <c r="BK240" s="151">
        <f>ROUND(I240*H240,2)</f>
        <v>0</v>
      </c>
      <c r="BL240" s="16" t="s">
        <v>158</v>
      </c>
      <c r="BM240" s="150" t="s">
        <v>756</v>
      </c>
    </row>
    <row r="241" spans="1:65" s="2" customFormat="1" x14ac:dyDescent="0.2">
      <c r="A241" s="32"/>
      <c r="B241" s="33"/>
      <c r="C241" s="237"/>
      <c r="D241" s="238" t="s">
        <v>160</v>
      </c>
      <c r="E241" s="237"/>
      <c r="F241" s="239" t="s">
        <v>757</v>
      </c>
      <c r="G241" s="237"/>
      <c r="H241" s="237"/>
      <c r="I241" s="154"/>
      <c r="J241" s="32"/>
      <c r="K241" s="32"/>
      <c r="L241" s="33"/>
      <c r="M241" s="155"/>
      <c r="N241" s="156"/>
      <c r="O241" s="53"/>
      <c r="P241" s="53"/>
      <c r="Q241" s="53"/>
      <c r="R241" s="53"/>
      <c r="S241" s="53"/>
      <c r="T241" s="54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6" t="s">
        <v>160</v>
      </c>
      <c r="AU241" s="16" t="s">
        <v>22</v>
      </c>
    </row>
    <row r="242" spans="1:65" s="2" customFormat="1" ht="19.5" x14ac:dyDescent="0.2">
      <c r="A242" s="32"/>
      <c r="B242" s="33"/>
      <c r="C242" s="237"/>
      <c r="D242" s="240" t="s">
        <v>162</v>
      </c>
      <c r="E242" s="237"/>
      <c r="F242" s="241" t="s">
        <v>684</v>
      </c>
      <c r="G242" s="237"/>
      <c r="H242" s="237"/>
      <c r="I242" s="154"/>
      <c r="J242" s="32"/>
      <c r="K242" s="32"/>
      <c r="L242" s="33"/>
      <c r="M242" s="155"/>
      <c r="N242" s="156"/>
      <c r="O242" s="53"/>
      <c r="P242" s="53"/>
      <c r="Q242" s="53"/>
      <c r="R242" s="53"/>
      <c r="S242" s="53"/>
      <c r="T242" s="54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6" t="s">
        <v>162</v>
      </c>
      <c r="AU242" s="16" t="s">
        <v>22</v>
      </c>
    </row>
    <row r="243" spans="1:65" s="13" customFormat="1" x14ac:dyDescent="0.2">
      <c r="B243" s="157"/>
      <c r="C243" s="242"/>
      <c r="D243" s="240" t="s">
        <v>164</v>
      </c>
      <c r="E243" s="243" t="s">
        <v>3</v>
      </c>
      <c r="F243" s="244" t="s">
        <v>758</v>
      </c>
      <c r="G243" s="242"/>
      <c r="H243" s="245">
        <v>4</v>
      </c>
      <c r="I243" s="159"/>
      <c r="L243" s="157"/>
      <c r="M243" s="160"/>
      <c r="N243" s="161"/>
      <c r="O243" s="161"/>
      <c r="P243" s="161"/>
      <c r="Q243" s="161"/>
      <c r="R243" s="161"/>
      <c r="S243" s="161"/>
      <c r="T243" s="162"/>
      <c r="AT243" s="158" t="s">
        <v>164</v>
      </c>
      <c r="AU243" s="158" t="s">
        <v>22</v>
      </c>
      <c r="AV243" s="13" t="s">
        <v>22</v>
      </c>
      <c r="AW243" s="13" t="s">
        <v>43</v>
      </c>
      <c r="AX243" s="13" t="s">
        <v>82</v>
      </c>
      <c r="AY243" s="158" t="s">
        <v>152</v>
      </c>
    </row>
    <row r="244" spans="1:65" s="14" customFormat="1" x14ac:dyDescent="0.2">
      <c r="B244" s="163"/>
      <c r="C244" s="246"/>
      <c r="D244" s="240" t="s">
        <v>164</v>
      </c>
      <c r="E244" s="247" t="s">
        <v>3</v>
      </c>
      <c r="F244" s="248" t="s">
        <v>166</v>
      </c>
      <c r="G244" s="246"/>
      <c r="H244" s="249">
        <v>4</v>
      </c>
      <c r="I244" s="165"/>
      <c r="L244" s="163"/>
      <c r="M244" s="166"/>
      <c r="N244" s="167"/>
      <c r="O244" s="167"/>
      <c r="P244" s="167"/>
      <c r="Q244" s="167"/>
      <c r="R244" s="167"/>
      <c r="S244" s="167"/>
      <c r="T244" s="168"/>
      <c r="AT244" s="164" t="s">
        <v>164</v>
      </c>
      <c r="AU244" s="164" t="s">
        <v>22</v>
      </c>
      <c r="AV244" s="14" t="s">
        <v>158</v>
      </c>
      <c r="AW244" s="14" t="s">
        <v>43</v>
      </c>
      <c r="AX244" s="14" t="s">
        <v>89</v>
      </c>
      <c r="AY244" s="164" t="s">
        <v>152</v>
      </c>
    </row>
    <row r="245" spans="1:65" s="2" customFormat="1" ht="24.2" customHeight="1" x14ac:dyDescent="0.2">
      <c r="A245" s="32"/>
      <c r="B245" s="142"/>
      <c r="C245" s="254" t="s">
        <v>323</v>
      </c>
      <c r="D245" s="254" t="s">
        <v>389</v>
      </c>
      <c r="E245" s="255" t="s">
        <v>759</v>
      </c>
      <c r="F245" s="256" t="s">
        <v>760</v>
      </c>
      <c r="G245" s="257" t="s">
        <v>259</v>
      </c>
      <c r="H245" s="258">
        <v>2</v>
      </c>
      <c r="I245" s="172"/>
      <c r="J245" s="173">
        <f>ROUND(I245*H245,2)</f>
        <v>0</v>
      </c>
      <c r="K245" s="174"/>
      <c r="L245" s="175"/>
      <c r="M245" s="176" t="s">
        <v>3</v>
      </c>
      <c r="N245" s="177" t="s">
        <v>53</v>
      </c>
      <c r="O245" s="53"/>
      <c r="P245" s="148">
        <f>O245*H245</f>
        <v>0</v>
      </c>
      <c r="Q245" s="148">
        <v>7.7000000000000002E-3</v>
      </c>
      <c r="R245" s="148">
        <f>Q245*H245</f>
        <v>1.54E-2</v>
      </c>
      <c r="S245" s="148">
        <v>0</v>
      </c>
      <c r="T245" s="149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0" t="s">
        <v>195</v>
      </c>
      <c r="AT245" s="150" t="s">
        <v>389</v>
      </c>
      <c r="AU245" s="150" t="s">
        <v>22</v>
      </c>
      <c r="AY245" s="16" t="s">
        <v>152</v>
      </c>
      <c r="BE245" s="151">
        <f>IF(N245="základní",J245,0)</f>
        <v>0</v>
      </c>
      <c r="BF245" s="151">
        <f>IF(N245="snížená",J245,0)</f>
        <v>0</v>
      </c>
      <c r="BG245" s="151">
        <f>IF(N245="zákl. přenesená",J245,0)</f>
        <v>0</v>
      </c>
      <c r="BH245" s="151">
        <f>IF(N245="sníž. přenesená",J245,0)</f>
        <v>0</v>
      </c>
      <c r="BI245" s="151">
        <f>IF(N245="nulová",J245,0)</f>
        <v>0</v>
      </c>
      <c r="BJ245" s="16" t="s">
        <v>89</v>
      </c>
      <c r="BK245" s="151">
        <f>ROUND(I245*H245,2)</f>
        <v>0</v>
      </c>
      <c r="BL245" s="16" t="s">
        <v>158</v>
      </c>
      <c r="BM245" s="150" t="s">
        <v>761</v>
      </c>
    </row>
    <row r="246" spans="1:65" s="2" customFormat="1" ht="19.5" x14ac:dyDescent="0.2">
      <c r="A246" s="32"/>
      <c r="B246" s="33"/>
      <c r="C246" s="237"/>
      <c r="D246" s="240" t="s">
        <v>162</v>
      </c>
      <c r="E246" s="237"/>
      <c r="F246" s="241" t="s">
        <v>762</v>
      </c>
      <c r="G246" s="237"/>
      <c r="H246" s="237"/>
      <c r="I246" s="154"/>
      <c r="J246" s="32"/>
      <c r="K246" s="32"/>
      <c r="L246" s="33"/>
      <c r="M246" s="155"/>
      <c r="N246" s="156"/>
      <c r="O246" s="53"/>
      <c r="P246" s="53"/>
      <c r="Q246" s="53"/>
      <c r="R246" s="53"/>
      <c r="S246" s="53"/>
      <c r="T246" s="54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6" t="s">
        <v>162</v>
      </c>
      <c r="AU246" s="16" t="s">
        <v>22</v>
      </c>
    </row>
    <row r="247" spans="1:65" s="13" customFormat="1" x14ac:dyDescent="0.2">
      <c r="B247" s="157"/>
      <c r="C247" s="242"/>
      <c r="D247" s="240" t="s">
        <v>164</v>
      </c>
      <c r="E247" s="243" t="s">
        <v>3</v>
      </c>
      <c r="F247" s="244" t="s">
        <v>22</v>
      </c>
      <c r="G247" s="242"/>
      <c r="H247" s="245">
        <v>2</v>
      </c>
      <c r="I247" s="159"/>
      <c r="L247" s="157"/>
      <c r="M247" s="160"/>
      <c r="N247" s="161"/>
      <c r="O247" s="161"/>
      <c r="P247" s="161"/>
      <c r="Q247" s="161"/>
      <c r="R247" s="161"/>
      <c r="S247" s="161"/>
      <c r="T247" s="162"/>
      <c r="AT247" s="158" t="s">
        <v>164</v>
      </c>
      <c r="AU247" s="158" t="s">
        <v>22</v>
      </c>
      <c r="AV247" s="13" t="s">
        <v>22</v>
      </c>
      <c r="AW247" s="13" t="s">
        <v>43</v>
      </c>
      <c r="AX247" s="13" t="s">
        <v>82</v>
      </c>
      <c r="AY247" s="158" t="s">
        <v>152</v>
      </c>
    </row>
    <row r="248" spans="1:65" s="14" customFormat="1" x14ac:dyDescent="0.2">
      <c r="B248" s="163"/>
      <c r="C248" s="246"/>
      <c r="D248" s="240" t="s">
        <v>164</v>
      </c>
      <c r="E248" s="247" t="s">
        <v>3</v>
      </c>
      <c r="F248" s="248" t="s">
        <v>166</v>
      </c>
      <c r="G248" s="246"/>
      <c r="H248" s="249">
        <v>2</v>
      </c>
      <c r="I248" s="165"/>
      <c r="L248" s="163"/>
      <c r="M248" s="166"/>
      <c r="N248" s="167"/>
      <c r="O248" s="167"/>
      <c r="P248" s="167"/>
      <c r="Q248" s="167"/>
      <c r="R248" s="167"/>
      <c r="S248" s="167"/>
      <c r="T248" s="168"/>
      <c r="AT248" s="164" t="s">
        <v>164</v>
      </c>
      <c r="AU248" s="164" t="s">
        <v>22</v>
      </c>
      <c r="AV248" s="14" t="s">
        <v>158</v>
      </c>
      <c r="AW248" s="14" t="s">
        <v>43</v>
      </c>
      <c r="AX248" s="14" t="s">
        <v>89</v>
      </c>
      <c r="AY248" s="164" t="s">
        <v>152</v>
      </c>
    </row>
    <row r="249" spans="1:65" s="2" customFormat="1" ht="24.2" customHeight="1" x14ac:dyDescent="0.2">
      <c r="A249" s="32"/>
      <c r="B249" s="142"/>
      <c r="C249" s="254" t="s">
        <v>329</v>
      </c>
      <c r="D249" s="254" t="s">
        <v>389</v>
      </c>
      <c r="E249" s="255" t="s">
        <v>759</v>
      </c>
      <c r="F249" s="256" t="s">
        <v>760</v>
      </c>
      <c r="G249" s="257" t="s">
        <v>259</v>
      </c>
      <c r="H249" s="258">
        <v>2</v>
      </c>
      <c r="I249" s="172"/>
      <c r="J249" s="173">
        <f>ROUND(I249*H249,2)</f>
        <v>0</v>
      </c>
      <c r="K249" s="174"/>
      <c r="L249" s="175"/>
      <c r="M249" s="176" t="s">
        <v>3</v>
      </c>
      <c r="N249" s="177" t="s">
        <v>53</v>
      </c>
      <c r="O249" s="53"/>
      <c r="P249" s="148">
        <f>O249*H249</f>
        <v>0</v>
      </c>
      <c r="Q249" s="148">
        <v>7.7000000000000002E-3</v>
      </c>
      <c r="R249" s="148">
        <f>Q249*H249</f>
        <v>1.54E-2</v>
      </c>
      <c r="S249" s="148">
        <v>0</v>
      </c>
      <c r="T249" s="149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0" t="s">
        <v>195</v>
      </c>
      <c r="AT249" s="150" t="s">
        <v>389</v>
      </c>
      <c r="AU249" s="150" t="s">
        <v>22</v>
      </c>
      <c r="AY249" s="16" t="s">
        <v>152</v>
      </c>
      <c r="BE249" s="151">
        <f>IF(N249="základní",J249,0)</f>
        <v>0</v>
      </c>
      <c r="BF249" s="151">
        <f>IF(N249="snížená",J249,0)</f>
        <v>0</v>
      </c>
      <c r="BG249" s="151">
        <f>IF(N249="zákl. přenesená",J249,0)</f>
        <v>0</v>
      </c>
      <c r="BH249" s="151">
        <f>IF(N249="sníž. přenesená",J249,0)</f>
        <v>0</v>
      </c>
      <c r="BI249" s="151">
        <f>IF(N249="nulová",J249,0)</f>
        <v>0</v>
      </c>
      <c r="BJ249" s="16" t="s">
        <v>89</v>
      </c>
      <c r="BK249" s="151">
        <f>ROUND(I249*H249,2)</f>
        <v>0</v>
      </c>
      <c r="BL249" s="16" t="s">
        <v>158</v>
      </c>
      <c r="BM249" s="150" t="s">
        <v>763</v>
      </c>
    </row>
    <row r="250" spans="1:65" s="2" customFormat="1" ht="19.5" x14ac:dyDescent="0.2">
      <c r="A250" s="32"/>
      <c r="B250" s="33"/>
      <c r="C250" s="237"/>
      <c r="D250" s="240" t="s">
        <v>162</v>
      </c>
      <c r="E250" s="237"/>
      <c r="F250" s="241" t="s">
        <v>764</v>
      </c>
      <c r="G250" s="237"/>
      <c r="H250" s="237"/>
      <c r="I250" s="154"/>
      <c r="J250" s="32"/>
      <c r="K250" s="32"/>
      <c r="L250" s="33"/>
      <c r="M250" s="155"/>
      <c r="N250" s="156"/>
      <c r="O250" s="53"/>
      <c r="P250" s="53"/>
      <c r="Q250" s="53"/>
      <c r="R250" s="53"/>
      <c r="S250" s="53"/>
      <c r="T250" s="54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6" t="s">
        <v>162</v>
      </c>
      <c r="AU250" s="16" t="s">
        <v>22</v>
      </c>
    </row>
    <row r="251" spans="1:65" s="13" customFormat="1" x14ac:dyDescent="0.2">
      <c r="B251" s="157"/>
      <c r="C251" s="242"/>
      <c r="D251" s="240" t="s">
        <v>164</v>
      </c>
      <c r="E251" s="243" t="s">
        <v>3</v>
      </c>
      <c r="F251" s="244" t="s">
        <v>22</v>
      </c>
      <c r="G251" s="242"/>
      <c r="H251" s="245">
        <v>2</v>
      </c>
      <c r="I251" s="159"/>
      <c r="L251" s="157"/>
      <c r="M251" s="160"/>
      <c r="N251" s="161"/>
      <c r="O251" s="161"/>
      <c r="P251" s="161"/>
      <c r="Q251" s="161"/>
      <c r="R251" s="161"/>
      <c r="S251" s="161"/>
      <c r="T251" s="162"/>
      <c r="AT251" s="158" t="s">
        <v>164</v>
      </c>
      <c r="AU251" s="158" t="s">
        <v>22</v>
      </c>
      <c r="AV251" s="13" t="s">
        <v>22</v>
      </c>
      <c r="AW251" s="13" t="s">
        <v>43</v>
      </c>
      <c r="AX251" s="13" t="s">
        <v>82</v>
      </c>
      <c r="AY251" s="158" t="s">
        <v>152</v>
      </c>
    </row>
    <row r="252" spans="1:65" s="14" customFormat="1" x14ac:dyDescent="0.2">
      <c r="B252" s="163"/>
      <c r="C252" s="246"/>
      <c r="D252" s="240" t="s">
        <v>164</v>
      </c>
      <c r="E252" s="247" t="s">
        <v>3</v>
      </c>
      <c r="F252" s="248" t="s">
        <v>166</v>
      </c>
      <c r="G252" s="246"/>
      <c r="H252" s="249">
        <v>2</v>
      </c>
      <c r="I252" s="165"/>
      <c r="L252" s="163"/>
      <c r="M252" s="166"/>
      <c r="N252" s="167"/>
      <c r="O252" s="167"/>
      <c r="P252" s="167"/>
      <c r="Q252" s="167"/>
      <c r="R252" s="167"/>
      <c r="S252" s="167"/>
      <c r="T252" s="168"/>
      <c r="AT252" s="164" t="s">
        <v>164</v>
      </c>
      <c r="AU252" s="164" t="s">
        <v>22</v>
      </c>
      <c r="AV252" s="14" t="s">
        <v>158</v>
      </c>
      <c r="AW252" s="14" t="s">
        <v>43</v>
      </c>
      <c r="AX252" s="14" t="s">
        <v>89</v>
      </c>
      <c r="AY252" s="164" t="s">
        <v>152</v>
      </c>
    </row>
    <row r="253" spans="1:65" s="2" customFormat="1" ht="24.2" customHeight="1" x14ac:dyDescent="0.2">
      <c r="A253" s="32"/>
      <c r="B253" s="142"/>
      <c r="C253" s="232" t="s">
        <v>335</v>
      </c>
      <c r="D253" s="232" t="s">
        <v>154</v>
      </c>
      <c r="E253" s="233" t="s">
        <v>754</v>
      </c>
      <c r="F253" s="234" t="s">
        <v>755</v>
      </c>
      <c r="G253" s="235" t="s">
        <v>259</v>
      </c>
      <c r="H253" s="236">
        <v>1</v>
      </c>
      <c r="I253" s="143"/>
      <c r="J253" s="144">
        <f>ROUND(I253*H253,2)</f>
        <v>0</v>
      </c>
      <c r="K253" s="145"/>
      <c r="L253" s="33"/>
      <c r="M253" s="146" t="s">
        <v>3</v>
      </c>
      <c r="N253" s="147" t="s">
        <v>53</v>
      </c>
      <c r="O253" s="53"/>
      <c r="P253" s="148">
        <f>O253*H253</f>
        <v>0</v>
      </c>
      <c r="Q253" s="148">
        <v>6.9999999999999999E-4</v>
      </c>
      <c r="R253" s="148">
        <f>Q253*H253</f>
        <v>6.9999999999999999E-4</v>
      </c>
      <c r="S253" s="148">
        <v>0</v>
      </c>
      <c r="T253" s="14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0" t="s">
        <v>158</v>
      </c>
      <c r="AT253" s="150" t="s">
        <v>154</v>
      </c>
      <c r="AU253" s="150" t="s">
        <v>22</v>
      </c>
      <c r="AY253" s="16" t="s">
        <v>152</v>
      </c>
      <c r="BE253" s="151">
        <f>IF(N253="základní",J253,0)</f>
        <v>0</v>
      </c>
      <c r="BF253" s="151">
        <f>IF(N253="snížená",J253,0)</f>
        <v>0</v>
      </c>
      <c r="BG253" s="151">
        <f>IF(N253="zákl. přenesená",J253,0)</f>
        <v>0</v>
      </c>
      <c r="BH253" s="151">
        <f>IF(N253="sníž. přenesená",J253,0)</f>
        <v>0</v>
      </c>
      <c r="BI253" s="151">
        <f>IF(N253="nulová",J253,0)</f>
        <v>0</v>
      </c>
      <c r="BJ253" s="16" t="s">
        <v>89</v>
      </c>
      <c r="BK253" s="151">
        <f>ROUND(I253*H253,2)</f>
        <v>0</v>
      </c>
      <c r="BL253" s="16" t="s">
        <v>158</v>
      </c>
      <c r="BM253" s="150" t="s">
        <v>765</v>
      </c>
    </row>
    <row r="254" spans="1:65" s="2" customFormat="1" x14ac:dyDescent="0.2">
      <c r="A254" s="32"/>
      <c r="B254" s="33"/>
      <c r="C254" s="237"/>
      <c r="D254" s="238" t="s">
        <v>160</v>
      </c>
      <c r="E254" s="237"/>
      <c r="F254" s="239" t="s">
        <v>757</v>
      </c>
      <c r="G254" s="237"/>
      <c r="H254" s="237"/>
      <c r="I254" s="154"/>
      <c r="J254" s="32"/>
      <c r="K254" s="32"/>
      <c r="L254" s="33"/>
      <c r="M254" s="155"/>
      <c r="N254" s="156"/>
      <c r="O254" s="53"/>
      <c r="P254" s="53"/>
      <c r="Q254" s="53"/>
      <c r="R254" s="53"/>
      <c r="S254" s="53"/>
      <c r="T254" s="54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6" t="s">
        <v>160</v>
      </c>
      <c r="AU254" s="16" t="s">
        <v>22</v>
      </c>
    </row>
    <row r="255" spans="1:65" s="2" customFormat="1" ht="29.25" x14ac:dyDescent="0.2">
      <c r="A255" s="32"/>
      <c r="B255" s="33"/>
      <c r="C255" s="237"/>
      <c r="D255" s="240" t="s">
        <v>162</v>
      </c>
      <c r="E255" s="237"/>
      <c r="F255" s="241" t="s">
        <v>766</v>
      </c>
      <c r="G255" s="237"/>
      <c r="H255" s="237"/>
      <c r="I255" s="154"/>
      <c r="J255" s="32"/>
      <c r="K255" s="32"/>
      <c r="L255" s="33"/>
      <c r="M255" s="155"/>
      <c r="N255" s="156"/>
      <c r="O255" s="53"/>
      <c r="P255" s="53"/>
      <c r="Q255" s="53"/>
      <c r="R255" s="53"/>
      <c r="S255" s="53"/>
      <c r="T255" s="54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6" t="s">
        <v>162</v>
      </c>
      <c r="AU255" s="16" t="s">
        <v>22</v>
      </c>
    </row>
    <row r="256" spans="1:65" s="13" customFormat="1" x14ac:dyDescent="0.2">
      <c r="B256" s="157"/>
      <c r="C256" s="242"/>
      <c r="D256" s="240" t="s">
        <v>164</v>
      </c>
      <c r="E256" s="243" t="s">
        <v>3</v>
      </c>
      <c r="F256" s="244" t="s">
        <v>89</v>
      </c>
      <c r="G256" s="242"/>
      <c r="H256" s="245">
        <v>1</v>
      </c>
      <c r="I256" s="159"/>
      <c r="L256" s="157"/>
      <c r="M256" s="160"/>
      <c r="N256" s="161"/>
      <c r="O256" s="161"/>
      <c r="P256" s="161"/>
      <c r="Q256" s="161"/>
      <c r="R256" s="161"/>
      <c r="S256" s="161"/>
      <c r="T256" s="162"/>
      <c r="AT256" s="158" t="s">
        <v>164</v>
      </c>
      <c r="AU256" s="158" t="s">
        <v>22</v>
      </c>
      <c r="AV256" s="13" t="s">
        <v>22</v>
      </c>
      <c r="AW256" s="13" t="s">
        <v>43</v>
      </c>
      <c r="AX256" s="13" t="s">
        <v>82</v>
      </c>
      <c r="AY256" s="158" t="s">
        <v>152</v>
      </c>
    </row>
    <row r="257" spans="1:65" s="14" customFormat="1" x14ac:dyDescent="0.2">
      <c r="B257" s="163"/>
      <c r="C257" s="246"/>
      <c r="D257" s="240" t="s">
        <v>164</v>
      </c>
      <c r="E257" s="247" t="s">
        <v>3</v>
      </c>
      <c r="F257" s="248" t="s">
        <v>166</v>
      </c>
      <c r="G257" s="246"/>
      <c r="H257" s="249">
        <v>1</v>
      </c>
      <c r="I257" s="165"/>
      <c r="L257" s="163"/>
      <c r="M257" s="166"/>
      <c r="N257" s="167"/>
      <c r="O257" s="167"/>
      <c r="P257" s="167"/>
      <c r="Q257" s="167"/>
      <c r="R257" s="167"/>
      <c r="S257" s="167"/>
      <c r="T257" s="168"/>
      <c r="AT257" s="164" t="s">
        <v>164</v>
      </c>
      <c r="AU257" s="164" t="s">
        <v>22</v>
      </c>
      <c r="AV257" s="14" t="s">
        <v>158</v>
      </c>
      <c r="AW257" s="14" t="s">
        <v>43</v>
      </c>
      <c r="AX257" s="14" t="s">
        <v>89</v>
      </c>
      <c r="AY257" s="164" t="s">
        <v>152</v>
      </c>
    </row>
    <row r="258" spans="1:65" s="2" customFormat="1" ht="24.2" customHeight="1" x14ac:dyDescent="0.2">
      <c r="A258" s="32"/>
      <c r="B258" s="142"/>
      <c r="C258" s="232" t="s">
        <v>503</v>
      </c>
      <c r="D258" s="232" t="s">
        <v>154</v>
      </c>
      <c r="E258" s="233" t="s">
        <v>767</v>
      </c>
      <c r="F258" s="234" t="s">
        <v>768</v>
      </c>
      <c r="G258" s="235" t="s">
        <v>259</v>
      </c>
      <c r="H258" s="236">
        <v>2</v>
      </c>
      <c r="I258" s="143"/>
      <c r="J258" s="144">
        <f>ROUND(I258*H258,2)</f>
        <v>0</v>
      </c>
      <c r="K258" s="145"/>
      <c r="L258" s="33"/>
      <c r="M258" s="146" t="s">
        <v>3</v>
      </c>
      <c r="N258" s="147" t="s">
        <v>53</v>
      </c>
      <c r="O258" s="53"/>
      <c r="P258" s="148">
        <f>O258*H258</f>
        <v>0</v>
      </c>
      <c r="Q258" s="148">
        <v>0.10940999999999999</v>
      </c>
      <c r="R258" s="148">
        <f>Q258*H258</f>
        <v>0.21881999999999999</v>
      </c>
      <c r="S258" s="148">
        <v>0</v>
      </c>
      <c r="T258" s="149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0" t="s">
        <v>158</v>
      </c>
      <c r="AT258" s="150" t="s">
        <v>154</v>
      </c>
      <c r="AU258" s="150" t="s">
        <v>22</v>
      </c>
      <c r="AY258" s="16" t="s">
        <v>152</v>
      </c>
      <c r="BE258" s="151">
        <f>IF(N258="základní",J258,0)</f>
        <v>0</v>
      </c>
      <c r="BF258" s="151">
        <f>IF(N258="snížená",J258,0)</f>
        <v>0</v>
      </c>
      <c r="BG258" s="151">
        <f>IF(N258="zákl. přenesená",J258,0)</f>
        <v>0</v>
      </c>
      <c r="BH258" s="151">
        <f>IF(N258="sníž. přenesená",J258,0)</f>
        <v>0</v>
      </c>
      <c r="BI258" s="151">
        <f>IF(N258="nulová",J258,0)</f>
        <v>0</v>
      </c>
      <c r="BJ258" s="16" t="s">
        <v>89</v>
      </c>
      <c r="BK258" s="151">
        <f>ROUND(I258*H258,2)</f>
        <v>0</v>
      </c>
      <c r="BL258" s="16" t="s">
        <v>158</v>
      </c>
      <c r="BM258" s="150" t="s">
        <v>769</v>
      </c>
    </row>
    <row r="259" spans="1:65" s="2" customFormat="1" x14ac:dyDescent="0.2">
      <c r="A259" s="32"/>
      <c r="B259" s="33"/>
      <c r="C259" s="237"/>
      <c r="D259" s="238" t="s">
        <v>160</v>
      </c>
      <c r="E259" s="237"/>
      <c r="F259" s="239" t="s">
        <v>770</v>
      </c>
      <c r="G259" s="237"/>
      <c r="H259" s="237"/>
      <c r="I259" s="154"/>
      <c r="J259" s="32"/>
      <c r="K259" s="32"/>
      <c r="L259" s="33"/>
      <c r="M259" s="155"/>
      <c r="N259" s="156"/>
      <c r="O259" s="53"/>
      <c r="P259" s="53"/>
      <c r="Q259" s="53"/>
      <c r="R259" s="53"/>
      <c r="S259" s="53"/>
      <c r="T259" s="54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6" t="s">
        <v>160</v>
      </c>
      <c r="AU259" s="16" t="s">
        <v>22</v>
      </c>
    </row>
    <row r="260" spans="1:65" s="2" customFormat="1" ht="19.5" x14ac:dyDescent="0.2">
      <c r="A260" s="32"/>
      <c r="B260" s="33"/>
      <c r="C260" s="237"/>
      <c r="D260" s="240" t="s">
        <v>162</v>
      </c>
      <c r="E260" s="237"/>
      <c r="F260" s="241" t="s">
        <v>684</v>
      </c>
      <c r="G260" s="237"/>
      <c r="H260" s="237"/>
      <c r="I260" s="154"/>
      <c r="J260" s="32"/>
      <c r="K260" s="32"/>
      <c r="L260" s="33"/>
      <c r="M260" s="155"/>
      <c r="N260" s="156"/>
      <c r="O260" s="53"/>
      <c r="P260" s="53"/>
      <c r="Q260" s="53"/>
      <c r="R260" s="53"/>
      <c r="S260" s="53"/>
      <c r="T260" s="54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6" t="s">
        <v>162</v>
      </c>
      <c r="AU260" s="16" t="s">
        <v>22</v>
      </c>
    </row>
    <row r="261" spans="1:65" s="13" customFormat="1" x14ac:dyDescent="0.2">
      <c r="B261" s="157"/>
      <c r="C261" s="242"/>
      <c r="D261" s="240" t="s">
        <v>164</v>
      </c>
      <c r="E261" s="243" t="s">
        <v>3</v>
      </c>
      <c r="F261" s="244" t="s">
        <v>22</v>
      </c>
      <c r="G261" s="242"/>
      <c r="H261" s="245">
        <v>2</v>
      </c>
      <c r="I261" s="159"/>
      <c r="L261" s="157"/>
      <c r="M261" s="160"/>
      <c r="N261" s="161"/>
      <c r="O261" s="161"/>
      <c r="P261" s="161"/>
      <c r="Q261" s="161"/>
      <c r="R261" s="161"/>
      <c r="S261" s="161"/>
      <c r="T261" s="162"/>
      <c r="AT261" s="158" t="s">
        <v>164</v>
      </c>
      <c r="AU261" s="158" t="s">
        <v>22</v>
      </c>
      <c r="AV261" s="13" t="s">
        <v>22</v>
      </c>
      <c r="AW261" s="13" t="s">
        <v>43</v>
      </c>
      <c r="AX261" s="13" t="s">
        <v>82</v>
      </c>
      <c r="AY261" s="158" t="s">
        <v>152</v>
      </c>
    </row>
    <row r="262" spans="1:65" s="14" customFormat="1" x14ac:dyDescent="0.2">
      <c r="B262" s="163"/>
      <c r="C262" s="246"/>
      <c r="D262" s="240" t="s">
        <v>164</v>
      </c>
      <c r="E262" s="247" t="s">
        <v>3</v>
      </c>
      <c r="F262" s="248" t="s">
        <v>166</v>
      </c>
      <c r="G262" s="246"/>
      <c r="H262" s="249">
        <v>2</v>
      </c>
      <c r="I262" s="165"/>
      <c r="L262" s="163"/>
      <c r="M262" s="166"/>
      <c r="N262" s="167"/>
      <c r="O262" s="167"/>
      <c r="P262" s="167"/>
      <c r="Q262" s="167"/>
      <c r="R262" s="167"/>
      <c r="S262" s="167"/>
      <c r="T262" s="168"/>
      <c r="AT262" s="164" t="s">
        <v>164</v>
      </c>
      <c r="AU262" s="164" t="s">
        <v>22</v>
      </c>
      <c r="AV262" s="14" t="s">
        <v>158</v>
      </c>
      <c r="AW262" s="14" t="s">
        <v>43</v>
      </c>
      <c r="AX262" s="14" t="s">
        <v>89</v>
      </c>
      <c r="AY262" s="164" t="s">
        <v>152</v>
      </c>
    </row>
    <row r="263" spans="1:65" s="2" customFormat="1" ht="21.75" customHeight="1" x14ac:dyDescent="0.2">
      <c r="A263" s="32"/>
      <c r="B263" s="142"/>
      <c r="C263" s="254" t="s">
        <v>510</v>
      </c>
      <c r="D263" s="254" t="s">
        <v>389</v>
      </c>
      <c r="E263" s="255" t="s">
        <v>771</v>
      </c>
      <c r="F263" s="256" t="s">
        <v>772</v>
      </c>
      <c r="G263" s="257" t="s">
        <v>259</v>
      </c>
      <c r="H263" s="258">
        <v>2</v>
      </c>
      <c r="I263" s="172"/>
      <c r="J263" s="173">
        <f>ROUND(I263*H263,2)</f>
        <v>0</v>
      </c>
      <c r="K263" s="174"/>
      <c r="L263" s="175"/>
      <c r="M263" s="176" t="s">
        <v>3</v>
      </c>
      <c r="N263" s="177" t="s">
        <v>53</v>
      </c>
      <c r="O263" s="53"/>
      <c r="P263" s="148">
        <f>O263*H263</f>
        <v>0</v>
      </c>
      <c r="Q263" s="148">
        <v>6.1000000000000004E-3</v>
      </c>
      <c r="R263" s="148">
        <f>Q263*H263</f>
        <v>1.2200000000000001E-2</v>
      </c>
      <c r="S263" s="148">
        <v>0</v>
      </c>
      <c r="T263" s="14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0" t="s">
        <v>195</v>
      </c>
      <c r="AT263" s="150" t="s">
        <v>389</v>
      </c>
      <c r="AU263" s="150" t="s">
        <v>22</v>
      </c>
      <c r="AY263" s="16" t="s">
        <v>152</v>
      </c>
      <c r="BE263" s="151">
        <f>IF(N263="základní",J263,0)</f>
        <v>0</v>
      </c>
      <c r="BF263" s="151">
        <f>IF(N263="snížená",J263,0)</f>
        <v>0</v>
      </c>
      <c r="BG263" s="151">
        <f>IF(N263="zákl. přenesená",J263,0)</f>
        <v>0</v>
      </c>
      <c r="BH263" s="151">
        <f>IF(N263="sníž. přenesená",J263,0)</f>
        <v>0</v>
      </c>
      <c r="BI263" s="151">
        <f>IF(N263="nulová",J263,0)</f>
        <v>0</v>
      </c>
      <c r="BJ263" s="16" t="s">
        <v>89</v>
      </c>
      <c r="BK263" s="151">
        <f>ROUND(I263*H263,2)</f>
        <v>0</v>
      </c>
      <c r="BL263" s="16" t="s">
        <v>158</v>
      </c>
      <c r="BM263" s="150" t="s">
        <v>773</v>
      </c>
    </row>
    <row r="264" spans="1:65" s="2" customFormat="1" ht="19.5" x14ac:dyDescent="0.2">
      <c r="A264" s="32"/>
      <c r="B264" s="33"/>
      <c r="C264" s="237"/>
      <c r="D264" s="240" t="s">
        <v>162</v>
      </c>
      <c r="E264" s="237"/>
      <c r="F264" s="241" t="s">
        <v>684</v>
      </c>
      <c r="G264" s="237"/>
      <c r="H264" s="237"/>
      <c r="I264" s="154"/>
      <c r="J264" s="32"/>
      <c r="K264" s="32"/>
      <c r="L264" s="33"/>
      <c r="M264" s="155"/>
      <c r="N264" s="156"/>
      <c r="O264" s="53"/>
      <c r="P264" s="53"/>
      <c r="Q264" s="53"/>
      <c r="R264" s="53"/>
      <c r="S264" s="53"/>
      <c r="T264" s="54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6" t="s">
        <v>162</v>
      </c>
      <c r="AU264" s="16" t="s">
        <v>22</v>
      </c>
    </row>
    <row r="265" spans="1:65" s="13" customFormat="1" x14ac:dyDescent="0.2">
      <c r="B265" s="157"/>
      <c r="C265" s="242"/>
      <c r="D265" s="240" t="s">
        <v>164</v>
      </c>
      <c r="E265" s="243" t="s">
        <v>3</v>
      </c>
      <c r="F265" s="244" t="s">
        <v>22</v>
      </c>
      <c r="G265" s="242"/>
      <c r="H265" s="245">
        <v>2</v>
      </c>
      <c r="I265" s="159"/>
      <c r="L265" s="157"/>
      <c r="M265" s="160"/>
      <c r="N265" s="161"/>
      <c r="O265" s="161"/>
      <c r="P265" s="161"/>
      <c r="Q265" s="161"/>
      <c r="R265" s="161"/>
      <c r="S265" s="161"/>
      <c r="T265" s="162"/>
      <c r="AT265" s="158" t="s">
        <v>164</v>
      </c>
      <c r="AU265" s="158" t="s">
        <v>22</v>
      </c>
      <c r="AV265" s="13" t="s">
        <v>22</v>
      </c>
      <c r="AW265" s="13" t="s">
        <v>43</v>
      </c>
      <c r="AX265" s="13" t="s">
        <v>82</v>
      </c>
      <c r="AY265" s="158" t="s">
        <v>152</v>
      </c>
    </row>
    <row r="266" spans="1:65" s="14" customFormat="1" x14ac:dyDescent="0.2">
      <c r="B266" s="163"/>
      <c r="C266" s="246"/>
      <c r="D266" s="240" t="s">
        <v>164</v>
      </c>
      <c r="E266" s="247" t="s">
        <v>3</v>
      </c>
      <c r="F266" s="248" t="s">
        <v>166</v>
      </c>
      <c r="G266" s="246"/>
      <c r="H266" s="249">
        <v>2</v>
      </c>
      <c r="I266" s="165"/>
      <c r="L266" s="163"/>
      <c r="M266" s="166"/>
      <c r="N266" s="167"/>
      <c r="O266" s="167"/>
      <c r="P266" s="167"/>
      <c r="Q266" s="167"/>
      <c r="R266" s="167"/>
      <c r="S266" s="167"/>
      <c r="T266" s="168"/>
      <c r="AT266" s="164" t="s">
        <v>164</v>
      </c>
      <c r="AU266" s="164" t="s">
        <v>22</v>
      </c>
      <c r="AV266" s="14" t="s">
        <v>158</v>
      </c>
      <c r="AW266" s="14" t="s">
        <v>43</v>
      </c>
      <c r="AX266" s="14" t="s">
        <v>89</v>
      </c>
      <c r="AY266" s="164" t="s">
        <v>152</v>
      </c>
    </row>
    <row r="267" spans="1:65" s="2" customFormat="1" ht="16.5" customHeight="1" x14ac:dyDescent="0.2">
      <c r="A267" s="32"/>
      <c r="B267" s="142"/>
      <c r="C267" s="254" t="s">
        <v>518</v>
      </c>
      <c r="D267" s="254" t="s">
        <v>389</v>
      </c>
      <c r="E267" s="255" t="s">
        <v>774</v>
      </c>
      <c r="F267" s="256" t="s">
        <v>775</v>
      </c>
      <c r="G267" s="257" t="s">
        <v>259</v>
      </c>
      <c r="H267" s="258">
        <v>2</v>
      </c>
      <c r="I267" s="172"/>
      <c r="J267" s="173">
        <f>ROUND(I267*H267,2)</f>
        <v>0</v>
      </c>
      <c r="K267" s="174"/>
      <c r="L267" s="175"/>
      <c r="M267" s="176" t="s">
        <v>3</v>
      </c>
      <c r="N267" s="177" t="s">
        <v>53</v>
      </c>
      <c r="O267" s="53"/>
      <c r="P267" s="148">
        <f>O267*H267</f>
        <v>0</v>
      </c>
      <c r="Q267" s="148">
        <v>1E-4</v>
      </c>
      <c r="R267" s="148">
        <f>Q267*H267</f>
        <v>2.0000000000000001E-4</v>
      </c>
      <c r="S267" s="148">
        <v>0</v>
      </c>
      <c r="T267" s="149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0" t="s">
        <v>195</v>
      </c>
      <c r="AT267" s="150" t="s">
        <v>389</v>
      </c>
      <c r="AU267" s="150" t="s">
        <v>22</v>
      </c>
      <c r="AY267" s="16" t="s">
        <v>152</v>
      </c>
      <c r="BE267" s="151">
        <f>IF(N267="základní",J267,0)</f>
        <v>0</v>
      </c>
      <c r="BF267" s="151">
        <f>IF(N267="snížená",J267,0)</f>
        <v>0</v>
      </c>
      <c r="BG267" s="151">
        <f>IF(N267="zákl. přenesená",J267,0)</f>
        <v>0</v>
      </c>
      <c r="BH267" s="151">
        <f>IF(N267="sníž. přenesená",J267,0)</f>
        <v>0</v>
      </c>
      <c r="BI267" s="151">
        <f>IF(N267="nulová",J267,0)</f>
        <v>0</v>
      </c>
      <c r="BJ267" s="16" t="s">
        <v>89</v>
      </c>
      <c r="BK267" s="151">
        <f>ROUND(I267*H267,2)</f>
        <v>0</v>
      </c>
      <c r="BL267" s="16" t="s">
        <v>158</v>
      </c>
      <c r="BM267" s="150" t="s">
        <v>776</v>
      </c>
    </row>
    <row r="268" spans="1:65" s="2" customFormat="1" ht="19.5" x14ac:dyDescent="0.2">
      <c r="A268" s="32"/>
      <c r="B268" s="33"/>
      <c r="C268" s="237"/>
      <c r="D268" s="240" t="s">
        <v>162</v>
      </c>
      <c r="E268" s="237"/>
      <c r="F268" s="241" t="s">
        <v>684</v>
      </c>
      <c r="G268" s="237"/>
      <c r="H268" s="237"/>
      <c r="I268" s="154"/>
      <c r="J268" s="32"/>
      <c r="K268" s="32"/>
      <c r="L268" s="33"/>
      <c r="M268" s="155"/>
      <c r="N268" s="156"/>
      <c r="O268" s="53"/>
      <c r="P268" s="53"/>
      <c r="Q268" s="53"/>
      <c r="R268" s="53"/>
      <c r="S268" s="53"/>
      <c r="T268" s="54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6" t="s">
        <v>162</v>
      </c>
      <c r="AU268" s="16" t="s">
        <v>22</v>
      </c>
    </row>
    <row r="269" spans="1:65" s="13" customFormat="1" x14ac:dyDescent="0.2">
      <c r="B269" s="157"/>
      <c r="C269" s="242"/>
      <c r="D269" s="240" t="s">
        <v>164</v>
      </c>
      <c r="E269" s="243" t="s">
        <v>3</v>
      </c>
      <c r="F269" s="244" t="s">
        <v>22</v>
      </c>
      <c r="G269" s="242"/>
      <c r="H269" s="245">
        <v>2</v>
      </c>
      <c r="I269" s="159"/>
      <c r="L269" s="157"/>
      <c r="M269" s="160"/>
      <c r="N269" s="161"/>
      <c r="O269" s="161"/>
      <c r="P269" s="161"/>
      <c r="Q269" s="161"/>
      <c r="R269" s="161"/>
      <c r="S269" s="161"/>
      <c r="T269" s="162"/>
      <c r="AT269" s="158" t="s">
        <v>164</v>
      </c>
      <c r="AU269" s="158" t="s">
        <v>22</v>
      </c>
      <c r="AV269" s="13" t="s">
        <v>22</v>
      </c>
      <c r="AW269" s="13" t="s">
        <v>43</v>
      </c>
      <c r="AX269" s="13" t="s">
        <v>82</v>
      </c>
      <c r="AY269" s="158" t="s">
        <v>152</v>
      </c>
    </row>
    <row r="270" spans="1:65" s="14" customFormat="1" x14ac:dyDescent="0.2">
      <c r="B270" s="163"/>
      <c r="C270" s="246"/>
      <c r="D270" s="240" t="s">
        <v>164</v>
      </c>
      <c r="E270" s="247" t="s">
        <v>3</v>
      </c>
      <c r="F270" s="248" t="s">
        <v>166</v>
      </c>
      <c r="G270" s="246"/>
      <c r="H270" s="249">
        <v>2</v>
      </c>
      <c r="I270" s="165"/>
      <c r="L270" s="163"/>
      <c r="M270" s="166"/>
      <c r="N270" s="167"/>
      <c r="O270" s="167"/>
      <c r="P270" s="167"/>
      <c r="Q270" s="167"/>
      <c r="R270" s="167"/>
      <c r="S270" s="167"/>
      <c r="T270" s="168"/>
      <c r="AT270" s="164" t="s">
        <v>164</v>
      </c>
      <c r="AU270" s="164" t="s">
        <v>22</v>
      </c>
      <c r="AV270" s="14" t="s">
        <v>158</v>
      </c>
      <c r="AW270" s="14" t="s">
        <v>43</v>
      </c>
      <c r="AX270" s="14" t="s">
        <v>89</v>
      </c>
      <c r="AY270" s="164" t="s">
        <v>152</v>
      </c>
    </row>
    <row r="271" spans="1:65" s="2" customFormat="1" ht="21.75" customHeight="1" x14ac:dyDescent="0.2">
      <c r="A271" s="32"/>
      <c r="B271" s="142"/>
      <c r="C271" s="254" t="s">
        <v>523</v>
      </c>
      <c r="D271" s="254" t="s">
        <v>389</v>
      </c>
      <c r="E271" s="255" t="s">
        <v>777</v>
      </c>
      <c r="F271" s="256" t="s">
        <v>778</v>
      </c>
      <c r="G271" s="257" t="s">
        <v>259</v>
      </c>
      <c r="H271" s="258">
        <v>8</v>
      </c>
      <c r="I271" s="172"/>
      <c r="J271" s="173">
        <f>ROUND(I271*H271,2)</f>
        <v>0</v>
      </c>
      <c r="K271" s="174"/>
      <c r="L271" s="175"/>
      <c r="M271" s="176" t="s">
        <v>3</v>
      </c>
      <c r="N271" s="177" t="s">
        <v>53</v>
      </c>
      <c r="O271" s="53"/>
      <c r="P271" s="148">
        <f>O271*H271</f>
        <v>0</v>
      </c>
      <c r="Q271" s="148">
        <v>3.5E-4</v>
      </c>
      <c r="R271" s="148">
        <f>Q271*H271</f>
        <v>2.8E-3</v>
      </c>
      <c r="S271" s="148">
        <v>0</v>
      </c>
      <c r="T271" s="149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0" t="s">
        <v>195</v>
      </c>
      <c r="AT271" s="150" t="s">
        <v>389</v>
      </c>
      <c r="AU271" s="150" t="s">
        <v>22</v>
      </c>
      <c r="AY271" s="16" t="s">
        <v>152</v>
      </c>
      <c r="BE271" s="151">
        <f>IF(N271="základní",J271,0)</f>
        <v>0</v>
      </c>
      <c r="BF271" s="151">
        <f>IF(N271="snížená",J271,0)</f>
        <v>0</v>
      </c>
      <c r="BG271" s="151">
        <f>IF(N271="zákl. přenesená",J271,0)</f>
        <v>0</v>
      </c>
      <c r="BH271" s="151">
        <f>IF(N271="sníž. přenesená",J271,0)</f>
        <v>0</v>
      </c>
      <c r="BI271" s="151">
        <f>IF(N271="nulová",J271,0)</f>
        <v>0</v>
      </c>
      <c r="BJ271" s="16" t="s">
        <v>89</v>
      </c>
      <c r="BK271" s="151">
        <f>ROUND(I271*H271,2)</f>
        <v>0</v>
      </c>
      <c r="BL271" s="16" t="s">
        <v>158</v>
      </c>
      <c r="BM271" s="150" t="s">
        <v>779</v>
      </c>
    </row>
    <row r="272" spans="1:65" s="2" customFormat="1" ht="19.5" x14ac:dyDescent="0.2">
      <c r="A272" s="32"/>
      <c r="B272" s="33"/>
      <c r="C272" s="237"/>
      <c r="D272" s="240" t="s">
        <v>162</v>
      </c>
      <c r="E272" s="237"/>
      <c r="F272" s="241" t="s">
        <v>684</v>
      </c>
      <c r="G272" s="237"/>
      <c r="H272" s="237"/>
      <c r="I272" s="154"/>
      <c r="J272" s="32"/>
      <c r="K272" s="32"/>
      <c r="L272" s="33"/>
      <c r="M272" s="155"/>
      <c r="N272" s="156"/>
      <c r="O272" s="53"/>
      <c r="P272" s="53"/>
      <c r="Q272" s="53"/>
      <c r="R272" s="53"/>
      <c r="S272" s="53"/>
      <c r="T272" s="54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6" t="s">
        <v>162</v>
      </c>
      <c r="AU272" s="16" t="s">
        <v>22</v>
      </c>
    </row>
    <row r="273" spans="1:65" s="13" customFormat="1" x14ac:dyDescent="0.2">
      <c r="B273" s="157"/>
      <c r="C273" s="242"/>
      <c r="D273" s="240" t="s">
        <v>164</v>
      </c>
      <c r="E273" s="243" t="s">
        <v>3</v>
      </c>
      <c r="F273" s="244" t="s">
        <v>780</v>
      </c>
      <c r="G273" s="242"/>
      <c r="H273" s="245">
        <v>8</v>
      </c>
      <c r="I273" s="159"/>
      <c r="L273" s="157"/>
      <c r="M273" s="160"/>
      <c r="N273" s="161"/>
      <c r="O273" s="161"/>
      <c r="P273" s="161"/>
      <c r="Q273" s="161"/>
      <c r="R273" s="161"/>
      <c r="S273" s="161"/>
      <c r="T273" s="162"/>
      <c r="AT273" s="158" t="s">
        <v>164</v>
      </c>
      <c r="AU273" s="158" t="s">
        <v>22</v>
      </c>
      <c r="AV273" s="13" t="s">
        <v>22</v>
      </c>
      <c r="AW273" s="13" t="s">
        <v>43</v>
      </c>
      <c r="AX273" s="13" t="s">
        <v>82</v>
      </c>
      <c r="AY273" s="158" t="s">
        <v>152</v>
      </c>
    </row>
    <row r="274" spans="1:65" s="14" customFormat="1" x14ac:dyDescent="0.2">
      <c r="B274" s="163"/>
      <c r="C274" s="246"/>
      <c r="D274" s="240" t="s">
        <v>164</v>
      </c>
      <c r="E274" s="247" t="s">
        <v>3</v>
      </c>
      <c r="F274" s="248" t="s">
        <v>166</v>
      </c>
      <c r="G274" s="246"/>
      <c r="H274" s="249">
        <v>8</v>
      </c>
      <c r="I274" s="165"/>
      <c r="L274" s="163"/>
      <c r="M274" s="166"/>
      <c r="N274" s="167"/>
      <c r="O274" s="167"/>
      <c r="P274" s="167"/>
      <c r="Q274" s="167"/>
      <c r="R274" s="167"/>
      <c r="S274" s="167"/>
      <c r="T274" s="168"/>
      <c r="AT274" s="164" t="s">
        <v>164</v>
      </c>
      <c r="AU274" s="164" t="s">
        <v>22</v>
      </c>
      <c r="AV274" s="14" t="s">
        <v>158</v>
      </c>
      <c r="AW274" s="14" t="s">
        <v>43</v>
      </c>
      <c r="AX274" s="14" t="s">
        <v>89</v>
      </c>
      <c r="AY274" s="164" t="s">
        <v>152</v>
      </c>
    </row>
    <row r="275" spans="1:65" s="2" customFormat="1" ht="24.2" customHeight="1" x14ac:dyDescent="0.2">
      <c r="A275" s="32"/>
      <c r="B275" s="142"/>
      <c r="C275" s="232" t="s">
        <v>532</v>
      </c>
      <c r="D275" s="232" t="s">
        <v>154</v>
      </c>
      <c r="E275" s="233" t="s">
        <v>767</v>
      </c>
      <c r="F275" s="234" t="s">
        <v>768</v>
      </c>
      <c r="G275" s="235" t="s">
        <v>259</v>
      </c>
      <c r="H275" s="236">
        <v>1</v>
      </c>
      <c r="I275" s="143"/>
      <c r="J275" s="144">
        <f>ROUND(I275*H275,2)</f>
        <v>0</v>
      </c>
      <c r="K275" s="145"/>
      <c r="L275" s="33"/>
      <c r="M275" s="146" t="s">
        <v>3</v>
      </c>
      <c r="N275" s="147" t="s">
        <v>53</v>
      </c>
      <c r="O275" s="53"/>
      <c r="P275" s="148">
        <f>O275*H275</f>
        <v>0</v>
      </c>
      <c r="Q275" s="148">
        <v>0.10940999999999999</v>
      </c>
      <c r="R275" s="148">
        <f>Q275*H275</f>
        <v>0.10940999999999999</v>
      </c>
      <c r="S275" s="148">
        <v>0</v>
      </c>
      <c r="T275" s="149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0" t="s">
        <v>158</v>
      </c>
      <c r="AT275" s="150" t="s">
        <v>154</v>
      </c>
      <c r="AU275" s="150" t="s">
        <v>22</v>
      </c>
      <c r="AY275" s="16" t="s">
        <v>152</v>
      </c>
      <c r="BE275" s="151">
        <f>IF(N275="základní",J275,0)</f>
        <v>0</v>
      </c>
      <c r="BF275" s="151">
        <f>IF(N275="snížená",J275,0)</f>
        <v>0</v>
      </c>
      <c r="BG275" s="151">
        <f>IF(N275="zákl. přenesená",J275,0)</f>
        <v>0</v>
      </c>
      <c r="BH275" s="151">
        <f>IF(N275="sníž. přenesená",J275,0)</f>
        <v>0</v>
      </c>
      <c r="BI275" s="151">
        <f>IF(N275="nulová",J275,0)</f>
        <v>0</v>
      </c>
      <c r="BJ275" s="16" t="s">
        <v>89</v>
      </c>
      <c r="BK275" s="151">
        <f>ROUND(I275*H275,2)</f>
        <v>0</v>
      </c>
      <c r="BL275" s="16" t="s">
        <v>158</v>
      </c>
      <c r="BM275" s="150" t="s">
        <v>781</v>
      </c>
    </row>
    <row r="276" spans="1:65" s="2" customFormat="1" x14ac:dyDescent="0.2">
      <c r="A276" s="32"/>
      <c r="B276" s="33"/>
      <c r="C276" s="237"/>
      <c r="D276" s="238" t="s">
        <v>160</v>
      </c>
      <c r="E276" s="237"/>
      <c r="F276" s="239" t="s">
        <v>770</v>
      </c>
      <c r="G276" s="237"/>
      <c r="H276" s="237"/>
      <c r="I276" s="154"/>
      <c r="J276" s="32"/>
      <c r="K276" s="32"/>
      <c r="L276" s="33"/>
      <c r="M276" s="155"/>
      <c r="N276" s="156"/>
      <c r="O276" s="53"/>
      <c r="P276" s="53"/>
      <c r="Q276" s="53"/>
      <c r="R276" s="53"/>
      <c r="S276" s="53"/>
      <c r="T276" s="54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6" t="s">
        <v>160</v>
      </c>
      <c r="AU276" s="16" t="s">
        <v>22</v>
      </c>
    </row>
    <row r="277" spans="1:65" s="2" customFormat="1" ht="19.5" x14ac:dyDescent="0.2">
      <c r="A277" s="32"/>
      <c r="B277" s="33"/>
      <c r="C277" s="237"/>
      <c r="D277" s="240" t="s">
        <v>162</v>
      </c>
      <c r="E277" s="237"/>
      <c r="F277" s="241" t="s">
        <v>782</v>
      </c>
      <c r="G277" s="237"/>
      <c r="H277" s="237"/>
      <c r="I277" s="154"/>
      <c r="J277" s="32"/>
      <c r="K277" s="32"/>
      <c r="L277" s="33"/>
      <c r="M277" s="155"/>
      <c r="N277" s="156"/>
      <c r="O277" s="53"/>
      <c r="P277" s="53"/>
      <c r="Q277" s="53"/>
      <c r="R277" s="53"/>
      <c r="S277" s="53"/>
      <c r="T277" s="54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6" t="s">
        <v>162</v>
      </c>
      <c r="AU277" s="16" t="s">
        <v>22</v>
      </c>
    </row>
    <row r="278" spans="1:65" s="13" customFormat="1" x14ac:dyDescent="0.2">
      <c r="B278" s="157"/>
      <c r="C278" s="242"/>
      <c r="D278" s="240" t="s">
        <v>164</v>
      </c>
      <c r="E278" s="243" t="s">
        <v>3</v>
      </c>
      <c r="F278" s="244" t="s">
        <v>89</v>
      </c>
      <c r="G278" s="242"/>
      <c r="H278" s="245">
        <v>1</v>
      </c>
      <c r="I278" s="159"/>
      <c r="L278" s="157"/>
      <c r="M278" s="160"/>
      <c r="N278" s="161"/>
      <c r="O278" s="161"/>
      <c r="P278" s="161"/>
      <c r="Q278" s="161"/>
      <c r="R278" s="161"/>
      <c r="S278" s="161"/>
      <c r="T278" s="162"/>
      <c r="AT278" s="158" t="s">
        <v>164</v>
      </c>
      <c r="AU278" s="158" t="s">
        <v>22</v>
      </c>
      <c r="AV278" s="13" t="s">
        <v>22</v>
      </c>
      <c r="AW278" s="13" t="s">
        <v>43</v>
      </c>
      <c r="AX278" s="13" t="s">
        <v>82</v>
      </c>
      <c r="AY278" s="158" t="s">
        <v>152</v>
      </c>
    </row>
    <row r="279" spans="1:65" s="14" customFormat="1" x14ac:dyDescent="0.2">
      <c r="B279" s="163"/>
      <c r="C279" s="246"/>
      <c r="D279" s="240" t="s">
        <v>164</v>
      </c>
      <c r="E279" s="247" t="s">
        <v>3</v>
      </c>
      <c r="F279" s="248" t="s">
        <v>166</v>
      </c>
      <c r="G279" s="246"/>
      <c r="H279" s="249">
        <v>1</v>
      </c>
      <c r="I279" s="165"/>
      <c r="L279" s="163"/>
      <c r="M279" s="166"/>
      <c r="N279" s="167"/>
      <c r="O279" s="167"/>
      <c r="P279" s="167"/>
      <c r="Q279" s="167"/>
      <c r="R279" s="167"/>
      <c r="S279" s="167"/>
      <c r="T279" s="168"/>
      <c r="AT279" s="164" t="s">
        <v>164</v>
      </c>
      <c r="AU279" s="164" t="s">
        <v>22</v>
      </c>
      <c r="AV279" s="14" t="s">
        <v>158</v>
      </c>
      <c r="AW279" s="14" t="s">
        <v>43</v>
      </c>
      <c r="AX279" s="14" t="s">
        <v>89</v>
      </c>
      <c r="AY279" s="164" t="s">
        <v>152</v>
      </c>
    </row>
    <row r="280" spans="1:65" s="2" customFormat="1" ht="21.75" customHeight="1" x14ac:dyDescent="0.2">
      <c r="A280" s="32"/>
      <c r="B280" s="142"/>
      <c r="C280" s="254" t="s">
        <v>783</v>
      </c>
      <c r="D280" s="254" t="s">
        <v>389</v>
      </c>
      <c r="E280" s="255" t="s">
        <v>777</v>
      </c>
      <c r="F280" s="256" t="s">
        <v>778</v>
      </c>
      <c r="G280" s="257" t="s">
        <v>259</v>
      </c>
      <c r="H280" s="258">
        <v>2</v>
      </c>
      <c r="I280" s="172"/>
      <c r="J280" s="173">
        <f>ROUND(I280*H280,2)</f>
        <v>0</v>
      </c>
      <c r="K280" s="174"/>
      <c r="L280" s="175"/>
      <c r="M280" s="176" t="s">
        <v>3</v>
      </c>
      <c r="N280" s="177" t="s">
        <v>53</v>
      </c>
      <c r="O280" s="53"/>
      <c r="P280" s="148">
        <f>O280*H280</f>
        <v>0</v>
      </c>
      <c r="Q280" s="148">
        <v>3.5E-4</v>
      </c>
      <c r="R280" s="148">
        <f>Q280*H280</f>
        <v>6.9999999999999999E-4</v>
      </c>
      <c r="S280" s="148">
        <v>0</v>
      </c>
      <c r="T280" s="149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0" t="s">
        <v>195</v>
      </c>
      <c r="AT280" s="150" t="s">
        <v>389</v>
      </c>
      <c r="AU280" s="150" t="s">
        <v>22</v>
      </c>
      <c r="AY280" s="16" t="s">
        <v>152</v>
      </c>
      <c r="BE280" s="151">
        <f>IF(N280="základní",J280,0)</f>
        <v>0</v>
      </c>
      <c r="BF280" s="151">
        <f>IF(N280="snížená",J280,0)</f>
        <v>0</v>
      </c>
      <c r="BG280" s="151">
        <f>IF(N280="zákl. přenesená",J280,0)</f>
        <v>0</v>
      </c>
      <c r="BH280" s="151">
        <f>IF(N280="sníž. přenesená",J280,0)</f>
        <v>0</v>
      </c>
      <c r="BI280" s="151">
        <f>IF(N280="nulová",J280,0)</f>
        <v>0</v>
      </c>
      <c r="BJ280" s="16" t="s">
        <v>89</v>
      </c>
      <c r="BK280" s="151">
        <f>ROUND(I280*H280,2)</f>
        <v>0</v>
      </c>
      <c r="BL280" s="16" t="s">
        <v>158</v>
      </c>
      <c r="BM280" s="150" t="s">
        <v>784</v>
      </c>
    </row>
    <row r="281" spans="1:65" s="2" customFormat="1" ht="19.5" x14ac:dyDescent="0.2">
      <c r="A281" s="32"/>
      <c r="B281" s="33"/>
      <c r="C281" s="237"/>
      <c r="D281" s="240" t="s">
        <v>162</v>
      </c>
      <c r="E281" s="237"/>
      <c r="F281" s="241" t="s">
        <v>678</v>
      </c>
      <c r="G281" s="237"/>
      <c r="H281" s="237"/>
      <c r="I281" s="154"/>
      <c r="J281" s="32"/>
      <c r="K281" s="32"/>
      <c r="L281" s="33"/>
      <c r="M281" s="155"/>
      <c r="N281" s="156"/>
      <c r="O281" s="53"/>
      <c r="P281" s="53"/>
      <c r="Q281" s="53"/>
      <c r="R281" s="53"/>
      <c r="S281" s="53"/>
      <c r="T281" s="54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6" t="s">
        <v>162</v>
      </c>
      <c r="AU281" s="16" t="s">
        <v>22</v>
      </c>
    </row>
    <row r="282" spans="1:65" s="13" customFormat="1" x14ac:dyDescent="0.2">
      <c r="B282" s="157"/>
      <c r="C282" s="242"/>
      <c r="D282" s="240" t="s">
        <v>164</v>
      </c>
      <c r="E282" s="243" t="s">
        <v>3</v>
      </c>
      <c r="F282" s="244" t="s">
        <v>785</v>
      </c>
      <c r="G282" s="242"/>
      <c r="H282" s="245">
        <v>2</v>
      </c>
      <c r="I282" s="159"/>
      <c r="L282" s="157"/>
      <c r="M282" s="160"/>
      <c r="N282" s="161"/>
      <c r="O282" s="161"/>
      <c r="P282" s="161"/>
      <c r="Q282" s="161"/>
      <c r="R282" s="161"/>
      <c r="S282" s="161"/>
      <c r="T282" s="162"/>
      <c r="AT282" s="158" t="s">
        <v>164</v>
      </c>
      <c r="AU282" s="158" t="s">
        <v>22</v>
      </c>
      <c r="AV282" s="13" t="s">
        <v>22</v>
      </c>
      <c r="AW282" s="13" t="s">
        <v>43</v>
      </c>
      <c r="AX282" s="13" t="s">
        <v>82</v>
      </c>
      <c r="AY282" s="158" t="s">
        <v>152</v>
      </c>
    </row>
    <row r="283" spans="1:65" s="14" customFormat="1" x14ac:dyDescent="0.2">
      <c r="B283" s="163"/>
      <c r="C283" s="246"/>
      <c r="D283" s="240" t="s">
        <v>164</v>
      </c>
      <c r="E283" s="247" t="s">
        <v>3</v>
      </c>
      <c r="F283" s="248" t="s">
        <v>166</v>
      </c>
      <c r="G283" s="246"/>
      <c r="H283" s="249">
        <v>2</v>
      </c>
      <c r="I283" s="165"/>
      <c r="L283" s="163"/>
      <c r="M283" s="166"/>
      <c r="N283" s="167"/>
      <c r="O283" s="167"/>
      <c r="P283" s="167"/>
      <c r="Q283" s="167"/>
      <c r="R283" s="167"/>
      <c r="S283" s="167"/>
      <c r="T283" s="168"/>
      <c r="AT283" s="164" t="s">
        <v>164</v>
      </c>
      <c r="AU283" s="164" t="s">
        <v>22</v>
      </c>
      <c r="AV283" s="14" t="s">
        <v>158</v>
      </c>
      <c r="AW283" s="14" t="s">
        <v>43</v>
      </c>
      <c r="AX283" s="14" t="s">
        <v>89</v>
      </c>
      <c r="AY283" s="164" t="s">
        <v>152</v>
      </c>
    </row>
    <row r="284" spans="1:65" s="2" customFormat="1" ht="24.2" customHeight="1" x14ac:dyDescent="0.2">
      <c r="A284" s="32"/>
      <c r="B284" s="142"/>
      <c r="C284" s="232" t="s">
        <v>786</v>
      </c>
      <c r="D284" s="232" t="s">
        <v>154</v>
      </c>
      <c r="E284" s="233" t="s">
        <v>787</v>
      </c>
      <c r="F284" s="234" t="s">
        <v>788</v>
      </c>
      <c r="G284" s="235" t="s">
        <v>157</v>
      </c>
      <c r="H284" s="236">
        <v>8</v>
      </c>
      <c r="I284" s="143"/>
      <c r="J284" s="144">
        <f>ROUND(I284*H284,2)</f>
        <v>0</v>
      </c>
      <c r="K284" s="145"/>
      <c r="L284" s="33"/>
      <c r="M284" s="146" t="s">
        <v>3</v>
      </c>
      <c r="N284" s="147" t="s">
        <v>53</v>
      </c>
      <c r="O284" s="53"/>
      <c r="P284" s="148">
        <f>O284*H284</f>
        <v>0</v>
      </c>
      <c r="Q284" s="148">
        <v>5.9999999999999995E-4</v>
      </c>
      <c r="R284" s="148">
        <f>Q284*H284</f>
        <v>4.7999999999999996E-3</v>
      </c>
      <c r="S284" s="148">
        <v>0</v>
      </c>
      <c r="T284" s="14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0" t="s">
        <v>158</v>
      </c>
      <c r="AT284" s="150" t="s">
        <v>154</v>
      </c>
      <c r="AU284" s="150" t="s">
        <v>22</v>
      </c>
      <c r="AY284" s="16" t="s">
        <v>152</v>
      </c>
      <c r="BE284" s="151">
        <f>IF(N284="základní",J284,0)</f>
        <v>0</v>
      </c>
      <c r="BF284" s="151">
        <f>IF(N284="snížená",J284,0)</f>
        <v>0</v>
      </c>
      <c r="BG284" s="151">
        <f>IF(N284="zákl. přenesená",J284,0)</f>
        <v>0</v>
      </c>
      <c r="BH284" s="151">
        <f>IF(N284="sníž. přenesená",J284,0)</f>
        <v>0</v>
      </c>
      <c r="BI284" s="151">
        <f>IF(N284="nulová",J284,0)</f>
        <v>0</v>
      </c>
      <c r="BJ284" s="16" t="s">
        <v>89</v>
      </c>
      <c r="BK284" s="151">
        <f>ROUND(I284*H284,2)</f>
        <v>0</v>
      </c>
      <c r="BL284" s="16" t="s">
        <v>158</v>
      </c>
      <c r="BM284" s="150" t="s">
        <v>789</v>
      </c>
    </row>
    <row r="285" spans="1:65" s="2" customFormat="1" x14ac:dyDescent="0.2">
      <c r="A285" s="32"/>
      <c r="B285" s="33"/>
      <c r="C285" s="237"/>
      <c r="D285" s="238" t="s">
        <v>160</v>
      </c>
      <c r="E285" s="237"/>
      <c r="F285" s="239" t="s">
        <v>790</v>
      </c>
      <c r="G285" s="237"/>
      <c r="H285" s="237"/>
      <c r="I285" s="154"/>
      <c r="J285" s="32"/>
      <c r="K285" s="32"/>
      <c r="L285" s="33"/>
      <c r="M285" s="155"/>
      <c r="N285" s="156"/>
      <c r="O285" s="53"/>
      <c r="P285" s="53"/>
      <c r="Q285" s="53"/>
      <c r="R285" s="53"/>
      <c r="S285" s="53"/>
      <c r="T285" s="54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6" t="s">
        <v>160</v>
      </c>
      <c r="AU285" s="16" t="s">
        <v>22</v>
      </c>
    </row>
    <row r="286" spans="1:65" s="2" customFormat="1" ht="19.5" x14ac:dyDescent="0.2">
      <c r="A286" s="32"/>
      <c r="B286" s="33"/>
      <c r="C286" s="237"/>
      <c r="D286" s="240" t="s">
        <v>162</v>
      </c>
      <c r="E286" s="237"/>
      <c r="F286" s="241" t="s">
        <v>791</v>
      </c>
      <c r="G286" s="237"/>
      <c r="H286" s="237"/>
      <c r="I286" s="154"/>
      <c r="J286" s="32"/>
      <c r="K286" s="32"/>
      <c r="L286" s="33"/>
      <c r="M286" s="155"/>
      <c r="N286" s="156"/>
      <c r="O286" s="53"/>
      <c r="P286" s="53"/>
      <c r="Q286" s="53"/>
      <c r="R286" s="53"/>
      <c r="S286" s="53"/>
      <c r="T286" s="54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6" t="s">
        <v>162</v>
      </c>
      <c r="AU286" s="16" t="s">
        <v>22</v>
      </c>
    </row>
    <row r="287" spans="1:65" s="13" customFormat="1" x14ac:dyDescent="0.2">
      <c r="B287" s="157"/>
      <c r="C287" s="242"/>
      <c r="D287" s="240" t="s">
        <v>164</v>
      </c>
      <c r="E287" s="243" t="s">
        <v>3</v>
      </c>
      <c r="F287" s="244" t="s">
        <v>792</v>
      </c>
      <c r="G287" s="242"/>
      <c r="H287" s="245">
        <v>8</v>
      </c>
      <c r="I287" s="159"/>
      <c r="L287" s="157"/>
      <c r="M287" s="160"/>
      <c r="N287" s="161"/>
      <c r="O287" s="161"/>
      <c r="P287" s="161"/>
      <c r="Q287" s="161"/>
      <c r="R287" s="161"/>
      <c r="S287" s="161"/>
      <c r="T287" s="162"/>
      <c r="AT287" s="158" t="s">
        <v>164</v>
      </c>
      <c r="AU287" s="158" t="s">
        <v>22</v>
      </c>
      <c r="AV287" s="13" t="s">
        <v>22</v>
      </c>
      <c r="AW287" s="13" t="s">
        <v>43</v>
      </c>
      <c r="AX287" s="13" t="s">
        <v>82</v>
      </c>
      <c r="AY287" s="158" t="s">
        <v>152</v>
      </c>
    </row>
    <row r="288" spans="1:65" s="14" customFormat="1" x14ac:dyDescent="0.2">
      <c r="B288" s="163"/>
      <c r="C288" s="246"/>
      <c r="D288" s="240" t="s">
        <v>164</v>
      </c>
      <c r="E288" s="247" t="s">
        <v>3</v>
      </c>
      <c r="F288" s="248" t="s">
        <v>166</v>
      </c>
      <c r="G288" s="246"/>
      <c r="H288" s="249">
        <v>8</v>
      </c>
      <c r="I288" s="165"/>
      <c r="L288" s="163"/>
      <c r="M288" s="166"/>
      <c r="N288" s="167"/>
      <c r="O288" s="167"/>
      <c r="P288" s="167"/>
      <c r="Q288" s="167"/>
      <c r="R288" s="167"/>
      <c r="S288" s="167"/>
      <c r="T288" s="168"/>
      <c r="AT288" s="164" t="s">
        <v>164</v>
      </c>
      <c r="AU288" s="164" t="s">
        <v>22</v>
      </c>
      <c r="AV288" s="14" t="s">
        <v>158</v>
      </c>
      <c r="AW288" s="14" t="s">
        <v>43</v>
      </c>
      <c r="AX288" s="14" t="s">
        <v>89</v>
      </c>
      <c r="AY288" s="164" t="s">
        <v>152</v>
      </c>
    </row>
    <row r="289" spans="1:65" s="2" customFormat="1" ht="33" customHeight="1" x14ac:dyDescent="0.2">
      <c r="A289" s="32"/>
      <c r="B289" s="142"/>
      <c r="C289" s="232" t="s">
        <v>30</v>
      </c>
      <c r="D289" s="232" t="s">
        <v>154</v>
      </c>
      <c r="E289" s="233" t="s">
        <v>793</v>
      </c>
      <c r="F289" s="234" t="s">
        <v>794</v>
      </c>
      <c r="G289" s="235" t="s">
        <v>230</v>
      </c>
      <c r="H289" s="236">
        <v>397</v>
      </c>
      <c r="I289" s="143"/>
      <c r="J289" s="144">
        <f>ROUND(I289*H289,2)</f>
        <v>0</v>
      </c>
      <c r="K289" s="145"/>
      <c r="L289" s="33"/>
      <c r="M289" s="146" t="s">
        <v>3</v>
      </c>
      <c r="N289" s="147" t="s">
        <v>53</v>
      </c>
      <c r="O289" s="53"/>
      <c r="P289" s="148">
        <f>O289*H289</f>
        <v>0</v>
      </c>
      <c r="Q289" s="148">
        <v>8.0879999999999994E-2</v>
      </c>
      <c r="R289" s="148">
        <f>Q289*H289</f>
        <v>32.109359999999995</v>
      </c>
      <c r="S289" s="148">
        <v>0</v>
      </c>
      <c r="T289" s="14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0" t="s">
        <v>158</v>
      </c>
      <c r="AT289" s="150" t="s">
        <v>154</v>
      </c>
      <c r="AU289" s="150" t="s">
        <v>22</v>
      </c>
      <c r="AY289" s="16" t="s">
        <v>152</v>
      </c>
      <c r="BE289" s="151">
        <f>IF(N289="základní",J289,0)</f>
        <v>0</v>
      </c>
      <c r="BF289" s="151">
        <f>IF(N289="snížená",J289,0)</f>
        <v>0</v>
      </c>
      <c r="BG289" s="151">
        <f>IF(N289="zákl. přenesená",J289,0)</f>
        <v>0</v>
      </c>
      <c r="BH289" s="151">
        <f>IF(N289="sníž. přenesená",J289,0)</f>
        <v>0</v>
      </c>
      <c r="BI289" s="151">
        <f>IF(N289="nulová",J289,0)</f>
        <v>0</v>
      </c>
      <c r="BJ289" s="16" t="s">
        <v>89</v>
      </c>
      <c r="BK289" s="151">
        <f>ROUND(I289*H289,2)</f>
        <v>0</v>
      </c>
      <c r="BL289" s="16" t="s">
        <v>158</v>
      </c>
      <c r="BM289" s="150" t="s">
        <v>795</v>
      </c>
    </row>
    <row r="290" spans="1:65" s="2" customFormat="1" x14ac:dyDescent="0.2">
      <c r="A290" s="32"/>
      <c r="B290" s="33"/>
      <c r="C290" s="237"/>
      <c r="D290" s="238" t="s">
        <v>160</v>
      </c>
      <c r="E290" s="237"/>
      <c r="F290" s="239" t="s">
        <v>796</v>
      </c>
      <c r="G290" s="237"/>
      <c r="H290" s="237"/>
      <c r="I290" s="154"/>
      <c r="J290" s="32"/>
      <c r="K290" s="32"/>
      <c r="L290" s="33"/>
      <c r="M290" s="155"/>
      <c r="N290" s="156"/>
      <c r="O290" s="53"/>
      <c r="P290" s="53"/>
      <c r="Q290" s="53"/>
      <c r="R290" s="53"/>
      <c r="S290" s="53"/>
      <c r="T290" s="54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6" t="s">
        <v>160</v>
      </c>
      <c r="AU290" s="16" t="s">
        <v>22</v>
      </c>
    </row>
    <row r="291" spans="1:65" s="2" customFormat="1" ht="29.25" x14ac:dyDescent="0.2">
      <c r="A291" s="32"/>
      <c r="B291" s="33"/>
      <c r="C291" s="237"/>
      <c r="D291" s="240" t="s">
        <v>162</v>
      </c>
      <c r="E291" s="237"/>
      <c r="F291" s="241" t="s">
        <v>797</v>
      </c>
      <c r="G291" s="237"/>
      <c r="H291" s="237"/>
      <c r="I291" s="154"/>
      <c r="J291" s="32"/>
      <c r="K291" s="32"/>
      <c r="L291" s="33"/>
      <c r="M291" s="155"/>
      <c r="N291" s="156"/>
      <c r="O291" s="53"/>
      <c r="P291" s="53"/>
      <c r="Q291" s="53"/>
      <c r="R291" s="53"/>
      <c r="S291" s="53"/>
      <c r="T291" s="54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6" t="s">
        <v>162</v>
      </c>
      <c r="AU291" s="16" t="s">
        <v>22</v>
      </c>
    </row>
    <row r="292" spans="1:65" s="13" customFormat="1" x14ac:dyDescent="0.2">
      <c r="B292" s="157"/>
      <c r="C292" s="242"/>
      <c r="D292" s="240" t="s">
        <v>164</v>
      </c>
      <c r="E292" s="243" t="s">
        <v>3</v>
      </c>
      <c r="F292" s="244" t="s">
        <v>798</v>
      </c>
      <c r="G292" s="242"/>
      <c r="H292" s="245">
        <v>397</v>
      </c>
      <c r="I292" s="159"/>
      <c r="L292" s="157"/>
      <c r="M292" s="160"/>
      <c r="N292" s="161"/>
      <c r="O292" s="161"/>
      <c r="P292" s="161"/>
      <c r="Q292" s="161"/>
      <c r="R292" s="161"/>
      <c r="S292" s="161"/>
      <c r="T292" s="162"/>
      <c r="AT292" s="158" t="s">
        <v>164</v>
      </c>
      <c r="AU292" s="158" t="s">
        <v>22</v>
      </c>
      <c r="AV292" s="13" t="s">
        <v>22</v>
      </c>
      <c r="AW292" s="13" t="s">
        <v>43</v>
      </c>
      <c r="AX292" s="13" t="s">
        <v>82</v>
      </c>
      <c r="AY292" s="158" t="s">
        <v>152</v>
      </c>
    </row>
    <row r="293" spans="1:65" s="14" customFormat="1" x14ac:dyDescent="0.2">
      <c r="B293" s="163"/>
      <c r="C293" s="246"/>
      <c r="D293" s="240" t="s">
        <v>164</v>
      </c>
      <c r="E293" s="247" t="s">
        <v>3</v>
      </c>
      <c r="F293" s="248" t="s">
        <v>166</v>
      </c>
      <c r="G293" s="246"/>
      <c r="H293" s="249">
        <v>397</v>
      </c>
      <c r="I293" s="165"/>
      <c r="L293" s="163"/>
      <c r="M293" s="166"/>
      <c r="N293" s="167"/>
      <c r="O293" s="167"/>
      <c r="P293" s="167"/>
      <c r="Q293" s="167"/>
      <c r="R293" s="167"/>
      <c r="S293" s="167"/>
      <c r="T293" s="168"/>
      <c r="AT293" s="164" t="s">
        <v>164</v>
      </c>
      <c r="AU293" s="164" t="s">
        <v>22</v>
      </c>
      <c r="AV293" s="14" t="s">
        <v>158</v>
      </c>
      <c r="AW293" s="14" t="s">
        <v>43</v>
      </c>
      <c r="AX293" s="14" t="s">
        <v>89</v>
      </c>
      <c r="AY293" s="164" t="s">
        <v>152</v>
      </c>
    </row>
    <row r="294" spans="1:65" s="2" customFormat="1" ht="16.5" customHeight="1" x14ac:dyDescent="0.2">
      <c r="A294" s="32"/>
      <c r="B294" s="142"/>
      <c r="C294" s="254" t="s">
        <v>799</v>
      </c>
      <c r="D294" s="254" t="s">
        <v>389</v>
      </c>
      <c r="E294" s="255" t="s">
        <v>800</v>
      </c>
      <c r="F294" s="256" t="s">
        <v>801</v>
      </c>
      <c r="G294" s="257" t="s">
        <v>230</v>
      </c>
      <c r="H294" s="258">
        <v>400.97</v>
      </c>
      <c r="I294" s="172"/>
      <c r="J294" s="173">
        <f>ROUND(I294*H294,2)</f>
        <v>0</v>
      </c>
      <c r="K294" s="174"/>
      <c r="L294" s="175"/>
      <c r="M294" s="176" t="s">
        <v>3</v>
      </c>
      <c r="N294" s="177" t="s">
        <v>53</v>
      </c>
      <c r="O294" s="53"/>
      <c r="P294" s="148">
        <f>O294*H294</f>
        <v>0</v>
      </c>
      <c r="Q294" s="148">
        <v>5.6000000000000001E-2</v>
      </c>
      <c r="R294" s="148">
        <f>Q294*H294</f>
        <v>22.454320000000003</v>
      </c>
      <c r="S294" s="148">
        <v>0</v>
      </c>
      <c r="T294" s="14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0" t="s">
        <v>195</v>
      </c>
      <c r="AT294" s="150" t="s">
        <v>389</v>
      </c>
      <c r="AU294" s="150" t="s">
        <v>22</v>
      </c>
      <c r="AY294" s="16" t="s">
        <v>152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6" t="s">
        <v>89</v>
      </c>
      <c r="BK294" s="151">
        <f>ROUND(I294*H294,2)</f>
        <v>0</v>
      </c>
      <c r="BL294" s="16" t="s">
        <v>158</v>
      </c>
      <c r="BM294" s="150" t="s">
        <v>802</v>
      </c>
    </row>
    <row r="295" spans="1:65" s="2" customFormat="1" ht="29.25" x14ac:dyDescent="0.2">
      <c r="A295" s="32"/>
      <c r="B295" s="33"/>
      <c r="C295" s="237"/>
      <c r="D295" s="240" t="s">
        <v>162</v>
      </c>
      <c r="E295" s="237"/>
      <c r="F295" s="241" t="s">
        <v>803</v>
      </c>
      <c r="G295" s="237"/>
      <c r="H295" s="237"/>
      <c r="I295" s="154"/>
      <c r="J295" s="32"/>
      <c r="K295" s="32"/>
      <c r="L295" s="33"/>
      <c r="M295" s="155"/>
      <c r="N295" s="156"/>
      <c r="O295" s="53"/>
      <c r="P295" s="53"/>
      <c r="Q295" s="53"/>
      <c r="R295" s="53"/>
      <c r="S295" s="53"/>
      <c r="T295" s="54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6" t="s">
        <v>162</v>
      </c>
      <c r="AU295" s="16" t="s">
        <v>22</v>
      </c>
    </row>
    <row r="296" spans="1:65" s="13" customFormat="1" x14ac:dyDescent="0.2">
      <c r="B296" s="157"/>
      <c r="C296" s="242"/>
      <c r="D296" s="240" t="s">
        <v>164</v>
      </c>
      <c r="E296" s="243" t="s">
        <v>3</v>
      </c>
      <c r="F296" s="244" t="s">
        <v>804</v>
      </c>
      <c r="G296" s="242"/>
      <c r="H296" s="245">
        <v>400.97</v>
      </c>
      <c r="I296" s="159"/>
      <c r="L296" s="157"/>
      <c r="M296" s="160"/>
      <c r="N296" s="161"/>
      <c r="O296" s="161"/>
      <c r="P296" s="161"/>
      <c r="Q296" s="161"/>
      <c r="R296" s="161"/>
      <c r="S296" s="161"/>
      <c r="T296" s="162"/>
      <c r="AT296" s="158" t="s">
        <v>164</v>
      </c>
      <c r="AU296" s="158" t="s">
        <v>22</v>
      </c>
      <c r="AV296" s="13" t="s">
        <v>22</v>
      </c>
      <c r="AW296" s="13" t="s">
        <v>43</v>
      </c>
      <c r="AX296" s="13" t="s">
        <v>82</v>
      </c>
      <c r="AY296" s="158" t="s">
        <v>152</v>
      </c>
    </row>
    <row r="297" spans="1:65" s="14" customFormat="1" x14ac:dyDescent="0.2">
      <c r="B297" s="163"/>
      <c r="C297" s="246"/>
      <c r="D297" s="240" t="s">
        <v>164</v>
      </c>
      <c r="E297" s="247" t="s">
        <v>3</v>
      </c>
      <c r="F297" s="248" t="s">
        <v>166</v>
      </c>
      <c r="G297" s="246"/>
      <c r="H297" s="249">
        <v>400.97</v>
      </c>
      <c r="I297" s="165"/>
      <c r="L297" s="163"/>
      <c r="M297" s="166"/>
      <c r="N297" s="167"/>
      <c r="O297" s="167"/>
      <c r="P297" s="167"/>
      <c r="Q297" s="167"/>
      <c r="R297" s="167"/>
      <c r="S297" s="167"/>
      <c r="T297" s="168"/>
      <c r="AT297" s="164" t="s">
        <v>164</v>
      </c>
      <c r="AU297" s="164" t="s">
        <v>22</v>
      </c>
      <c r="AV297" s="14" t="s">
        <v>158</v>
      </c>
      <c r="AW297" s="14" t="s">
        <v>43</v>
      </c>
      <c r="AX297" s="14" t="s">
        <v>89</v>
      </c>
      <c r="AY297" s="164" t="s">
        <v>152</v>
      </c>
    </row>
    <row r="298" spans="1:65" s="2" customFormat="1" ht="16.5" customHeight="1" x14ac:dyDescent="0.2">
      <c r="A298" s="32"/>
      <c r="B298" s="142"/>
      <c r="C298" s="232" t="s">
        <v>805</v>
      </c>
      <c r="D298" s="232" t="s">
        <v>154</v>
      </c>
      <c r="E298" s="233" t="s">
        <v>806</v>
      </c>
      <c r="F298" s="234" t="s">
        <v>807</v>
      </c>
      <c r="G298" s="235" t="s">
        <v>157</v>
      </c>
      <c r="H298" s="236">
        <v>8</v>
      </c>
      <c r="I298" s="143"/>
      <c r="J298" s="144">
        <f>ROUND(I298*H298,2)</f>
        <v>0</v>
      </c>
      <c r="K298" s="145"/>
      <c r="L298" s="33"/>
      <c r="M298" s="146" t="s">
        <v>3</v>
      </c>
      <c r="N298" s="147" t="s">
        <v>53</v>
      </c>
      <c r="O298" s="53"/>
      <c r="P298" s="148">
        <f>O298*H298</f>
        <v>0</v>
      </c>
      <c r="Q298" s="148">
        <v>1.0000000000000001E-5</v>
      </c>
      <c r="R298" s="148">
        <f>Q298*H298</f>
        <v>8.0000000000000007E-5</v>
      </c>
      <c r="S298" s="148">
        <v>0</v>
      </c>
      <c r="T298" s="149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50" t="s">
        <v>158</v>
      </c>
      <c r="AT298" s="150" t="s">
        <v>154</v>
      </c>
      <c r="AU298" s="150" t="s">
        <v>22</v>
      </c>
      <c r="AY298" s="16" t="s">
        <v>152</v>
      </c>
      <c r="BE298" s="151">
        <f>IF(N298="základní",J298,0)</f>
        <v>0</v>
      </c>
      <c r="BF298" s="151">
        <f>IF(N298="snížená",J298,0)</f>
        <v>0</v>
      </c>
      <c r="BG298" s="151">
        <f>IF(N298="zákl. přenesená",J298,0)</f>
        <v>0</v>
      </c>
      <c r="BH298" s="151">
        <f>IF(N298="sníž. přenesená",J298,0)</f>
        <v>0</v>
      </c>
      <c r="BI298" s="151">
        <f>IF(N298="nulová",J298,0)</f>
        <v>0</v>
      </c>
      <c r="BJ298" s="16" t="s">
        <v>89</v>
      </c>
      <c r="BK298" s="151">
        <f>ROUND(I298*H298,2)</f>
        <v>0</v>
      </c>
      <c r="BL298" s="16" t="s">
        <v>158</v>
      </c>
      <c r="BM298" s="150" t="s">
        <v>808</v>
      </c>
    </row>
    <row r="299" spans="1:65" s="2" customFormat="1" x14ac:dyDescent="0.2">
      <c r="A299" s="32"/>
      <c r="B299" s="33"/>
      <c r="C299" s="237"/>
      <c r="D299" s="238" t="s">
        <v>160</v>
      </c>
      <c r="E299" s="237"/>
      <c r="F299" s="239" t="s">
        <v>809</v>
      </c>
      <c r="G299" s="237"/>
      <c r="H299" s="237"/>
      <c r="I299" s="154"/>
      <c r="J299" s="32"/>
      <c r="K299" s="32"/>
      <c r="L299" s="33"/>
      <c r="M299" s="155"/>
      <c r="N299" s="156"/>
      <c r="O299" s="53"/>
      <c r="P299" s="53"/>
      <c r="Q299" s="53"/>
      <c r="R299" s="53"/>
      <c r="S299" s="53"/>
      <c r="T299" s="54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6" t="s">
        <v>160</v>
      </c>
      <c r="AU299" s="16" t="s">
        <v>22</v>
      </c>
    </row>
    <row r="300" spans="1:65" s="2" customFormat="1" ht="19.5" x14ac:dyDescent="0.2">
      <c r="A300" s="32"/>
      <c r="B300" s="33"/>
      <c r="C300" s="237"/>
      <c r="D300" s="240" t="s">
        <v>162</v>
      </c>
      <c r="E300" s="237"/>
      <c r="F300" s="241" t="s">
        <v>791</v>
      </c>
      <c r="G300" s="237"/>
      <c r="H300" s="237"/>
      <c r="I300" s="154"/>
      <c r="J300" s="32"/>
      <c r="K300" s="32"/>
      <c r="L300" s="33"/>
      <c r="M300" s="155"/>
      <c r="N300" s="156"/>
      <c r="O300" s="53"/>
      <c r="P300" s="53"/>
      <c r="Q300" s="53"/>
      <c r="R300" s="53"/>
      <c r="S300" s="53"/>
      <c r="T300" s="54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6" t="s">
        <v>162</v>
      </c>
      <c r="AU300" s="16" t="s">
        <v>22</v>
      </c>
    </row>
    <row r="301" spans="1:65" s="13" customFormat="1" x14ac:dyDescent="0.2">
      <c r="B301" s="157"/>
      <c r="C301" s="242"/>
      <c r="D301" s="240" t="s">
        <v>164</v>
      </c>
      <c r="E301" s="243" t="s">
        <v>3</v>
      </c>
      <c r="F301" s="244" t="s">
        <v>792</v>
      </c>
      <c r="G301" s="242"/>
      <c r="H301" s="245">
        <v>8</v>
      </c>
      <c r="I301" s="159"/>
      <c r="L301" s="157"/>
      <c r="M301" s="160"/>
      <c r="N301" s="161"/>
      <c r="O301" s="161"/>
      <c r="P301" s="161"/>
      <c r="Q301" s="161"/>
      <c r="R301" s="161"/>
      <c r="S301" s="161"/>
      <c r="T301" s="162"/>
      <c r="AT301" s="158" t="s">
        <v>164</v>
      </c>
      <c r="AU301" s="158" t="s">
        <v>22</v>
      </c>
      <c r="AV301" s="13" t="s">
        <v>22</v>
      </c>
      <c r="AW301" s="13" t="s">
        <v>43</v>
      </c>
      <c r="AX301" s="13" t="s">
        <v>82</v>
      </c>
      <c r="AY301" s="158" t="s">
        <v>152</v>
      </c>
    </row>
    <row r="302" spans="1:65" s="14" customFormat="1" x14ac:dyDescent="0.2">
      <c r="B302" s="163"/>
      <c r="C302" s="246"/>
      <c r="D302" s="240" t="s">
        <v>164</v>
      </c>
      <c r="E302" s="247" t="s">
        <v>3</v>
      </c>
      <c r="F302" s="248" t="s">
        <v>166</v>
      </c>
      <c r="G302" s="246"/>
      <c r="H302" s="249">
        <v>8</v>
      </c>
      <c r="I302" s="165"/>
      <c r="L302" s="163"/>
      <c r="M302" s="166"/>
      <c r="N302" s="167"/>
      <c r="O302" s="167"/>
      <c r="P302" s="167"/>
      <c r="Q302" s="167"/>
      <c r="R302" s="167"/>
      <c r="S302" s="167"/>
      <c r="T302" s="168"/>
      <c r="AT302" s="164" t="s">
        <v>164</v>
      </c>
      <c r="AU302" s="164" t="s">
        <v>22</v>
      </c>
      <c r="AV302" s="14" t="s">
        <v>158</v>
      </c>
      <c r="AW302" s="14" t="s">
        <v>43</v>
      </c>
      <c r="AX302" s="14" t="s">
        <v>89</v>
      </c>
      <c r="AY302" s="164" t="s">
        <v>152</v>
      </c>
    </row>
    <row r="303" spans="1:65" s="2" customFormat="1" ht="24.2" customHeight="1" x14ac:dyDescent="0.2">
      <c r="A303" s="32"/>
      <c r="B303" s="142"/>
      <c r="C303" s="232" t="s">
        <v>810</v>
      </c>
      <c r="D303" s="232" t="s">
        <v>154</v>
      </c>
      <c r="E303" s="233" t="s">
        <v>504</v>
      </c>
      <c r="F303" s="234" t="s">
        <v>505</v>
      </c>
      <c r="G303" s="235" t="s">
        <v>157</v>
      </c>
      <c r="H303" s="236">
        <v>201.5</v>
      </c>
      <c r="I303" s="143"/>
      <c r="J303" s="144">
        <f>ROUND(I303*H303,2)</f>
        <v>0</v>
      </c>
      <c r="K303" s="145"/>
      <c r="L303" s="33"/>
      <c r="M303" s="146" t="s">
        <v>3</v>
      </c>
      <c r="N303" s="147" t="s">
        <v>53</v>
      </c>
      <c r="O303" s="53"/>
      <c r="P303" s="148">
        <f>O303*H303</f>
        <v>0</v>
      </c>
      <c r="Q303" s="148">
        <v>3.6000000000000002E-4</v>
      </c>
      <c r="R303" s="148">
        <f>Q303*H303</f>
        <v>7.2540000000000007E-2</v>
      </c>
      <c r="S303" s="148">
        <v>0</v>
      </c>
      <c r="T303" s="14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50" t="s">
        <v>158</v>
      </c>
      <c r="AT303" s="150" t="s">
        <v>154</v>
      </c>
      <c r="AU303" s="150" t="s">
        <v>22</v>
      </c>
      <c r="AY303" s="16" t="s">
        <v>152</v>
      </c>
      <c r="BE303" s="151">
        <f>IF(N303="základní",J303,0)</f>
        <v>0</v>
      </c>
      <c r="BF303" s="151">
        <f>IF(N303="snížená",J303,0)</f>
        <v>0</v>
      </c>
      <c r="BG303" s="151">
        <f>IF(N303="zákl. přenesená",J303,0)</f>
        <v>0</v>
      </c>
      <c r="BH303" s="151">
        <f>IF(N303="sníž. přenesená",J303,0)</f>
        <v>0</v>
      </c>
      <c r="BI303" s="151">
        <f>IF(N303="nulová",J303,0)</f>
        <v>0</v>
      </c>
      <c r="BJ303" s="16" t="s">
        <v>89</v>
      </c>
      <c r="BK303" s="151">
        <f>ROUND(I303*H303,2)</f>
        <v>0</v>
      </c>
      <c r="BL303" s="16" t="s">
        <v>158</v>
      </c>
      <c r="BM303" s="150" t="s">
        <v>811</v>
      </c>
    </row>
    <row r="304" spans="1:65" s="2" customFormat="1" x14ac:dyDescent="0.2">
      <c r="A304" s="32"/>
      <c r="B304" s="33"/>
      <c r="C304" s="237"/>
      <c r="D304" s="238" t="s">
        <v>160</v>
      </c>
      <c r="E304" s="237"/>
      <c r="F304" s="239" t="s">
        <v>507</v>
      </c>
      <c r="G304" s="237"/>
      <c r="H304" s="237"/>
      <c r="I304" s="154"/>
      <c r="J304" s="32"/>
      <c r="K304" s="32"/>
      <c r="L304" s="33"/>
      <c r="M304" s="155"/>
      <c r="N304" s="156"/>
      <c r="O304" s="53"/>
      <c r="P304" s="53"/>
      <c r="Q304" s="53"/>
      <c r="R304" s="53"/>
      <c r="S304" s="53"/>
      <c r="T304" s="54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T304" s="16" t="s">
        <v>160</v>
      </c>
      <c r="AU304" s="16" t="s">
        <v>22</v>
      </c>
    </row>
    <row r="305" spans="1:65" s="2" customFormat="1" ht="29.25" x14ac:dyDescent="0.2">
      <c r="A305" s="32"/>
      <c r="B305" s="33"/>
      <c r="C305" s="237"/>
      <c r="D305" s="240" t="s">
        <v>162</v>
      </c>
      <c r="E305" s="237"/>
      <c r="F305" s="241" t="s">
        <v>812</v>
      </c>
      <c r="G305" s="237"/>
      <c r="H305" s="237"/>
      <c r="I305" s="154"/>
      <c r="J305" s="32"/>
      <c r="K305" s="32"/>
      <c r="L305" s="33"/>
      <c r="M305" s="155"/>
      <c r="N305" s="156"/>
      <c r="O305" s="53"/>
      <c r="P305" s="53"/>
      <c r="Q305" s="53"/>
      <c r="R305" s="53"/>
      <c r="S305" s="53"/>
      <c r="T305" s="54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6" t="s">
        <v>162</v>
      </c>
      <c r="AU305" s="16" t="s">
        <v>22</v>
      </c>
    </row>
    <row r="306" spans="1:65" s="13" customFormat="1" x14ac:dyDescent="0.2">
      <c r="B306" s="157"/>
      <c r="C306" s="242"/>
      <c r="D306" s="240" t="s">
        <v>164</v>
      </c>
      <c r="E306" s="243" t="s">
        <v>3</v>
      </c>
      <c r="F306" s="244" t="s">
        <v>813</v>
      </c>
      <c r="G306" s="242"/>
      <c r="H306" s="245">
        <v>201.5</v>
      </c>
      <c r="I306" s="159"/>
      <c r="L306" s="157"/>
      <c r="M306" s="160"/>
      <c r="N306" s="161"/>
      <c r="O306" s="161"/>
      <c r="P306" s="161"/>
      <c r="Q306" s="161"/>
      <c r="R306" s="161"/>
      <c r="S306" s="161"/>
      <c r="T306" s="162"/>
      <c r="AT306" s="158" t="s">
        <v>164</v>
      </c>
      <c r="AU306" s="158" t="s">
        <v>22</v>
      </c>
      <c r="AV306" s="13" t="s">
        <v>22</v>
      </c>
      <c r="AW306" s="13" t="s">
        <v>43</v>
      </c>
      <c r="AX306" s="13" t="s">
        <v>82</v>
      </c>
      <c r="AY306" s="158" t="s">
        <v>152</v>
      </c>
    </row>
    <row r="307" spans="1:65" s="14" customFormat="1" x14ac:dyDescent="0.2">
      <c r="B307" s="163"/>
      <c r="C307" s="246"/>
      <c r="D307" s="240" t="s">
        <v>164</v>
      </c>
      <c r="E307" s="247" t="s">
        <v>3</v>
      </c>
      <c r="F307" s="248" t="s">
        <v>166</v>
      </c>
      <c r="G307" s="246"/>
      <c r="H307" s="249">
        <v>201.5</v>
      </c>
      <c r="I307" s="165"/>
      <c r="L307" s="163"/>
      <c r="M307" s="166"/>
      <c r="N307" s="167"/>
      <c r="O307" s="167"/>
      <c r="P307" s="167"/>
      <c r="Q307" s="167"/>
      <c r="R307" s="167"/>
      <c r="S307" s="167"/>
      <c r="T307" s="168"/>
      <c r="AT307" s="164" t="s">
        <v>164</v>
      </c>
      <c r="AU307" s="164" t="s">
        <v>22</v>
      </c>
      <c r="AV307" s="14" t="s">
        <v>158</v>
      </c>
      <c r="AW307" s="14" t="s">
        <v>43</v>
      </c>
      <c r="AX307" s="14" t="s">
        <v>89</v>
      </c>
      <c r="AY307" s="164" t="s">
        <v>152</v>
      </c>
    </row>
    <row r="308" spans="1:65" s="2" customFormat="1" ht="24.2" customHeight="1" x14ac:dyDescent="0.2">
      <c r="A308" s="32"/>
      <c r="B308" s="142"/>
      <c r="C308" s="232" t="s">
        <v>814</v>
      </c>
      <c r="D308" s="232" t="s">
        <v>154</v>
      </c>
      <c r="E308" s="233" t="s">
        <v>815</v>
      </c>
      <c r="F308" s="234" t="s">
        <v>816</v>
      </c>
      <c r="G308" s="235" t="s">
        <v>157</v>
      </c>
      <c r="H308" s="236">
        <v>729.9</v>
      </c>
      <c r="I308" s="143"/>
      <c r="J308" s="144">
        <f>ROUND(I308*H308,2)</f>
        <v>0</v>
      </c>
      <c r="K308" s="145"/>
      <c r="L308" s="33"/>
      <c r="M308" s="146" t="s">
        <v>3</v>
      </c>
      <c r="N308" s="147" t="s">
        <v>53</v>
      </c>
      <c r="O308" s="53"/>
      <c r="P308" s="148">
        <f>O308*H308</f>
        <v>0</v>
      </c>
      <c r="Q308" s="148">
        <v>3.6000000000000002E-4</v>
      </c>
      <c r="R308" s="148">
        <f>Q308*H308</f>
        <v>0.262764</v>
      </c>
      <c r="S308" s="148">
        <v>0</v>
      </c>
      <c r="T308" s="14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0" t="s">
        <v>158</v>
      </c>
      <c r="AT308" s="150" t="s">
        <v>154</v>
      </c>
      <c r="AU308" s="150" t="s">
        <v>22</v>
      </c>
      <c r="AY308" s="16" t="s">
        <v>152</v>
      </c>
      <c r="BE308" s="151">
        <f>IF(N308="základní",J308,0)</f>
        <v>0</v>
      </c>
      <c r="BF308" s="151">
        <f>IF(N308="snížená",J308,0)</f>
        <v>0</v>
      </c>
      <c r="BG308" s="151">
        <f>IF(N308="zákl. přenesená",J308,0)</f>
        <v>0</v>
      </c>
      <c r="BH308" s="151">
        <f>IF(N308="sníž. přenesená",J308,0)</f>
        <v>0</v>
      </c>
      <c r="BI308" s="151">
        <f>IF(N308="nulová",J308,0)</f>
        <v>0</v>
      </c>
      <c r="BJ308" s="16" t="s">
        <v>89</v>
      </c>
      <c r="BK308" s="151">
        <f>ROUND(I308*H308,2)</f>
        <v>0</v>
      </c>
      <c r="BL308" s="16" t="s">
        <v>158</v>
      </c>
      <c r="BM308" s="150" t="s">
        <v>817</v>
      </c>
    </row>
    <row r="309" spans="1:65" s="2" customFormat="1" x14ac:dyDescent="0.2">
      <c r="A309" s="32"/>
      <c r="B309" s="33"/>
      <c r="C309" s="237"/>
      <c r="D309" s="238" t="s">
        <v>160</v>
      </c>
      <c r="E309" s="237"/>
      <c r="F309" s="239" t="s">
        <v>818</v>
      </c>
      <c r="G309" s="237"/>
      <c r="H309" s="237"/>
      <c r="I309" s="154"/>
      <c r="J309" s="32"/>
      <c r="K309" s="32"/>
      <c r="L309" s="33"/>
      <c r="M309" s="155"/>
      <c r="N309" s="156"/>
      <c r="O309" s="53"/>
      <c r="P309" s="53"/>
      <c r="Q309" s="53"/>
      <c r="R309" s="53"/>
      <c r="S309" s="53"/>
      <c r="T309" s="54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6" t="s">
        <v>160</v>
      </c>
      <c r="AU309" s="16" t="s">
        <v>22</v>
      </c>
    </row>
    <row r="310" spans="1:65" s="2" customFormat="1" ht="29.25" x14ac:dyDescent="0.2">
      <c r="A310" s="32"/>
      <c r="B310" s="33"/>
      <c r="C310" s="237"/>
      <c r="D310" s="240" t="s">
        <v>162</v>
      </c>
      <c r="E310" s="237"/>
      <c r="F310" s="241" t="s">
        <v>819</v>
      </c>
      <c r="G310" s="237"/>
      <c r="H310" s="237"/>
      <c r="I310" s="154"/>
      <c r="J310" s="32"/>
      <c r="K310" s="32"/>
      <c r="L310" s="33"/>
      <c r="M310" s="155"/>
      <c r="N310" s="156"/>
      <c r="O310" s="53"/>
      <c r="P310" s="53"/>
      <c r="Q310" s="53"/>
      <c r="R310" s="53"/>
      <c r="S310" s="53"/>
      <c r="T310" s="54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6" t="s">
        <v>162</v>
      </c>
      <c r="AU310" s="16" t="s">
        <v>22</v>
      </c>
    </row>
    <row r="311" spans="1:65" s="13" customFormat="1" x14ac:dyDescent="0.2">
      <c r="B311" s="157"/>
      <c r="C311" s="242"/>
      <c r="D311" s="240" t="s">
        <v>164</v>
      </c>
      <c r="E311" s="243" t="s">
        <v>3</v>
      </c>
      <c r="F311" s="244" t="s">
        <v>820</v>
      </c>
      <c r="G311" s="242"/>
      <c r="H311" s="245">
        <v>729.9</v>
      </c>
      <c r="I311" s="159"/>
      <c r="L311" s="157"/>
      <c r="M311" s="160"/>
      <c r="N311" s="161"/>
      <c r="O311" s="161"/>
      <c r="P311" s="161"/>
      <c r="Q311" s="161"/>
      <c r="R311" s="161"/>
      <c r="S311" s="161"/>
      <c r="T311" s="162"/>
      <c r="AT311" s="158" t="s">
        <v>164</v>
      </c>
      <c r="AU311" s="158" t="s">
        <v>22</v>
      </c>
      <c r="AV311" s="13" t="s">
        <v>22</v>
      </c>
      <c r="AW311" s="13" t="s">
        <v>43</v>
      </c>
      <c r="AX311" s="13" t="s">
        <v>82</v>
      </c>
      <c r="AY311" s="158" t="s">
        <v>152</v>
      </c>
    </row>
    <row r="312" spans="1:65" s="14" customFormat="1" x14ac:dyDescent="0.2">
      <c r="B312" s="163"/>
      <c r="C312" s="246"/>
      <c r="D312" s="240" t="s">
        <v>164</v>
      </c>
      <c r="E312" s="247" t="s">
        <v>3</v>
      </c>
      <c r="F312" s="248" t="s">
        <v>166</v>
      </c>
      <c r="G312" s="246"/>
      <c r="H312" s="249">
        <v>729.9</v>
      </c>
      <c r="I312" s="165"/>
      <c r="L312" s="163"/>
      <c r="M312" s="166"/>
      <c r="N312" s="167"/>
      <c r="O312" s="167"/>
      <c r="P312" s="167"/>
      <c r="Q312" s="167"/>
      <c r="R312" s="167"/>
      <c r="S312" s="167"/>
      <c r="T312" s="168"/>
      <c r="AT312" s="164" t="s">
        <v>164</v>
      </c>
      <c r="AU312" s="164" t="s">
        <v>22</v>
      </c>
      <c r="AV312" s="14" t="s">
        <v>158</v>
      </c>
      <c r="AW312" s="14" t="s">
        <v>43</v>
      </c>
      <c r="AX312" s="14" t="s">
        <v>89</v>
      </c>
      <c r="AY312" s="164" t="s">
        <v>152</v>
      </c>
    </row>
    <row r="313" spans="1:65" s="2" customFormat="1" ht="16.5" customHeight="1" x14ac:dyDescent="0.2">
      <c r="A313" s="32"/>
      <c r="B313" s="142"/>
      <c r="C313" s="232" t="s">
        <v>821</v>
      </c>
      <c r="D313" s="232" t="s">
        <v>154</v>
      </c>
      <c r="E313" s="233" t="s">
        <v>822</v>
      </c>
      <c r="F313" s="234" t="s">
        <v>823</v>
      </c>
      <c r="G313" s="235" t="s">
        <v>157</v>
      </c>
      <c r="H313" s="236">
        <v>8</v>
      </c>
      <c r="I313" s="143"/>
      <c r="J313" s="144">
        <f>ROUND(I313*H313,2)</f>
        <v>0</v>
      </c>
      <c r="K313" s="145"/>
      <c r="L313" s="33"/>
      <c r="M313" s="146" t="s">
        <v>3</v>
      </c>
      <c r="N313" s="147" t="s">
        <v>53</v>
      </c>
      <c r="O313" s="53"/>
      <c r="P313" s="148">
        <f>O313*H313</f>
        <v>0</v>
      </c>
      <c r="Q313" s="148">
        <v>0</v>
      </c>
      <c r="R313" s="148">
        <f>Q313*H313</f>
        <v>0</v>
      </c>
      <c r="S313" s="148">
        <v>0.01</v>
      </c>
      <c r="T313" s="149">
        <f>S313*H313</f>
        <v>0.08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0" t="s">
        <v>158</v>
      </c>
      <c r="AT313" s="150" t="s">
        <v>154</v>
      </c>
      <c r="AU313" s="150" t="s">
        <v>22</v>
      </c>
      <c r="AY313" s="16" t="s">
        <v>152</v>
      </c>
      <c r="BE313" s="151">
        <f>IF(N313="základní",J313,0)</f>
        <v>0</v>
      </c>
      <c r="BF313" s="151">
        <f>IF(N313="snížená",J313,0)</f>
        <v>0</v>
      </c>
      <c r="BG313" s="151">
        <f>IF(N313="zákl. přenesená",J313,0)</f>
        <v>0</v>
      </c>
      <c r="BH313" s="151">
        <f>IF(N313="sníž. přenesená",J313,0)</f>
        <v>0</v>
      </c>
      <c r="BI313" s="151">
        <f>IF(N313="nulová",J313,0)</f>
        <v>0</v>
      </c>
      <c r="BJ313" s="16" t="s">
        <v>89</v>
      </c>
      <c r="BK313" s="151">
        <f>ROUND(I313*H313,2)</f>
        <v>0</v>
      </c>
      <c r="BL313" s="16" t="s">
        <v>158</v>
      </c>
      <c r="BM313" s="150" t="s">
        <v>824</v>
      </c>
    </row>
    <row r="314" spans="1:65" s="2" customFormat="1" x14ac:dyDescent="0.2">
      <c r="A314" s="32"/>
      <c r="B314" s="33"/>
      <c r="C314" s="237"/>
      <c r="D314" s="238" t="s">
        <v>160</v>
      </c>
      <c r="E314" s="237"/>
      <c r="F314" s="239" t="s">
        <v>825</v>
      </c>
      <c r="G314" s="237"/>
      <c r="H314" s="237"/>
      <c r="I314" s="154"/>
      <c r="J314" s="32"/>
      <c r="K314" s="32"/>
      <c r="L314" s="33"/>
      <c r="M314" s="155"/>
      <c r="N314" s="156"/>
      <c r="O314" s="53"/>
      <c r="P314" s="53"/>
      <c r="Q314" s="53"/>
      <c r="R314" s="53"/>
      <c r="S314" s="53"/>
      <c r="T314" s="54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T314" s="16" t="s">
        <v>160</v>
      </c>
      <c r="AU314" s="16" t="s">
        <v>22</v>
      </c>
    </row>
    <row r="315" spans="1:65" s="2" customFormat="1" ht="19.5" x14ac:dyDescent="0.2">
      <c r="A315" s="32"/>
      <c r="B315" s="33"/>
      <c r="C315" s="237"/>
      <c r="D315" s="240" t="s">
        <v>162</v>
      </c>
      <c r="E315" s="237"/>
      <c r="F315" s="241" t="s">
        <v>826</v>
      </c>
      <c r="G315" s="237"/>
      <c r="H315" s="237"/>
      <c r="I315" s="154"/>
      <c r="J315" s="32"/>
      <c r="K315" s="32"/>
      <c r="L315" s="33"/>
      <c r="M315" s="155"/>
      <c r="N315" s="156"/>
      <c r="O315" s="53"/>
      <c r="P315" s="53"/>
      <c r="Q315" s="53"/>
      <c r="R315" s="53"/>
      <c r="S315" s="53"/>
      <c r="T315" s="54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6" t="s">
        <v>162</v>
      </c>
      <c r="AU315" s="16" t="s">
        <v>22</v>
      </c>
    </row>
    <row r="316" spans="1:65" s="13" customFormat="1" x14ac:dyDescent="0.2">
      <c r="B316" s="157"/>
      <c r="C316" s="242"/>
      <c r="D316" s="240" t="s">
        <v>164</v>
      </c>
      <c r="E316" s="243" t="s">
        <v>3</v>
      </c>
      <c r="F316" s="244" t="s">
        <v>792</v>
      </c>
      <c r="G316" s="242"/>
      <c r="H316" s="245">
        <v>8</v>
      </c>
      <c r="I316" s="159"/>
      <c r="L316" s="157"/>
      <c r="M316" s="160"/>
      <c r="N316" s="161"/>
      <c r="O316" s="161"/>
      <c r="P316" s="161"/>
      <c r="Q316" s="161"/>
      <c r="R316" s="161"/>
      <c r="S316" s="161"/>
      <c r="T316" s="162"/>
      <c r="AT316" s="158" t="s">
        <v>164</v>
      </c>
      <c r="AU316" s="158" t="s">
        <v>22</v>
      </c>
      <c r="AV316" s="13" t="s">
        <v>22</v>
      </c>
      <c r="AW316" s="13" t="s">
        <v>43</v>
      </c>
      <c r="AX316" s="13" t="s">
        <v>82</v>
      </c>
      <c r="AY316" s="158" t="s">
        <v>152</v>
      </c>
    </row>
    <row r="317" spans="1:65" s="14" customFormat="1" x14ac:dyDescent="0.2">
      <c r="B317" s="163"/>
      <c r="C317" s="246"/>
      <c r="D317" s="240" t="s">
        <v>164</v>
      </c>
      <c r="E317" s="247" t="s">
        <v>3</v>
      </c>
      <c r="F317" s="248" t="s">
        <v>166</v>
      </c>
      <c r="G317" s="246"/>
      <c r="H317" s="249">
        <v>8</v>
      </c>
      <c r="I317" s="165"/>
      <c r="L317" s="163"/>
      <c r="M317" s="166"/>
      <c r="N317" s="167"/>
      <c r="O317" s="167"/>
      <c r="P317" s="167"/>
      <c r="Q317" s="167"/>
      <c r="R317" s="167"/>
      <c r="S317" s="167"/>
      <c r="T317" s="168"/>
      <c r="AT317" s="164" t="s">
        <v>164</v>
      </c>
      <c r="AU317" s="164" t="s">
        <v>22</v>
      </c>
      <c r="AV317" s="14" t="s">
        <v>158</v>
      </c>
      <c r="AW317" s="14" t="s">
        <v>43</v>
      </c>
      <c r="AX317" s="14" t="s">
        <v>89</v>
      </c>
      <c r="AY317" s="164" t="s">
        <v>152</v>
      </c>
    </row>
    <row r="318" spans="1:65" s="2" customFormat="1" ht="24.2" customHeight="1" x14ac:dyDescent="0.2">
      <c r="A318" s="32"/>
      <c r="B318" s="142"/>
      <c r="C318" s="232" t="s">
        <v>827</v>
      </c>
      <c r="D318" s="232" t="s">
        <v>154</v>
      </c>
      <c r="E318" s="233" t="s">
        <v>828</v>
      </c>
      <c r="F318" s="234" t="s">
        <v>829</v>
      </c>
      <c r="G318" s="235" t="s">
        <v>259</v>
      </c>
      <c r="H318" s="236">
        <v>1</v>
      </c>
      <c r="I318" s="143"/>
      <c r="J318" s="144">
        <f>ROUND(I318*H318,2)</f>
        <v>0</v>
      </c>
      <c r="K318" s="145"/>
      <c r="L318" s="33"/>
      <c r="M318" s="146" t="s">
        <v>3</v>
      </c>
      <c r="N318" s="147" t="s">
        <v>53</v>
      </c>
      <c r="O318" s="53"/>
      <c r="P318" s="148">
        <f>O318*H318</f>
        <v>0</v>
      </c>
      <c r="Q318" s="148">
        <v>0</v>
      </c>
      <c r="R318" s="148">
        <f>Q318*H318</f>
        <v>0</v>
      </c>
      <c r="S318" s="148">
        <v>8.2000000000000003E-2</v>
      </c>
      <c r="T318" s="149">
        <f>S318*H318</f>
        <v>8.2000000000000003E-2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0" t="s">
        <v>158</v>
      </c>
      <c r="AT318" s="150" t="s">
        <v>154</v>
      </c>
      <c r="AU318" s="150" t="s">
        <v>22</v>
      </c>
      <c r="AY318" s="16" t="s">
        <v>152</v>
      </c>
      <c r="BE318" s="151">
        <f>IF(N318="základní",J318,0)</f>
        <v>0</v>
      </c>
      <c r="BF318" s="151">
        <f>IF(N318="snížená",J318,0)</f>
        <v>0</v>
      </c>
      <c r="BG318" s="151">
        <f>IF(N318="zákl. přenesená",J318,0)</f>
        <v>0</v>
      </c>
      <c r="BH318" s="151">
        <f>IF(N318="sníž. přenesená",J318,0)</f>
        <v>0</v>
      </c>
      <c r="BI318" s="151">
        <f>IF(N318="nulová",J318,0)</f>
        <v>0</v>
      </c>
      <c r="BJ318" s="16" t="s">
        <v>89</v>
      </c>
      <c r="BK318" s="151">
        <f>ROUND(I318*H318,2)</f>
        <v>0</v>
      </c>
      <c r="BL318" s="16" t="s">
        <v>158</v>
      </c>
      <c r="BM318" s="150" t="s">
        <v>830</v>
      </c>
    </row>
    <row r="319" spans="1:65" s="2" customFormat="1" x14ac:dyDescent="0.2">
      <c r="A319" s="32"/>
      <c r="B319" s="33"/>
      <c r="C319" s="237"/>
      <c r="D319" s="238" t="s">
        <v>160</v>
      </c>
      <c r="E319" s="237"/>
      <c r="F319" s="239" t="s">
        <v>831</v>
      </c>
      <c r="G319" s="237"/>
      <c r="H319" s="237"/>
      <c r="I319" s="154"/>
      <c r="J319" s="32"/>
      <c r="K319" s="32"/>
      <c r="L319" s="33"/>
      <c r="M319" s="155"/>
      <c r="N319" s="156"/>
      <c r="O319" s="53"/>
      <c r="P319" s="53"/>
      <c r="Q319" s="53"/>
      <c r="R319" s="53"/>
      <c r="S319" s="53"/>
      <c r="T319" s="54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6" t="s">
        <v>160</v>
      </c>
      <c r="AU319" s="16" t="s">
        <v>22</v>
      </c>
    </row>
    <row r="320" spans="1:65" s="2" customFormat="1" ht="19.5" x14ac:dyDescent="0.2">
      <c r="A320" s="32"/>
      <c r="B320" s="33"/>
      <c r="C320" s="237"/>
      <c r="D320" s="240" t="s">
        <v>162</v>
      </c>
      <c r="E320" s="237"/>
      <c r="F320" s="241" t="s">
        <v>678</v>
      </c>
      <c r="G320" s="237"/>
      <c r="H320" s="237"/>
      <c r="I320" s="154"/>
      <c r="J320" s="32"/>
      <c r="K320" s="32"/>
      <c r="L320" s="33"/>
      <c r="M320" s="155"/>
      <c r="N320" s="156"/>
      <c r="O320" s="53"/>
      <c r="P320" s="53"/>
      <c r="Q320" s="53"/>
      <c r="R320" s="53"/>
      <c r="S320" s="53"/>
      <c r="T320" s="54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6" t="s">
        <v>162</v>
      </c>
      <c r="AU320" s="16" t="s">
        <v>22</v>
      </c>
    </row>
    <row r="321" spans="1:65" s="13" customFormat="1" x14ac:dyDescent="0.2">
      <c r="B321" s="157"/>
      <c r="C321" s="242"/>
      <c r="D321" s="240" t="s">
        <v>164</v>
      </c>
      <c r="E321" s="243" t="s">
        <v>3</v>
      </c>
      <c r="F321" s="244" t="s">
        <v>89</v>
      </c>
      <c r="G321" s="242"/>
      <c r="H321" s="245">
        <v>1</v>
      </c>
      <c r="I321" s="159"/>
      <c r="L321" s="157"/>
      <c r="M321" s="160"/>
      <c r="N321" s="161"/>
      <c r="O321" s="161"/>
      <c r="P321" s="161"/>
      <c r="Q321" s="161"/>
      <c r="R321" s="161"/>
      <c r="S321" s="161"/>
      <c r="T321" s="162"/>
      <c r="AT321" s="158" t="s">
        <v>164</v>
      </c>
      <c r="AU321" s="158" t="s">
        <v>22</v>
      </c>
      <c r="AV321" s="13" t="s">
        <v>22</v>
      </c>
      <c r="AW321" s="13" t="s">
        <v>43</v>
      </c>
      <c r="AX321" s="13" t="s">
        <v>82</v>
      </c>
      <c r="AY321" s="158" t="s">
        <v>152</v>
      </c>
    </row>
    <row r="322" spans="1:65" s="14" customFormat="1" x14ac:dyDescent="0.2">
      <c r="B322" s="163"/>
      <c r="C322" s="246"/>
      <c r="D322" s="240" t="s">
        <v>164</v>
      </c>
      <c r="E322" s="247" t="s">
        <v>3</v>
      </c>
      <c r="F322" s="248" t="s">
        <v>166</v>
      </c>
      <c r="G322" s="246"/>
      <c r="H322" s="249">
        <v>1</v>
      </c>
      <c r="I322" s="165"/>
      <c r="L322" s="163"/>
      <c r="M322" s="166"/>
      <c r="N322" s="167"/>
      <c r="O322" s="167"/>
      <c r="P322" s="167"/>
      <c r="Q322" s="167"/>
      <c r="R322" s="167"/>
      <c r="S322" s="167"/>
      <c r="T322" s="168"/>
      <c r="AT322" s="164" t="s">
        <v>164</v>
      </c>
      <c r="AU322" s="164" t="s">
        <v>22</v>
      </c>
      <c r="AV322" s="14" t="s">
        <v>158</v>
      </c>
      <c r="AW322" s="14" t="s">
        <v>43</v>
      </c>
      <c r="AX322" s="14" t="s">
        <v>89</v>
      </c>
      <c r="AY322" s="164" t="s">
        <v>152</v>
      </c>
    </row>
    <row r="323" spans="1:65" s="2" customFormat="1" ht="24.2" customHeight="1" x14ac:dyDescent="0.2">
      <c r="A323" s="32"/>
      <c r="B323" s="142"/>
      <c r="C323" s="232" t="s">
        <v>832</v>
      </c>
      <c r="D323" s="232" t="s">
        <v>154</v>
      </c>
      <c r="E323" s="233" t="s">
        <v>833</v>
      </c>
      <c r="F323" s="234" t="s">
        <v>834</v>
      </c>
      <c r="G323" s="235" t="s">
        <v>259</v>
      </c>
      <c r="H323" s="236">
        <v>1</v>
      </c>
      <c r="I323" s="143"/>
      <c r="J323" s="144">
        <f>ROUND(I323*H323,2)</f>
        <v>0</v>
      </c>
      <c r="K323" s="145"/>
      <c r="L323" s="33"/>
      <c r="M323" s="146" t="s">
        <v>3</v>
      </c>
      <c r="N323" s="147" t="s">
        <v>53</v>
      </c>
      <c r="O323" s="53"/>
      <c r="P323" s="148">
        <f>O323*H323</f>
        <v>0</v>
      </c>
      <c r="Q323" s="148">
        <v>0</v>
      </c>
      <c r="R323" s="148">
        <f>Q323*H323</f>
        <v>0</v>
      </c>
      <c r="S323" s="148">
        <v>4.0000000000000001E-3</v>
      </c>
      <c r="T323" s="149">
        <f>S323*H323</f>
        <v>4.0000000000000001E-3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0" t="s">
        <v>158</v>
      </c>
      <c r="AT323" s="150" t="s">
        <v>154</v>
      </c>
      <c r="AU323" s="150" t="s">
        <v>22</v>
      </c>
      <c r="AY323" s="16" t="s">
        <v>152</v>
      </c>
      <c r="BE323" s="151">
        <f>IF(N323="základní",J323,0)</f>
        <v>0</v>
      </c>
      <c r="BF323" s="151">
        <f>IF(N323="snížená",J323,0)</f>
        <v>0</v>
      </c>
      <c r="BG323" s="151">
        <f>IF(N323="zákl. přenesená",J323,0)</f>
        <v>0</v>
      </c>
      <c r="BH323" s="151">
        <f>IF(N323="sníž. přenesená",J323,0)</f>
        <v>0</v>
      </c>
      <c r="BI323" s="151">
        <f>IF(N323="nulová",J323,0)</f>
        <v>0</v>
      </c>
      <c r="BJ323" s="16" t="s">
        <v>89</v>
      </c>
      <c r="BK323" s="151">
        <f>ROUND(I323*H323,2)</f>
        <v>0</v>
      </c>
      <c r="BL323" s="16" t="s">
        <v>158</v>
      </c>
      <c r="BM323" s="150" t="s">
        <v>835</v>
      </c>
    </row>
    <row r="324" spans="1:65" s="2" customFormat="1" x14ac:dyDescent="0.2">
      <c r="A324" s="32"/>
      <c r="B324" s="33"/>
      <c r="C324" s="237"/>
      <c r="D324" s="238" t="s">
        <v>160</v>
      </c>
      <c r="E324" s="237"/>
      <c r="F324" s="239" t="s">
        <v>836</v>
      </c>
      <c r="G324" s="237"/>
      <c r="H324" s="237"/>
      <c r="I324" s="154"/>
      <c r="J324" s="32"/>
      <c r="K324" s="32"/>
      <c r="L324" s="33"/>
      <c r="M324" s="155"/>
      <c r="N324" s="156"/>
      <c r="O324" s="53"/>
      <c r="P324" s="53"/>
      <c r="Q324" s="53"/>
      <c r="R324" s="53"/>
      <c r="S324" s="53"/>
      <c r="T324" s="54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6" t="s">
        <v>160</v>
      </c>
      <c r="AU324" s="16" t="s">
        <v>22</v>
      </c>
    </row>
    <row r="325" spans="1:65" s="2" customFormat="1" ht="19.5" x14ac:dyDescent="0.2">
      <c r="A325" s="32"/>
      <c r="B325" s="33"/>
      <c r="C325" s="237"/>
      <c r="D325" s="240" t="s">
        <v>162</v>
      </c>
      <c r="E325" s="237"/>
      <c r="F325" s="241" t="s">
        <v>678</v>
      </c>
      <c r="G325" s="237"/>
      <c r="H325" s="237"/>
      <c r="I325" s="154"/>
      <c r="J325" s="32"/>
      <c r="K325" s="32"/>
      <c r="L325" s="33"/>
      <c r="M325" s="155"/>
      <c r="N325" s="156"/>
      <c r="O325" s="53"/>
      <c r="P325" s="53"/>
      <c r="Q325" s="53"/>
      <c r="R325" s="53"/>
      <c r="S325" s="53"/>
      <c r="T325" s="54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6" t="s">
        <v>162</v>
      </c>
      <c r="AU325" s="16" t="s">
        <v>22</v>
      </c>
    </row>
    <row r="326" spans="1:65" s="13" customFormat="1" x14ac:dyDescent="0.2">
      <c r="B326" s="157"/>
      <c r="C326" s="242"/>
      <c r="D326" s="240" t="s">
        <v>164</v>
      </c>
      <c r="E326" s="243" t="s">
        <v>3</v>
      </c>
      <c r="F326" s="244" t="s">
        <v>89</v>
      </c>
      <c r="G326" s="242"/>
      <c r="H326" s="245">
        <v>1</v>
      </c>
      <c r="I326" s="159"/>
      <c r="L326" s="157"/>
      <c r="M326" s="160"/>
      <c r="N326" s="161"/>
      <c r="O326" s="161"/>
      <c r="P326" s="161"/>
      <c r="Q326" s="161"/>
      <c r="R326" s="161"/>
      <c r="S326" s="161"/>
      <c r="T326" s="162"/>
      <c r="AT326" s="158" t="s">
        <v>164</v>
      </c>
      <c r="AU326" s="158" t="s">
        <v>22</v>
      </c>
      <c r="AV326" s="13" t="s">
        <v>22</v>
      </c>
      <c r="AW326" s="13" t="s">
        <v>43</v>
      </c>
      <c r="AX326" s="13" t="s">
        <v>82</v>
      </c>
      <c r="AY326" s="158" t="s">
        <v>152</v>
      </c>
    </row>
    <row r="327" spans="1:65" s="14" customFormat="1" x14ac:dyDescent="0.2">
      <c r="B327" s="163"/>
      <c r="C327" s="246"/>
      <c r="D327" s="240" t="s">
        <v>164</v>
      </c>
      <c r="E327" s="247" t="s">
        <v>3</v>
      </c>
      <c r="F327" s="248" t="s">
        <v>166</v>
      </c>
      <c r="G327" s="246"/>
      <c r="H327" s="249">
        <v>1</v>
      </c>
      <c r="I327" s="165"/>
      <c r="L327" s="163"/>
      <c r="M327" s="166"/>
      <c r="N327" s="167"/>
      <c r="O327" s="167"/>
      <c r="P327" s="167"/>
      <c r="Q327" s="167"/>
      <c r="R327" s="167"/>
      <c r="S327" s="167"/>
      <c r="T327" s="168"/>
      <c r="AT327" s="164" t="s">
        <v>164</v>
      </c>
      <c r="AU327" s="164" t="s">
        <v>22</v>
      </c>
      <c r="AV327" s="14" t="s">
        <v>158</v>
      </c>
      <c r="AW327" s="14" t="s">
        <v>43</v>
      </c>
      <c r="AX327" s="14" t="s">
        <v>89</v>
      </c>
      <c r="AY327" s="164" t="s">
        <v>152</v>
      </c>
    </row>
    <row r="328" spans="1:65" s="12" customFormat="1" ht="22.9" customHeight="1" x14ac:dyDescent="0.2">
      <c r="B328" s="129"/>
      <c r="C328" s="250"/>
      <c r="D328" s="251" t="s">
        <v>81</v>
      </c>
      <c r="E328" s="252" t="s">
        <v>516</v>
      </c>
      <c r="F328" s="252" t="s">
        <v>517</v>
      </c>
      <c r="G328" s="250"/>
      <c r="H328" s="250"/>
      <c r="I328" s="132"/>
      <c r="J328" s="141">
        <f>BK328</f>
        <v>0</v>
      </c>
      <c r="L328" s="129"/>
      <c r="M328" s="134"/>
      <c r="N328" s="135"/>
      <c r="O328" s="135"/>
      <c r="P328" s="136">
        <f>SUM(P329:P332)</f>
        <v>0</v>
      </c>
      <c r="Q328" s="135"/>
      <c r="R328" s="136">
        <f>SUM(R329:R332)</f>
        <v>0</v>
      </c>
      <c r="S328" s="135"/>
      <c r="T328" s="137">
        <f>SUM(T329:T332)</f>
        <v>0</v>
      </c>
      <c r="AR328" s="130" t="s">
        <v>89</v>
      </c>
      <c r="AT328" s="138" t="s">
        <v>81</v>
      </c>
      <c r="AU328" s="138" t="s">
        <v>89</v>
      </c>
      <c r="AY328" s="130" t="s">
        <v>152</v>
      </c>
      <c r="BK328" s="139">
        <f>SUM(BK329:BK332)</f>
        <v>0</v>
      </c>
    </row>
    <row r="329" spans="1:65" s="2" customFormat="1" ht="24.2" customHeight="1" x14ac:dyDescent="0.2">
      <c r="A329" s="32"/>
      <c r="B329" s="142"/>
      <c r="C329" s="232" t="s">
        <v>837</v>
      </c>
      <c r="D329" s="232" t="s">
        <v>154</v>
      </c>
      <c r="E329" s="233" t="s">
        <v>519</v>
      </c>
      <c r="F329" s="234" t="s">
        <v>520</v>
      </c>
      <c r="G329" s="235" t="s">
        <v>267</v>
      </c>
      <c r="H329" s="236">
        <v>176.184</v>
      </c>
      <c r="I329" s="143"/>
      <c r="J329" s="144">
        <f>ROUND(I329*H329,2)</f>
        <v>0</v>
      </c>
      <c r="K329" s="145"/>
      <c r="L329" s="33"/>
      <c r="M329" s="146" t="s">
        <v>3</v>
      </c>
      <c r="N329" s="147" t="s">
        <v>53</v>
      </c>
      <c r="O329" s="53"/>
      <c r="P329" s="148">
        <f>O329*H329</f>
        <v>0</v>
      </c>
      <c r="Q329" s="148">
        <v>0</v>
      </c>
      <c r="R329" s="148">
        <f>Q329*H329</f>
        <v>0</v>
      </c>
      <c r="S329" s="148">
        <v>0</v>
      </c>
      <c r="T329" s="149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0" t="s">
        <v>158</v>
      </c>
      <c r="AT329" s="150" t="s">
        <v>154</v>
      </c>
      <c r="AU329" s="150" t="s">
        <v>22</v>
      </c>
      <c r="AY329" s="16" t="s">
        <v>152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6" t="s">
        <v>89</v>
      </c>
      <c r="BK329" s="151">
        <f>ROUND(I329*H329,2)</f>
        <v>0</v>
      </c>
      <c r="BL329" s="16" t="s">
        <v>158</v>
      </c>
      <c r="BM329" s="150" t="s">
        <v>838</v>
      </c>
    </row>
    <row r="330" spans="1:65" s="2" customFormat="1" x14ac:dyDescent="0.2">
      <c r="A330" s="32"/>
      <c r="B330" s="33"/>
      <c r="C330" s="237"/>
      <c r="D330" s="238" t="s">
        <v>160</v>
      </c>
      <c r="E330" s="237"/>
      <c r="F330" s="239" t="s">
        <v>522</v>
      </c>
      <c r="G330" s="237"/>
      <c r="H330" s="237"/>
      <c r="I330" s="154"/>
      <c r="J330" s="32"/>
      <c r="K330" s="32"/>
      <c r="L330" s="33"/>
      <c r="M330" s="155"/>
      <c r="N330" s="156"/>
      <c r="O330" s="53"/>
      <c r="P330" s="53"/>
      <c r="Q330" s="53"/>
      <c r="R330" s="53"/>
      <c r="S330" s="53"/>
      <c r="T330" s="54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T330" s="16" t="s">
        <v>160</v>
      </c>
      <c r="AU330" s="16" t="s">
        <v>22</v>
      </c>
    </row>
    <row r="331" spans="1:65" s="2" customFormat="1" ht="33" customHeight="1" x14ac:dyDescent="0.2">
      <c r="A331" s="32"/>
      <c r="B331" s="142"/>
      <c r="C331" s="232" t="s">
        <v>839</v>
      </c>
      <c r="D331" s="232" t="s">
        <v>154</v>
      </c>
      <c r="E331" s="233" t="s">
        <v>524</v>
      </c>
      <c r="F331" s="234" t="s">
        <v>525</v>
      </c>
      <c r="G331" s="235" t="s">
        <v>267</v>
      </c>
      <c r="H331" s="236">
        <v>176.184</v>
      </c>
      <c r="I331" s="143"/>
      <c r="J331" s="144">
        <f>ROUND(I331*H331,2)</f>
        <v>0</v>
      </c>
      <c r="K331" s="145"/>
      <c r="L331" s="33"/>
      <c r="M331" s="146" t="s">
        <v>3</v>
      </c>
      <c r="N331" s="147" t="s">
        <v>53</v>
      </c>
      <c r="O331" s="53"/>
      <c r="P331" s="148">
        <f>O331*H331</f>
        <v>0</v>
      </c>
      <c r="Q331" s="148">
        <v>0</v>
      </c>
      <c r="R331" s="148">
        <f>Q331*H331</f>
        <v>0</v>
      </c>
      <c r="S331" s="148">
        <v>0</v>
      </c>
      <c r="T331" s="14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0" t="s">
        <v>158</v>
      </c>
      <c r="AT331" s="150" t="s">
        <v>154</v>
      </c>
      <c r="AU331" s="150" t="s">
        <v>22</v>
      </c>
      <c r="AY331" s="16" t="s">
        <v>152</v>
      </c>
      <c r="BE331" s="151">
        <f>IF(N331="základní",J331,0)</f>
        <v>0</v>
      </c>
      <c r="BF331" s="151">
        <f>IF(N331="snížená",J331,0)</f>
        <v>0</v>
      </c>
      <c r="BG331" s="151">
        <f>IF(N331="zákl. přenesená",J331,0)</f>
        <v>0</v>
      </c>
      <c r="BH331" s="151">
        <f>IF(N331="sníž. přenesená",J331,0)</f>
        <v>0</v>
      </c>
      <c r="BI331" s="151">
        <f>IF(N331="nulová",J331,0)</f>
        <v>0</v>
      </c>
      <c r="BJ331" s="16" t="s">
        <v>89</v>
      </c>
      <c r="BK331" s="151">
        <f>ROUND(I331*H331,2)</f>
        <v>0</v>
      </c>
      <c r="BL331" s="16" t="s">
        <v>158</v>
      </c>
      <c r="BM331" s="150" t="s">
        <v>840</v>
      </c>
    </row>
    <row r="332" spans="1:65" s="2" customFormat="1" x14ac:dyDescent="0.2">
      <c r="A332" s="32"/>
      <c r="B332" s="33"/>
      <c r="C332" s="237"/>
      <c r="D332" s="238" t="s">
        <v>160</v>
      </c>
      <c r="E332" s="237"/>
      <c r="F332" s="239" t="s">
        <v>527</v>
      </c>
      <c r="G332" s="237"/>
      <c r="H332" s="237"/>
      <c r="I332" s="154"/>
      <c r="J332" s="32"/>
      <c r="K332" s="32"/>
      <c r="L332" s="33"/>
      <c r="M332" s="178"/>
      <c r="N332" s="179"/>
      <c r="O332" s="180"/>
      <c r="P332" s="180"/>
      <c r="Q332" s="180"/>
      <c r="R332" s="180"/>
      <c r="S332" s="180"/>
      <c r="T332" s="181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T332" s="16" t="s">
        <v>160</v>
      </c>
      <c r="AU332" s="16" t="s">
        <v>22</v>
      </c>
    </row>
    <row r="333" spans="1:65" s="2" customFormat="1" ht="6.95" customHeight="1" x14ac:dyDescent="0.2">
      <c r="A333" s="32"/>
      <c r="B333" s="42"/>
      <c r="C333" s="253"/>
      <c r="D333" s="253"/>
      <c r="E333" s="253"/>
      <c r="F333" s="253"/>
      <c r="G333" s="253"/>
      <c r="H333" s="253"/>
      <c r="I333" s="43"/>
      <c r="J333" s="43"/>
      <c r="K333" s="43"/>
      <c r="L333" s="33"/>
      <c r="M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</row>
  </sheetData>
  <sheetProtection sheet="1" objects="1" scenarios="1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xr:uid="{00000000-0004-0000-0500-000000000000}"/>
    <hyperlink ref="F100" r:id="rId2" xr:uid="{00000000-0004-0000-0500-000001000000}"/>
    <hyperlink ref="F105" r:id="rId3" xr:uid="{00000000-0004-0000-0500-000002000000}"/>
    <hyperlink ref="F110" r:id="rId4" xr:uid="{00000000-0004-0000-0500-000003000000}"/>
    <hyperlink ref="F115" r:id="rId5" xr:uid="{00000000-0004-0000-0500-000004000000}"/>
    <hyperlink ref="F120" r:id="rId6" xr:uid="{00000000-0004-0000-0500-000005000000}"/>
    <hyperlink ref="F125" r:id="rId7" xr:uid="{00000000-0004-0000-0500-000006000000}"/>
    <hyperlink ref="F130" r:id="rId8" xr:uid="{00000000-0004-0000-0500-000007000000}"/>
    <hyperlink ref="F135" r:id="rId9" xr:uid="{00000000-0004-0000-0500-000008000000}"/>
    <hyperlink ref="F140" r:id="rId10" xr:uid="{00000000-0004-0000-0500-000009000000}"/>
    <hyperlink ref="F145" r:id="rId11" xr:uid="{00000000-0004-0000-0500-00000A000000}"/>
    <hyperlink ref="F150" r:id="rId12" xr:uid="{00000000-0004-0000-0500-00000B000000}"/>
    <hyperlink ref="F155" r:id="rId13" xr:uid="{00000000-0004-0000-0500-00000C000000}"/>
    <hyperlink ref="F160" r:id="rId14" xr:uid="{00000000-0004-0000-0500-00000D000000}"/>
    <hyperlink ref="F165" r:id="rId15" xr:uid="{00000000-0004-0000-0500-00000E000000}"/>
    <hyperlink ref="F171" r:id="rId16" xr:uid="{00000000-0004-0000-0500-00000F000000}"/>
    <hyperlink ref="F176" r:id="rId17" xr:uid="{00000000-0004-0000-0500-000010000000}"/>
    <hyperlink ref="F181" r:id="rId18" xr:uid="{00000000-0004-0000-0500-000011000000}"/>
    <hyperlink ref="F186" r:id="rId19" xr:uid="{00000000-0004-0000-0500-000012000000}"/>
    <hyperlink ref="F191" r:id="rId20" xr:uid="{00000000-0004-0000-0500-000013000000}"/>
    <hyperlink ref="F196" r:id="rId21" xr:uid="{00000000-0004-0000-0500-000014000000}"/>
    <hyperlink ref="F201" r:id="rId22" xr:uid="{00000000-0004-0000-0500-000015000000}"/>
    <hyperlink ref="F206" r:id="rId23" xr:uid="{00000000-0004-0000-0500-000016000000}"/>
    <hyperlink ref="F211" r:id="rId24" xr:uid="{00000000-0004-0000-0500-000017000000}"/>
    <hyperlink ref="F216" r:id="rId25" xr:uid="{00000000-0004-0000-0500-000018000000}"/>
    <hyperlink ref="F226" r:id="rId26" xr:uid="{00000000-0004-0000-0500-000019000000}"/>
    <hyperlink ref="F228" r:id="rId27" xr:uid="{00000000-0004-0000-0500-00001A000000}"/>
    <hyperlink ref="F230" r:id="rId28" xr:uid="{00000000-0004-0000-0500-00001B000000}"/>
    <hyperlink ref="F235" r:id="rId29" xr:uid="{00000000-0004-0000-0500-00001C000000}"/>
    <hyperlink ref="F241" r:id="rId30" xr:uid="{00000000-0004-0000-0500-00001D000000}"/>
    <hyperlink ref="F254" r:id="rId31" xr:uid="{00000000-0004-0000-0500-00001E000000}"/>
    <hyperlink ref="F259" r:id="rId32" xr:uid="{00000000-0004-0000-0500-00001F000000}"/>
    <hyperlink ref="F276" r:id="rId33" xr:uid="{00000000-0004-0000-0500-000020000000}"/>
    <hyperlink ref="F285" r:id="rId34" xr:uid="{00000000-0004-0000-0500-000021000000}"/>
    <hyperlink ref="F290" r:id="rId35" xr:uid="{00000000-0004-0000-0500-000022000000}"/>
    <hyperlink ref="F299" r:id="rId36" xr:uid="{00000000-0004-0000-0500-000023000000}"/>
    <hyperlink ref="F304" r:id="rId37" xr:uid="{00000000-0004-0000-0500-000024000000}"/>
    <hyperlink ref="F309" r:id="rId38" xr:uid="{00000000-0004-0000-0500-000025000000}"/>
    <hyperlink ref="F314" r:id="rId39" xr:uid="{00000000-0004-0000-0500-000026000000}"/>
    <hyperlink ref="F319" r:id="rId40" xr:uid="{00000000-0004-0000-0500-000027000000}"/>
    <hyperlink ref="F324" r:id="rId41" xr:uid="{00000000-0004-0000-0500-000028000000}"/>
    <hyperlink ref="F330" r:id="rId42" xr:uid="{00000000-0004-0000-0500-000029000000}"/>
    <hyperlink ref="F332" r:id="rId43" xr:uid="{00000000-0004-0000-0500-00002A000000}"/>
  </hyperlinks>
  <pageMargins left="0.39374999999999999" right="0.39374999999999999" top="0.39374999999999999" bottom="0.39374999999999999" header="0" footer="0"/>
  <pageSetup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08"/>
  <sheetViews>
    <sheetView showGridLines="0" topLeftCell="A85" workbookViewId="0">
      <selection activeCell="C92" sqref="C92:H107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95" t="s">
        <v>6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109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22</v>
      </c>
    </row>
    <row r="4" spans="1:46" s="1" customFormat="1" ht="24.95" customHeight="1" x14ac:dyDescent="0.2">
      <c r="B4" s="19"/>
      <c r="D4" s="20" t="s">
        <v>125</v>
      </c>
      <c r="L4" s="19"/>
      <c r="M4" s="92" t="s">
        <v>11</v>
      </c>
      <c r="AT4" s="16" t="s">
        <v>4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17</v>
      </c>
      <c r="L6" s="19"/>
    </row>
    <row r="7" spans="1:46" s="1" customFormat="1" ht="26.25" customHeight="1" x14ac:dyDescent="0.2">
      <c r="B7" s="19"/>
      <c r="E7" s="229" t="str">
        <f>'Rekapitulace stavby'!K6</f>
        <v>Nový Bydžov - rekonstrukce ul. Metličanská II. a III. etapa A (vlevo ve směru staničení)</v>
      </c>
      <c r="F7" s="230"/>
      <c r="G7" s="230"/>
      <c r="H7" s="230"/>
      <c r="L7" s="19"/>
    </row>
    <row r="8" spans="1:46" s="1" customFormat="1" ht="12" customHeight="1" x14ac:dyDescent="0.2">
      <c r="B8" s="19"/>
      <c r="D8" s="26" t="s">
        <v>126</v>
      </c>
      <c r="L8" s="19"/>
    </row>
    <row r="9" spans="1:46" s="2" customFormat="1" ht="23.25" customHeight="1" x14ac:dyDescent="0.2">
      <c r="A9" s="32"/>
      <c r="B9" s="33"/>
      <c r="C9" s="32"/>
      <c r="D9" s="32"/>
      <c r="E9" s="229" t="s">
        <v>571</v>
      </c>
      <c r="F9" s="228"/>
      <c r="G9" s="228"/>
      <c r="H9" s="228"/>
      <c r="I9" s="32"/>
      <c r="J9" s="32"/>
      <c r="K9" s="32"/>
      <c r="L9" s="9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6" t="s">
        <v>128</v>
      </c>
      <c r="E10" s="32"/>
      <c r="F10" s="32"/>
      <c r="G10" s="32"/>
      <c r="H10" s="32"/>
      <c r="I10" s="32"/>
      <c r="J10" s="32"/>
      <c r="K10" s="32"/>
      <c r="L10" s="9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23" t="s">
        <v>841</v>
      </c>
      <c r="F11" s="228"/>
      <c r="G11" s="228"/>
      <c r="H11" s="228"/>
      <c r="I11" s="32"/>
      <c r="J11" s="32"/>
      <c r="K11" s="32"/>
      <c r="L11" s="9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9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6" t="s">
        <v>19</v>
      </c>
      <c r="E13" s="32"/>
      <c r="F13" s="24" t="s">
        <v>20</v>
      </c>
      <c r="G13" s="32"/>
      <c r="H13" s="32"/>
      <c r="I13" s="26" t="s">
        <v>21</v>
      </c>
      <c r="J13" s="24" t="s">
        <v>22</v>
      </c>
      <c r="K13" s="32"/>
      <c r="L13" s="9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6" t="s">
        <v>23</v>
      </c>
      <c r="E14" s="32"/>
      <c r="F14" s="24" t="s">
        <v>24</v>
      </c>
      <c r="G14" s="32"/>
      <c r="H14" s="32"/>
      <c r="I14" s="26" t="s">
        <v>25</v>
      </c>
      <c r="J14" s="50" t="str">
        <f>'Rekapitulace stavby'!AN8</f>
        <v>4. 10. 2021</v>
      </c>
      <c r="K14" s="32"/>
      <c r="L14" s="9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 x14ac:dyDescent="0.2">
      <c r="A15" s="32"/>
      <c r="B15" s="33"/>
      <c r="C15" s="32"/>
      <c r="D15" s="23" t="s">
        <v>27</v>
      </c>
      <c r="E15" s="32"/>
      <c r="F15" s="28" t="s">
        <v>28</v>
      </c>
      <c r="G15" s="32"/>
      <c r="H15" s="32"/>
      <c r="I15" s="23" t="s">
        <v>29</v>
      </c>
      <c r="J15" s="28" t="s">
        <v>30</v>
      </c>
      <c r="K15" s="32"/>
      <c r="L15" s="9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6" t="s">
        <v>31</v>
      </c>
      <c r="E16" s="32"/>
      <c r="F16" s="32"/>
      <c r="G16" s="32"/>
      <c r="H16" s="32"/>
      <c r="I16" s="26" t="s">
        <v>32</v>
      </c>
      <c r="J16" s="24" t="s">
        <v>33</v>
      </c>
      <c r="K16" s="32"/>
      <c r="L16" s="9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4" t="s">
        <v>34</v>
      </c>
      <c r="F17" s="32"/>
      <c r="G17" s="32"/>
      <c r="H17" s="32"/>
      <c r="I17" s="26" t="s">
        <v>35</v>
      </c>
      <c r="J17" s="24" t="s">
        <v>36</v>
      </c>
      <c r="K17" s="32"/>
      <c r="L17" s="9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9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6" t="s">
        <v>37</v>
      </c>
      <c r="E19" s="32"/>
      <c r="F19" s="32"/>
      <c r="G19" s="32"/>
      <c r="H19" s="32"/>
      <c r="I19" s="26" t="s">
        <v>32</v>
      </c>
      <c r="J19" s="27" t="str">
        <f>'Rekapitulace stavby'!AN13</f>
        <v>Vyplň údaj</v>
      </c>
      <c r="K19" s="32"/>
      <c r="L19" s="9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31" t="str">
        <f>'Rekapitulace stavby'!E14</f>
        <v>Vyplň údaj</v>
      </c>
      <c r="F20" s="213"/>
      <c r="G20" s="213"/>
      <c r="H20" s="213"/>
      <c r="I20" s="26" t="s">
        <v>35</v>
      </c>
      <c r="J20" s="27" t="str">
        <f>'Rekapitulace stavby'!AN14</f>
        <v>Vyplň údaj</v>
      </c>
      <c r="K20" s="32"/>
      <c r="L20" s="9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9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6" t="s">
        <v>39</v>
      </c>
      <c r="E22" s="32"/>
      <c r="F22" s="32"/>
      <c r="G22" s="32"/>
      <c r="H22" s="32"/>
      <c r="I22" s="26" t="s">
        <v>32</v>
      </c>
      <c r="J22" s="24" t="s">
        <v>40</v>
      </c>
      <c r="K22" s="32"/>
      <c r="L22" s="9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4" t="s">
        <v>41</v>
      </c>
      <c r="F23" s="32"/>
      <c r="G23" s="32"/>
      <c r="H23" s="32"/>
      <c r="I23" s="26" t="s">
        <v>35</v>
      </c>
      <c r="J23" s="24" t="s">
        <v>42</v>
      </c>
      <c r="K23" s="32"/>
      <c r="L23" s="9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9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6" t="s">
        <v>44</v>
      </c>
      <c r="E25" s="32"/>
      <c r="F25" s="32"/>
      <c r="G25" s="32"/>
      <c r="H25" s="32"/>
      <c r="I25" s="26" t="s">
        <v>32</v>
      </c>
      <c r="J25" s="24" t="str">
        <f>IF('Rekapitulace stavby'!AN19="","",'Rekapitulace stavby'!AN19)</f>
        <v/>
      </c>
      <c r="K25" s="32"/>
      <c r="L25" s="9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4" t="str">
        <f>IF('Rekapitulace stavby'!E20="","",'Rekapitulace stavby'!E20)</f>
        <v xml:space="preserve"> </v>
      </c>
      <c r="F26" s="32"/>
      <c r="G26" s="32"/>
      <c r="H26" s="32"/>
      <c r="I26" s="26" t="s">
        <v>35</v>
      </c>
      <c r="J26" s="24" t="str">
        <f>IF('Rekapitulace stavby'!AN20="","",'Rekapitulace stavby'!AN20)</f>
        <v/>
      </c>
      <c r="K26" s="32"/>
      <c r="L26" s="9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9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6" t="s">
        <v>46</v>
      </c>
      <c r="E28" s="32"/>
      <c r="F28" s="32"/>
      <c r="G28" s="32"/>
      <c r="H28" s="32"/>
      <c r="I28" s="32"/>
      <c r="J28" s="32"/>
      <c r="K28" s="32"/>
      <c r="L28" s="9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4"/>
      <c r="B29" s="95"/>
      <c r="C29" s="94"/>
      <c r="D29" s="94"/>
      <c r="E29" s="217" t="s">
        <v>3</v>
      </c>
      <c r="F29" s="217"/>
      <c r="G29" s="217"/>
      <c r="H29" s="217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9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9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x14ac:dyDescent="0.2">
      <c r="A32" s="32"/>
      <c r="B32" s="33"/>
      <c r="C32" s="32"/>
      <c r="D32" s="97" t="s">
        <v>48</v>
      </c>
      <c r="E32" s="32"/>
      <c r="F32" s="32"/>
      <c r="G32" s="32"/>
      <c r="H32" s="32"/>
      <c r="I32" s="32"/>
      <c r="J32" s="66">
        <f>ROUND(J89, 2)</f>
        <v>0</v>
      </c>
      <c r="K32" s="32"/>
      <c r="L32" s="9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x14ac:dyDescent="0.2">
      <c r="A33" s="32"/>
      <c r="B33" s="33"/>
      <c r="C33" s="32"/>
      <c r="D33" s="61"/>
      <c r="E33" s="61"/>
      <c r="F33" s="61"/>
      <c r="G33" s="61"/>
      <c r="H33" s="61"/>
      <c r="I33" s="61"/>
      <c r="J33" s="61"/>
      <c r="K33" s="61"/>
      <c r="L33" s="9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32"/>
      <c r="F34" s="36" t="s">
        <v>50</v>
      </c>
      <c r="G34" s="32"/>
      <c r="H34" s="32"/>
      <c r="I34" s="36" t="s">
        <v>49</v>
      </c>
      <c r="J34" s="36" t="s">
        <v>51</v>
      </c>
      <c r="K34" s="32"/>
      <c r="L34" s="9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x14ac:dyDescent="0.2">
      <c r="A35" s="32"/>
      <c r="B35" s="33"/>
      <c r="C35" s="32"/>
      <c r="D35" s="98" t="s">
        <v>52</v>
      </c>
      <c r="E35" s="26" t="s">
        <v>53</v>
      </c>
      <c r="F35" s="99">
        <f>ROUND((SUM(BE89:BE107)),  2)</f>
        <v>0</v>
      </c>
      <c r="G35" s="32"/>
      <c r="H35" s="32"/>
      <c r="I35" s="100">
        <v>0.21</v>
      </c>
      <c r="J35" s="99">
        <f>ROUND(((SUM(BE89:BE107))*I35),  2)</f>
        <v>0</v>
      </c>
      <c r="K35" s="32"/>
      <c r="L35" s="9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x14ac:dyDescent="0.2">
      <c r="A36" s="32"/>
      <c r="B36" s="33"/>
      <c r="C36" s="32"/>
      <c r="D36" s="32"/>
      <c r="E36" s="26" t="s">
        <v>54</v>
      </c>
      <c r="F36" s="99">
        <f>ROUND((SUM(BF89:BF107)),  2)</f>
        <v>0</v>
      </c>
      <c r="G36" s="32"/>
      <c r="H36" s="32"/>
      <c r="I36" s="100">
        <v>0.15</v>
      </c>
      <c r="J36" s="99">
        <f>ROUND(((SUM(BF89:BF107))*I36),  2)</f>
        <v>0</v>
      </c>
      <c r="K36" s="32"/>
      <c r="L36" s="9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6" t="s">
        <v>55</v>
      </c>
      <c r="F37" s="99">
        <f>ROUND((SUM(BG89:BG107)),  2)</f>
        <v>0</v>
      </c>
      <c r="G37" s="32"/>
      <c r="H37" s="32"/>
      <c r="I37" s="100">
        <v>0.21</v>
      </c>
      <c r="J37" s="99">
        <f>0</f>
        <v>0</v>
      </c>
      <c r="K37" s="32"/>
      <c r="L37" s="9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 x14ac:dyDescent="0.2">
      <c r="A38" s="32"/>
      <c r="B38" s="33"/>
      <c r="C38" s="32"/>
      <c r="D38" s="32"/>
      <c r="E38" s="26" t="s">
        <v>56</v>
      </c>
      <c r="F38" s="99">
        <f>ROUND((SUM(BH89:BH107)),  2)</f>
        <v>0</v>
      </c>
      <c r="G38" s="32"/>
      <c r="H38" s="32"/>
      <c r="I38" s="100">
        <v>0.15</v>
      </c>
      <c r="J38" s="99">
        <f>0</f>
        <v>0</v>
      </c>
      <c r="K38" s="32"/>
      <c r="L38" s="9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 x14ac:dyDescent="0.2">
      <c r="A39" s="32"/>
      <c r="B39" s="33"/>
      <c r="C39" s="32"/>
      <c r="D39" s="32"/>
      <c r="E39" s="26" t="s">
        <v>57</v>
      </c>
      <c r="F39" s="99">
        <f>ROUND((SUM(BI89:BI107)),  2)</f>
        <v>0</v>
      </c>
      <c r="G39" s="32"/>
      <c r="H39" s="32"/>
      <c r="I39" s="100">
        <v>0</v>
      </c>
      <c r="J39" s="99">
        <f>0</f>
        <v>0</v>
      </c>
      <c r="K39" s="32"/>
      <c r="L39" s="9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9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x14ac:dyDescent="0.2">
      <c r="A41" s="32"/>
      <c r="B41" s="33"/>
      <c r="C41" s="101"/>
      <c r="D41" s="102" t="s">
        <v>58</v>
      </c>
      <c r="E41" s="55"/>
      <c r="F41" s="55"/>
      <c r="G41" s="103" t="s">
        <v>59</v>
      </c>
      <c r="H41" s="104" t="s">
        <v>60</v>
      </c>
      <c r="I41" s="55"/>
      <c r="J41" s="105">
        <f>SUM(J32:J39)</f>
        <v>0</v>
      </c>
      <c r="K41" s="106"/>
      <c r="L41" s="93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x14ac:dyDescent="0.2">
      <c r="A42" s="3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9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6" spans="1:31" s="2" customFormat="1" ht="6.95" hidden="1" customHeight="1" x14ac:dyDescent="0.2">
      <c r="A46" s="32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9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hidden="1" customHeight="1" x14ac:dyDescent="0.2">
      <c r="A47" s="32"/>
      <c r="B47" s="33"/>
      <c r="C47" s="20" t="s">
        <v>130</v>
      </c>
      <c r="D47" s="32"/>
      <c r="E47" s="32"/>
      <c r="F47" s="32"/>
      <c r="G47" s="32"/>
      <c r="H47" s="32"/>
      <c r="I47" s="32"/>
      <c r="J47" s="32"/>
      <c r="K47" s="32"/>
      <c r="L47" s="93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hidden="1" customHeight="1" x14ac:dyDescent="0.2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9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47" s="2" customFormat="1" ht="12" hidden="1" customHeight="1" x14ac:dyDescent="0.2">
      <c r="A49" s="32"/>
      <c r="B49" s="33"/>
      <c r="C49" s="26" t="s">
        <v>17</v>
      </c>
      <c r="D49" s="32"/>
      <c r="E49" s="32"/>
      <c r="F49" s="32"/>
      <c r="G49" s="32"/>
      <c r="H49" s="32"/>
      <c r="I49" s="32"/>
      <c r="J49" s="32"/>
      <c r="K49" s="32"/>
      <c r="L49" s="93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47" s="2" customFormat="1" ht="26.25" hidden="1" customHeight="1" x14ac:dyDescent="0.2">
      <c r="A50" s="32"/>
      <c r="B50" s="33"/>
      <c r="C50" s="32"/>
      <c r="D50" s="32"/>
      <c r="E50" s="229" t="str">
        <f>E7</f>
        <v>Nový Bydžov - rekonstrukce ul. Metličanská II. a III. etapa A (vlevo ve směru staničení)</v>
      </c>
      <c r="F50" s="230"/>
      <c r="G50" s="230"/>
      <c r="H50" s="230"/>
      <c r="I50" s="32"/>
      <c r="J50" s="32"/>
      <c r="K50" s="32"/>
      <c r="L50" s="93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47" s="1" customFormat="1" ht="12" hidden="1" customHeight="1" x14ac:dyDescent="0.2">
      <c r="B51" s="19"/>
      <c r="C51" s="26" t="s">
        <v>126</v>
      </c>
      <c r="L51" s="19"/>
    </row>
    <row r="52" spans="1:47" s="2" customFormat="1" ht="23.25" hidden="1" customHeight="1" x14ac:dyDescent="0.2">
      <c r="A52" s="32"/>
      <c r="B52" s="33"/>
      <c r="C52" s="32"/>
      <c r="D52" s="32"/>
      <c r="E52" s="229" t="s">
        <v>571</v>
      </c>
      <c r="F52" s="228"/>
      <c r="G52" s="228"/>
      <c r="H52" s="228"/>
      <c r="I52" s="32"/>
      <c r="J52" s="32"/>
      <c r="K52" s="32"/>
      <c r="L52" s="93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47" s="2" customFormat="1" ht="12" hidden="1" customHeight="1" x14ac:dyDescent="0.2">
      <c r="A53" s="32"/>
      <c r="B53" s="33"/>
      <c r="C53" s="26" t="s">
        <v>128</v>
      </c>
      <c r="D53" s="32"/>
      <c r="E53" s="32"/>
      <c r="F53" s="32"/>
      <c r="G53" s="32"/>
      <c r="H53" s="32"/>
      <c r="I53" s="32"/>
      <c r="J53" s="32"/>
      <c r="K53" s="32"/>
      <c r="L53" s="93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47" s="2" customFormat="1" ht="16.5" hidden="1" customHeight="1" x14ac:dyDescent="0.2">
      <c r="A54" s="32"/>
      <c r="B54" s="33"/>
      <c r="C54" s="32"/>
      <c r="D54" s="32"/>
      <c r="E54" s="223" t="str">
        <f>E11</f>
        <v>2021_27_02_c - B - Vedlejší a ostatní náklady</v>
      </c>
      <c r="F54" s="228"/>
      <c r="G54" s="228"/>
      <c r="H54" s="228"/>
      <c r="I54" s="32"/>
      <c r="J54" s="32"/>
      <c r="K54" s="32"/>
      <c r="L54" s="9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6.95" hidden="1" customHeight="1" x14ac:dyDescent="0.2">
      <c r="A55" s="32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93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47" s="2" customFormat="1" ht="12" hidden="1" customHeight="1" x14ac:dyDescent="0.2">
      <c r="A56" s="32"/>
      <c r="B56" s="33"/>
      <c r="C56" s="26" t="s">
        <v>23</v>
      </c>
      <c r="D56" s="32"/>
      <c r="E56" s="32"/>
      <c r="F56" s="24" t="str">
        <f>F14</f>
        <v>Nový Bydžov</v>
      </c>
      <c r="G56" s="32"/>
      <c r="H56" s="32"/>
      <c r="I56" s="26" t="s">
        <v>25</v>
      </c>
      <c r="J56" s="50" t="str">
        <f>IF(J14="","",J14)</f>
        <v>4. 10. 2021</v>
      </c>
      <c r="K56" s="32"/>
      <c r="L56" s="93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47" s="2" customFormat="1" ht="6.95" hidden="1" customHeight="1" x14ac:dyDescent="0.2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9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47" s="2" customFormat="1" ht="15.2" hidden="1" customHeight="1" x14ac:dyDescent="0.2">
      <c r="A58" s="32"/>
      <c r="B58" s="33"/>
      <c r="C58" s="26" t="s">
        <v>31</v>
      </c>
      <c r="D58" s="32"/>
      <c r="E58" s="32"/>
      <c r="F58" s="24" t="str">
        <f>E17</f>
        <v>Město Nový Bydžov</v>
      </c>
      <c r="G58" s="32"/>
      <c r="H58" s="32"/>
      <c r="I58" s="26" t="s">
        <v>39</v>
      </c>
      <c r="J58" s="30" t="str">
        <f>E23</f>
        <v>VIAPROJEKT s.r.o.</v>
      </c>
      <c r="K58" s="32"/>
      <c r="L58" s="93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15.2" hidden="1" customHeight="1" x14ac:dyDescent="0.2">
      <c r="A59" s="32"/>
      <c r="B59" s="33"/>
      <c r="C59" s="26" t="s">
        <v>37</v>
      </c>
      <c r="D59" s="32"/>
      <c r="E59" s="32"/>
      <c r="F59" s="24" t="str">
        <f>IF(E20="","",E20)</f>
        <v>Vyplň údaj</v>
      </c>
      <c r="G59" s="32"/>
      <c r="H59" s="32"/>
      <c r="I59" s="26" t="s">
        <v>44</v>
      </c>
      <c r="J59" s="30" t="str">
        <f>E26</f>
        <v xml:space="preserve"> </v>
      </c>
      <c r="K59" s="32"/>
      <c r="L59" s="93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47" s="2" customFormat="1" ht="10.35" hidden="1" customHeight="1" x14ac:dyDescent="0.2">
      <c r="A60" s="32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93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47" s="2" customFormat="1" ht="29.25" hidden="1" customHeight="1" x14ac:dyDescent="0.2">
      <c r="A61" s="32"/>
      <c r="B61" s="33"/>
      <c r="C61" s="107" t="s">
        <v>131</v>
      </c>
      <c r="D61" s="101"/>
      <c r="E61" s="101"/>
      <c r="F61" s="101"/>
      <c r="G61" s="101"/>
      <c r="H61" s="101"/>
      <c r="I61" s="101"/>
      <c r="J61" s="108" t="s">
        <v>132</v>
      </c>
      <c r="K61" s="101"/>
      <c r="L61" s="9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47" s="2" customFormat="1" ht="10.35" hidden="1" customHeight="1" x14ac:dyDescent="0.2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93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hidden="1" customHeight="1" x14ac:dyDescent="0.2">
      <c r="A63" s="32"/>
      <c r="B63" s="33"/>
      <c r="C63" s="109" t="s">
        <v>80</v>
      </c>
      <c r="D63" s="32"/>
      <c r="E63" s="32"/>
      <c r="F63" s="32"/>
      <c r="G63" s="32"/>
      <c r="H63" s="32"/>
      <c r="I63" s="32"/>
      <c r="J63" s="66">
        <f>J89</f>
        <v>0</v>
      </c>
      <c r="K63" s="32"/>
      <c r="L63" s="93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6" t="s">
        <v>133</v>
      </c>
    </row>
    <row r="64" spans="1:47" s="9" customFormat="1" ht="24.95" hidden="1" customHeight="1" x14ac:dyDescent="0.2">
      <c r="B64" s="110"/>
      <c r="D64" s="111" t="s">
        <v>540</v>
      </c>
      <c r="E64" s="112"/>
      <c r="F64" s="112"/>
      <c r="G64" s="112"/>
      <c r="H64" s="112"/>
      <c r="I64" s="112"/>
      <c r="J64" s="113">
        <f>J90</f>
        <v>0</v>
      </c>
      <c r="L64" s="110"/>
    </row>
    <row r="65" spans="1:31" s="10" customFormat="1" ht="19.899999999999999" hidden="1" customHeight="1" x14ac:dyDescent="0.2">
      <c r="B65" s="114"/>
      <c r="D65" s="115" t="s">
        <v>541</v>
      </c>
      <c r="E65" s="116"/>
      <c r="F65" s="116"/>
      <c r="G65" s="116"/>
      <c r="H65" s="116"/>
      <c r="I65" s="116"/>
      <c r="J65" s="117">
        <f>J91</f>
        <v>0</v>
      </c>
      <c r="L65" s="114"/>
    </row>
    <row r="66" spans="1:31" s="10" customFormat="1" ht="19.899999999999999" hidden="1" customHeight="1" x14ac:dyDescent="0.2">
      <c r="B66" s="114"/>
      <c r="D66" s="115" t="s">
        <v>542</v>
      </c>
      <c r="E66" s="116"/>
      <c r="F66" s="116"/>
      <c r="G66" s="116"/>
      <c r="H66" s="116"/>
      <c r="I66" s="116"/>
      <c r="J66" s="117">
        <f>J97</f>
        <v>0</v>
      </c>
      <c r="L66" s="114"/>
    </row>
    <row r="67" spans="1:31" s="10" customFormat="1" ht="19.899999999999999" hidden="1" customHeight="1" x14ac:dyDescent="0.2">
      <c r="B67" s="114"/>
      <c r="D67" s="115" t="s">
        <v>543</v>
      </c>
      <c r="E67" s="116"/>
      <c r="F67" s="116"/>
      <c r="G67" s="116"/>
      <c r="H67" s="116"/>
      <c r="I67" s="116"/>
      <c r="J67" s="117">
        <f>J102</f>
        <v>0</v>
      </c>
      <c r="L67" s="114"/>
    </row>
    <row r="68" spans="1:31" s="2" customFormat="1" ht="21.75" hidden="1" customHeight="1" x14ac:dyDescent="0.2">
      <c r="A68" s="32"/>
      <c r="B68" s="33"/>
      <c r="C68" s="32"/>
      <c r="D68" s="32"/>
      <c r="E68" s="32"/>
      <c r="F68" s="32"/>
      <c r="G68" s="32"/>
      <c r="H68" s="32"/>
      <c r="I68" s="32"/>
      <c r="J68" s="32"/>
      <c r="K68" s="32"/>
      <c r="L68" s="93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6.95" hidden="1" customHeight="1" x14ac:dyDescent="0.2">
      <c r="A69" s="32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93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hidden="1" x14ac:dyDescent="0.2"/>
    <row r="71" spans="1:31" hidden="1" x14ac:dyDescent="0.2"/>
    <row r="72" spans="1:31" hidden="1" x14ac:dyDescent="0.2"/>
    <row r="73" spans="1:31" s="2" customFormat="1" ht="6.95" customHeight="1" x14ac:dyDescent="0.2">
      <c r="A73" s="32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93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24.95" customHeight="1" x14ac:dyDescent="0.2">
      <c r="A74" s="32"/>
      <c r="B74" s="33"/>
      <c r="C74" s="20" t="s">
        <v>137</v>
      </c>
      <c r="D74" s="32"/>
      <c r="E74" s="32"/>
      <c r="F74" s="32"/>
      <c r="G74" s="32"/>
      <c r="H74" s="32"/>
      <c r="I74" s="32"/>
      <c r="J74" s="32"/>
      <c r="K74" s="32"/>
      <c r="L74" s="93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6.95" customHeight="1" x14ac:dyDescent="0.2">
      <c r="A75" s="32"/>
      <c r="B75" s="33"/>
      <c r="C75" s="32"/>
      <c r="D75" s="32"/>
      <c r="E75" s="32"/>
      <c r="F75" s="32"/>
      <c r="G75" s="32"/>
      <c r="H75" s="32"/>
      <c r="I75" s="32"/>
      <c r="J75" s="32"/>
      <c r="K75" s="32"/>
      <c r="L75" s="93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2" customHeight="1" x14ac:dyDescent="0.2">
      <c r="A76" s="32"/>
      <c r="B76" s="33"/>
      <c r="C76" s="26" t="s">
        <v>17</v>
      </c>
      <c r="D76" s="32"/>
      <c r="E76" s="32"/>
      <c r="F76" s="32"/>
      <c r="G76" s="32"/>
      <c r="H76" s="32"/>
      <c r="I76" s="32"/>
      <c r="J76" s="32"/>
      <c r="K76" s="32"/>
      <c r="L76" s="9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26.25" customHeight="1" x14ac:dyDescent="0.2">
      <c r="A77" s="32"/>
      <c r="B77" s="33"/>
      <c r="C77" s="32"/>
      <c r="D77" s="32"/>
      <c r="E77" s="229" t="str">
        <f>E7</f>
        <v>Nový Bydžov - rekonstrukce ul. Metličanská II. a III. etapa A (vlevo ve směru staničení)</v>
      </c>
      <c r="F77" s="230"/>
      <c r="G77" s="230"/>
      <c r="H77" s="230"/>
      <c r="I77" s="32"/>
      <c r="J77" s="32"/>
      <c r="K77" s="32"/>
      <c r="L77" s="9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1" customFormat="1" ht="12" customHeight="1" x14ac:dyDescent="0.2">
      <c r="B78" s="19"/>
      <c r="C78" s="26" t="s">
        <v>126</v>
      </c>
      <c r="L78" s="19"/>
    </row>
    <row r="79" spans="1:31" s="2" customFormat="1" ht="23.25" customHeight="1" x14ac:dyDescent="0.2">
      <c r="A79" s="32"/>
      <c r="B79" s="33"/>
      <c r="C79" s="32"/>
      <c r="D79" s="32"/>
      <c r="E79" s="229" t="s">
        <v>571</v>
      </c>
      <c r="F79" s="228"/>
      <c r="G79" s="228"/>
      <c r="H79" s="228"/>
      <c r="I79" s="32"/>
      <c r="J79" s="32"/>
      <c r="K79" s="32"/>
      <c r="L79" s="93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2" customHeight="1" x14ac:dyDescent="0.2">
      <c r="A80" s="32"/>
      <c r="B80" s="33"/>
      <c r="C80" s="26" t="s">
        <v>128</v>
      </c>
      <c r="D80" s="32"/>
      <c r="E80" s="32"/>
      <c r="F80" s="32"/>
      <c r="G80" s="32"/>
      <c r="H80" s="32"/>
      <c r="I80" s="32"/>
      <c r="J80" s="32"/>
      <c r="K80" s="32"/>
      <c r="L80" s="93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65" s="2" customFormat="1" ht="16.5" customHeight="1" x14ac:dyDescent="0.2">
      <c r="A81" s="32"/>
      <c r="B81" s="33"/>
      <c r="C81" s="32"/>
      <c r="D81" s="32"/>
      <c r="E81" s="223" t="str">
        <f>E11</f>
        <v>2021_27_02_c - B - Vedlejší a ostatní náklady</v>
      </c>
      <c r="F81" s="228"/>
      <c r="G81" s="228"/>
      <c r="H81" s="228"/>
      <c r="I81" s="32"/>
      <c r="J81" s="32"/>
      <c r="K81" s="32"/>
      <c r="L81" s="9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65" s="2" customFormat="1" ht="6.95" customHeight="1" x14ac:dyDescent="0.2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9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65" s="2" customFormat="1" ht="12" customHeight="1" x14ac:dyDescent="0.2">
      <c r="A83" s="32"/>
      <c r="B83" s="33"/>
      <c r="C83" s="26" t="s">
        <v>23</v>
      </c>
      <c r="D83" s="32"/>
      <c r="E83" s="32"/>
      <c r="F83" s="24" t="str">
        <f>F14</f>
        <v>Nový Bydžov</v>
      </c>
      <c r="G83" s="32"/>
      <c r="H83" s="32"/>
      <c r="I83" s="26" t="s">
        <v>25</v>
      </c>
      <c r="J83" s="50" t="str">
        <f>IF(J14="","",J14)</f>
        <v>4. 10. 2021</v>
      </c>
      <c r="K83" s="32"/>
      <c r="L83" s="9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65" s="2" customFormat="1" ht="6.95" customHeight="1" x14ac:dyDescent="0.2">
      <c r="A84" s="32"/>
      <c r="B84" s="33"/>
      <c r="C84" s="32"/>
      <c r="D84" s="32"/>
      <c r="E84" s="32"/>
      <c r="F84" s="32"/>
      <c r="G84" s="32"/>
      <c r="H84" s="32"/>
      <c r="I84" s="32"/>
      <c r="J84" s="32"/>
      <c r="K84" s="32"/>
      <c r="L84" s="9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65" s="2" customFormat="1" ht="15.2" customHeight="1" x14ac:dyDescent="0.2">
      <c r="A85" s="32"/>
      <c r="B85" s="33"/>
      <c r="C85" s="26" t="s">
        <v>31</v>
      </c>
      <c r="D85" s="32"/>
      <c r="E85" s="32"/>
      <c r="F85" s="24" t="str">
        <f>E17</f>
        <v>Město Nový Bydžov</v>
      </c>
      <c r="G85" s="32"/>
      <c r="H85" s="32"/>
      <c r="I85" s="26" t="s">
        <v>39</v>
      </c>
      <c r="J85" s="30" t="str">
        <f>E23</f>
        <v>VIAPROJEKT s.r.o.</v>
      </c>
      <c r="K85" s="32"/>
      <c r="L85" s="9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65" s="2" customFormat="1" ht="15.2" customHeight="1" x14ac:dyDescent="0.2">
      <c r="A86" s="32"/>
      <c r="B86" s="33"/>
      <c r="C86" s="26" t="s">
        <v>37</v>
      </c>
      <c r="D86" s="32"/>
      <c r="E86" s="32"/>
      <c r="F86" s="24" t="str">
        <f>IF(E20="","",E20)</f>
        <v>Vyplň údaj</v>
      </c>
      <c r="G86" s="32"/>
      <c r="H86" s="32"/>
      <c r="I86" s="26" t="s">
        <v>44</v>
      </c>
      <c r="J86" s="30" t="str">
        <f>E26</f>
        <v xml:space="preserve"> </v>
      </c>
      <c r="K86" s="32"/>
      <c r="L86" s="9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65" s="2" customFormat="1" ht="10.35" customHeight="1" x14ac:dyDescent="0.2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9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65" s="11" customFormat="1" ht="29.25" customHeight="1" x14ac:dyDescent="0.2">
      <c r="A88" s="118"/>
      <c r="B88" s="119"/>
      <c r="C88" s="120" t="s">
        <v>138</v>
      </c>
      <c r="D88" s="121" t="s">
        <v>67</v>
      </c>
      <c r="E88" s="121" t="s">
        <v>63</v>
      </c>
      <c r="F88" s="121" t="s">
        <v>64</v>
      </c>
      <c r="G88" s="121" t="s">
        <v>139</v>
      </c>
      <c r="H88" s="121" t="s">
        <v>140</v>
      </c>
      <c r="I88" s="121" t="s">
        <v>141</v>
      </c>
      <c r="J88" s="122" t="s">
        <v>132</v>
      </c>
      <c r="K88" s="123" t="s">
        <v>142</v>
      </c>
      <c r="L88" s="124"/>
      <c r="M88" s="57" t="s">
        <v>3</v>
      </c>
      <c r="N88" s="58" t="s">
        <v>52</v>
      </c>
      <c r="O88" s="58" t="s">
        <v>143</v>
      </c>
      <c r="P88" s="58" t="s">
        <v>144</v>
      </c>
      <c r="Q88" s="58" t="s">
        <v>145</v>
      </c>
      <c r="R88" s="58" t="s">
        <v>146</v>
      </c>
      <c r="S88" s="58" t="s">
        <v>147</v>
      </c>
      <c r="T88" s="59" t="s">
        <v>148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</row>
    <row r="89" spans="1:65" s="2" customFormat="1" ht="22.9" customHeight="1" x14ac:dyDescent="0.25">
      <c r="A89" s="32"/>
      <c r="B89" s="33"/>
      <c r="C89" s="64" t="s">
        <v>149</v>
      </c>
      <c r="D89" s="32"/>
      <c r="E89" s="32"/>
      <c r="F89" s="32"/>
      <c r="G89" s="32"/>
      <c r="H89" s="32"/>
      <c r="I89" s="32"/>
      <c r="J89" s="125">
        <f>BK89</f>
        <v>0</v>
      </c>
      <c r="K89" s="32"/>
      <c r="L89" s="33"/>
      <c r="M89" s="60"/>
      <c r="N89" s="51"/>
      <c r="O89" s="61"/>
      <c r="P89" s="126">
        <f>P90</f>
        <v>0</v>
      </c>
      <c r="Q89" s="61"/>
      <c r="R89" s="126">
        <f>R90</f>
        <v>0</v>
      </c>
      <c r="S89" s="61"/>
      <c r="T89" s="127">
        <f>T90</f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6" t="s">
        <v>81</v>
      </c>
      <c r="AU89" s="16" t="s">
        <v>133</v>
      </c>
      <c r="BK89" s="128">
        <f>BK90</f>
        <v>0</v>
      </c>
    </row>
    <row r="90" spans="1:65" s="12" customFormat="1" ht="25.9" customHeight="1" x14ac:dyDescent="0.2">
      <c r="B90" s="129"/>
      <c r="D90" s="130" t="s">
        <v>81</v>
      </c>
      <c r="E90" s="131" t="s">
        <v>544</v>
      </c>
      <c r="F90" s="131" t="s">
        <v>545</v>
      </c>
      <c r="I90" s="132"/>
      <c r="J90" s="133">
        <f>BK90</f>
        <v>0</v>
      </c>
      <c r="L90" s="129"/>
      <c r="M90" s="134"/>
      <c r="N90" s="135"/>
      <c r="O90" s="135"/>
      <c r="P90" s="136">
        <f>P91+P97+P102</f>
        <v>0</v>
      </c>
      <c r="Q90" s="135"/>
      <c r="R90" s="136">
        <f>R91+R97+R102</f>
        <v>0</v>
      </c>
      <c r="S90" s="135"/>
      <c r="T90" s="137">
        <f>T91+T97+T102</f>
        <v>0</v>
      </c>
      <c r="AR90" s="130" t="s">
        <v>182</v>
      </c>
      <c r="AT90" s="138" t="s">
        <v>81</v>
      </c>
      <c r="AU90" s="138" t="s">
        <v>82</v>
      </c>
      <c r="AY90" s="130" t="s">
        <v>152</v>
      </c>
      <c r="BK90" s="139">
        <f>BK91+BK97+BK102</f>
        <v>0</v>
      </c>
    </row>
    <row r="91" spans="1:65" s="12" customFormat="1" ht="22.9" customHeight="1" x14ac:dyDescent="0.2">
      <c r="B91" s="129"/>
      <c r="D91" s="130" t="s">
        <v>81</v>
      </c>
      <c r="E91" s="140" t="s">
        <v>546</v>
      </c>
      <c r="F91" s="140" t="s">
        <v>547</v>
      </c>
      <c r="I91" s="132"/>
      <c r="J91" s="141">
        <f>BK91</f>
        <v>0</v>
      </c>
      <c r="L91" s="129"/>
      <c r="M91" s="134"/>
      <c r="N91" s="135"/>
      <c r="O91" s="135"/>
      <c r="P91" s="136">
        <f>SUM(P92:P96)</f>
        <v>0</v>
      </c>
      <c r="Q91" s="135"/>
      <c r="R91" s="136">
        <f>SUM(R92:R96)</f>
        <v>0</v>
      </c>
      <c r="S91" s="135"/>
      <c r="T91" s="137">
        <f>SUM(T92:T96)</f>
        <v>0</v>
      </c>
      <c r="AR91" s="130" t="s">
        <v>182</v>
      </c>
      <c r="AT91" s="138" t="s">
        <v>81</v>
      </c>
      <c r="AU91" s="138" t="s">
        <v>89</v>
      </c>
      <c r="AY91" s="130" t="s">
        <v>152</v>
      </c>
      <c r="BK91" s="139">
        <f>SUM(BK92:BK96)</f>
        <v>0</v>
      </c>
    </row>
    <row r="92" spans="1:65" s="2" customFormat="1" ht="16.5" customHeight="1" x14ac:dyDescent="0.2">
      <c r="A92" s="32"/>
      <c r="B92" s="142"/>
      <c r="C92" s="232" t="s">
        <v>89</v>
      </c>
      <c r="D92" s="232" t="s">
        <v>154</v>
      </c>
      <c r="E92" s="233" t="s">
        <v>548</v>
      </c>
      <c r="F92" s="234" t="s">
        <v>547</v>
      </c>
      <c r="G92" s="235" t="s">
        <v>549</v>
      </c>
      <c r="H92" s="236">
        <v>1</v>
      </c>
      <c r="I92" s="143"/>
      <c r="J92" s="144">
        <f>ROUND(I92*H92,2)</f>
        <v>0</v>
      </c>
      <c r="K92" s="145"/>
      <c r="L92" s="33"/>
      <c r="M92" s="146" t="s">
        <v>3</v>
      </c>
      <c r="N92" s="147" t="s">
        <v>53</v>
      </c>
      <c r="O92" s="53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50" t="s">
        <v>550</v>
      </c>
      <c r="AT92" s="150" t="s">
        <v>154</v>
      </c>
      <c r="AU92" s="150" t="s">
        <v>22</v>
      </c>
      <c r="AY92" s="16" t="s">
        <v>152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6" t="s">
        <v>89</v>
      </c>
      <c r="BK92" s="151">
        <f>ROUND(I92*H92,2)</f>
        <v>0</v>
      </c>
      <c r="BL92" s="16" t="s">
        <v>550</v>
      </c>
      <c r="BM92" s="150" t="s">
        <v>842</v>
      </c>
    </row>
    <row r="93" spans="1:65" s="2" customFormat="1" x14ac:dyDescent="0.2">
      <c r="A93" s="32"/>
      <c r="B93" s="33"/>
      <c r="C93" s="237"/>
      <c r="D93" s="238" t="s">
        <v>160</v>
      </c>
      <c r="E93" s="237"/>
      <c r="F93" s="239" t="s">
        <v>552</v>
      </c>
      <c r="G93" s="237"/>
      <c r="H93" s="237"/>
      <c r="I93" s="154"/>
      <c r="J93" s="32"/>
      <c r="K93" s="32"/>
      <c r="L93" s="33"/>
      <c r="M93" s="155"/>
      <c r="N93" s="156"/>
      <c r="O93" s="53"/>
      <c r="P93" s="53"/>
      <c r="Q93" s="53"/>
      <c r="R93" s="53"/>
      <c r="S93" s="53"/>
      <c r="T93" s="54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6" t="s">
        <v>160</v>
      </c>
      <c r="AU93" s="16" t="s">
        <v>22</v>
      </c>
    </row>
    <row r="94" spans="1:65" s="2" customFormat="1" ht="19.5" x14ac:dyDescent="0.2">
      <c r="A94" s="32"/>
      <c r="B94" s="33"/>
      <c r="C94" s="237"/>
      <c r="D94" s="240" t="s">
        <v>162</v>
      </c>
      <c r="E94" s="237"/>
      <c r="F94" s="241" t="s">
        <v>843</v>
      </c>
      <c r="G94" s="237"/>
      <c r="H94" s="237"/>
      <c r="I94" s="154"/>
      <c r="J94" s="32"/>
      <c r="K94" s="32"/>
      <c r="L94" s="33"/>
      <c r="M94" s="155"/>
      <c r="N94" s="156"/>
      <c r="O94" s="53"/>
      <c r="P94" s="53"/>
      <c r="Q94" s="53"/>
      <c r="R94" s="53"/>
      <c r="S94" s="53"/>
      <c r="T94" s="54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6" t="s">
        <v>162</v>
      </c>
      <c r="AU94" s="16" t="s">
        <v>22</v>
      </c>
    </row>
    <row r="95" spans="1:65" s="13" customFormat="1" x14ac:dyDescent="0.2">
      <c r="B95" s="157"/>
      <c r="C95" s="242"/>
      <c r="D95" s="240" t="s">
        <v>164</v>
      </c>
      <c r="E95" s="243" t="s">
        <v>3</v>
      </c>
      <c r="F95" s="244" t="s">
        <v>89</v>
      </c>
      <c r="G95" s="242"/>
      <c r="H95" s="245">
        <v>1</v>
      </c>
      <c r="I95" s="159"/>
      <c r="L95" s="157"/>
      <c r="M95" s="160"/>
      <c r="N95" s="161"/>
      <c r="O95" s="161"/>
      <c r="P95" s="161"/>
      <c r="Q95" s="161"/>
      <c r="R95" s="161"/>
      <c r="S95" s="161"/>
      <c r="T95" s="162"/>
      <c r="AT95" s="158" t="s">
        <v>164</v>
      </c>
      <c r="AU95" s="158" t="s">
        <v>22</v>
      </c>
      <c r="AV95" s="13" t="s">
        <v>22</v>
      </c>
      <c r="AW95" s="13" t="s">
        <v>43</v>
      </c>
      <c r="AX95" s="13" t="s">
        <v>82</v>
      </c>
      <c r="AY95" s="158" t="s">
        <v>152</v>
      </c>
    </row>
    <row r="96" spans="1:65" s="14" customFormat="1" x14ac:dyDescent="0.2">
      <c r="B96" s="163"/>
      <c r="C96" s="246"/>
      <c r="D96" s="240" t="s">
        <v>164</v>
      </c>
      <c r="E96" s="247" t="s">
        <v>3</v>
      </c>
      <c r="F96" s="248" t="s">
        <v>166</v>
      </c>
      <c r="G96" s="246"/>
      <c r="H96" s="249">
        <v>1</v>
      </c>
      <c r="I96" s="165"/>
      <c r="L96" s="163"/>
      <c r="M96" s="166"/>
      <c r="N96" s="167"/>
      <c r="O96" s="167"/>
      <c r="P96" s="167"/>
      <c r="Q96" s="167"/>
      <c r="R96" s="167"/>
      <c r="S96" s="167"/>
      <c r="T96" s="168"/>
      <c r="AT96" s="164" t="s">
        <v>164</v>
      </c>
      <c r="AU96" s="164" t="s">
        <v>22</v>
      </c>
      <c r="AV96" s="14" t="s">
        <v>158</v>
      </c>
      <c r="AW96" s="14" t="s">
        <v>43</v>
      </c>
      <c r="AX96" s="14" t="s">
        <v>89</v>
      </c>
      <c r="AY96" s="164" t="s">
        <v>152</v>
      </c>
    </row>
    <row r="97" spans="1:65" s="12" customFormat="1" ht="22.9" customHeight="1" x14ac:dyDescent="0.2">
      <c r="B97" s="129"/>
      <c r="C97" s="250"/>
      <c r="D97" s="251" t="s">
        <v>81</v>
      </c>
      <c r="E97" s="252" t="s">
        <v>554</v>
      </c>
      <c r="F97" s="252" t="s">
        <v>555</v>
      </c>
      <c r="G97" s="250"/>
      <c r="H97" s="250"/>
      <c r="I97" s="132"/>
      <c r="J97" s="141">
        <f>BK97</f>
        <v>0</v>
      </c>
      <c r="L97" s="129"/>
      <c r="M97" s="134"/>
      <c r="N97" s="135"/>
      <c r="O97" s="135"/>
      <c r="P97" s="136">
        <f>SUM(P98:P101)</f>
        <v>0</v>
      </c>
      <c r="Q97" s="135"/>
      <c r="R97" s="136">
        <f>SUM(R98:R101)</f>
        <v>0</v>
      </c>
      <c r="S97" s="135"/>
      <c r="T97" s="137">
        <f>SUM(T98:T101)</f>
        <v>0</v>
      </c>
      <c r="AR97" s="130" t="s">
        <v>182</v>
      </c>
      <c r="AT97" s="138" t="s">
        <v>81</v>
      </c>
      <c r="AU97" s="138" t="s">
        <v>89</v>
      </c>
      <c r="AY97" s="130" t="s">
        <v>152</v>
      </c>
      <c r="BK97" s="139">
        <f>SUM(BK98:BK101)</f>
        <v>0</v>
      </c>
    </row>
    <row r="98" spans="1:65" s="2" customFormat="1" ht="16.5" customHeight="1" x14ac:dyDescent="0.2">
      <c r="A98" s="32"/>
      <c r="B98" s="142"/>
      <c r="C98" s="232" t="s">
        <v>22</v>
      </c>
      <c r="D98" s="232" t="s">
        <v>154</v>
      </c>
      <c r="E98" s="233" t="s">
        <v>556</v>
      </c>
      <c r="F98" s="234" t="s">
        <v>557</v>
      </c>
      <c r="G98" s="235" t="s">
        <v>259</v>
      </c>
      <c r="H98" s="236">
        <v>4</v>
      </c>
      <c r="I98" s="143"/>
      <c r="J98" s="144">
        <f>ROUND(I98*H98,2)</f>
        <v>0</v>
      </c>
      <c r="K98" s="145"/>
      <c r="L98" s="33"/>
      <c r="M98" s="146" t="s">
        <v>3</v>
      </c>
      <c r="N98" s="147" t="s">
        <v>53</v>
      </c>
      <c r="O98" s="53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50" t="s">
        <v>550</v>
      </c>
      <c r="AT98" s="150" t="s">
        <v>154</v>
      </c>
      <c r="AU98" s="150" t="s">
        <v>22</v>
      </c>
      <c r="AY98" s="16" t="s">
        <v>152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6" t="s">
        <v>89</v>
      </c>
      <c r="BK98" s="151">
        <f>ROUND(I98*H98,2)</f>
        <v>0</v>
      </c>
      <c r="BL98" s="16" t="s">
        <v>550</v>
      </c>
      <c r="BM98" s="150" t="s">
        <v>844</v>
      </c>
    </row>
    <row r="99" spans="1:65" s="2" customFormat="1" x14ac:dyDescent="0.2">
      <c r="A99" s="32"/>
      <c r="B99" s="33"/>
      <c r="C99" s="237"/>
      <c r="D99" s="238" t="s">
        <v>160</v>
      </c>
      <c r="E99" s="237"/>
      <c r="F99" s="239" t="s">
        <v>559</v>
      </c>
      <c r="G99" s="237"/>
      <c r="H99" s="237"/>
      <c r="I99" s="154"/>
      <c r="J99" s="32"/>
      <c r="K99" s="32"/>
      <c r="L99" s="33"/>
      <c r="M99" s="155"/>
      <c r="N99" s="156"/>
      <c r="O99" s="53"/>
      <c r="P99" s="53"/>
      <c r="Q99" s="53"/>
      <c r="R99" s="53"/>
      <c r="S99" s="53"/>
      <c r="T99" s="54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6" t="s">
        <v>160</v>
      </c>
      <c r="AU99" s="16" t="s">
        <v>22</v>
      </c>
    </row>
    <row r="100" spans="1:65" s="2" customFormat="1" ht="16.5" customHeight="1" x14ac:dyDescent="0.2">
      <c r="A100" s="32"/>
      <c r="B100" s="142"/>
      <c r="C100" s="232" t="s">
        <v>170</v>
      </c>
      <c r="D100" s="232" t="s">
        <v>154</v>
      </c>
      <c r="E100" s="233" t="s">
        <v>560</v>
      </c>
      <c r="F100" s="234" t="s">
        <v>561</v>
      </c>
      <c r="G100" s="235" t="s">
        <v>549</v>
      </c>
      <c r="H100" s="236">
        <v>1</v>
      </c>
      <c r="I100" s="143"/>
      <c r="J100" s="144">
        <f>ROUND(I100*H100,2)</f>
        <v>0</v>
      </c>
      <c r="K100" s="145"/>
      <c r="L100" s="33"/>
      <c r="M100" s="146" t="s">
        <v>3</v>
      </c>
      <c r="N100" s="147" t="s">
        <v>53</v>
      </c>
      <c r="O100" s="53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50" t="s">
        <v>550</v>
      </c>
      <c r="AT100" s="150" t="s">
        <v>154</v>
      </c>
      <c r="AU100" s="150" t="s">
        <v>22</v>
      </c>
      <c r="AY100" s="16" t="s">
        <v>152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6" t="s">
        <v>89</v>
      </c>
      <c r="BK100" s="151">
        <f>ROUND(I100*H100,2)</f>
        <v>0</v>
      </c>
      <c r="BL100" s="16" t="s">
        <v>550</v>
      </c>
      <c r="BM100" s="150" t="s">
        <v>845</v>
      </c>
    </row>
    <row r="101" spans="1:65" s="2" customFormat="1" x14ac:dyDescent="0.2">
      <c r="A101" s="32"/>
      <c r="B101" s="33"/>
      <c r="C101" s="237"/>
      <c r="D101" s="238" t="s">
        <v>160</v>
      </c>
      <c r="E101" s="237"/>
      <c r="F101" s="239" t="s">
        <v>563</v>
      </c>
      <c r="G101" s="237"/>
      <c r="H101" s="237"/>
      <c r="I101" s="154"/>
      <c r="J101" s="32"/>
      <c r="K101" s="32"/>
      <c r="L101" s="33"/>
      <c r="M101" s="155"/>
      <c r="N101" s="156"/>
      <c r="O101" s="53"/>
      <c r="P101" s="53"/>
      <c r="Q101" s="53"/>
      <c r="R101" s="53"/>
      <c r="S101" s="53"/>
      <c r="T101" s="54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6" t="s">
        <v>160</v>
      </c>
      <c r="AU101" s="16" t="s">
        <v>22</v>
      </c>
    </row>
    <row r="102" spans="1:65" s="12" customFormat="1" ht="22.9" customHeight="1" x14ac:dyDescent="0.2">
      <c r="B102" s="129"/>
      <c r="C102" s="250"/>
      <c r="D102" s="251" t="s">
        <v>81</v>
      </c>
      <c r="E102" s="252" t="s">
        <v>564</v>
      </c>
      <c r="F102" s="252" t="s">
        <v>565</v>
      </c>
      <c r="G102" s="250"/>
      <c r="H102" s="250"/>
      <c r="I102" s="132"/>
      <c r="J102" s="141">
        <f>BK102</f>
        <v>0</v>
      </c>
      <c r="L102" s="129"/>
      <c r="M102" s="134"/>
      <c r="N102" s="135"/>
      <c r="O102" s="135"/>
      <c r="P102" s="136">
        <f>SUM(P103:P107)</f>
        <v>0</v>
      </c>
      <c r="Q102" s="135"/>
      <c r="R102" s="136">
        <f>SUM(R103:R107)</f>
        <v>0</v>
      </c>
      <c r="S102" s="135"/>
      <c r="T102" s="137">
        <f>SUM(T103:T107)</f>
        <v>0</v>
      </c>
      <c r="AR102" s="130" t="s">
        <v>182</v>
      </c>
      <c r="AT102" s="138" t="s">
        <v>81</v>
      </c>
      <c r="AU102" s="138" t="s">
        <v>89</v>
      </c>
      <c r="AY102" s="130" t="s">
        <v>152</v>
      </c>
      <c r="BK102" s="139">
        <f>SUM(BK103:BK107)</f>
        <v>0</v>
      </c>
    </row>
    <row r="103" spans="1:65" s="2" customFormat="1" ht="16.5" customHeight="1" x14ac:dyDescent="0.2">
      <c r="A103" s="32"/>
      <c r="B103" s="142"/>
      <c r="C103" s="232" t="s">
        <v>158</v>
      </c>
      <c r="D103" s="232" t="s">
        <v>154</v>
      </c>
      <c r="E103" s="233" t="s">
        <v>566</v>
      </c>
      <c r="F103" s="234" t="s">
        <v>567</v>
      </c>
      <c r="G103" s="235" t="s">
        <v>549</v>
      </c>
      <c r="H103" s="236">
        <v>1</v>
      </c>
      <c r="I103" s="143"/>
      <c r="J103" s="144">
        <f>ROUND(I103*H103,2)</f>
        <v>0</v>
      </c>
      <c r="K103" s="145"/>
      <c r="L103" s="33"/>
      <c r="M103" s="146" t="s">
        <v>3</v>
      </c>
      <c r="N103" s="147" t="s">
        <v>53</v>
      </c>
      <c r="O103" s="53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50" t="s">
        <v>550</v>
      </c>
      <c r="AT103" s="150" t="s">
        <v>154</v>
      </c>
      <c r="AU103" s="150" t="s">
        <v>22</v>
      </c>
      <c r="AY103" s="16" t="s">
        <v>152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6" t="s">
        <v>89</v>
      </c>
      <c r="BK103" s="151">
        <f>ROUND(I103*H103,2)</f>
        <v>0</v>
      </c>
      <c r="BL103" s="16" t="s">
        <v>550</v>
      </c>
      <c r="BM103" s="150" t="s">
        <v>846</v>
      </c>
    </row>
    <row r="104" spans="1:65" s="2" customFormat="1" x14ac:dyDescent="0.2">
      <c r="A104" s="32"/>
      <c r="B104" s="33"/>
      <c r="C104" s="237"/>
      <c r="D104" s="238" t="s">
        <v>160</v>
      </c>
      <c r="E104" s="237"/>
      <c r="F104" s="239" t="s">
        <v>569</v>
      </c>
      <c r="G104" s="237"/>
      <c r="H104" s="237"/>
      <c r="I104" s="154"/>
      <c r="J104" s="32"/>
      <c r="K104" s="32"/>
      <c r="L104" s="33"/>
      <c r="M104" s="155"/>
      <c r="N104" s="156"/>
      <c r="O104" s="53"/>
      <c r="P104" s="53"/>
      <c r="Q104" s="53"/>
      <c r="R104" s="53"/>
      <c r="S104" s="53"/>
      <c r="T104" s="54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T104" s="16" t="s">
        <v>160</v>
      </c>
      <c r="AU104" s="16" t="s">
        <v>22</v>
      </c>
    </row>
    <row r="105" spans="1:65" s="2" customFormat="1" ht="19.5" x14ac:dyDescent="0.2">
      <c r="A105" s="32"/>
      <c r="B105" s="33"/>
      <c r="C105" s="237"/>
      <c r="D105" s="240" t="s">
        <v>162</v>
      </c>
      <c r="E105" s="237"/>
      <c r="F105" s="241" t="s">
        <v>847</v>
      </c>
      <c r="G105" s="237"/>
      <c r="H105" s="237"/>
      <c r="I105" s="154"/>
      <c r="J105" s="32"/>
      <c r="K105" s="32"/>
      <c r="L105" s="33"/>
      <c r="M105" s="155"/>
      <c r="N105" s="156"/>
      <c r="O105" s="53"/>
      <c r="P105" s="53"/>
      <c r="Q105" s="53"/>
      <c r="R105" s="53"/>
      <c r="S105" s="53"/>
      <c r="T105" s="54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6" t="s">
        <v>162</v>
      </c>
      <c r="AU105" s="16" t="s">
        <v>22</v>
      </c>
    </row>
    <row r="106" spans="1:65" s="13" customFormat="1" x14ac:dyDescent="0.2">
      <c r="B106" s="157"/>
      <c r="C106" s="242"/>
      <c r="D106" s="240" t="s">
        <v>164</v>
      </c>
      <c r="E106" s="243" t="s">
        <v>3</v>
      </c>
      <c r="F106" s="244" t="s">
        <v>89</v>
      </c>
      <c r="G106" s="242"/>
      <c r="H106" s="245">
        <v>1</v>
      </c>
      <c r="I106" s="159"/>
      <c r="L106" s="157"/>
      <c r="M106" s="160"/>
      <c r="N106" s="161"/>
      <c r="O106" s="161"/>
      <c r="P106" s="161"/>
      <c r="Q106" s="161"/>
      <c r="R106" s="161"/>
      <c r="S106" s="161"/>
      <c r="T106" s="162"/>
      <c r="AT106" s="158" t="s">
        <v>164</v>
      </c>
      <c r="AU106" s="158" t="s">
        <v>22</v>
      </c>
      <c r="AV106" s="13" t="s">
        <v>22</v>
      </c>
      <c r="AW106" s="13" t="s">
        <v>43</v>
      </c>
      <c r="AX106" s="13" t="s">
        <v>82</v>
      </c>
      <c r="AY106" s="158" t="s">
        <v>152</v>
      </c>
    </row>
    <row r="107" spans="1:65" s="14" customFormat="1" x14ac:dyDescent="0.2">
      <c r="B107" s="163"/>
      <c r="C107" s="246"/>
      <c r="D107" s="240" t="s">
        <v>164</v>
      </c>
      <c r="E107" s="247" t="s">
        <v>3</v>
      </c>
      <c r="F107" s="248" t="s">
        <v>166</v>
      </c>
      <c r="G107" s="246"/>
      <c r="H107" s="249">
        <v>1</v>
      </c>
      <c r="I107" s="165"/>
      <c r="L107" s="163"/>
      <c r="M107" s="169"/>
      <c r="N107" s="170"/>
      <c r="O107" s="170"/>
      <c r="P107" s="170"/>
      <c r="Q107" s="170"/>
      <c r="R107" s="170"/>
      <c r="S107" s="170"/>
      <c r="T107" s="171"/>
      <c r="AT107" s="164" t="s">
        <v>164</v>
      </c>
      <c r="AU107" s="164" t="s">
        <v>22</v>
      </c>
      <c r="AV107" s="14" t="s">
        <v>158</v>
      </c>
      <c r="AW107" s="14" t="s">
        <v>43</v>
      </c>
      <c r="AX107" s="14" t="s">
        <v>89</v>
      </c>
      <c r="AY107" s="164" t="s">
        <v>152</v>
      </c>
    </row>
    <row r="108" spans="1:65" s="2" customFormat="1" ht="6.95" customHeight="1" x14ac:dyDescent="0.2">
      <c r="A108" s="32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33"/>
      <c r="M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</sheetData>
  <sheetProtection sheet="1" objects="1" scenarios="1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3" r:id="rId1" xr:uid="{00000000-0004-0000-0600-000000000000}"/>
    <hyperlink ref="F99" r:id="rId2" xr:uid="{00000000-0004-0000-0600-000001000000}"/>
    <hyperlink ref="F101" r:id="rId3" xr:uid="{00000000-0004-0000-0600-000002000000}"/>
    <hyperlink ref="F104" r:id="rId4" xr:uid="{00000000-0004-0000-0600-000003000000}"/>
  </hyperlinks>
  <pageMargins left="0.39374999999999999" right="0.39374999999999999" top="0.39374999999999999" bottom="0.39374999999999999" header="0" footer="0"/>
  <pageSetup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14"/>
  <sheetViews>
    <sheetView showGridLines="0" topLeftCell="A76" workbookViewId="0">
      <selection activeCell="C93" sqref="C93:H312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95" t="s">
        <v>6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114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22</v>
      </c>
    </row>
    <row r="4" spans="1:46" s="1" customFormat="1" ht="24.95" customHeight="1" x14ac:dyDescent="0.2">
      <c r="B4" s="19"/>
      <c r="D4" s="20" t="s">
        <v>125</v>
      </c>
      <c r="L4" s="19"/>
      <c r="M4" s="92" t="s">
        <v>11</v>
      </c>
      <c r="AT4" s="16" t="s">
        <v>4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17</v>
      </c>
      <c r="L6" s="19"/>
    </row>
    <row r="7" spans="1:46" s="1" customFormat="1" ht="26.25" customHeight="1" x14ac:dyDescent="0.2">
      <c r="B7" s="19"/>
      <c r="E7" s="229" t="str">
        <f>'Rekapitulace stavby'!K6</f>
        <v>Nový Bydžov - rekonstrukce ul. Metličanská II. a III. etapa A (vlevo ve směru staničení)</v>
      </c>
      <c r="F7" s="230"/>
      <c r="G7" s="230"/>
      <c r="H7" s="230"/>
      <c r="L7" s="19"/>
    </row>
    <row r="8" spans="1:46" s="1" customFormat="1" ht="12" customHeight="1" x14ac:dyDescent="0.2">
      <c r="B8" s="19"/>
      <c r="D8" s="26" t="s">
        <v>126</v>
      </c>
      <c r="L8" s="19"/>
    </row>
    <row r="9" spans="1:46" s="2" customFormat="1" ht="16.5" customHeight="1" x14ac:dyDescent="0.2">
      <c r="A9" s="32"/>
      <c r="B9" s="33"/>
      <c r="C9" s="32"/>
      <c r="D9" s="32"/>
      <c r="E9" s="229" t="s">
        <v>848</v>
      </c>
      <c r="F9" s="228"/>
      <c r="G9" s="228"/>
      <c r="H9" s="228"/>
      <c r="I9" s="32"/>
      <c r="J9" s="32"/>
      <c r="K9" s="32"/>
      <c r="L9" s="9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6" t="s">
        <v>128</v>
      </c>
      <c r="E10" s="32"/>
      <c r="F10" s="32"/>
      <c r="G10" s="32"/>
      <c r="H10" s="32"/>
      <c r="I10" s="32"/>
      <c r="J10" s="32"/>
      <c r="K10" s="32"/>
      <c r="L10" s="9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23" t="s">
        <v>849</v>
      </c>
      <c r="F11" s="228"/>
      <c r="G11" s="228"/>
      <c r="H11" s="228"/>
      <c r="I11" s="32"/>
      <c r="J11" s="32"/>
      <c r="K11" s="32"/>
      <c r="L11" s="9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9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6" t="s">
        <v>19</v>
      </c>
      <c r="E13" s="32"/>
      <c r="F13" s="24" t="s">
        <v>20</v>
      </c>
      <c r="G13" s="32"/>
      <c r="H13" s="32"/>
      <c r="I13" s="26" t="s">
        <v>21</v>
      </c>
      <c r="J13" s="24" t="s">
        <v>22</v>
      </c>
      <c r="K13" s="32"/>
      <c r="L13" s="9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6" t="s">
        <v>23</v>
      </c>
      <c r="E14" s="32"/>
      <c r="F14" s="24" t="s">
        <v>24</v>
      </c>
      <c r="G14" s="32"/>
      <c r="H14" s="32"/>
      <c r="I14" s="26" t="s">
        <v>25</v>
      </c>
      <c r="J14" s="50" t="str">
        <f>'Rekapitulace stavby'!AN8</f>
        <v>4. 10. 2021</v>
      </c>
      <c r="K14" s="32"/>
      <c r="L14" s="9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 x14ac:dyDescent="0.2">
      <c r="A15" s="32"/>
      <c r="B15" s="33"/>
      <c r="C15" s="32"/>
      <c r="D15" s="23" t="s">
        <v>27</v>
      </c>
      <c r="E15" s="32"/>
      <c r="F15" s="28" t="s">
        <v>28</v>
      </c>
      <c r="G15" s="32"/>
      <c r="H15" s="32"/>
      <c r="I15" s="23" t="s">
        <v>29</v>
      </c>
      <c r="J15" s="28" t="s">
        <v>30</v>
      </c>
      <c r="K15" s="32"/>
      <c r="L15" s="9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6" t="s">
        <v>31</v>
      </c>
      <c r="E16" s="32"/>
      <c r="F16" s="32"/>
      <c r="G16" s="32"/>
      <c r="H16" s="32"/>
      <c r="I16" s="26" t="s">
        <v>32</v>
      </c>
      <c r="J16" s="24" t="s">
        <v>33</v>
      </c>
      <c r="K16" s="32"/>
      <c r="L16" s="9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4" t="s">
        <v>34</v>
      </c>
      <c r="F17" s="32"/>
      <c r="G17" s="32"/>
      <c r="H17" s="32"/>
      <c r="I17" s="26" t="s">
        <v>35</v>
      </c>
      <c r="J17" s="24" t="s">
        <v>36</v>
      </c>
      <c r="K17" s="32"/>
      <c r="L17" s="9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9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6" t="s">
        <v>37</v>
      </c>
      <c r="E19" s="32"/>
      <c r="F19" s="32"/>
      <c r="G19" s="32"/>
      <c r="H19" s="32"/>
      <c r="I19" s="26" t="s">
        <v>32</v>
      </c>
      <c r="J19" s="27" t="str">
        <f>'Rekapitulace stavby'!AN13</f>
        <v>Vyplň údaj</v>
      </c>
      <c r="K19" s="32"/>
      <c r="L19" s="9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31" t="str">
        <f>'Rekapitulace stavby'!E14</f>
        <v>Vyplň údaj</v>
      </c>
      <c r="F20" s="213"/>
      <c r="G20" s="213"/>
      <c r="H20" s="213"/>
      <c r="I20" s="26" t="s">
        <v>35</v>
      </c>
      <c r="J20" s="27" t="str">
        <f>'Rekapitulace stavby'!AN14</f>
        <v>Vyplň údaj</v>
      </c>
      <c r="K20" s="32"/>
      <c r="L20" s="9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9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6" t="s">
        <v>39</v>
      </c>
      <c r="E22" s="32"/>
      <c r="F22" s="32"/>
      <c r="G22" s="32"/>
      <c r="H22" s="32"/>
      <c r="I22" s="26" t="s">
        <v>32</v>
      </c>
      <c r="J22" s="24" t="s">
        <v>40</v>
      </c>
      <c r="K22" s="32"/>
      <c r="L22" s="9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4" t="s">
        <v>41</v>
      </c>
      <c r="F23" s="32"/>
      <c r="G23" s="32"/>
      <c r="H23" s="32"/>
      <c r="I23" s="26" t="s">
        <v>35</v>
      </c>
      <c r="J23" s="24" t="s">
        <v>42</v>
      </c>
      <c r="K23" s="32"/>
      <c r="L23" s="9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9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6" t="s">
        <v>44</v>
      </c>
      <c r="E25" s="32"/>
      <c r="F25" s="32"/>
      <c r="G25" s="32"/>
      <c r="H25" s="32"/>
      <c r="I25" s="26" t="s">
        <v>32</v>
      </c>
      <c r="J25" s="24" t="str">
        <f>IF('Rekapitulace stavby'!AN19="","",'Rekapitulace stavby'!AN19)</f>
        <v/>
      </c>
      <c r="K25" s="32"/>
      <c r="L25" s="9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4" t="str">
        <f>IF('Rekapitulace stavby'!E20="","",'Rekapitulace stavby'!E20)</f>
        <v xml:space="preserve"> </v>
      </c>
      <c r="F26" s="32"/>
      <c r="G26" s="32"/>
      <c r="H26" s="32"/>
      <c r="I26" s="26" t="s">
        <v>35</v>
      </c>
      <c r="J26" s="24" t="str">
        <f>IF('Rekapitulace stavby'!AN20="","",'Rekapitulace stavby'!AN20)</f>
        <v/>
      </c>
      <c r="K26" s="32"/>
      <c r="L26" s="9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9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6" t="s">
        <v>46</v>
      </c>
      <c r="E28" s="32"/>
      <c r="F28" s="32"/>
      <c r="G28" s="32"/>
      <c r="H28" s="32"/>
      <c r="I28" s="32"/>
      <c r="J28" s="32"/>
      <c r="K28" s="32"/>
      <c r="L28" s="9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4"/>
      <c r="B29" s="95"/>
      <c r="C29" s="94"/>
      <c r="D29" s="94"/>
      <c r="E29" s="217" t="s">
        <v>3</v>
      </c>
      <c r="F29" s="217"/>
      <c r="G29" s="217"/>
      <c r="H29" s="217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9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9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x14ac:dyDescent="0.2">
      <c r="A32" s="32"/>
      <c r="B32" s="33"/>
      <c r="C32" s="32"/>
      <c r="D32" s="97" t="s">
        <v>48</v>
      </c>
      <c r="E32" s="32"/>
      <c r="F32" s="32"/>
      <c r="G32" s="32"/>
      <c r="H32" s="32"/>
      <c r="I32" s="32"/>
      <c r="J32" s="66">
        <f>ROUND(J90, 2)</f>
        <v>0</v>
      </c>
      <c r="K32" s="32"/>
      <c r="L32" s="9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x14ac:dyDescent="0.2">
      <c r="A33" s="32"/>
      <c r="B33" s="33"/>
      <c r="C33" s="32"/>
      <c r="D33" s="61"/>
      <c r="E33" s="61"/>
      <c r="F33" s="61"/>
      <c r="G33" s="61"/>
      <c r="H33" s="61"/>
      <c r="I33" s="61"/>
      <c r="J33" s="61"/>
      <c r="K33" s="61"/>
      <c r="L33" s="9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32"/>
      <c r="F34" s="36" t="s">
        <v>50</v>
      </c>
      <c r="G34" s="32"/>
      <c r="H34" s="32"/>
      <c r="I34" s="36" t="s">
        <v>49</v>
      </c>
      <c r="J34" s="36" t="s">
        <v>51</v>
      </c>
      <c r="K34" s="32"/>
      <c r="L34" s="9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x14ac:dyDescent="0.2">
      <c r="A35" s="32"/>
      <c r="B35" s="33"/>
      <c r="C35" s="32"/>
      <c r="D35" s="98" t="s">
        <v>52</v>
      </c>
      <c r="E35" s="26" t="s">
        <v>53</v>
      </c>
      <c r="F35" s="99">
        <f>ROUND((SUM(BE90:BE313)),  2)</f>
        <v>0</v>
      </c>
      <c r="G35" s="32"/>
      <c r="H35" s="32"/>
      <c r="I35" s="100">
        <v>0.21</v>
      </c>
      <c r="J35" s="99">
        <f>ROUND(((SUM(BE90:BE313))*I35),  2)</f>
        <v>0</v>
      </c>
      <c r="K35" s="32"/>
      <c r="L35" s="9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x14ac:dyDescent="0.2">
      <c r="A36" s="32"/>
      <c r="B36" s="33"/>
      <c r="C36" s="32"/>
      <c r="D36" s="32"/>
      <c r="E36" s="26" t="s">
        <v>54</v>
      </c>
      <c r="F36" s="99">
        <f>ROUND((SUM(BF90:BF313)),  2)</f>
        <v>0</v>
      </c>
      <c r="G36" s="32"/>
      <c r="H36" s="32"/>
      <c r="I36" s="100">
        <v>0.15</v>
      </c>
      <c r="J36" s="99">
        <f>ROUND(((SUM(BF90:BF313))*I36),  2)</f>
        <v>0</v>
      </c>
      <c r="K36" s="32"/>
      <c r="L36" s="9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6" t="s">
        <v>55</v>
      </c>
      <c r="F37" s="99">
        <f>ROUND((SUM(BG90:BG313)),  2)</f>
        <v>0</v>
      </c>
      <c r="G37" s="32"/>
      <c r="H37" s="32"/>
      <c r="I37" s="100">
        <v>0.21</v>
      </c>
      <c r="J37" s="99">
        <f>0</f>
        <v>0</v>
      </c>
      <c r="K37" s="32"/>
      <c r="L37" s="9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 x14ac:dyDescent="0.2">
      <c r="A38" s="32"/>
      <c r="B38" s="33"/>
      <c r="C38" s="32"/>
      <c r="D38" s="32"/>
      <c r="E38" s="26" t="s">
        <v>56</v>
      </c>
      <c r="F38" s="99">
        <f>ROUND((SUM(BH90:BH313)),  2)</f>
        <v>0</v>
      </c>
      <c r="G38" s="32"/>
      <c r="H38" s="32"/>
      <c r="I38" s="100">
        <v>0.15</v>
      </c>
      <c r="J38" s="99">
        <f>0</f>
        <v>0</v>
      </c>
      <c r="K38" s="32"/>
      <c r="L38" s="9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 x14ac:dyDescent="0.2">
      <c r="A39" s="32"/>
      <c r="B39" s="33"/>
      <c r="C39" s="32"/>
      <c r="D39" s="32"/>
      <c r="E39" s="26" t="s">
        <v>57</v>
      </c>
      <c r="F39" s="99">
        <f>ROUND((SUM(BI90:BI313)),  2)</f>
        <v>0</v>
      </c>
      <c r="G39" s="32"/>
      <c r="H39" s="32"/>
      <c r="I39" s="100">
        <v>0</v>
      </c>
      <c r="J39" s="99">
        <f>0</f>
        <v>0</v>
      </c>
      <c r="K39" s="32"/>
      <c r="L39" s="9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9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x14ac:dyDescent="0.2">
      <c r="A41" s="32"/>
      <c r="B41" s="33"/>
      <c r="C41" s="101"/>
      <c r="D41" s="102" t="s">
        <v>58</v>
      </c>
      <c r="E41" s="55"/>
      <c r="F41" s="55"/>
      <c r="G41" s="103" t="s">
        <v>59</v>
      </c>
      <c r="H41" s="104" t="s">
        <v>60</v>
      </c>
      <c r="I41" s="55"/>
      <c r="J41" s="105">
        <f>SUM(J32:J39)</f>
        <v>0</v>
      </c>
      <c r="K41" s="106"/>
      <c r="L41" s="93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x14ac:dyDescent="0.2">
      <c r="A42" s="3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9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6" spans="1:31" s="2" customFormat="1" ht="6.95" hidden="1" customHeight="1" x14ac:dyDescent="0.2">
      <c r="A46" s="32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9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hidden="1" customHeight="1" x14ac:dyDescent="0.2">
      <c r="A47" s="32"/>
      <c r="B47" s="33"/>
      <c r="C47" s="20" t="s">
        <v>130</v>
      </c>
      <c r="D47" s="32"/>
      <c r="E47" s="32"/>
      <c r="F47" s="32"/>
      <c r="G47" s="32"/>
      <c r="H47" s="32"/>
      <c r="I47" s="32"/>
      <c r="J47" s="32"/>
      <c r="K47" s="32"/>
      <c r="L47" s="93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hidden="1" customHeight="1" x14ac:dyDescent="0.2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9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47" s="2" customFormat="1" ht="12" hidden="1" customHeight="1" x14ac:dyDescent="0.2">
      <c r="A49" s="32"/>
      <c r="B49" s="33"/>
      <c r="C49" s="26" t="s">
        <v>17</v>
      </c>
      <c r="D49" s="32"/>
      <c r="E49" s="32"/>
      <c r="F49" s="32"/>
      <c r="G49" s="32"/>
      <c r="H49" s="32"/>
      <c r="I49" s="32"/>
      <c r="J49" s="32"/>
      <c r="K49" s="32"/>
      <c r="L49" s="93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47" s="2" customFormat="1" ht="26.25" hidden="1" customHeight="1" x14ac:dyDescent="0.2">
      <c r="A50" s="32"/>
      <c r="B50" s="33"/>
      <c r="C50" s="32"/>
      <c r="D50" s="32"/>
      <c r="E50" s="229" t="str">
        <f>E7</f>
        <v>Nový Bydžov - rekonstrukce ul. Metličanská II. a III. etapa A (vlevo ve směru staničení)</v>
      </c>
      <c r="F50" s="230"/>
      <c r="G50" s="230"/>
      <c r="H50" s="230"/>
      <c r="I50" s="32"/>
      <c r="J50" s="32"/>
      <c r="K50" s="32"/>
      <c r="L50" s="93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47" s="1" customFormat="1" ht="12" hidden="1" customHeight="1" x14ac:dyDescent="0.2">
      <c r="B51" s="19"/>
      <c r="C51" s="26" t="s">
        <v>126</v>
      </c>
      <c r="L51" s="19"/>
    </row>
    <row r="52" spans="1:47" s="2" customFormat="1" ht="16.5" hidden="1" customHeight="1" x14ac:dyDescent="0.2">
      <c r="A52" s="32"/>
      <c r="B52" s="33"/>
      <c r="C52" s="32"/>
      <c r="D52" s="32"/>
      <c r="E52" s="229" t="s">
        <v>848</v>
      </c>
      <c r="F52" s="228"/>
      <c r="G52" s="228"/>
      <c r="H52" s="228"/>
      <c r="I52" s="32"/>
      <c r="J52" s="32"/>
      <c r="K52" s="32"/>
      <c r="L52" s="93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47" s="2" customFormat="1" ht="12" hidden="1" customHeight="1" x14ac:dyDescent="0.2">
      <c r="A53" s="32"/>
      <c r="B53" s="33"/>
      <c r="C53" s="26" t="s">
        <v>128</v>
      </c>
      <c r="D53" s="32"/>
      <c r="E53" s="32"/>
      <c r="F53" s="32"/>
      <c r="G53" s="32"/>
      <c r="H53" s="32"/>
      <c r="I53" s="32"/>
      <c r="J53" s="32"/>
      <c r="K53" s="32"/>
      <c r="L53" s="93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47" s="2" customFormat="1" ht="16.5" hidden="1" customHeight="1" x14ac:dyDescent="0.2">
      <c r="A54" s="32"/>
      <c r="B54" s="33"/>
      <c r="C54" s="32"/>
      <c r="D54" s="32"/>
      <c r="E54" s="223" t="str">
        <f>E11</f>
        <v>2021_27_03_a - a - příprava území</v>
      </c>
      <c r="F54" s="228"/>
      <c r="G54" s="228"/>
      <c r="H54" s="228"/>
      <c r="I54" s="32"/>
      <c r="J54" s="32"/>
      <c r="K54" s="32"/>
      <c r="L54" s="9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6.95" hidden="1" customHeight="1" x14ac:dyDescent="0.2">
      <c r="A55" s="32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93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47" s="2" customFormat="1" ht="12" hidden="1" customHeight="1" x14ac:dyDescent="0.2">
      <c r="A56" s="32"/>
      <c r="B56" s="33"/>
      <c r="C56" s="26" t="s">
        <v>23</v>
      </c>
      <c r="D56" s="32"/>
      <c r="E56" s="32"/>
      <c r="F56" s="24" t="str">
        <f>F14</f>
        <v>Nový Bydžov</v>
      </c>
      <c r="G56" s="32"/>
      <c r="H56" s="32"/>
      <c r="I56" s="26" t="s">
        <v>25</v>
      </c>
      <c r="J56" s="50" t="str">
        <f>IF(J14="","",J14)</f>
        <v>4. 10. 2021</v>
      </c>
      <c r="K56" s="32"/>
      <c r="L56" s="93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47" s="2" customFormat="1" ht="6.95" hidden="1" customHeight="1" x14ac:dyDescent="0.2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9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47" s="2" customFormat="1" ht="15.2" hidden="1" customHeight="1" x14ac:dyDescent="0.2">
      <c r="A58" s="32"/>
      <c r="B58" s="33"/>
      <c r="C58" s="26" t="s">
        <v>31</v>
      </c>
      <c r="D58" s="32"/>
      <c r="E58" s="32"/>
      <c r="F58" s="24" t="str">
        <f>E17</f>
        <v>Město Nový Bydžov</v>
      </c>
      <c r="G58" s="32"/>
      <c r="H58" s="32"/>
      <c r="I58" s="26" t="s">
        <v>39</v>
      </c>
      <c r="J58" s="30" t="str">
        <f>E23</f>
        <v>VIAPROJEKT s.r.o.</v>
      </c>
      <c r="K58" s="32"/>
      <c r="L58" s="93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15.2" hidden="1" customHeight="1" x14ac:dyDescent="0.2">
      <c r="A59" s="32"/>
      <c r="B59" s="33"/>
      <c r="C59" s="26" t="s">
        <v>37</v>
      </c>
      <c r="D59" s="32"/>
      <c r="E59" s="32"/>
      <c r="F59" s="24" t="str">
        <f>IF(E20="","",E20)</f>
        <v>Vyplň údaj</v>
      </c>
      <c r="G59" s="32"/>
      <c r="H59" s="32"/>
      <c r="I59" s="26" t="s">
        <v>44</v>
      </c>
      <c r="J59" s="30" t="str">
        <f>E26</f>
        <v xml:space="preserve"> </v>
      </c>
      <c r="K59" s="32"/>
      <c r="L59" s="93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47" s="2" customFormat="1" ht="10.35" hidden="1" customHeight="1" x14ac:dyDescent="0.2">
      <c r="A60" s="32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93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47" s="2" customFormat="1" ht="29.25" hidden="1" customHeight="1" x14ac:dyDescent="0.2">
      <c r="A61" s="32"/>
      <c r="B61" s="33"/>
      <c r="C61" s="107" t="s">
        <v>131</v>
      </c>
      <c r="D61" s="101"/>
      <c r="E61" s="101"/>
      <c r="F61" s="101"/>
      <c r="G61" s="101"/>
      <c r="H61" s="101"/>
      <c r="I61" s="101"/>
      <c r="J61" s="108" t="s">
        <v>132</v>
      </c>
      <c r="K61" s="101"/>
      <c r="L61" s="9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47" s="2" customFormat="1" ht="10.35" hidden="1" customHeight="1" x14ac:dyDescent="0.2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93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hidden="1" customHeight="1" x14ac:dyDescent="0.2">
      <c r="A63" s="32"/>
      <c r="B63" s="33"/>
      <c r="C63" s="109" t="s">
        <v>80</v>
      </c>
      <c r="D63" s="32"/>
      <c r="E63" s="32"/>
      <c r="F63" s="32"/>
      <c r="G63" s="32"/>
      <c r="H63" s="32"/>
      <c r="I63" s="32"/>
      <c r="J63" s="66">
        <f>J90</f>
        <v>0</v>
      </c>
      <c r="K63" s="32"/>
      <c r="L63" s="93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6" t="s">
        <v>133</v>
      </c>
    </row>
    <row r="64" spans="1:47" s="9" customFormat="1" ht="24.95" hidden="1" customHeight="1" x14ac:dyDescent="0.2">
      <c r="B64" s="110"/>
      <c r="D64" s="111" t="s">
        <v>134</v>
      </c>
      <c r="E64" s="112"/>
      <c r="F64" s="112"/>
      <c r="G64" s="112"/>
      <c r="H64" s="112"/>
      <c r="I64" s="112"/>
      <c r="J64" s="113">
        <f>J91</f>
        <v>0</v>
      </c>
      <c r="L64" s="110"/>
    </row>
    <row r="65" spans="1:31" s="10" customFormat="1" ht="19.899999999999999" hidden="1" customHeight="1" x14ac:dyDescent="0.2">
      <c r="B65" s="114"/>
      <c r="D65" s="115" t="s">
        <v>135</v>
      </c>
      <c r="E65" s="116"/>
      <c r="F65" s="116"/>
      <c r="G65" s="116"/>
      <c r="H65" s="116"/>
      <c r="I65" s="116"/>
      <c r="J65" s="117">
        <f>J92</f>
        <v>0</v>
      </c>
      <c r="L65" s="114"/>
    </row>
    <row r="66" spans="1:31" s="10" customFormat="1" ht="19.899999999999999" hidden="1" customHeight="1" x14ac:dyDescent="0.2">
      <c r="B66" s="114"/>
      <c r="D66" s="115" t="s">
        <v>342</v>
      </c>
      <c r="E66" s="116"/>
      <c r="F66" s="116"/>
      <c r="G66" s="116"/>
      <c r="H66" s="116"/>
      <c r="I66" s="116"/>
      <c r="J66" s="117">
        <f>J206</f>
        <v>0</v>
      </c>
      <c r="L66" s="114"/>
    </row>
    <row r="67" spans="1:31" s="10" customFormat="1" ht="19.899999999999999" hidden="1" customHeight="1" x14ac:dyDescent="0.2">
      <c r="B67" s="114"/>
      <c r="D67" s="115" t="s">
        <v>136</v>
      </c>
      <c r="E67" s="116"/>
      <c r="F67" s="116"/>
      <c r="G67" s="116"/>
      <c r="H67" s="116"/>
      <c r="I67" s="116"/>
      <c r="J67" s="117">
        <f>J243</f>
        <v>0</v>
      </c>
      <c r="L67" s="114"/>
    </row>
    <row r="68" spans="1:31" s="10" customFormat="1" ht="19.899999999999999" hidden="1" customHeight="1" x14ac:dyDescent="0.2">
      <c r="B68" s="114"/>
      <c r="D68" s="115" t="s">
        <v>343</v>
      </c>
      <c r="E68" s="116"/>
      <c r="F68" s="116"/>
      <c r="G68" s="116"/>
      <c r="H68" s="116"/>
      <c r="I68" s="116"/>
      <c r="J68" s="117">
        <f>J309</f>
        <v>0</v>
      </c>
      <c r="L68" s="114"/>
    </row>
    <row r="69" spans="1:31" s="2" customFormat="1" ht="21.75" hidden="1" customHeight="1" x14ac:dyDescent="0.2">
      <c r="A69" s="32"/>
      <c r="B69" s="33"/>
      <c r="C69" s="32"/>
      <c r="D69" s="32"/>
      <c r="E69" s="32"/>
      <c r="F69" s="32"/>
      <c r="G69" s="32"/>
      <c r="H69" s="32"/>
      <c r="I69" s="32"/>
      <c r="J69" s="32"/>
      <c r="K69" s="32"/>
      <c r="L69" s="93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6.95" hidden="1" customHeight="1" x14ac:dyDescent="0.2">
      <c r="A70" s="32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93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hidden="1" x14ac:dyDescent="0.2"/>
    <row r="72" spans="1:31" hidden="1" x14ac:dyDescent="0.2"/>
    <row r="73" spans="1:31" hidden="1" x14ac:dyDescent="0.2"/>
    <row r="74" spans="1:31" s="2" customFormat="1" ht="6.95" customHeight="1" x14ac:dyDescent="0.2">
      <c r="A74" s="32"/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93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24.95" customHeight="1" x14ac:dyDescent="0.2">
      <c r="A75" s="32"/>
      <c r="B75" s="33"/>
      <c r="C75" s="20" t="s">
        <v>137</v>
      </c>
      <c r="D75" s="32"/>
      <c r="E75" s="32"/>
      <c r="F75" s="32"/>
      <c r="G75" s="32"/>
      <c r="H75" s="32"/>
      <c r="I75" s="32"/>
      <c r="J75" s="32"/>
      <c r="K75" s="32"/>
      <c r="L75" s="93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5" customHeight="1" x14ac:dyDescent="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9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2" customHeight="1" x14ac:dyDescent="0.2">
      <c r="A77" s="32"/>
      <c r="B77" s="33"/>
      <c r="C77" s="26" t="s">
        <v>17</v>
      </c>
      <c r="D77" s="32"/>
      <c r="E77" s="32"/>
      <c r="F77" s="32"/>
      <c r="G77" s="32"/>
      <c r="H77" s="32"/>
      <c r="I77" s="32"/>
      <c r="J77" s="32"/>
      <c r="K77" s="32"/>
      <c r="L77" s="9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26.25" customHeight="1" x14ac:dyDescent="0.2">
      <c r="A78" s="32"/>
      <c r="B78" s="33"/>
      <c r="C78" s="32"/>
      <c r="D78" s="32"/>
      <c r="E78" s="229" t="str">
        <f>E7</f>
        <v>Nový Bydžov - rekonstrukce ul. Metličanská II. a III. etapa A (vlevo ve směru staničení)</v>
      </c>
      <c r="F78" s="230"/>
      <c r="G78" s="230"/>
      <c r="H78" s="230"/>
      <c r="I78" s="32"/>
      <c r="J78" s="32"/>
      <c r="K78" s="32"/>
      <c r="L78" s="93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1" customFormat="1" ht="12" customHeight="1" x14ac:dyDescent="0.2">
      <c r="B79" s="19"/>
      <c r="C79" s="26" t="s">
        <v>126</v>
      </c>
      <c r="L79" s="19"/>
    </row>
    <row r="80" spans="1:31" s="2" customFormat="1" ht="16.5" customHeight="1" x14ac:dyDescent="0.2">
      <c r="A80" s="32"/>
      <c r="B80" s="33"/>
      <c r="C80" s="32"/>
      <c r="D80" s="32"/>
      <c r="E80" s="229" t="s">
        <v>848</v>
      </c>
      <c r="F80" s="228"/>
      <c r="G80" s="228"/>
      <c r="H80" s="228"/>
      <c r="I80" s="32"/>
      <c r="J80" s="32"/>
      <c r="K80" s="32"/>
      <c r="L80" s="93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65" s="2" customFormat="1" ht="12" customHeight="1" x14ac:dyDescent="0.2">
      <c r="A81" s="32"/>
      <c r="B81" s="33"/>
      <c r="C81" s="26" t="s">
        <v>128</v>
      </c>
      <c r="D81" s="32"/>
      <c r="E81" s="32"/>
      <c r="F81" s="32"/>
      <c r="G81" s="32"/>
      <c r="H81" s="32"/>
      <c r="I81" s="32"/>
      <c r="J81" s="32"/>
      <c r="K81" s="32"/>
      <c r="L81" s="9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65" s="2" customFormat="1" ht="16.5" customHeight="1" x14ac:dyDescent="0.2">
      <c r="A82" s="32"/>
      <c r="B82" s="33"/>
      <c r="C82" s="32"/>
      <c r="D82" s="32"/>
      <c r="E82" s="223" t="str">
        <f>E11</f>
        <v>2021_27_03_a - a - příprava území</v>
      </c>
      <c r="F82" s="228"/>
      <c r="G82" s="228"/>
      <c r="H82" s="228"/>
      <c r="I82" s="32"/>
      <c r="J82" s="32"/>
      <c r="K82" s="32"/>
      <c r="L82" s="9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65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9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65" s="2" customFormat="1" ht="12" customHeight="1" x14ac:dyDescent="0.2">
      <c r="A84" s="32"/>
      <c r="B84" s="33"/>
      <c r="C84" s="26" t="s">
        <v>23</v>
      </c>
      <c r="D84" s="32"/>
      <c r="E84" s="32"/>
      <c r="F84" s="24" t="str">
        <f>F14</f>
        <v>Nový Bydžov</v>
      </c>
      <c r="G84" s="32"/>
      <c r="H84" s="32"/>
      <c r="I84" s="26" t="s">
        <v>25</v>
      </c>
      <c r="J84" s="50" t="str">
        <f>IF(J14="","",J14)</f>
        <v>4. 10. 2021</v>
      </c>
      <c r="K84" s="32"/>
      <c r="L84" s="9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65" s="2" customFormat="1" ht="6.95" customHeight="1" x14ac:dyDescent="0.2">
      <c r="A85" s="32"/>
      <c r="B85" s="33"/>
      <c r="C85" s="32"/>
      <c r="D85" s="32"/>
      <c r="E85" s="32"/>
      <c r="F85" s="32"/>
      <c r="G85" s="32"/>
      <c r="H85" s="32"/>
      <c r="I85" s="32"/>
      <c r="J85" s="32"/>
      <c r="K85" s="32"/>
      <c r="L85" s="9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65" s="2" customFormat="1" ht="15.2" customHeight="1" x14ac:dyDescent="0.2">
      <c r="A86" s="32"/>
      <c r="B86" s="33"/>
      <c r="C86" s="26" t="s">
        <v>31</v>
      </c>
      <c r="D86" s="32"/>
      <c r="E86" s="32"/>
      <c r="F86" s="24" t="str">
        <f>E17</f>
        <v>Město Nový Bydžov</v>
      </c>
      <c r="G86" s="32"/>
      <c r="H86" s="32"/>
      <c r="I86" s="26" t="s">
        <v>39</v>
      </c>
      <c r="J86" s="30" t="str">
        <f>E23</f>
        <v>VIAPROJEKT s.r.o.</v>
      </c>
      <c r="K86" s="32"/>
      <c r="L86" s="9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65" s="2" customFormat="1" ht="15.2" customHeight="1" x14ac:dyDescent="0.2">
      <c r="A87" s="32"/>
      <c r="B87" s="33"/>
      <c r="C87" s="26" t="s">
        <v>37</v>
      </c>
      <c r="D87" s="32"/>
      <c r="E87" s="32"/>
      <c r="F87" s="24" t="str">
        <f>IF(E20="","",E20)</f>
        <v>Vyplň údaj</v>
      </c>
      <c r="G87" s="32"/>
      <c r="H87" s="32"/>
      <c r="I87" s="26" t="s">
        <v>44</v>
      </c>
      <c r="J87" s="30" t="str">
        <f>E26</f>
        <v xml:space="preserve"> </v>
      </c>
      <c r="K87" s="32"/>
      <c r="L87" s="9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65" s="2" customFormat="1" ht="10.3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9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65" s="11" customFormat="1" ht="29.25" customHeight="1" x14ac:dyDescent="0.2">
      <c r="A89" s="118"/>
      <c r="B89" s="119"/>
      <c r="C89" s="120" t="s">
        <v>138</v>
      </c>
      <c r="D89" s="121" t="s">
        <v>67</v>
      </c>
      <c r="E89" s="121" t="s">
        <v>63</v>
      </c>
      <c r="F89" s="121" t="s">
        <v>64</v>
      </c>
      <c r="G89" s="121" t="s">
        <v>139</v>
      </c>
      <c r="H89" s="121" t="s">
        <v>140</v>
      </c>
      <c r="I89" s="121" t="s">
        <v>141</v>
      </c>
      <c r="J89" s="122" t="s">
        <v>132</v>
      </c>
      <c r="K89" s="123" t="s">
        <v>142</v>
      </c>
      <c r="L89" s="124"/>
      <c r="M89" s="57" t="s">
        <v>3</v>
      </c>
      <c r="N89" s="58" t="s">
        <v>52</v>
      </c>
      <c r="O89" s="58" t="s">
        <v>143</v>
      </c>
      <c r="P89" s="58" t="s">
        <v>144</v>
      </c>
      <c r="Q89" s="58" t="s">
        <v>145</v>
      </c>
      <c r="R89" s="58" t="s">
        <v>146</v>
      </c>
      <c r="S89" s="58" t="s">
        <v>147</v>
      </c>
      <c r="T89" s="59" t="s">
        <v>148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</row>
    <row r="90" spans="1:65" s="2" customFormat="1" ht="22.9" customHeight="1" x14ac:dyDescent="0.25">
      <c r="A90" s="32"/>
      <c r="B90" s="33"/>
      <c r="C90" s="64" t="s">
        <v>149</v>
      </c>
      <c r="D90" s="32"/>
      <c r="E90" s="32"/>
      <c r="F90" s="32"/>
      <c r="G90" s="32"/>
      <c r="H90" s="32"/>
      <c r="I90" s="32"/>
      <c r="J90" s="125">
        <f>BK90</f>
        <v>0</v>
      </c>
      <c r="K90" s="32"/>
      <c r="L90" s="33"/>
      <c r="M90" s="60"/>
      <c r="N90" s="51"/>
      <c r="O90" s="61"/>
      <c r="P90" s="126">
        <f>P91</f>
        <v>0</v>
      </c>
      <c r="Q90" s="61"/>
      <c r="R90" s="126">
        <f>R91</f>
        <v>7.9012900000000004</v>
      </c>
      <c r="S90" s="61"/>
      <c r="T90" s="127">
        <f>T91</f>
        <v>83.95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T90" s="16" t="s">
        <v>81</v>
      </c>
      <c r="AU90" s="16" t="s">
        <v>133</v>
      </c>
      <c r="BK90" s="128">
        <f>BK91</f>
        <v>0</v>
      </c>
    </row>
    <row r="91" spans="1:65" s="12" customFormat="1" ht="25.9" customHeight="1" x14ac:dyDescent="0.2">
      <c r="B91" s="129"/>
      <c r="D91" s="130" t="s">
        <v>81</v>
      </c>
      <c r="E91" s="131" t="s">
        <v>150</v>
      </c>
      <c r="F91" s="131" t="s">
        <v>151</v>
      </c>
      <c r="I91" s="132"/>
      <c r="J91" s="133">
        <f>BK91</f>
        <v>0</v>
      </c>
      <c r="L91" s="129"/>
      <c r="M91" s="134"/>
      <c r="N91" s="135"/>
      <c r="O91" s="135"/>
      <c r="P91" s="136">
        <f>P92+P206+P243+P309</f>
        <v>0</v>
      </c>
      <c r="Q91" s="135"/>
      <c r="R91" s="136">
        <f>R92+R206+R243+R309</f>
        <v>7.9012900000000004</v>
      </c>
      <c r="S91" s="135"/>
      <c r="T91" s="137">
        <f>T92+T206+T243+T309</f>
        <v>83.95</v>
      </c>
      <c r="AR91" s="130" t="s">
        <v>89</v>
      </c>
      <c r="AT91" s="138" t="s">
        <v>81</v>
      </c>
      <c r="AU91" s="138" t="s">
        <v>82</v>
      </c>
      <c r="AY91" s="130" t="s">
        <v>152</v>
      </c>
      <c r="BK91" s="139">
        <f>BK92+BK206+BK243+BK309</f>
        <v>0</v>
      </c>
    </row>
    <row r="92" spans="1:65" s="12" customFormat="1" ht="22.9" customHeight="1" x14ac:dyDescent="0.2">
      <c r="B92" s="129"/>
      <c r="D92" s="130" t="s">
        <v>81</v>
      </c>
      <c r="E92" s="140" t="s">
        <v>89</v>
      </c>
      <c r="F92" s="140" t="s">
        <v>153</v>
      </c>
      <c r="I92" s="132"/>
      <c r="J92" s="141">
        <f>BK92</f>
        <v>0</v>
      </c>
      <c r="L92" s="129"/>
      <c r="M92" s="134"/>
      <c r="N92" s="135"/>
      <c r="O92" s="135"/>
      <c r="P92" s="136">
        <f>SUM(P93:P205)</f>
        <v>0</v>
      </c>
      <c r="Q92" s="135"/>
      <c r="R92" s="136">
        <f>SUM(R93:R205)</f>
        <v>7.9011100000000001</v>
      </c>
      <c r="S92" s="135"/>
      <c r="T92" s="137">
        <f>SUM(T93:T205)</f>
        <v>83.95</v>
      </c>
      <c r="AR92" s="130" t="s">
        <v>89</v>
      </c>
      <c r="AT92" s="138" t="s">
        <v>81</v>
      </c>
      <c r="AU92" s="138" t="s">
        <v>89</v>
      </c>
      <c r="AY92" s="130" t="s">
        <v>152</v>
      </c>
      <c r="BK92" s="139">
        <f>SUM(BK93:BK205)</f>
        <v>0</v>
      </c>
    </row>
    <row r="93" spans="1:65" s="2" customFormat="1" ht="37.9" customHeight="1" x14ac:dyDescent="0.2">
      <c r="A93" s="32"/>
      <c r="B93" s="142"/>
      <c r="C93" s="232" t="s">
        <v>89</v>
      </c>
      <c r="D93" s="232" t="s">
        <v>154</v>
      </c>
      <c r="E93" s="233" t="s">
        <v>850</v>
      </c>
      <c r="F93" s="234" t="s">
        <v>851</v>
      </c>
      <c r="G93" s="235" t="s">
        <v>157</v>
      </c>
      <c r="H93" s="236">
        <v>20</v>
      </c>
      <c r="I93" s="143"/>
      <c r="J93" s="144">
        <f>ROUND(I93*H93,2)</f>
        <v>0</v>
      </c>
      <c r="K93" s="145"/>
      <c r="L93" s="33"/>
      <c r="M93" s="146" t="s">
        <v>3</v>
      </c>
      <c r="N93" s="147" t="s">
        <v>53</v>
      </c>
      <c r="O93" s="53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50" t="s">
        <v>158</v>
      </c>
      <c r="AT93" s="150" t="s">
        <v>154</v>
      </c>
      <c r="AU93" s="150" t="s">
        <v>22</v>
      </c>
      <c r="AY93" s="16" t="s">
        <v>152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6" t="s">
        <v>89</v>
      </c>
      <c r="BK93" s="151">
        <f>ROUND(I93*H93,2)</f>
        <v>0</v>
      </c>
      <c r="BL93" s="16" t="s">
        <v>158</v>
      </c>
      <c r="BM93" s="150" t="s">
        <v>852</v>
      </c>
    </row>
    <row r="94" spans="1:65" s="2" customFormat="1" x14ac:dyDescent="0.2">
      <c r="A94" s="32"/>
      <c r="B94" s="33"/>
      <c r="C94" s="237"/>
      <c r="D94" s="238" t="s">
        <v>160</v>
      </c>
      <c r="E94" s="237"/>
      <c r="F94" s="239" t="s">
        <v>853</v>
      </c>
      <c r="G94" s="237"/>
      <c r="H94" s="237"/>
      <c r="I94" s="154"/>
      <c r="J94" s="32"/>
      <c r="K94" s="32"/>
      <c r="L94" s="33"/>
      <c r="M94" s="155"/>
      <c r="N94" s="156"/>
      <c r="O94" s="53"/>
      <c r="P94" s="53"/>
      <c r="Q94" s="53"/>
      <c r="R94" s="53"/>
      <c r="S94" s="53"/>
      <c r="T94" s="54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6" t="s">
        <v>160</v>
      </c>
      <c r="AU94" s="16" t="s">
        <v>22</v>
      </c>
    </row>
    <row r="95" spans="1:65" s="2" customFormat="1" ht="19.5" x14ac:dyDescent="0.2">
      <c r="A95" s="32"/>
      <c r="B95" s="33"/>
      <c r="C95" s="237"/>
      <c r="D95" s="240" t="s">
        <v>162</v>
      </c>
      <c r="E95" s="237"/>
      <c r="F95" s="241" t="s">
        <v>854</v>
      </c>
      <c r="G95" s="237"/>
      <c r="H95" s="237"/>
      <c r="I95" s="154"/>
      <c r="J95" s="32"/>
      <c r="K95" s="32"/>
      <c r="L95" s="33"/>
      <c r="M95" s="155"/>
      <c r="N95" s="156"/>
      <c r="O95" s="53"/>
      <c r="P95" s="53"/>
      <c r="Q95" s="53"/>
      <c r="R95" s="53"/>
      <c r="S95" s="53"/>
      <c r="T95" s="54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6" t="s">
        <v>162</v>
      </c>
      <c r="AU95" s="16" t="s">
        <v>22</v>
      </c>
    </row>
    <row r="96" spans="1:65" s="13" customFormat="1" x14ac:dyDescent="0.2">
      <c r="B96" s="157"/>
      <c r="C96" s="242"/>
      <c r="D96" s="240" t="s">
        <v>164</v>
      </c>
      <c r="E96" s="243" t="s">
        <v>3</v>
      </c>
      <c r="F96" s="244" t="s">
        <v>264</v>
      </c>
      <c r="G96" s="242"/>
      <c r="H96" s="245">
        <v>20</v>
      </c>
      <c r="I96" s="159"/>
      <c r="L96" s="157"/>
      <c r="M96" s="160"/>
      <c r="N96" s="161"/>
      <c r="O96" s="161"/>
      <c r="P96" s="161"/>
      <c r="Q96" s="161"/>
      <c r="R96" s="161"/>
      <c r="S96" s="161"/>
      <c r="T96" s="162"/>
      <c r="AT96" s="158" t="s">
        <v>164</v>
      </c>
      <c r="AU96" s="158" t="s">
        <v>22</v>
      </c>
      <c r="AV96" s="13" t="s">
        <v>22</v>
      </c>
      <c r="AW96" s="13" t="s">
        <v>43</v>
      </c>
      <c r="AX96" s="13" t="s">
        <v>82</v>
      </c>
      <c r="AY96" s="158" t="s">
        <v>152</v>
      </c>
    </row>
    <row r="97" spans="1:65" s="14" customFormat="1" x14ac:dyDescent="0.2">
      <c r="B97" s="163"/>
      <c r="C97" s="246"/>
      <c r="D97" s="240" t="s">
        <v>164</v>
      </c>
      <c r="E97" s="247" t="s">
        <v>3</v>
      </c>
      <c r="F97" s="248" t="s">
        <v>166</v>
      </c>
      <c r="G97" s="246"/>
      <c r="H97" s="249">
        <v>20</v>
      </c>
      <c r="I97" s="165"/>
      <c r="L97" s="163"/>
      <c r="M97" s="166"/>
      <c r="N97" s="167"/>
      <c r="O97" s="167"/>
      <c r="P97" s="167"/>
      <c r="Q97" s="167"/>
      <c r="R97" s="167"/>
      <c r="S97" s="167"/>
      <c r="T97" s="168"/>
      <c r="AT97" s="164" t="s">
        <v>164</v>
      </c>
      <c r="AU97" s="164" t="s">
        <v>22</v>
      </c>
      <c r="AV97" s="14" t="s">
        <v>158</v>
      </c>
      <c r="AW97" s="14" t="s">
        <v>43</v>
      </c>
      <c r="AX97" s="14" t="s">
        <v>89</v>
      </c>
      <c r="AY97" s="164" t="s">
        <v>152</v>
      </c>
    </row>
    <row r="98" spans="1:65" s="2" customFormat="1" ht="37.9" customHeight="1" x14ac:dyDescent="0.2">
      <c r="A98" s="32"/>
      <c r="B98" s="142"/>
      <c r="C98" s="232" t="s">
        <v>22</v>
      </c>
      <c r="D98" s="232" t="s">
        <v>154</v>
      </c>
      <c r="E98" s="233" t="s">
        <v>855</v>
      </c>
      <c r="F98" s="234" t="s">
        <v>856</v>
      </c>
      <c r="G98" s="235" t="s">
        <v>157</v>
      </c>
      <c r="H98" s="236">
        <v>50</v>
      </c>
      <c r="I98" s="143"/>
      <c r="J98" s="144">
        <f>ROUND(I98*H98,2)</f>
        <v>0</v>
      </c>
      <c r="K98" s="145"/>
      <c r="L98" s="33"/>
      <c r="M98" s="146" t="s">
        <v>3</v>
      </c>
      <c r="N98" s="147" t="s">
        <v>53</v>
      </c>
      <c r="O98" s="53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50" t="s">
        <v>158</v>
      </c>
      <c r="AT98" s="150" t="s">
        <v>154</v>
      </c>
      <c r="AU98" s="150" t="s">
        <v>22</v>
      </c>
      <c r="AY98" s="16" t="s">
        <v>152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6" t="s">
        <v>89</v>
      </c>
      <c r="BK98" s="151">
        <f>ROUND(I98*H98,2)</f>
        <v>0</v>
      </c>
      <c r="BL98" s="16" t="s">
        <v>158</v>
      </c>
      <c r="BM98" s="150" t="s">
        <v>857</v>
      </c>
    </row>
    <row r="99" spans="1:65" s="2" customFormat="1" x14ac:dyDescent="0.2">
      <c r="A99" s="32"/>
      <c r="B99" s="33"/>
      <c r="C99" s="237"/>
      <c r="D99" s="238" t="s">
        <v>160</v>
      </c>
      <c r="E99" s="237"/>
      <c r="F99" s="239" t="s">
        <v>858</v>
      </c>
      <c r="G99" s="237"/>
      <c r="H99" s="237"/>
      <c r="I99" s="154"/>
      <c r="J99" s="32"/>
      <c r="K99" s="32"/>
      <c r="L99" s="33"/>
      <c r="M99" s="155"/>
      <c r="N99" s="156"/>
      <c r="O99" s="53"/>
      <c r="P99" s="53"/>
      <c r="Q99" s="53"/>
      <c r="R99" s="53"/>
      <c r="S99" s="53"/>
      <c r="T99" s="54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6" t="s">
        <v>160</v>
      </c>
      <c r="AU99" s="16" t="s">
        <v>22</v>
      </c>
    </row>
    <row r="100" spans="1:65" s="2" customFormat="1" ht="19.5" x14ac:dyDescent="0.2">
      <c r="A100" s="32"/>
      <c r="B100" s="33"/>
      <c r="C100" s="237"/>
      <c r="D100" s="240" t="s">
        <v>162</v>
      </c>
      <c r="E100" s="237"/>
      <c r="F100" s="241" t="s">
        <v>859</v>
      </c>
      <c r="G100" s="237"/>
      <c r="H100" s="237"/>
      <c r="I100" s="154"/>
      <c r="J100" s="32"/>
      <c r="K100" s="32"/>
      <c r="L100" s="33"/>
      <c r="M100" s="155"/>
      <c r="N100" s="156"/>
      <c r="O100" s="53"/>
      <c r="P100" s="53"/>
      <c r="Q100" s="53"/>
      <c r="R100" s="53"/>
      <c r="S100" s="53"/>
      <c r="T100" s="54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T100" s="16" t="s">
        <v>162</v>
      </c>
      <c r="AU100" s="16" t="s">
        <v>22</v>
      </c>
    </row>
    <row r="101" spans="1:65" s="13" customFormat="1" x14ac:dyDescent="0.2">
      <c r="B101" s="157"/>
      <c r="C101" s="242"/>
      <c r="D101" s="240" t="s">
        <v>164</v>
      </c>
      <c r="E101" s="243" t="s">
        <v>3</v>
      </c>
      <c r="F101" s="244" t="s">
        <v>860</v>
      </c>
      <c r="G101" s="242"/>
      <c r="H101" s="245">
        <v>50</v>
      </c>
      <c r="I101" s="159"/>
      <c r="L101" s="157"/>
      <c r="M101" s="160"/>
      <c r="N101" s="161"/>
      <c r="O101" s="161"/>
      <c r="P101" s="161"/>
      <c r="Q101" s="161"/>
      <c r="R101" s="161"/>
      <c r="S101" s="161"/>
      <c r="T101" s="162"/>
      <c r="AT101" s="158" t="s">
        <v>164</v>
      </c>
      <c r="AU101" s="158" t="s">
        <v>22</v>
      </c>
      <c r="AV101" s="13" t="s">
        <v>22</v>
      </c>
      <c r="AW101" s="13" t="s">
        <v>43</v>
      </c>
      <c r="AX101" s="13" t="s">
        <v>82</v>
      </c>
      <c r="AY101" s="158" t="s">
        <v>152</v>
      </c>
    </row>
    <row r="102" spans="1:65" s="14" customFormat="1" x14ac:dyDescent="0.2">
      <c r="B102" s="163"/>
      <c r="C102" s="246"/>
      <c r="D102" s="240" t="s">
        <v>164</v>
      </c>
      <c r="E102" s="247" t="s">
        <v>3</v>
      </c>
      <c r="F102" s="248" t="s">
        <v>166</v>
      </c>
      <c r="G102" s="246"/>
      <c r="H102" s="249">
        <v>50</v>
      </c>
      <c r="I102" s="165"/>
      <c r="L102" s="163"/>
      <c r="M102" s="166"/>
      <c r="N102" s="167"/>
      <c r="O102" s="167"/>
      <c r="P102" s="167"/>
      <c r="Q102" s="167"/>
      <c r="R102" s="167"/>
      <c r="S102" s="167"/>
      <c r="T102" s="168"/>
      <c r="AT102" s="164" t="s">
        <v>164</v>
      </c>
      <c r="AU102" s="164" t="s">
        <v>22</v>
      </c>
      <c r="AV102" s="14" t="s">
        <v>158</v>
      </c>
      <c r="AW102" s="14" t="s">
        <v>43</v>
      </c>
      <c r="AX102" s="14" t="s">
        <v>89</v>
      </c>
      <c r="AY102" s="164" t="s">
        <v>152</v>
      </c>
    </row>
    <row r="103" spans="1:65" s="2" customFormat="1" ht="16.5" customHeight="1" x14ac:dyDescent="0.2">
      <c r="A103" s="32"/>
      <c r="B103" s="142"/>
      <c r="C103" s="232" t="s">
        <v>170</v>
      </c>
      <c r="D103" s="232" t="s">
        <v>154</v>
      </c>
      <c r="E103" s="233" t="s">
        <v>861</v>
      </c>
      <c r="F103" s="234" t="s">
        <v>862</v>
      </c>
      <c r="G103" s="235" t="s">
        <v>230</v>
      </c>
      <c r="H103" s="236">
        <v>13</v>
      </c>
      <c r="I103" s="143"/>
      <c r="J103" s="144">
        <f>ROUND(I103*H103,2)</f>
        <v>0</v>
      </c>
      <c r="K103" s="145"/>
      <c r="L103" s="33"/>
      <c r="M103" s="146" t="s">
        <v>3</v>
      </c>
      <c r="N103" s="147" t="s">
        <v>53</v>
      </c>
      <c r="O103" s="53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50" t="s">
        <v>158</v>
      </c>
      <c r="AT103" s="150" t="s">
        <v>154</v>
      </c>
      <c r="AU103" s="150" t="s">
        <v>22</v>
      </c>
      <c r="AY103" s="16" t="s">
        <v>152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6" t="s">
        <v>89</v>
      </c>
      <c r="BK103" s="151">
        <f>ROUND(I103*H103,2)</f>
        <v>0</v>
      </c>
      <c r="BL103" s="16" t="s">
        <v>158</v>
      </c>
      <c r="BM103" s="150" t="s">
        <v>863</v>
      </c>
    </row>
    <row r="104" spans="1:65" s="2" customFormat="1" ht="19.5" x14ac:dyDescent="0.2">
      <c r="A104" s="32"/>
      <c r="B104" s="33"/>
      <c r="C104" s="237"/>
      <c r="D104" s="240" t="s">
        <v>162</v>
      </c>
      <c r="E104" s="237"/>
      <c r="F104" s="241" t="s">
        <v>864</v>
      </c>
      <c r="G104" s="237"/>
      <c r="H104" s="237"/>
      <c r="I104" s="154"/>
      <c r="J104" s="32"/>
      <c r="K104" s="32"/>
      <c r="L104" s="33"/>
      <c r="M104" s="155"/>
      <c r="N104" s="156"/>
      <c r="O104" s="53"/>
      <c r="P104" s="53"/>
      <c r="Q104" s="53"/>
      <c r="R104" s="53"/>
      <c r="S104" s="53"/>
      <c r="T104" s="54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T104" s="16" t="s">
        <v>162</v>
      </c>
      <c r="AU104" s="16" t="s">
        <v>22</v>
      </c>
    </row>
    <row r="105" spans="1:65" s="13" customFormat="1" x14ac:dyDescent="0.2">
      <c r="B105" s="157"/>
      <c r="C105" s="242"/>
      <c r="D105" s="240" t="s">
        <v>164</v>
      </c>
      <c r="E105" s="243" t="s">
        <v>3</v>
      </c>
      <c r="F105" s="244" t="s">
        <v>218</v>
      </c>
      <c r="G105" s="242"/>
      <c r="H105" s="245">
        <v>13</v>
      </c>
      <c r="I105" s="159"/>
      <c r="L105" s="157"/>
      <c r="M105" s="160"/>
      <c r="N105" s="161"/>
      <c r="O105" s="161"/>
      <c r="P105" s="161"/>
      <c r="Q105" s="161"/>
      <c r="R105" s="161"/>
      <c r="S105" s="161"/>
      <c r="T105" s="162"/>
      <c r="AT105" s="158" t="s">
        <v>164</v>
      </c>
      <c r="AU105" s="158" t="s">
        <v>22</v>
      </c>
      <c r="AV105" s="13" t="s">
        <v>22</v>
      </c>
      <c r="AW105" s="13" t="s">
        <v>43</v>
      </c>
      <c r="AX105" s="13" t="s">
        <v>82</v>
      </c>
      <c r="AY105" s="158" t="s">
        <v>152</v>
      </c>
    </row>
    <row r="106" spans="1:65" s="14" customFormat="1" x14ac:dyDescent="0.2">
      <c r="B106" s="163"/>
      <c r="C106" s="246"/>
      <c r="D106" s="240" t="s">
        <v>164</v>
      </c>
      <c r="E106" s="247" t="s">
        <v>3</v>
      </c>
      <c r="F106" s="248" t="s">
        <v>166</v>
      </c>
      <c r="G106" s="246"/>
      <c r="H106" s="249">
        <v>13</v>
      </c>
      <c r="I106" s="165"/>
      <c r="L106" s="163"/>
      <c r="M106" s="166"/>
      <c r="N106" s="167"/>
      <c r="O106" s="167"/>
      <c r="P106" s="167"/>
      <c r="Q106" s="167"/>
      <c r="R106" s="167"/>
      <c r="S106" s="167"/>
      <c r="T106" s="168"/>
      <c r="AT106" s="164" t="s">
        <v>164</v>
      </c>
      <c r="AU106" s="164" t="s">
        <v>22</v>
      </c>
      <c r="AV106" s="14" t="s">
        <v>158</v>
      </c>
      <c r="AW106" s="14" t="s">
        <v>43</v>
      </c>
      <c r="AX106" s="14" t="s">
        <v>89</v>
      </c>
      <c r="AY106" s="164" t="s">
        <v>152</v>
      </c>
    </row>
    <row r="107" spans="1:65" s="2" customFormat="1" ht="33" customHeight="1" x14ac:dyDescent="0.2">
      <c r="A107" s="32"/>
      <c r="B107" s="142"/>
      <c r="C107" s="232" t="s">
        <v>158</v>
      </c>
      <c r="D107" s="232" t="s">
        <v>154</v>
      </c>
      <c r="E107" s="233" t="s">
        <v>865</v>
      </c>
      <c r="F107" s="234" t="s">
        <v>866</v>
      </c>
      <c r="G107" s="235" t="s">
        <v>157</v>
      </c>
      <c r="H107" s="236">
        <v>22</v>
      </c>
      <c r="I107" s="143"/>
      <c r="J107" s="144">
        <f>ROUND(I107*H107,2)</f>
        <v>0</v>
      </c>
      <c r="K107" s="145"/>
      <c r="L107" s="33"/>
      <c r="M107" s="146" t="s">
        <v>3</v>
      </c>
      <c r="N107" s="147" t="s">
        <v>53</v>
      </c>
      <c r="O107" s="53"/>
      <c r="P107" s="148">
        <f>O107*H107</f>
        <v>0</v>
      </c>
      <c r="Q107" s="148">
        <v>0</v>
      </c>
      <c r="R107" s="148">
        <f>Q107*H107</f>
        <v>0</v>
      </c>
      <c r="S107" s="148">
        <v>0.42499999999999999</v>
      </c>
      <c r="T107" s="149">
        <f>S107*H107</f>
        <v>9.35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50" t="s">
        <v>158</v>
      </c>
      <c r="AT107" s="150" t="s">
        <v>154</v>
      </c>
      <c r="AU107" s="150" t="s">
        <v>22</v>
      </c>
      <c r="AY107" s="16" t="s">
        <v>152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6" t="s">
        <v>89</v>
      </c>
      <c r="BK107" s="151">
        <f>ROUND(I107*H107,2)</f>
        <v>0</v>
      </c>
      <c r="BL107" s="16" t="s">
        <v>158</v>
      </c>
      <c r="BM107" s="150" t="s">
        <v>867</v>
      </c>
    </row>
    <row r="108" spans="1:65" s="2" customFormat="1" x14ac:dyDescent="0.2">
      <c r="A108" s="32"/>
      <c r="B108" s="33"/>
      <c r="C108" s="237"/>
      <c r="D108" s="238" t="s">
        <v>160</v>
      </c>
      <c r="E108" s="237"/>
      <c r="F108" s="239" t="s">
        <v>868</v>
      </c>
      <c r="G108" s="237"/>
      <c r="H108" s="237"/>
      <c r="I108" s="154"/>
      <c r="J108" s="32"/>
      <c r="K108" s="32"/>
      <c r="L108" s="33"/>
      <c r="M108" s="155"/>
      <c r="N108" s="156"/>
      <c r="O108" s="53"/>
      <c r="P108" s="53"/>
      <c r="Q108" s="53"/>
      <c r="R108" s="53"/>
      <c r="S108" s="53"/>
      <c r="T108" s="54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6" t="s">
        <v>160</v>
      </c>
      <c r="AU108" s="16" t="s">
        <v>22</v>
      </c>
    </row>
    <row r="109" spans="1:65" s="2" customFormat="1" ht="19.5" x14ac:dyDescent="0.2">
      <c r="A109" s="32"/>
      <c r="B109" s="33"/>
      <c r="C109" s="237"/>
      <c r="D109" s="240" t="s">
        <v>162</v>
      </c>
      <c r="E109" s="237"/>
      <c r="F109" s="241" t="s">
        <v>869</v>
      </c>
      <c r="G109" s="237"/>
      <c r="H109" s="237"/>
      <c r="I109" s="154"/>
      <c r="J109" s="32"/>
      <c r="K109" s="32"/>
      <c r="L109" s="33"/>
      <c r="M109" s="155"/>
      <c r="N109" s="156"/>
      <c r="O109" s="53"/>
      <c r="P109" s="53"/>
      <c r="Q109" s="53"/>
      <c r="R109" s="53"/>
      <c r="S109" s="53"/>
      <c r="T109" s="54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T109" s="16" t="s">
        <v>162</v>
      </c>
      <c r="AU109" s="16" t="s">
        <v>22</v>
      </c>
    </row>
    <row r="110" spans="1:65" s="13" customFormat="1" x14ac:dyDescent="0.2">
      <c r="B110" s="157"/>
      <c r="C110" s="242"/>
      <c r="D110" s="240" t="s">
        <v>164</v>
      </c>
      <c r="E110" s="243" t="s">
        <v>3</v>
      </c>
      <c r="F110" s="244" t="s">
        <v>273</v>
      </c>
      <c r="G110" s="242"/>
      <c r="H110" s="245">
        <v>22</v>
      </c>
      <c r="I110" s="159"/>
      <c r="L110" s="157"/>
      <c r="M110" s="160"/>
      <c r="N110" s="161"/>
      <c r="O110" s="161"/>
      <c r="P110" s="161"/>
      <c r="Q110" s="161"/>
      <c r="R110" s="161"/>
      <c r="S110" s="161"/>
      <c r="T110" s="162"/>
      <c r="AT110" s="158" t="s">
        <v>164</v>
      </c>
      <c r="AU110" s="158" t="s">
        <v>22</v>
      </c>
      <c r="AV110" s="13" t="s">
        <v>22</v>
      </c>
      <c r="AW110" s="13" t="s">
        <v>43</v>
      </c>
      <c r="AX110" s="13" t="s">
        <v>82</v>
      </c>
      <c r="AY110" s="158" t="s">
        <v>152</v>
      </c>
    </row>
    <row r="111" spans="1:65" s="14" customFormat="1" x14ac:dyDescent="0.2">
      <c r="B111" s="163"/>
      <c r="C111" s="246"/>
      <c r="D111" s="240" t="s">
        <v>164</v>
      </c>
      <c r="E111" s="247" t="s">
        <v>3</v>
      </c>
      <c r="F111" s="248" t="s">
        <v>166</v>
      </c>
      <c r="G111" s="246"/>
      <c r="H111" s="249">
        <v>22</v>
      </c>
      <c r="I111" s="165"/>
      <c r="L111" s="163"/>
      <c r="M111" s="166"/>
      <c r="N111" s="167"/>
      <c r="O111" s="167"/>
      <c r="P111" s="167"/>
      <c r="Q111" s="167"/>
      <c r="R111" s="167"/>
      <c r="S111" s="167"/>
      <c r="T111" s="168"/>
      <c r="AT111" s="164" t="s">
        <v>164</v>
      </c>
      <c r="AU111" s="164" t="s">
        <v>22</v>
      </c>
      <c r="AV111" s="14" t="s">
        <v>158</v>
      </c>
      <c r="AW111" s="14" t="s">
        <v>43</v>
      </c>
      <c r="AX111" s="14" t="s">
        <v>89</v>
      </c>
      <c r="AY111" s="164" t="s">
        <v>152</v>
      </c>
    </row>
    <row r="112" spans="1:65" s="2" customFormat="1" ht="24.2" customHeight="1" x14ac:dyDescent="0.2">
      <c r="A112" s="32"/>
      <c r="B112" s="142"/>
      <c r="C112" s="232" t="s">
        <v>182</v>
      </c>
      <c r="D112" s="232" t="s">
        <v>154</v>
      </c>
      <c r="E112" s="233" t="s">
        <v>196</v>
      </c>
      <c r="F112" s="234" t="s">
        <v>197</v>
      </c>
      <c r="G112" s="235" t="s">
        <v>157</v>
      </c>
      <c r="H112" s="236">
        <v>22</v>
      </c>
      <c r="I112" s="143"/>
      <c r="J112" s="144">
        <f>ROUND(I112*H112,2)</f>
        <v>0</v>
      </c>
      <c r="K112" s="145"/>
      <c r="L112" s="33"/>
      <c r="M112" s="146" t="s">
        <v>3</v>
      </c>
      <c r="N112" s="147" t="s">
        <v>53</v>
      </c>
      <c r="O112" s="53"/>
      <c r="P112" s="148">
        <f>O112*H112</f>
        <v>0</v>
      </c>
      <c r="Q112" s="148">
        <v>0</v>
      </c>
      <c r="R112" s="148">
        <f>Q112*H112</f>
        <v>0</v>
      </c>
      <c r="S112" s="148">
        <v>0.28999999999999998</v>
      </c>
      <c r="T112" s="149">
        <f>S112*H112</f>
        <v>6.38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50" t="s">
        <v>158</v>
      </c>
      <c r="AT112" s="150" t="s">
        <v>154</v>
      </c>
      <c r="AU112" s="150" t="s">
        <v>22</v>
      </c>
      <c r="AY112" s="16" t="s">
        <v>152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6" t="s">
        <v>89</v>
      </c>
      <c r="BK112" s="151">
        <f>ROUND(I112*H112,2)</f>
        <v>0</v>
      </c>
      <c r="BL112" s="16" t="s">
        <v>158</v>
      </c>
      <c r="BM112" s="150" t="s">
        <v>870</v>
      </c>
    </row>
    <row r="113" spans="1:65" s="2" customFormat="1" x14ac:dyDescent="0.2">
      <c r="A113" s="32"/>
      <c r="B113" s="33"/>
      <c r="C113" s="237"/>
      <c r="D113" s="238" t="s">
        <v>160</v>
      </c>
      <c r="E113" s="237"/>
      <c r="F113" s="239" t="s">
        <v>199</v>
      </c>
      <c r="G113" s="237"/>
      <c r="H113" s="237"/>
      <c r="I113" s="154"/>
      <c r="J113" s="32"/>
      <c r="K113" s="32"/>
      <c r="L113" s="33"/>
      <c r="M113" s="155"/>
      <c r="N113" s="156"/>
      <c r="O113" s="53"/>
      <c r="P113" s="53"/>
      <c r="Q113" s="53"/>
      <c r="R113" s="53"/>
      <c r="S113" s="53"/>
      <c r="T113" s="54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6" t="s">
        <v>160</v>
      </c>
      <c r="AU113" s="16" t="s">
        <v>22</v>
      </c>
    </row>
    <row r="114" spans="1:65" s="2" customFormat="1" ht="29.25" x14ac:dyDescent="0.2">
      <c r="A114" s="32"/>
      <c r="B114" s="33"/>
      <c r="C114" s="237"/>
      <c r="D114" s="240" t="s">
        <v>162</v>
      </c>
      <c r="E114" s="237"/>
      <c r="F114" s="241" t="s">
        <v>871</v>
      </c>
      <c r="G114" s="237"/>
      <c r="H114" s="237"/>
      <c r="I114" s="154"/>
      <c r="J114" s="32"/>
      <c r="K114" s="32"/>
      <c r="L114" s="33"/>
      <c r="M114" s="155"/>
      <c r="N114" s="156"/>
      <c r="O114" s="53"/>
      <c r="P114" s="53"/>
      <c r="Q114" s="53"/>
      <c r="R114" s="53"/>
      <c r="S114" s="53"/>
      <c r="T114" s="54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6" t="s">
        <v>162</v>
      </c>
      <c r="AU114" s="16" t="s">
        <v>22</v>
      </c>
    </row>
    <row r="115" spans="1:65" s="13" customFormat="1" x14ac:dyDescent="0.2">
      <c r="B115" s="157"/>
      <c r="C115" s="242"/>
      <c r="D115" s="240" t="s">
        <v>164</v>
      </c>
      <c r="E115" s="243" t="s">
        <v>3</v>
      </c>
      <c r="F115" s="244" t="s">
        <v>273</v>
      </c>
      <c r="G115" s="242"/>
      <c r="H115" s="245">
        <v>22</v>
      </c>
      <c r="I115" s="159"/>
      <c r="L115" s="157"/>
      <c r="M115" s="160"/>
      <c r="N115" s="161"/>
      <c r="O115" s="161"/>
      <c r="P115" s="161"/>
      <c r="Q115" s="161"/>
      <c r="R115" s="161"/>
      <c r="S115" s="161"/>
      <c r="T115" s="162"/>
      <c r="AT115" s="158" t="s">
        <v>164</v>
      </c>
      <c r="AU115" s="158" t="s">
        <v>22</v>
      </c>
      <c r="AV115" s="13" t="s">
        <v>22</v>
      </c>
      <c r="AW115" s="13" t="s">
        <v>43</v>
      </c>
      <c r="AX115" s="13" t="s">
        <v>82</v>
      </c>
      <c r="AY115" s="158" t="s">
        <v>152</v>
      </c>
    </row>
    <row r="116" spans="1:65" s="14" customFormat="1" x14ac:dyDescent="0.2">
      <c r="B116" s="163"/>
      <c r="C116" s="246"/>
      <c r="D116" s="240" t="s">
        <v>164</v>
      </c>
      <c r="E116" s="247" t="s">
        <v>3</v>
      </c>
      <c r="F116" s="248" t="s">
        <v>166</v>
      </c>
      <c r="G116" s="246"/>
      <c r="H116" s="249">
        <v>22</v>
      </c>
      <c r="I116" s="165"/>
      <c r="L116" s="163"/>
      <c r="M116" s="166"/>
      <c r="N116" s="167"/>
      <c r="O116" s="167"/>
      <c r="P116" s="167"/>
      <c r="Q116" s="167"/>
      <c r="R116" s="167"/>
      <c r="S116" s="167"/>
      <c r="T116" s="168"/>
      <c r="AT116" s="164" t="s">
        <v>164</v>
      </c>
      <c r="AU116" s="164" t="s">
        <v>22</v>
      </c>
      <c r="AV116" s="14" t="s">
        <v>158</v>
      </c>
      <c r="AW116" s="14" t="s">
        <v>43</v>
      </c>
      <c r="AX116" s="14" t="s">
        <v>89</v>
      </c>
      <c r="AY116" s="164" t="s">
        <v>152</v>
      </c>
    </row>
    <row r="117" spans="1:65" s="2" customFormat="1" ht="24.2" customHeight="1" x14ac:dyDescent="0.2">
      <c r="A117" s="32"/>
      <c r="B117" s="142"/>
      <c r="C117" s="232" t="s">
        <v>188</v>
      </c>
      <c r="D117" s="232" t="s">
        <v>154</v>
      </c>
      <c r="E117" s="233" t="s">
        <v>196</v>
      </c>
      <c r="F117" s="234" t="s">
        <v>197</v>
      </c>
      <c r="G117" s="235" t="s">
        <v>157</v>
      </c>
      <c r="H117" s="236">
        <v>6</v>
      </c>
      <c r="I117" s="143"/>
      <c r="J117" s="144">
        <f>ROUND(I117*H117,2)</f>
        <v>0</v>
      </c>
      <c r="K117" s="145"/>
      <c r="L117" s="33"/>
      <c r="M117" s="146" t="s">
        <v>3</v>
      </c>
      <c r="N117" s="147" t="s">
        <v>53</v>
      </c>
      <c r="O117" s="53"/>
      <c r="P117" s="148">
        <f>O117*H117</f>
        <v>0</v>
      </c>
      <c r="Q117" s="148">
        <v>0</v>
      </c>
      <c r="R117" s="148">
        <f>Q117*H117</f>
        <v>0</v>
      </c>
      <c r="S117" s="148">
        <v>0.28999999999999998</v>
      </c>
      <c r="T117" s="149">
        <f>S117*H117</f>
        <v>1.7399999999999998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50" t="s">
        <v>158</v>
      </c>
      <c r="AT117" s="150" t="s">
        <v>154</v>
      </c>
      <c r="AU117" s="150" t="s">
        <v>22</v>
      </c>
      <c r="AY117" s="16" t="s">
        <v>152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6" t="s">
        <v>89</v>
      </c>
      <c r="BK117" s="151">
        <f>ROUND(I117*H117,2)</f>
        <v>0</v>
      </c>
      <c r="BL117" s="16" t="s">
        <v>158</v>
      </c>
      <c r="BM117" s="150" t="s">
        <v>872</v>
      </c>
    </row>
    <row r="118" spans="1:65" s="2" customFormat="1" x14ac:dyDescent="0.2">
      <c r="A118" s="32"/>
      <c r="B118" s="33"/>
      <c r="C118" s="237"/>
      <c r="D118" s="238" t="s">
        <v>160</v>
      </c>
      <c r="E118" s="237"/>
      <c r="F118" s="239" t="s">
        <v>199</v>
      </c>
      <c r="G118" s="237"/>
      <c r="H118" s="237"/>
      <c r="I118" s="154"/>
      <c r="J118" s="32"/>
      <c r="K118" s="32"/>
      <c r="L118" s="33"/>
      <c r="M118" s="155"/>
      <c r="N118" s="156"/>
      <c r="O118" s="53"/>
      <c r="P118" s="53"/>
      <c r="Q118" s="53"/>
      <c r="R118" s="53"/>
      <c r="S118" s="53"/>
      <c r="T118" s="54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6" t="s">
        <v>160</v>
      </c>
      <c r="AU118" s="16" t="s">
        <v>22</v>
      </c>
    </row>
    <row r="119" spans="1:65" s="2" customFormat="1" ht="29.25" x14ac:dyDescent="0.2">
      <c r="A119" s="32"/>
      <c r="B119" s="33"/>
      <c r="C119" s="237"/>
      <c r="D119" s="240" t="s">
        <v>162</v>
      </c>
      <c r="E119" s="237"/>
      <c r="F119" s="241" t="s">
        <v>873</v>
      </c>
      <c r="G119" s="237"/>
      <c r="H119" s="237"/>
      <c r="I119" s="154"/>
      <c r="J119" s="32"/>
      <c r="K119" s="32"/>
      <c r="L119" s="33"/>
      <c r="M119" s="155"/>
      <c r="N119" s="156"/>
      <c r="O119" s="53"/>
      <c r="P119" s="53"/>
      <c r="Q119" s="53"/>
      <c r="R119" s="53"/>
      <c r="S119" s="53"/>
      <c r="T119" s="54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6" t="s">
        <v>162</v>
      </c>
      <c r="AU119" s="16" t="s">
        <v>22</v>
      </c>
    </row>
    <row r="120" spans="1:65" s="13" customFormat="1" x14ac:dyDescent="0.2">
      <c r="B120" s="157"/>
      <c r="C120" s="242"/>
      <c r="D120" s="240" t="s">
        <v>164</v>
      </c>
      <c r="E120" s="243" t="s">
        <v>3</v>
      </c>
      <c r="F120" s="244" t="s">
        <v>188</v>
      </c>
      <c r="G120" s="242"/>
      <c r="H120" s="245">
        <v>6</v>
      </c>
      <c r="I120" s="159"/>
      <c r="L120" s="157"/>
      <c r="M120" s="160"/>
      <c r="N120" s="161"/>
      <c r="O120" s="161"/>
      <c r="P120" s="161"/>
      <c r="Q120" s="161"/>
      <c r="R120" s="161"/>
      <c r="S120" s="161"/>
      <c r="T120" s="162"/>
      <c r="AT120" s="158" t="s">
        <v>164</v>
      </c>
      <c r="AU120" s="158" t="s">
        <v>22</v>
      </c>
      <c r="AV120" s="13" t="s">
        <v>22</v>
      </c>
      <c r="AW120" s="13" t="s">
        <v>43</v>
      </c>
      <c r="AX120" s="13" t="s">
        <v>82</v>
      </c>
      <c r="AY120" s="158" t="s">
        <v>152</v>
      </c>
    </row>
    <row r="121" spans="1:65" s="14" customFormat="1" x14ac:dyDescent="0.2">
      <c r="B121" s="163"/>
      <c r="C121" s="246"/>
      <c r="D121" s="240" t="s">
        <v>164</v>
      </c>
      <c r="E121" s="247" t="s">
        <v>3</v>
      </c>
      <c r="F121" s="248" t="s">
        <v>166</v>
      </c>
      <c r="G121" s="246"/>
      <c r="H121" s="249">
        <v>6</v>
      </c>
      <c r="I121" s="165"/>
      <c r="L121" s="163"/>
      <c r="M121" s="166"/>
      <c r="N121" s="167"/>
      <c r="O121" s="167"/>
      <c r="P121" s="167"/>
      <c r="Q121" s="167"/>
      <c r="R121" s="167"/>
      <c r="S121" s="167"/>
      <c r="T121" s="168"/>
      <c r="AT121" s="164" t="s">
        <v>164</v>
      </c>
      <c r="AU121" s="164" t="s">
        <v>22</v>
      </c>
      <c r="AV121" s="14" t="s">
        <v>158</v>
      </c>
      <c r="AW121" s="14" t="s">
        <v>43</v>
      </c>
      <c r="AX121" s="14" t="s">
        <v>89</v>
      </c>
      <c r="AY121" s="164" t="s">
        <v>152</v>
      </c>
    </row>
    <row r="122" spans="1:65" s="2" customFormat="1" ht="24.2" customHeight="1" x14ac:dyDescent="0.2">
      <c r="A122" s="32"/>
      <c r="B122" s="142"/>
      <c r="C122" s="232" t="s">
        <v>192</v>
      </c>
      <c r="D122" s="232" t="s">
        <v>154</v>
      </c>
      <c r="E122" s="233" t="s">
        <v>196</v>
      </c>
      <c r="F122" s="234" t="s">
        <v>197</v>
      </c>
      <c r="G122" s="235" t="s">
        <v>157</v>
      </c>
      <c r="H122" s="236">
        <v>2</v>
      </c>
      <c r="I122" s="143"/>
      <c r="J122" s="144">
        <f>ROUND(I122*H122,2)</f>
        <v>0</v>
      </c>
      <c r="K122" s="145"/>
      <c r="L122" s="33"/>
      <c r="M122" s="146" t="s">
        <v>3</v>
      </c>
      <c r="N122" s="147" t="s">
        <v>53</v>
      </c>
      <c r="O122" s="53"/>
      <c r="P122" s="148">
        <f>O122*H122</f>
        <v>0</v>
      </c>
      <c r="Q122" s="148">
        <v>0</v>
      </c>
      <c r="R122" s="148">
        <f>Q122*H122</f>
        <v>0</v>
      </c>
      <c r="S122" s="148">
        <v>0.28999999999999998</v>
      </c>
      <c r="T122" s="149">
        <f>S122*H122</f>
        <v>0.57999999999999996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0" t="s">
        <v>158</v>
      </c>
      <c r="AT122" s="150" t="s">
        <v>154</v>
      </c>
      <c r="AU122" s="150" t="s">
        <v>22</v>
      </c>
      <c r="AY122" s="16" t="s">
        <v>152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6" t="s">
        <v>89</v>
      </c>
      <c r="BK122" s="151">
        <f>ROUND(I122*H122,2)</f>
        <v>0</v>
      </c>
      <c r="BL122" s="16" t="s">
        <v>158</v>
      </c>
      <c r="BM122" s="150" t="s">
        <v>874</v>
      </c>
    </row>
    <row r="123" spans="1:65" s="2" customFormat="1" x14ac:dyDescent="0.2">
      <c r="A123" s="32"/>
      <c r="B123" s="33"/>
      <c r="C123" s="237"/>
      <c r="D123" s="238" t="s">
        <v>160</v>
      </c>
      <c r="E123" s="237"/>
      <c r="F123" s="239" t="s">
        <v>199</v>
      </c>
      <c r="G123" s="237"/>
      <c r="H123" s="237"/>
      <c r="I123" s="154"/>
      <c r="J123" s="32"/>
      <c r="K123" s="32"/>
      <c r="L123" s="33"/>
      <c r="M123" s="155"/>
      <c r="N123" s="156"/>
      <c r="O123" s="53"/>
      <c r="P123" s="53"/>
      <c r="Q123" s="53"/>
      <c r="R123" s="53"/>
      <c r="S123" s="53"/>
      <c r="T123" s="54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6" t="s">
        <v>160</v>
      </c>
      <c r="AU123" s="16" t="s">
        <v>22</v>
      </c>
    </row>
    <row r="124" spans="1:65" s="2" customFormat="1" ht="19.5" x14ac:dyDescent="0.2">
      <c r="A124" s="32"/>
      <c r="B124" s="33"/>
      <c r="C124" s="237"/>
      <c r="D124" s="240" t="s">
        <v>162</v>
      </c>
      <c r="E124" s="237"/>
      <c r="F124" s="241" t="s">
        <v>875</v>
      </c>
      <c r="G124" s="237"/>
      <c r="H124" s="237"/>
      <c r="I124" s="154"/>
      <c r="J124" s="32"/>
      <c r="K124" s="32"/>
      <c r="L124" s="33"/>
      <c r="M124" s="155"/>
      <c r="N124" s="156"/>
      <c r="O124" s="53"/>
      <c r="P124" s="53"/>
      <c r="Q124" s="53"/>
      <c r="R124" s="53"/>
      <c r="S124" s="53"/>
      <c r="T124" s="54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6" t="s">
        <v>162</v>
      </c>
      <c r="AU124" s="16" t="s">
        <v>22</v>
      </c>
    </row>
    <row r="125" spans="1:65" s="13" customFormat="1" x14ac:dyDescent="0.2">
      <c r="B125" s="157"/>
      <c r="C125" s="242"/>
      <c r="D125" s="240" t="s">
        <v>164</v>
      </c>
      <c r="E125" s="243" t="s">
        <v>3</v>
      </c>
      <c r="F125" s="244" t="s">
        <v>22</v>
      </c>
      <c r="G125" s="242"/>
      <c r="H125" s="245">
        <v>2</v>
      </c>
      <c r="I125" s="159"/>
      <c r="L125" s="157"/>
      <c r="M125" s="160"/>
      <c r="N125" s="161"/>
      <c r="O125" s="161"/>
      <c r="P125" s="161"/>
      <c r="Q125" s="161"/>
      <c r="R125" s="161"/>
      <c r="S125" s="161"/>
      <c r="T125" s="162"/>
      <c r="AT125" s="158" t="s">
        <v>164</v>
      </c>
      <c r="AU125" s="158" t="s">
        <v>22</v>
      </c>
      <c r="AV125" s="13" t="s">
        <v>22</v>
      </c>
      <c r="AW125" s="13" t="s">
        <v>43</v>
      </c>
      <c r="AX125" s="13" t="s">
        <v>82</v>
      </c>
      <c r="AY125" s="158" t="s">
        <v>152</v>
      </c>
    </row>
    <row r="126" spans="1:65" s="14" customFormat="1" x14ac:dyDescent="0.2">
      <c r="B126" s="163"/>
      <c r="C126" s="246"/>
      <c r="D126" s="240" t="s">
        <v>164</v>
      </c>
      <c r="E126" s="247" t="s">
        <v>3</v>
      </c>
      <c r="F126" s="248" t="s">
        <v>166</v>
      </c>
      <c r="G126" s="246"/>
      <c r="H126" s="249">
        <v>2</v>
      </c>
      <c r="I126" s="165"/>
      <c r="L126" s="163"/>
      <c r="M126" s="166"/>
      <c r="N126" s="167"/>
      <c r="O126" s="167"/>
      <c r="P126" s="167"/>
      <c r="Q126" s="167"/>
      <c r="R126" s="167"/>
      <c r="S126" s="167"/>
      <c r="T126" s="168"/>
      <c r="AT126" s="164" t="s">
        <v>164</v>
      </c>
      <c r="AU126" s="164" t="s">
        <v>22</v>
      </c>
      <c r="AV126" s="14" t="s">
        <v>158</v>
      </c>
      <c r="AW126" s="14" t="s">
        <v>43</v>
      </c>
      <c r="AX126" s="14" t="s">
        <v>89</v>
      </c>
      <c r="AY126" s="164" t="s">
        <v>152</v>
      </c>
    </row>
    <row r="127" spans="1:65" s="2" customFormat="1" ht="24.2" customHeight="1" x14ac:dyDescent="0.2">
      <c r="A127" s="32"/>
      <c r="B127" s="142"/>
      <c r="C127" s="232" t="s">
        <v>195</v>
      </c>
      <c r="D127" s="232" t="s">
        <v>154</v>
      </c>
      <c r="E127" s="233" t="s">
        <v>204</v>
      </c>
      <c r="F127" s="234" t="s">
        <v>205</v>
      </c>
      <c r="G127" s="235" t="s">
        <v>157</v>
      </c>
      <c r="H127" s="236">
        <v>21</v>
      </c>
      <c r="I127" s="143"/>
      <c r="J127" s="144">
        <f>ROUND(I127*H127,2)</f>
        <v>0</v>
      </c>
      <c r="K127" s="145"/>
      <c r="L127" s="33"/>
      <c r="M127" s="146" t="s">
        <v>3</v>
      </c>
      <c r="N127" s="147" t="s">
        <v>53</v>
      </c>
      <c r="O127" s="53"/>
      <c r="P127" s="148">
        <f>O127*H127</f>
        <v>0</v>
      </c>
      <c r="Q127" s="148">
        <v>0</v>
      </c>
      <c r="R127" s="148">
        <f>Q127*H127</f>
        <v>0</v>
      </c>
      <c r="S127" s="148">
        <v>0.44</v>
      </c>
      <c r="T127" s="149">
        <f>S127*H127</f>
        <v>9.24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0" t="s">
        <v>158</v>
      </c>
      <c r="AT127" s="150" t="s">
        <v>154</v>
      </c>
      <c r="AU127" s="150" t="s">
        <v>22</v>
      </c>
      <c r="AY127" s="16" t="s">
        <v>152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6" t="s">
        <v>89</v>
      </c>
      <c r="BK127" s="151">
        <f>ROUND(I127*H127,2)</f>
        <v>0</v>
      </c>
      <c r="BL127" s="16" t="s">
        <v>158</v>
      </c>
      <c r="BM127" s="150" t="s">
        <v>876</v>
      </c>
    </row>
    <row r="128" spans="1:65" s="2" customFormat="1" x14ac:dyDescent="0.2">
      <c r="A128" s="32"/>
      <c r="B128" s="33"/>
      <c r="C128" s="237"/>
      <c r="D128" s="238" t="s">
        <v>160</v>
      </c>
      <c r="E128" s="237"/>
      <c r="F128" s="239" t="s">
        <v>207</v>
      </c>
      <c r="G128" s="237"/>
      <c r="H128" s="237"/>
      <c r="I128" s="154"/>
      <c r="J128" s="32"/>
      <c r="K128" s="32"/>
      <c r="L128" s="33"/>
      <c r="M128" s="155"/>
      <c r="N128" s="156"/>
      <c r="O128" s="53"/>
      <c r="P128" s="53"/>
      <c r="Q128" s="53"/>
      <c r="R128" s="53"/>
      <c r="S128" s="53"/>
      <c r="T128" s="54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6" t="s">
        <v>160</v>
      </c>
      <c r="AU128" s="16" t="s">
        <v>22</v>
      </c>
    </row>
    <row r="129" spans="1:65" s="2" customFormat="1" ht="19.5" x14ac:dyDescent="0.2">
      <c r="A129" s="32"/>
      <c r="B129" s="33"/>
      <c r="C129" s="237"/>
      <c r="D129" s="240" t="s">
        <v>162</v>
      </c>
      <c r="E129" s="237"/>
      <c r="F129" s="241" t="s">
        <v>877</v>
      </c>
      <c r="G129" s="237"/>
      <c r="H129" s="237"/>
      <c r="I129" s="154"/>
      <c r="J129" s="32"/>
      <c r="K129" s="32"/>
      <c r="L129" s="33"/>
      <c r="M129" s="155"/>
      <c r="N129" s="156"/>
      <c r="O129" s="53"/>
      <c r="P129" s="53"/>
      <c r="Q129" s="53"/>
      <c r="R129" s="53"/>
      <c r="S129" s="53"/>
      <c r="T129" s="54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6" t="s">
        <v>162</v>
      </c>
      <c r="AU129" s="16" t="s">
        <v>22</v>
      </c>
    </row>
    <row r="130" spans="1:65" s="13" customFormat="1" x14ac:dyDescent="0.2">
      <c r="B130" s="157"/>
      <c r="C130" s="242"/>
      <c r="D130" s="240" t="s">
        <v>164</v>
      </c>
      <c r="E130" s="243" t="s">
        <v>3</v>
      </c>
      <c r="F130" s="244" t="s">
        <v>8</v>
      </c>
      <c r="G130" s="242"/>
      <c r="H130" s="245">
        <v>21</v>
      </c>
      <c r="I130" s="159"/>
      <c r="L130" s="157"/>
      <c r="M130" s="160"/>
      <c r="N130" s="161"/>
      <c r="O130" s="161"/>
      <c r="P130" s="161"/>
      <c r="Q130" s="161"/>
      <c r="R130" s="161"/>
      <c r="S130" s="161"/>
      <c r="T130" s="162"/>
      <c r="AT130" s="158" t="s">
        <v>164</v>
      </c>
      <c r="AU130" s="158" t="s">
        <v>22</v>
      </c>
      <c r="AV130" s="13" t="s">
        <v>22</v>
      </c>
      <c r="AW130" s="13" t="s">
        <v>43</v>
      </c>
      <c r="AX130" s="13" t="s">
        <v>82</v>
      </c>
      <c r="AY130" s="158" t="s">
        <v>152</v>
      </c>
    </row>
    <row r="131" spans="1:65" s="14" customFormat="1" x14ac:dyDescent="0.2">
      <c r="B131" s="163"/>
      <c r="C131" s="246"/>
      <c r="D131" s="240" t="s">
        <v>164</v>
      </c>
      <c r="E131" s="247" t="s">
        <v>3</v>
      </c>
      <c r="F131" s="248" t="s">
        <v>166</v>
      </c>
      <c r="G131" s="246"/>
      <c r="H131" s="249">
        <v>21</v>
      </c>
      <c r="I131" s="165"/>
      <c r="L131" s="163"/>
      <c r="M131" s="166"/>
      <c r="N131" s="167"/>
      <c r="O131" s="167"/>
      <c r="P131" s="167"/>
      <c r="Q131" s="167"/>
      <c r="R131" s="167"/>
      <c r="S131" s="167"/>
      <c r="T131" s="168"/>
      <c r="AT131" s="164" t="s">
        <v>164</v>
      </c>
      <c r="AU131" s="164" t="s">
        <v>22</v>
      </c>
      <c r="AV131" s="14" t="s">
        <v>158</v>
      </c>
      <c r="AW131" s="14" t="s">
        <v>43</v>
      </c>
      <c r="AX131" s="14" t="s">
        <v>89</v>
      </c>
      <c r="AY131" s="164" t="s">
        <v>152</v>
      </c>
    </row>
    <row r="132" spans="1:65" s="2" customFormat="1" ht="24.2" customHeight="1" x14ac:dyDescent="0.2">
      <c r="A132" s="32"/>
      <c r="B132" s="142"/>
      <c r="C132" s="232" t="s">
        <v>201</v>
      </c>
      <c r="D132" s="232" t="s">
        <v>154</v>
      </c>
      <c r="E132" s="233" t="s">
        <v>212</v>
      </c>
      <c r="F132" s="234" t="s">
        <v>213</v>
      </c>
      <c r="G132" s="235" t="s">
        <v>157</v>
      </c>
      <c r="H132" s="236">
        <v>36</v>
      </c>
      <c r="I132" s="143"/>
      <c r="J132" s="144">
        <f>ROUND(I132*H132,2)</f>
        <v>0</v>
      </c>
      <c r="K132" s="145"/>
      <c r="L132" s="33"/>
      <c r="M132" s="146" t="s">
        <v>3</v>
      </c>
      <c r="N132" s="147" t="s">
        <v>53</v>
      </c>
      <c r="O132" s="53"/>
      <c r="P132" s="148">
        <f>O132*H132</f>
        <v>0</v>
      </c>
      <c r="Q132" s="148">
        <v>0</v>
      </c>
      <c r="R132" s="148">
        <f>Q132*H132</f>
        <v>0</v>
      </c>
      <c r="S132" s="148">
        <v>0.57999999999999996</v>
      </c>
      <c r="T132" s="149">
        <f>S132*H132</f>
        <v>20.88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0" t="s">
        <v>158</v>
      </c>
      <c r="AT132" s="150" t="s">
        <v>154</v>
      </c>
      <c r="AU132" s="150" t="s">
        <v>22</v>
      </c>
      <c r="AY132" s="16" t="s">
        <v>152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6" t="s">
        <v>89</v>
      </c>
      <c r="BK132" s="151">
        <f>ROUND(I132*H132,2)</f>
        <v>0</v>
      </c>
      <c r="BL132" s="16" t="s">
        <v>158</v>
      </c>
      <c r="BM132" s="150" t="s">
        <v>878</v>
      </c>
    </row>
    <row r="133" spans="1:65" s="2" customFormat="1" x14ac:dyDescent="0.2">
      <c r="A133" s="32"/>
      <c r="B133" s="33"/>
      <c r="C133" s="237"/>
      <c r="D133" s="238" t="s">
        <v>160</v>
      </c>
      <c r="E133" s="237"/>
      <c r="F133" s="239" t="s">
        <v>215</v>
      </c>
      <c r="G133" s="237"/>
      <c r="H133" s="237"/>
      <c r="I133" s="154"/>
      <c r="J133" s="32"/>
      <c r="K133" s="32"/>
      <c r="L133" s="33"/>
      <c r="M133" s="155"/>
      <c r="N133" s="156"/>
      <c r="O133" s="53"/>
      <c r="P133" s="53"/>
      <c r="Q133" s="53"/>
      <c r="R133" s="53"/>
      <c r="S133" s="53"/>
      <c r="T133" s="54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6" t="s">
        <v>160</v>
      </c>
      <c r="AU133" s="16" t="s">
        <v>22</v>
      </c>
    </row>
    <row r="134" spans="1:65" s="2" customFormat="1" ht="19.5" x14ac:dyDescent="0.2">
      <c r="A134" s="32"/>
      <c r="B134" s="33"/>
      <c r="C134" s="237"/>
      <c r="D134" s="240" t="s">
        <v>162</v>
      </c>
      <c r="E134" s="237"/>
      <c r="F134" s="241" t="s">
        <v>879</v>
      </c>
      <c r="G134" s="237"/>
      <c r="H134" s="237"/>
      <c r="I134" s="154"/>
      <c r="J134" s="32"/>
      <c r="K134" s="32"/>
      <c r="L134" s="33"/>
      <c r="M134" s="155"/>
      <c r="N134" s="156"/>
      <c r="O134" s="53"/>
      <c r="P134" s="53"/>
      <c r="Q134" s="53"/>
      <c r="R134" s="53"/>
      <c r="S134" s="53"/>
      <c r="T134" s="54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6" t="s">
        <v>162</v>
      </c>
      <c r="AU134" s="16" t="s">
        <v>22</v>
      </c>
    </row>
    <row r="135" spans="1:65" s="13" customFormat="1" x14ac:dyDescent="0.2">
      <c r="B135" s="157"/>
      <c r="C135" s="242"/>
      <c r="D135" s="240" t="s">
        <v>164</v>
      </c>
      <c r="E135" s="243" t="s">
        <v>3</v>
      </c>
      <c r="F135" s="244" t="s">
        <v>880</v>
      </c>
      <c r="G135" s="242"/>
      <c r="H135" s="245">
        <v>36</v>
      </c>
      <c r="I135" s="159"/>
      <c r="L135" s="157"/>
      <c r="M135" s="160"/>
      <c r="N135" s="161"/>
      <c r="O135" s="161"/>
      <c r="P135" s="161"/>
      <c r="Q135" s="161"/>
      <c r="R135" s="161"/>
      <c r="S135" s="161"/>
      <c r="T135" s="162"/>
      <c r="AT135" s="158" t="s">
        <v>164</v>
      </c>
      <c r="AU135" s="158" t="s">
        <v>22</v>
      </c>
      <c r="AV135" s="13" t="s">
        <v>22</v>
      </c>
      <c r="AW135" s="13" t="s">
        <v>43</v>
      </c>
      <c r="AX135" s="13" t="s">
        <v>82</v>
      </c>
      <c r="AY135" s="158" t="s">
        <v>152</v>
      </c>
    </row>
    <row r="136" spans="1:65" s="14" customFormat="1" x14ac:dyDescent="0.2">
      <c r="B136" s="163"/>
      <c r="C136" s="246"/>
      <c r="D136" s="240" t="s">
        <v>164</v>
      </c>
      <c r="E136" s="247" t="s">
        <v>3</v>
      </c>
      <c r="F136" s="248" t="s">
        <v>166</v>
      </c>
      <c r="G136" s="246"/>
      <c r="H136" s="249">
        <v>36</v>
      </c>
      <c r="I136" s="165"/>
      <c r="L136" s="163"/>
      <c r="M136" s="166"/>
      <c r="N136" s="167"/>
      <c r="O136" s="167"/>
      <c r="P136" s="167"/>
      <c r="Q136" s="167"/>
      <c r="R136" s="167"/>
      <c r="S136" s="167"/>
      <c r="T136" s="168"/>
      <c r="AT136" s="164" t="s">
        <v>164</v>
      </c>
      <c r="AU136" s="164" t="s">
        <v>22</v>
      </c>
      <c r="AV136" s="14" t="s">
        <v>158</v>
      </c>
      <c r="AW136" s="14" t="s">
        <v>43</v>
      </c>
      <c r="AX136" s="14" t="s">
        <v>89</v>
      </c>
      <c r="AY136" s="164" t="s">
        <v>152</v>
      </c>
    </row>
    <row r="137" spans="1:65" s="2" customFormat="1" ht="24.2" customHeight="1" x14ac:dyDescent="0.2">
      <c r="A137" s="32"/>
      <c r="B137" s="142"/>
      <c r="C137" s="232" t="s">
        <v>176</v>
      </c>
      <c r="D137" s="232" t="s">
        <v>154</v>
      </c>
      <c r="E137" s="233" t="s">
        <v>219</v>
      </c>
      <c r="F137" s="234" t="s">
        <v>220</v>
      </c>
      <c r="G137" s="235" t="s">
        <v>157</v>
      </c>
      <c r="H137" s="236">
        <v>6</v>
      </c>
      <c r="I137" s="143"/>
      <c r="J137" s="144">
        <f>ROUND(I137*H137,2)</f>
        <v>0</v>
      </c>
      <c r="K137" s="145"/>
      <c r="L137" s="33"/>
      <c r="M137" s="146" t="s">
        <v>3</v>
      </c>
      <c r="N137" s="147" t="s">
        <v>53</v>
      </c>
      <c r="O137" s="53"/>
      <c r="P137" s="148">
        <f>O137*H137</f>
        <v>0</v>
      </c>
      <c r="Q137" s="148">
        <v>0</v>
      </c>
      <c r="R137" s="148">
        <f>Q137*H137</f>
        <v>0</v>
      </c>
      <c r="S137" s="148">
        <v>0.32500000000000001</v>
      </c>
      <c r="T137" s="149">
        <f>S137*H137</f>
        <v>1.9500000000000002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0" t="s">
        <v>158</v>
      </c>
      <c r="AT137" s="150" t="s">
        <v>154</v>
      </c>
      <c r="AU137" s="150" t="s">
        <v>22</v>
      </c>
      <c r="AY137" s="16" t="s">
        <v>152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6" t="s">
        <v>89</v>
      </c>
      <c r="BK137" s="151">
        <f>ROUND(I137*H137,2)</f>
        <v>0</v>
      </c>
      <c r="BL137" s="16" t="s">
        <v>158</v>
      </c>
      <c r="BM137" s="150" t="s">
        <v>881</v>
      </c>
    </row>
    <row r="138" spans="1:65" s="2" customFormat="1" x14ac:dyDescent="0.2">
      <c r="A138" s="32"/>
      <c r="B138" s="33"/>
      <c r="C138" s="237"/>
      <c r="D138" s="238" t="s">
        <v>160</v>
      </c>
      <c r="E138" s="237"/>
      <c r="F138" s="239" t="s">
        <v>222</v>
      </c>
      <c r="G138" s="237"/>
      <c r="H138" s="237"/>
      <c r="I138" s="154"/>
      <c r="J138" s="32"/>
      <c r="K138" s="32"/>
      <c r="L138" s="33"/>
      <c r="M138" s="155"/>
      <c r="N138" s="156"/>
      <c r="O138" s="53"/>
      <c r="P138" s="53"/>
      <c r="Q138" s="53"/>
      <c r="R138" s="53"/>
      <c r="S138" s="53"/>
      <c r="T138" s="54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6" t="s">
        <v>160</v>
      </c>
      <c r="AU138" s="16" t="s">
        <v>22</v>
      </c>
    </row>
    <row r="139" spans="1:65" s="2" customFormat="1" ht="29.25" x14ac:dyDescent="0.2">
      <c r="A139" s="32"/>
      <c r="B139" s="33"/>
      <c r="C139" s="237"/>
      <c r="D139" s="240" t="s">
        <v>162</v>
      </c>
      <c r="E139" s="237"/>
      <c r="F139" s="241" t="s">
        <v>873</v>
      </c>
      <c r="G139" s="237"/>
      <c r="H139" s="237"/>
      <c r="I139" s="154"/>
      <c r="J139" s="32"/>
      <c r="K139" s="32"/>
      <c r="L139" s="33"/>
      <c r="M139" s="155"/>
      <c r="N139" s="156"/>
      <c r="O139" s="53"/>
      <c r="P139" s="53"/>
      <c r="Q139" s="53"/>
      <c r="R139" s="53"/>
      <c r="S139" s="53"/>
      <c r="T139" s="54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6" t="s">
        <v>162</v>
      </c>
      <c r="AU139" s="16" t="s">
        <v>22</v>
      </c>
    </row>
    <row r="140" spans="1:65" s="13" customFormat="1" x14ac:dyDescent="0.2">
      <c r="B140" s="157"/>
      <c r="C140" s="242"/>
      <c r="D140" s="240" t="s">
        <v>164</v>
      </c>
      <c r="E140" s="243" t="s">
        <v>3</v>
      </c>
      <c r="F140" s="244" t="s">
        <v>188</v>
      </c>
      <c r="G140" s="242"/>
      <c r="H140" s="245">
        <v>6</v>
      </c>
      <c r="I140" s="159"/>
      <c r="L140" s="157"/>
      <c r="M140" s="160"/>
      <c r="N140" s="161"/>
      <c r="O140" s="161"/>
      <c r="P140" s="161"/>
      <c r="Q140" s="161"/>
      <c r="R140" s="161"/>
      <c r="S140" s="161"/>
      <c r="T140" s="162"/>
      <c r="AT140" s="158" t="s">
        <v>164</v>
      </c>
      <c r="AU140" s="158" t="s">
        <v>22</v>
      </c>
      <c r="AV140" s="13" t="s">
        <v>22</v>
      </c>
      <c r="AW140" s="13" t="s">
        <v>43</v>
      </c>
      <c r="AX140" s="13" t="s">
        <v>82</v>
      </c>
      <c r="AY140" s="158" t="s">
        <v>152</v>
      </c>
    </row>
    <row r="141" spans="1:65" s="14" customFormat="1" x14ac:dyDescent="0.2">
      <c r="B141" s="163"/>
      <c r="C141" s="246"/>
      <c r="D141" s="240" t="s">
        <v>164</v>
      </c>
      <c r="E141" s="247" t="s">
        <v>3</v>
      </c>
      <c r="F141" s="248" t="s">
        <v>166</v>
      </c>
      <c r="G141" s="246"/>
      <c r="H141" s="249">
        <v>6</v>
      </c>
      <c r="I141" s="165"/>
      <c r="L141" s="163"/>
      <c r="M141" s="166"/>
      <c r="N141" s="167"/>
      <c r="O141" s="167"/>
      <c r="P141" s="167"/>
      <c r="Q141" s="167"/>
      <c r="R141" s="167"/>
      <c r="S141" s="167"/>
      <c r="T141" s="168"/>
      <c r="AT141" s="164" t="s">
        <v>164</v>
      </c>
      <c r="AU141" s="164" t="s">
        <v>22</v>
      </c>
      <c r="AV141" s="14" t="s">
        <v>158</v>
      </c>
      <c r="AW141" s="14" t="s">
        <v>43</v>
      </c>
      <c r="AX141" s="14" t="s">
        <v>89</v>
      </c>
      <c r="AY141" s="164" t="s">
        <v>152</v>
      </c>
    </row>
    <row r="142" spans="1:65" s="2" customFormat="1" ht="24.2" customHeight="1" x14ac:dyDescent="0.2">
      <c r="A142" s="32"/>
      <c r="B142" s="142"/>
      <c r="C142" s="232" t="s">
        <v>209</v>
      </c>
      <c r="D142" s="232" t="s">
        <v>154</v>
      </c>
      <c r="E142" s="233" t="s">
        <v>219</v>
      </c>
      <c r="F142" s="234" t="s">
        <v>220</v>
      </c>
      <c r="G142" s="235" t="s">
        <v>157</v>
      </c>
      <c r="H142" s="236">
        <v>2</v>
      </c>
      <c r="I142" s="143"/>
      <c r="J142" s="144">
        <f>ROUND(I142*H142,2)</f>
        <v>0</v>
      </c>
      <c r="K142" s="145"/>
      <c r="L142" s="33"/>
      <c r="M142" s="146" t="s">
        <v>3</v>
      </c>
      <c r="N142" s="147" t="s">
        <v>53</v>
      </c>
      <c r="O142" s="53"/>
      <c r="P142" s="148">
        <f>O142*H142</f>
        <v>0</v>
      </c>
      <c r="Q142" s="148">
        <v>0</v>
      </c>
      <c r="R142" s="148">
        <f>Q142*H142</f>
        <v>0</v>
      </c>
      <c r="S142" s="148">
        <v>0.32500000000000001</v>
      </c>
      <c r="T142" s="149">
        <f>S142*H142</f>
        <v>0.65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0" t="s">
        <v>158</v>
      </c>
      <c r="AT142" s="150" t="s">
        <v>154</v>
      </c>
      <c r="AU142" s="150" t="s">
        <v>22</v>
      </c>
      <c r="AY142" s="16" t="s">
        <v>152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6" t="s">
        <v>89</v>
      </c>
      <c r="BK142" s="151">
        <f>ROUND(I142*H142,2)</f>
        <v>0</v>
      </c>
      <c r="BL142" s="16" t="s">
        <v>158</v>
      </c>
      <c r="BM142" s="150" t="s">
        <v>882</v>
      </c>
    </row>
    <row r="143" spans="1:65" s="2" customFormat="1" x14ac:dyDescent="0.2">
      <c r="A143" s="32"/>
      <c r="B143" s="33"/>
      <c r="C143" s="237"/>
      <c r="D143" s="238" t="s">
        <v>160</v>
      </c>
      <c r="E143" s="237"/>
      <c r="F143" s="239" t="s">
        <v>222</v>
      </c>
      <c r="G143" s="237"/>
      <c r="H143" s="237"/>
      <c r="I143" s="154"/>
      <c r="J143" s="32"/>
      <c r="K143" s="32"/>
      <c r="L143" s="33"/>
      <c r="M143" s="155"/>
      <c r="N143" s="156"/>
      <c r="O143" s="53"/>
      <c r="P143" s="53"/>
      <c r="Q143" s="53"/>
      <c r="R143" s="53"/>
      <c r="S143" s="53"/>
      <c r="T143" s="54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6" t="s">
        <v>160</v>
      </c>
      <c r="AU143" s="16" t="s">
        <v>22</v>
      </c>
    </row>
    <row r="144" spans="1:65" s="2" customFormat="1" ht="19.5" x14ac:dyDescent="0.2">
      <c r="A144" s="32"/>
      <c r="B144" s="33"/>
      <c r="C144" s="237"/>
      <c r="D144" s="240" t="s">
        <v>162</v>
      </c>
      <c r="E144" s="237"/>
      <c r="F144" s="241" t="s">
        <v>875</v>
      </c>
      <c r="G144" s="237"/>
      <c r="H144" s="237"/>
      <c r="I144" s="154"/>
      <c r="J144" s="32"/>
      <c r="K144" s="32"/>
      <c r="L144" s="33"/>
      <c r="M144" s="155"/>
      <c r="N144" s="156"/>
      <c r="O144" s="53"/>
      <c r="P144" s="53"/>
      <c r="Q144" s="53"/>
      <c r="R144" s="53"/>
      <c r="S144" s="53"/>
      <c r="T144" s="54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6" t="s">
        <v>162</v>
      </c>
      <c r="AU144" s="16" t="s">
        <v>22</v>
      </c>
    </row>
    <row r="145" spans="1:65" s="13" customFormat="1" x14ac:dyDescent="0.2">
      <c r="B145" s="157"/>
      <c r="C145" s="242"/>
      <c r="D145" s="240" t="s">
        <v>164</v>
      </c>
      <c r="E145" s="243" t="s">
        <v>3</v>
      </c>
      <c r="F145" s="244" t="s">
        <v>22</v>
      </c>
      <c r="G145" s="242"/>
      <c r="H145" s="245">
        <v>2</v>
      </c>
      <c r="I145" s="159"/>
      <c r="L145" s="157"/>
      <c r="M145" s="160"/>
      <c r="N145" s="161"/>
      <c r="O145" s="161"/>
      <c r="P145" s="161"/>
      <c r="Q145" s="161"/>
      <c r="R145" s="161"/>
      <c r="S145" s="161"/>
      <c r="T145" s="162"/>
      <c r="AT145" s="158" t="s">
        <v>164</v>
      </c>
      <c r="AU145" s="158" t="s">
        <v>22</v>
      </c>
      <c r="AV145" s="13" t="s">
        <v>22</v>
      </c>
      <c r="AW145" s="13" t="s">
        <v>43</v>
      </c>
      <c r="AX145" s="13" t="s">
        <v>82</v>
      </c>
      <c r="AY145" s="158" t="s">
        <v>152</v>
      </c>
    </row>
    <row r="146" spans="1:65" s="14" customFormat="1" x14ac:dyDescent="0.2">
      <c r="B146" s="163"/>
      <c r="C146" s="246"/>
      <c r="D146" s="240" t="s">
        <v>164</v>
      </c>
      <c r="E146" s="247" t="s">
        <v>3</v>
      </c>
      <c r="F146" s="248" t="s">
        <v>166</v>
      </c>
      <c r="G146" s="246"/>
      <c r="H146" s="249">
        <v>2</v>
      </c>
      <c r="I146" s="165"/>
      <c r="L146" s="163"/>
      <c r="M146" s="166"/>
      <c r="N146" s="167"/>
      <c r="O146" s="167"/>
      <c r="P146" s="167"/>
      <c r="Q146" s="167"/>
      <c r="R146" s="167"/>
      <c r="S146" s="167"/>
      <c r="T146" s="168"/>
      <c r="AT146" s="164" t="s">
        <v>164</v>
      </c>
      <c r="AU146" s="164" t="s">
        <v>22</v>
      </c>
      <c r="AV146" s="14" t="s">
        <v>158</v>
      </c>
      <c r="AW146" s="14" t="s">
        <v>43</v>
      </c>
      <c r="AX146" s="14" t="s">
        <v>89</v>
      </c>
      <c r="AY146" s="164" t="s">
        <v>152</v>
      </c>
    </row>
    <row r="147" spans="1:65" s="2" customFormat="1" ht="24.2" customHeight="1" x14ac:dyDescent="0.2">
      <c r="A147" s="32"/>
      <c r="B147" s="142"/>
      <c r="C147" s="232" t="s">
        <v>211</v>
      </c>
      <c r="D147" s="232" t="s">
        <v>154</v>
      </c>
      <c r="E147" s="233" t="s">
        <v>224</v>
      </c>
      <c r="F147" s="234" t="s">
        <v>225</v>
      </c>
      <c r="G147" s="235" t="s">
        <v>157</v>
      </c>
      <c r="H147" s="236">
        <v>36</v>
      </c>
      <c r="I147" s="143"/>
      <c r="J147" s="144">
        <f>ROUND(I147*H147,2)</f>
        <v>0</v>
      </c>
      <c r="K147" s="145"/>
      <c r="L147" s="33"/>
      <c r="M147" s="146" t="s">
        <v>3</v>
      </c>
      <c r="N147" s="147" t="s">
        <v>53</v>
      </c>
      <c r="O147" s="53"/>
      <c r="P147" s="148">
        <f>O147*H147</f>
        <v>0</v>
      </c>
      <c r="Q147" s="148">
        <v>0</v>
      </c>
      <c r="R147" s="148">
        <f>Q147*H147</f>
        <v>0</v>
      </c>
      <c r="S147" s="148">
        <v>0.316</v>
      </c>
      <c r="T147" s="149">
        <f>S147*H147</f>
        <v>11.375999999999999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0" t="s">
        <v>158</v>
      </c>
      <c r="AT147" s="150" t="s">
        <v>154</v>
      </c>
      <c r="AU147" s="150" t="s">
        <v>22</v>
      </c>
      <c r="AY147" s="16" t="s">
        <v>152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6" t="s">
        <v>89</v>
      </c>
      <c r="BK147" s="151">
        <f>ROUND(I147*H147,2)</f>
        <v>0</v>
      </c>
      <c r="BL147" s="16" t="s">
        <v>158</v>
      </c>
      <c r="BM147" s="150" t="s">
        <v>883</v>
      </c>
    </row>
    <row r="148" spans="1:65" s="2" customFormat="1" x14ac:dyDescent="0.2">
      <c r="A148" s="32"/>
      <c r="B148" s="33"/>
      <c r="C148" s="237"/>
      <c r="D148" s="238" t="s">
        <v>160</v>
      </c>
      <c r="E148" s="237"/>
      <c r="F148" s="239" t="s">
        <v>227</v>
      </c>
      <c r="G148" s="237"/>
      <c r="H148" s="237"/>
      <c r="I148" s="154"/>
      <c r="J148" s="32"/>
      <c r="K148" s="32"/>
      <c r="L148" s="33"/>
      <c r="M148" s="155"/>
      <c r="N148" s="156"/>
      <c r="O148" s="53"/>
      <c r="P148" s="53"/>
      <c r="Q148" s="53"/>
      <c r="R148" s="53"/>
      <c r="S148" s="53"/>
      <c r="T148" s="54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6" t="s">
        <v>160</v>
      </c>
      <c r="AU148" s="16" t="s">
        <v>22</v>
      </c>
    </row>
    <row r="149" spans="1:65" s="2" customFormat="1" ht="19.5" x14ac:dyDescent="0.2">
      <c r="A149" s="32"/>
      <c r="B149" s="33"/>
      <c r="C149" s="237"/>
      <c r="D149" s="240" t="s">
        <v>162</v>
      </c>
      <c r="E149" s="237"/>
      <c r="F149" s="241" t="s">
        <v>884</v>
      </c>
      <c r="G149" s="237"/>
      <c r="H149" s="237"/>
      <c r="I149" s="154"/>
      <c r="J149" s="32"/>
      <c r="K149" s="32"/>
      <c r="L149" s="33"/>
      <c r="M149" s="155"/>
      <c r="N149" s="156"/>
      <c r="O149" s="53"/>
      <c r="P149" s="53"/>
      <c r="Q149" s="53"/>
      <c r="R149" s="53"/>
      <c r="S149" s="53"/>
      <c r="T149" s="54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6" t="s">
        <v>162</v>
      </c>
      <c r="AU149" s="16" t="s">
        <v>22</v>
      </c>
    </row>
    <row r="150" spans="1:65" s="13" customFormat="1" x14ac:dyDescent="0.2">
      <c r="B150" s="157"/>
      <c r="C150" s="242"/>
      <c r="D150" s="240" t="s">
        <v>164</v>
      </c>
      <c r="E150" s="243" t="s">
        <v>3</v>
      </c>
      <c r="F150" s="244" t="s">
        <v>880</v>
      </c>
      <c r="G150" s="242"/>
      <c r="H150" s="245">
        <v>36</v>
      </c>
      <c r="I150" s="159"/>
      <c r="L150" s="157"/>
      <c r="M150" s="160"/>
      <c r="N150" s="161"/>
      <c r="O150" s="161"/>
      <c r="P150" s="161"/>
      <c r="Q150" s="161"/>
      <c r="R150" s="161"/>
      <c r="S150" s="161"/>
      <c r="T150" s="162"/>
      <c r="AT150" s="158" t="s">
        <v>164</v>
      </c>
      <c r="AU150" s="158" t="s">
        <v>22</v>
      </c>
      <c r="AV150" s="13" t="s">
        <v>22</v>
      </c>
      <c r="AW150" s="13" t="s">
        <v>43</v>
      </c>
      <c r="AX150" s="13" t="s">
        <v>82</v>
      </c>
      <c r="AY150" s="158" t="s">
        <v>152</v>
      </c>
    </row>
    <row r="151" spans="1:65" s="14" customFormat="1" x14ac:dyDescent="0.2">
      <c r="B151" s="163"/>
      <c r="C151" s="246"/>
      <c r="D151" s="240" t="s">
        <v>164</v>
      </c>
      <c r="E151" s="247" t="s">
        <v>3</v>
      </c>
      <c r="F151" s="248" t="s">
        <v>166</v>
      </c>
      <c r="G151" s="246"/>
      <c r="H151" s="249">
        <v>36</v>
      </c>
      <c r="I151" s="165"/>
      <c r="L151" s="163"/>
      <c r="M151" s="166"/>
      <c r="N151" s="167"/>
      <c r="O151" s="167"/>
      <c r="P151" s="167"/>
      <c r="Q151" s="167"/>
      <c r="R151" s="167"/>
      <c r="S151" s="167"/>
      <c r="T151" s="168"/>
      <c r="AT151" s="164" t="s">
        <v>164</v>
      </c>
      <c r="AU151" s="164" t="s">
        <v>22</v>
      </c>
      <c r="AV151" s="14" t="s">
        <v>158</v>
      </c>
      <c r="AW151" s="14" t="s">
        <v>43</v>
      </c>
      <c r="AX151" s="14" t="s">
        <v>89</v>
      </c>
      <c r="AY151" s="164" t="s">
        <v>152</v>
      </c>
    </row>
    <row r="152" spans="1:65" s="2" customFormat="1" ht="24.2" customHeight="1" x14ac:dyDescent="0.2">
      <c r="A152" s="32"/>
      <c r="B152" s="142"/>
      <c r="C152" s="232" t="s">
        <v>218</v>
      </c>
      <c r="D152" s="232" t="s">
        <v>154</v>
      </c>
      <c r="E152" s="233" t="s">
        <v>885</v>
      </c>
      <c r="F152" s="234" t="s">
        <v>886</v>
      </c>
      <c r="G152" s="235" t="s">
        <v>157</v>
      </c>
      <c r="H152" s="236">
        <v>237</v>
      </c>
      <c r="I152" s="143"/>
      <c r="J152" s="144">
        <f>ROUND(I152*H152,2)</f>
        <v>0</v>
      </c>
      <c r="K152" s="145"/>
      <c r="L152" s="33"/>
      <c r="M152" s="146" t="s">
        <v>3</v>
      </c>
      <c r="N152" s="147" t="s">
        <v>53</v>
      </c>
      <c r="O152" s="53"/>
      <c r="P152" s="148">
        <f>O152*H152</f>
        <v>0</v>
      </c>
      <c r="Q152" s="148">
        <v>3.0000000000000001E-5</v>
      </c>
      <c r="R152" s="148">
        <f>Q152*H152</f>
        <v>7.11E-3</v>
      </c>
      <c r="S152" s="148">
        <v>9.1999999999999998E-2</v>
      </c>
      <c r="T152" s="149">
        <f>S152*H152</f>
        <v>21.803999999999998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0" t="s">
        <v>158</v>
      </c>
      <c r="AT152" s="150" t="s">
        <v>154</v>
      </c>
      <c r="AU152" s="150" t="s">
        <v>22</v>
      </c>
      <c r="AY152" s="16" t="s">
        <v>152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6" t="s">
        <v>89</v>
      </c>
      <c r="BK152" s="151">
        <f>ROUND(I152*H152,2)</f>
        <v>0</v>
      </c>
      <c r="BL152" s="16" t="s">
        <v>158</v>
      </c>
      <c r="BM152" s="150" t="s">
        <v>887</v>
      </c>
    </row>
    <row r="153" spans="1:65" s="2" customFormat="1" x14ac:dyDescent="0.2">
      <c r="A153" s="32"/>
      <c r="B153" s="33"/>
      <c r="C153" s="237"/>
      <c r="D153" s="238" t="s">
        <v>160</v>
      </c>
      <c r="E153" s="237"/>
      <c r="F153" s="239" t="s">
        <v>888</v>
      </c>
      <c r="G153" s="237"/>
      <c r="H153" s="237"/>
      <c r="I153" s="154"/>
      <c r="J153" s="32"/>
      <c r="K153" s="32"/>
      <c r="L153" s="33"/>
      <c r="M153" s="155"/>
      <c r="N153" s="156"/>
      <c r="O153" s="53"/>
      <c r="P153" s="53"/>
      <c r="Q153" s="53"/>
      <c r="R153" s="53"/>
      <c r="S153" s="53"/>
      <c r="T153" s="54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6" t="s">
        <v>160</v>
      </c>
      <c r="AU153" s="16" t="s">
        <v>22</v>
      </c>
    </row>
    <row r="154" spans="1:65" s="2" customFormat="1" ht="19.5" x14ac:dyDescent="0.2">
      <c r="A154" s="32"/>
      <c r="B154" s="33"/>
      <c r="C154" s="237"/>
      <c r="D154" s="240" t="s">
        <v>162</v>
      </c>
      <c r="E154" s="237"/>
      <c r="F154" s="241" t="s">
        <v>618</v>
      </c>
      <c r="G154" s="237"/>
      <c r="H154" s="237"/>
      <c r="I154" s="154"/>
      <c r="J154" s="32"/>
      <c r="K154" s="32"/>
      <c r="L154" s="33"/>
      <c r="M154" s="155"/>
      <c r="N154" s="156"/>
      <c r="O154" s="53"/>
      <c r="P154" s="53"/>
      <c r="Q154" s="53"/>
      <c r="R154" s="53"/>
      <c r="S154" s="53"/>
      <c r="T154" s="54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6" t="s">
        <v>162</v>
      </c>
      <c r="AU154" s="16" t="s">
        <v>22</v>
      </c>
    </row>
    <row r="155" spans="1:65" s="13" customFormat="1" x14ac:dyDescent="0.2">
      <c r="B155" s="157"/>
      <c r="C155" s="242"/>
      <c r="D155" s="240" t="s">
        <v>164</v>
      </c>
      <c r="E155" s="243" t="s">
        <v>3</v>
      </c>
      <c r="F155" s="244" t="s">
        <v>889</v>
      </c>
      <c r="G155" s="242"/>
      <c r="H155" s="245">
        <v>237</v>
      </c>
      <c r="I155" s="159"/>
      <c r="L155" s="157"/>
      <c r="M155" s="160"/>
      <c r="N155" s="161"/>
      <c r="O155" s="161"/>
      <c r="P155" s="161"/>
      <c r="Q155" s="161"/>
      <c r="R155" s="161"/>
      <c r="S155" s="161"/>
      <c r="T155" s="162"/>
      <c r="AT155" s="158" t="s">
        <v>164</v>
      </c>
      <c r="AU155" s="158" t="s">
        <v>22</v>
      </c>
      <c r="AV155" s="13" t="s">
        <v>22</v>
      </c>
      <c r="AW155" s="13" t="s">
        <v>43</v>
      </c>
      <c r="AX155" s="13" t="s">
        <v>82</v>
      </c>
      <c r="AY155" s="158" t="s">
        <v>152</v>
      </c>
    </row>
    <row r="156" spans="1:65" s="14" customFormat="1" x14ac:dyDescent="0.2">
      <c r="B156" s="163"/>
      <c r="C156" s="246"/>
      <c r="D156" s="240" t="s">
        <v>164</v>
      </c>
      <c r="E156" s="247" t="s">
        <v>3</v>
      </c>
      <c r="F156" s="248" t="s">
        <v>166</v>
      </c>
      <c r="G156" s="246"/>
      <c r="H156" s="249">
        <v>237</v>
      </c>
      <c r="I156" s="165"/>
      <c r="L156" s="163"/>
      <c r="M156" s="166"/>
      <c r="N156" s="167"/>
      <c r="O156" s="167"/>
      <c r="P156" s="167"/>
      <c r="Q156" s="167"/>
      <c r="R156" s="167"/>
      <c r="S156" s="167"/>
      <c r="T156" s="168"/>
      <c r="AT156" s="164" t="s">
        <v>164</v>
      </c>
      <c r="AU156" s="164" t="s">
        <v>22</v>
      </c>
      <c r="AV156" s="14" t="s">
        <v>158</v>
      </c>
      <c r="AW156" s="14" t="s">
        <v>43</v>
      </c>
      <c r="AX156" s="14" t="s">
        <v>89</v>
      </c>
      <c r="AY156" s="164" t="s">
        <v>152</v>
      </c>
    </row>
    <row r="157" spans="1:65" s="2" customFormat="1" ht="24.2" customHeight="1" x14ac:dyDescent="0.2">
      <c r="A157" s="32"/>
      <c r="B157" s="142"/>
      <c r="C157" s="232" t="s">
        <v>223</v>
      </c>
      <c r="D157" s="232" t="s">
        <v>154</v>
      </c>
      <c r="E157" s="233" t="s">
        <v>242</v>
      </c>
      <c r="F157" s="234" t="s">
        <v>243</v>
      </c>
      <c r="G157" s="235" t="s">
        <v>157</v>
      </c>
      <c r="H157" s="236">
        <v>103</v>
      </c>
      <c r="I157" s="143"/>
      <c r="J157" s="144">
        <f>ROUND(I157*H157,2)</f>
        <v>0</v>
      </c>
      <c r="K157" s="145"/>
      <c r="L157" s="33"/>
      <c r="M157" s="146" t="s">
        <v>3</v>
      </c>
      <c r="N157" s="147" t="s">
        <v>53</v>
      </c>
      <c r="O157" s="53"/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0" t="s">
        <v>158</v>
      </c>
      <c r="AT157" s="150" t="s">
        <v>154</v>
      </c>
      <c r="AU157" s="150" t="s">
        <v>22</v>
      </c>
      <c r="AY157" s="16" t="s">
        <v>152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6" t="s">
        <v>89</v>
      </c>
      <c r="BK157" s="151">
        <f>ROUND(I157*H157,2)</f>
        <v>0</v>
      </c>
      <c r="BL157" s="16" t="s">
        <v>158</v>
      </c>
      <c r="BM157" s="150" t="s">
        <v>890</v>
      </c>
    </row>
    <row r="158" spans="1:65" s="2" customFormat="1" x14ac:dyDescent="0.2">
      <c r="A158" s="32"/>
      <c r="B158" s="33"/>
      <c r="C158" s="237"/>
      <c r="D158" s="238" t="s">
        <v>160</v>
      </c>
      <c r="E158" s="237"/>
      <c r="F158" s="239" t="s">
        <v>245</v>
      </c>
      <c r="G158" s="237"/>
      <c r="H158" s="237"/>
      <c r="I158" s="154"/>
      <c r="J158" s="32"/>
      <c r="K158" s="32"/>
      <c r="L158" s="33"/>
      <c r="M158" s="155"/>
      <c r="N158" s="156"/>
      <c r="O158" s="53"/>
      <c r="P158" s="53"/>
      <c r="Q158" s="53"/>
      <c r="R158" s="53"/>
      <c r="S158" s="53"/>
      <c r="T158" s="54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6" t="s">
        <v>160</v>
      </c>
      <c r="AU158" s="16" t="s">
        <v>22</v>
      </c>
    </row>
    <row r="159" spans="1:65" s="2" customFormat="1" ht="19.5" x14ac:dyDescent="0.2">
      <c r="A159" s="32"/>
      <c r="B159" s="33"/>
      <c r="C159" s="237"/>
      <c r="D159" s="240" t="s">
        <v>162</v>
      </c>
      <c r="E159" s="237"/>
      <c r="F159" s="241" t="s">
        <v>620</v>
      </c>
      <c r="G159" s="237"/>
      <c r="H159" s="237"/>
      <c r="I159" s="154"/>
      <c r="J159" s="32"/>
      <c r="K159" s="32"/>
      <c r="L159" s="33"/>
      <c r="M159" s="155"/>
      <c r="N159" s="156"/>
      <c r="O159" s="53"/>
      <c r="P159" s="53"/>
      <c r="Q159" s="53"/>
      <c r="R159" s="53"/>
      <c r="S159" s="53"/>
      <c r="T159" s="54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6" t="s">
        <v>162</v>
      </c>
      <c r="AU159" s="16" t="s">
        <v>22</v>
      </c>
    </row>
    <row r="160" spans="1:65" s="13" customFormat="1" x14ac:dyDescent="0.2">
      <c r="B160" s="157"/>
      <c r="C160" s="242"/>
      <c r="D160" s="240" t="s">
        <v>164</v>
      </c>
      <c r="E160" s="243" t="s">
        <v>3</v>
      </c>
      <c r="F160" s="244" t="s">
        <v>891</v>
      </c>
      <c r="G160" s="242"/>
      <c r="H160" s="245">
        <v>103</v>
      </c>
      <c r="I160" s="159"/>
      <c r="L160" s="157"/>
      <c r="M160" s="160"/>
      <c r="N160" s="161"/>
      <c r="O160" s="161"/>
      <c r="P160" s="161"/>
      <c r="Q160" s="161"/>
      <c r="R160" s="161"/>
      <c r="S160" s="161"/>
      <c r="T160" s="162"/>
      <c r="AT160" s="158" t="s">
        <v>164</v>
      </c>
      <c r="AU160" s="158" t="s">
        <v>22</v>
      </c>
      <c r="AV160" s="13" t="s">
        <v>22</v>
      </c>
      <c r="AW160" s="13" t="s">
        <v>43</v>
      </c>
      <c r="AX160" s="13" t="s">
        <v>82</v>
      </c>
      <c r="AY160" s="158" t="s">
        <v>152</v>
      </c>
    </row>
    <row r="161" spans="1:65" s="14" customFormat="1" x14ac:dyDescent="0.2">
      <c r="B161" s="163"/>
      <c r="C161" s="246"/>
      <c r="D161" s="240" t="s">
        <v>164</v>
      </c>
      <c r="E161" s="247" t="s">
        <v>3</v>
      </c>
      <c r="F161" s="248" t="s">
        <v>166</v>
      </c>
      <c r="G161" s="246"/>
      <c r="H161" s="249">
        <v>103</v>
      </c>
      <c r="I161" s="165"/>
      <c r="L161" s="163"/>
      <c r="M161" s="166"/>
      <c r="N161" s="167"/>
      <c r="O161" s="167"/>
      <c r="P161" s="167"/>
      <c r="Q161" s="167"/>
      <c r="R161" s="167"/>
      <c r="S161" s="167"/>
      <c r="T161" s="168"/>
      <c r="AT161" s="164" t="s">
        <v>164</v>
      </c>
      <c r="AU161" s="164" t="s">
        <v>22</v>
      </c>
      <c r="AV161" s="14" t="s">
        <v>158</v>
      </c>
      <c r="AW161" s="14" t="s">
        <v>43</v>
      </c>
      <c r="AX161" s="14" t="s">
        <v>89</v>
      </c>
      <c r="AY161" s="164" t="s">
        <v>152</v>
      </c>
    </row>
    <row r="162" spans="1:65" s="2" customFormat="1" ht="33" customHeight="1" x14ac:dyDescent="0.2">
      <c r="A162" s="32"/>
      <c r="B162" s="142"/>
      <c r="C162" s="232" t="s">
        <v>9</v>
      </c>
      <c r="D162" s="232" t="s">
        <v>154</v>
      </c>
      <c r="E162" s="233" t="s">
        <v>892</v>
      </c>
      <c r="F162" s="234" t="s">
        <v>893</v>
      </c>
      <c r="G162" s="235" t="s">
        <v>251</v>
      </c>
      <c r="H162" s="236">
        <v>23</v>
      </c>
      <c r="I162" s="143"/>
      <c r="J162" s="144">
        <f>ROUND(I162*H162,2)</f>
        <v>0</v>
      </c>
      <c r="K162" s="145"/>
      <c r="L162" s="33"/>
      <c r="M162" s="146" t="s">
        <v>3</v>
      </c>
      <c r="N162" s="147" t="s">
        <v>53</v>
      </c>
      <c r="O162" s="53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0" t="s">
        <v>158</v>
      </c>
      <c r="AT162" s="150" t="s">
        <v>154</v>
      </c>
      <c r="AU162" s="150" t="s">
        <v>22</v>
      </c>
      <c r="AY162" s="16" t="s">
        <v>152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6" t="s">
        <v>89</v>
      </c>
      <c r="BK162" s="151">
        <f>ROUND(I162*H162,2)</f>
        <v>0</v>
      </c>
      <c r="BL162" s="16" t="s">
        <v>158</v>
      </c>
      <c r="BM162" s="150" t="s">
        <v>894</v>
      </c>
    </row>
    <row r="163" spans="1:65" s="2" customFormat="1" x14ac:dyDescent="0.2">
      <c r="A163" s="32"/>
      <c r="B163" s="33"/>
      <c r="C163" s="237"/>
      <c r="D163" s="238" t="s">
        <v>160</v>
      </c>
      <c r="E163" s="237"/>
      <c r="F163" s="239" t="s">
        <v>895</v>
      </c>
      <c r="G163" s="237"/>
      <c r="H163" s="237"/>
      <c r="I163" s="154"/>
      <c r="J163" s="32"/>
      <c r="K163" s="32"/>
      <c r="L163" s="33"/>
      <c r="M163" s="155"/>
      <c r="N163" s="156"/>
      <c r="O163" s="53"/>
      <c r="P163" s="53"/>
      <c r="Q163" s="53"/>
      <c r="R163" s="53"/>
      <c r="S163" s="53"/>
      <c r="T163" s="54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6" t="s">
        <v>160</v>
      </c>
      <c r="AU163" s="16" t="s">
        <v>22</v>
      </c>
    </row>
    <row r="164" spans="1:65" s="2" customFormat="1" ht="19.5" x14ac:dyDescent="0.2">
      <c r="A164" s="32"/>
      <c r="B164" s="33"/>
      <c r="C164" s="237"/>
      <c r="D164" s="240" t="s">
        <v>162</v>
      </c>
      <c r="E164" s="237"/>
      <c r="F164" s="241" t="s">
        <v>896</v>
      </c>
      <c r="G164" s="237"/>
      <c r="H164" s="237"/>
      <c r="I164" s="154"/>
      <c r="J164" s="32"/>
      <c r="K164" s="32"/>
      <c r="L164" s="33"/>
      <c r="M164" s="155"/>
      <c r="N164" s="156"/>
      <c r="O164" s="53"/>
      <c r="P164" s="53"/>
      <c r="Q164" s="53"/>
      <c r="R164" s="53"/>
      <c r="S164" s="53"/>
      <c r="T164" s="54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6" t="s">
        <v>162</v>
      </c>
      <c r="AU164" s="16" t="s">
        <v>22</v>
      </c>
    </row>
    <row r="165" spans="1:65" s="13" customFormat="1" x14ac:dyDescent="0.2">
      <c r="B165" s="157"/>
      <c r="C165" s="242"/>
      <c r="D165" s="240" t="s">
        <v>164</v>
      </c>
      <c r="E165" s="243" t="s">
        <v>3</v>
      </c>
      <c r="F165" s="244" t="s">
        <v>897</v>
      </c>
      <c r="G165" s="242"/>
      <c r="H165" s="245">
        <v>23</v>
      </c>
      <c r="I165" s="159"/>
      <c r="L165" s="157"/>
      <c r="M165" s="160"/>
      <c r="N165" s="161"/>
      <c r="O165" s="161"/>
      <c r="P165" s="161"/>
      <c r="Q165" s="161"/>
      <c r="R165" s="161"/>
      <c r="S165" s="161"/>
      <c r="T165" s="162"/>
      <c r="AT165" s="158" t="s">
        <v>164</v>
      </c>
      <c r="AU165" s="158" t="s">
        <v>22</v>
      </c>
      <c r="AV165" s="13" t="s">
        <v>22</v>
      </c>
      <c r="AW165" s="13" t="s">
        <v>43</v>
      </c>
      <c r="AX165" s="13" t="s">
        <v>82</v>
      </c>
      <c r="AY165" s="158" t="s">
        <v>152</v>
      </c>
    </row>
    <row r="166" spans="1:65" s="14" customFormat="1" x14ac:dyDescent="0.2">
      <c r="B166" s="163"/>
      <c r="C166" s="246"/>
      <c r="D166" s="240" t="s">
        <v>164</v>
      </c>
      <c r="E166" s="247" t="s">
        <v>3</v>
      </c>
      <c r="F166" s="248" t="s">
        <v>166</v>
      </c>
      <c r="G166" s="246"/>
      <c r="H166" s="249">
        <v>23</v>
      </c>
      <c r="I166" s="165"/>
      <c r="L166" s="163"/>
      <c r="M166" s="166"/>
      <c r="N166" s="167"/>
      <c r="O166" s="167"/>
      <c r="P166" s="167"/>
      <c r="Q166" s="167"/>
      <c r="R166" s="167"/>
      <c r="S166" s="167"/>
      <c r="T166" s="168"/>
      <c r="AT166" s="164" t="s">
        <v>164</v>
      </c>
      <c r="AU166" s="164" t="s">
        <v>22</v>
      </c>
      <c r="AV166" s="14" t="s">
        <v>158</v>
      </c>
      <c r="AW166" s="14" t="s">
        <v>43</v>
      </c>
      <c r="AX166" s="14" t="s">
        <v>89</v>
      </c>
      <c r="AY166" s="164" t="s">
        <v>152</v>
      </c>
    </row>
    <row r="167" spans="1:65" s="2" customFormat="1" ht="24.2" customHeight="1" x14ac:dyDescent="0.2">
      <c r="A167" s="32"/>
      <c r="B167" s="142"/>
      <c r="C167" s="232" t="s">
        <v>235</v>
      </c>
      <c r="D167" s="232" t="s">
        <v>154</v>
      </c>
      <c r="E167" s="233" t="s">
        <v>357</v>
      </c>
      <c r="F167" s="234" t="s">
        <v>358</v>
      </c>
      <c r="G167" s="235" t="s">
        <v>251</v>
      </c>
      <c r="H167" s="236">
        <v>23</v>
      </c>
      <c r="I167" s="143"/>
      <c r="J167" s="144">
        <f>ROUND(I167*H167,2)</f>
        <v>0</v>
      </c>
      <c r="K167" s="145"/>
      <c r="L167" s="33"/>
      <c r="M167" s="146" t="s">
        <v>3</v>
      </c>
      <c r="N167" s="147" t="s">
        <v>53</v>
      </c>
      <c r="O167" s="53"/>
      <c r="P167" s="148">
        <f>O167*H167</f>
        <v>0</v>
      </c>
      <c r="Q167" s="148">
        <v>0</v>
      </c>
      <c r="R167" s="148">
        <f>Q167*H167</f>
        <v>0</v>
      </c>
      <c r="S167" s="148">
        <v>0</v>
      </c>
      <c r="T167" s="14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0" t="s">
        <v>158</v>
      </c>
      <c r="AT167" s="150" t="s">
        <v>154</v>
      </c>
      <c r="AU167" s="150" t="s">
        <v>22</v>
      </c>
      <c r="AY167" s="16" t="s">
        <v>152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6" t="s">
        <v>89</v>
      </c>
      <c r="BK167" s="151">
        <f>ROUND(I167*H167,2)</f>
        <v>0</v>
      </c>
      <c r="BL167" s="16" t="s">
        <v>158</v>
      </c>
      <c r="BM167" s="150" t="s">
        <v>898</v>
      </c>
    </row>
    <row r="168" spans="1:65" s="2" customFormat="1" x14ac:dyDescent="0.2">
      <c r="A168" s="32"/>
      <c r="B168" s="33"/>
      <c r="C168" s="237"/>
      <c r="D168" s="238" t="s">
        <v>160</v>
      </c>
      <c r="E168" s="237"/>
      <c r="F168" s="239" t="s">
        <v>360</v>
      </c>
      <c r="G168" s="237"/>
      <c r="H168" s="237"/>
      <c r="I168" s="154"/>
      <c r="J168" s="32"/>
      <c r="K168" s="32"/>
      <c r="L168" s="33"/>
      <c r="M168" s="155"/>
      <c r="N168" s="156"/>
      <c r="O168" s="53"/>
      <c r="P168" s="53"/>
      <c r="Q168" s="53"/>
      <c r="R168" s="53"/>
      <c r="S168" s="53"/>
      <c r="T168" s="54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6" t="s">
        <v>160</v>
      </c>
      <c r="AU168" s="16" t="s">
        <v>22</v>
      </c>
    </row>
    <row r="169" spans="1:65" s="2" customFormat="1" ht="19.5" x14ac:dyDescent="0.2">
      <c r="A169" s="32"/>
      <c r="B169" s="33"/>
      <c r="C169" s="237"/>
      <c r="D169" s="240" t="s">
        <v>162</v>
      </c>
      <c r="E169" s="237"/>
      <c r="F169" s="241" t="s">
        <v>896</v>
      </c>
      <c r="G169" s="237"/>
      <c r="H169" s="237"/>
      <c r="I169" s="154"/>
      <c r="J169" s="32"/>
      <c r="K169" s="32"/>
      <c r="L169" s="33"/>
      <c r="M169" s="155"/>
      <c r="N169" s="156"/>
      <c r="O169" s="53"/>
      <c r="P169" s="53"/>
      <c r="Q169" s="53"/>
      <c r="R169" s="53"/>
      <c r="S169" s="53"/>
      <c r="T169" s="54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6" t="s">
        <v>162</v>
      </c>
      <c r="AU169" s="16" t="s">
        <v>22</v>
      </c>
    </row>
    <row r="170" spans="1:65" s="13" customFormat="1" x14ac:dyDescent="0.2">
      <c r="B170" s="157"/>
      <c r="C170" s="242"/>
      <c r="D170" s="240" t="s">
        <v>164</v>
      </c>
      <c r="E170" s="243" t="s">
        <v>3</v>
      </c>
      <c r="F170" s="244" t="s">
        <v>897</v>
      </c>
      <c r="G170" s="242"/>
      <c r="H170" s="245">
        <v>23</v>
      </c>
      <c r="I170" s="159"/>
      <c r="L170" s="157"/>
      <c r="M170" s="160"/>
      <c r="N170" s="161"/>
      <c r="O170" s="161"/>
      <c r="P170" s="161"/>
      <c r="Q170" s="161"/>
      <c r="R170" s="161"/>
      <c r="S170" s="161"/>
      <c r="T170" s="162"/>
      <c r="AT170" s="158" t="s">
        <v>164</v>
      </c>
      <c r="AU170" s="158" t="s">
        <v>22</v>
      </c>
      <c r="AV170" s="13" t="s">
        <v>22</v>
      </c>
      <c r="AW170" s="13" t="s">
        <v>43</v>
      </c>
      <c r="AX170" s="13" t="s">
        <v>82</v>
      </c>
      <c r="AY170" s="158" t="s">
        <v>152</v>
      </c>
    </row>
    <row r="171" spans="1:65" s="14" customFormat="1" x14ac:dyDescent="0.2">
      <c r="B171" s="163"/>
      <c r="C171" s="246"/>
      <c r="D171" s="240" t="s">
        <v>164</v>
      </c>
      <c r="E171" s="247" t="s">
        <v>3</v>
      </c>
      <c r="F171" s="248" t="s">
        <v>166</v>
      </c>
      <c r="G171" s="246"/>
      <c r="H171" s="249">
        <v>23</v>
      </c>
      <c r="I171" s="165"/>
      <c r="L171" s="163"/>
      <c r="M171" s="166"/>
      <c r="N171" s="167"/>
      <c r="O171" s="167"/>
      <c r="P171" s="167"/>
      <c r="Q171" s="167"/>
      <c r="R171" s="167"/>
      <c r="S171" s="167"/>
      <c r="T171" s="168"/>
      <c r="AT171" s="164" t="s">
        <v>164</v>
      </c>
      <c r="AU171" s="164" t="s">
        <v>22</v>
      </c>
      <c r="AV171" s="14" t="s">
        <v>158</v>
      </c>
      <c r="AW171" s="14" t="s">
        <v>43</v>
      </c>
      <c r="AX171" s="14" t="s">
        <v>89</v>
      </c>
      <c r="AY171" s="164" t="s">
        <v>152</v>
      </c>
    </row>
    <row r="172" spans="1:65" s="2" customFormat="1" ht="33" customHeight="1" x14ac:dyDescent="0.2">
      <c r="A172" s="32"/>
      <c r="B172" s="142"/>
      <c r="C172" s="232" t="s">
        <v>241</v>
      </c>
      <c r="D172" s="232" t="s">
        <v>154</v>
      </c>
      <c r="E172" s="233" t="s">
        <v>249</v>
      </c>
      <c r="F172" s="234" t="s">
        <v>250</v>
      </c>
      <c r="G172" s="235" t="s">
        <v>251</v>
      </c>
      <c r="H172" s="236">
        <v>15.45</v>
      </c>
      <c r="I172" s="143"/>
      <c r="J172" s="144">
        <f>ROUND(I172*H172,2)</f>
        <v>0</v>
      </c>
      <c r="K172" s="145"/>
      <c r="L172" s="33"/>
      <c r="M172" s="146" t="s">
        <v>3</v>
      </c>
      <c r="N172" s="147" t="s">
        <v>53</v>
      </c>
      <c r="O172" s="53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0" t="s">
        <v>158</v>
      </c>
      <c r="AT172" s="150" t="s">
        <v>154</v>
      </c>
      <c r="AU172" s="150" t="s">
        <v>22</v>
      </c>
      <c r="AY172" s="16" t="s">
        <v>152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6" t="s">
        <v>89</v>
      </c>
      <c r="BK172" s="151">
        <f>ROUND(I172*H172,2)</f>
        <v>0</v>
      </c>
      <c r="BL172" s="16" t="s">
        <v>158</v>
      </c>
      <c r="BM172" s="150" t="s">
        <v>899</v>
      </c>
    </row>
    <row r="173" spans="1:65" s="2" customFormat="1" x14ac:dyDescent="0.2">
      <c r="A173" s="32"/>
      <c r="B173" s="33"/>
      <c r="C173" s="237"/>
      <c r="D173" s="238" t="s">
        <v>160</v>
      </c>
      <c r="E173" s="237"/>
      <c r="F173" s="239" t="s">
        <v>253</v>
      </c>
      <c r="G173" s="237"/>
      <c r="H173" s="237"/>
      <c r="I173" s="154"/>
      <c r="J173" s="32"/>
      <c r="K173" s="32"/>
      <c r="L173" s="33"/>
      <c r="M173" s="155"/>
      <c r="N173" s="156"/>
      <c r="O173" s="53"/>
      <c r="P173" s="53"/>
      <c r="Q173" s="53"/>
      <c r="R173" s="53"/>
      <c r="S173" s="53"/>
      <c r="T173" s="54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6" t="s">
        <v>160</v>
      </c>
      <c r="AU173" s="16" t="s">
        <v>22</v>
      </c>
    </row>
    <row r="174" spans="1:65" s="2" customFormat="1" ht="29.25" x14ac:dyDescent="0.2">
      <c r="A174" s="32"/>
      <c r="B174" s="33"/>
      <c r="C174" s="237"/>
      <c r="D174" s="240" t="s">
        <v>162</v>
      </c>
      <c r="E174" s="237"/>
      <c r="F174" s="241" t="s">
        <v>900</v>
      </c>
      <c r="G174" s="237"/>
      <c r="H174" s="237"/>
      <c r="I174" s="154"/>
      <c r="J174" s="32"/>
      <c r="K174" s="32"/>
      <c r="L174" s="33"/>
      <c r="M174" s="155"/>
      <c r="N174" s="156"/>
      <c r="O174" s="53"/>
      <c r="P174" s="53"/>
      <c r="Q174" s="53"/>
      <c r="R174" s="53"/>
      <c r="S174" s="53"/>
      <c r="T174" s="54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6" t="s">
        <v>162</v>
      </c>
      <c r="AU174" s="16" t="s">
        <v>22</v>
      </c>
    </row>
    <row r="175" spans="1:65" s="13" customFormat="1" x14ac:dyDescent="0.2">
      <c r="B175" s="157"/>
      <c r="C175" s="242"/>
      <c r="D175" s="240" t="s">
        <v>164</v>
      </c>
      <c r="E175" s="243" t="s">
        <v>3</v>
      </c>
      <c r="F175" s="244" t="s">
        <v>901</v>
      </c>
      <c r="G175" s="242"/>
      <c r="H175" s="245">
        <v>15.45</v>
      </c>
      <c r="I175" s="159"/>
      <c r="L175" s="157"/>
      <c r="M175" s="160"/>
      <c r="N175" s="161"/>
      <c r="O175" s="161"/>
      <c r="P175" s="161"/>
      <c r="Q175" s="161"/>
      <c r="R175" s="161"/>
      <c r="S175" s="161"/>
      <c r="T175" s="162"/>
      <c r="AT175" s="158" t="s">
        <v>164</v>
      </c>
      <c r="AU175" s="158" t="s">
        <v>22</v>
      </c>
      <c r="AV175" s="13" t="s">
        <v>22</v>
      </c>
      <c r="AW175" s="13" t="s">
        <v>43</v>
      </c>
      <c r="AX175" s="13" t="s">
        <v>82</v>
      </c>
      <c r="AY175" s="158" t="s">
        <v>152</v>
      </c>
    </row>
    <row r="176" spans="1:65" s="14" customFormat="1" x14ac:dyDescent="0.2">
      <c r="B176" s="163"/>
      <c r="C176" s="246"/>
      <c r="D176" s="240" t="s">
        <v>164</v>
      </c>
      <c r="E176" s="247" t="s">
        <v>3</v>
      </c>
      <c r="F176" s="248" t="s">
        <v>166</v>
      </c>
      <c r="G176" s="246"/>
      <c r="H176" s="249">
        <v>15.45</v>
      </c>
      <c r="I176" s="165"/>
      <c r="L176" s="163"/>
      <c r="M176" s="166"/>
      <c r="N176" s="167"/>
      <c r="O176" s="167"/>
      <c r="P176" s="167"/>
      <c r="Q176" s="167"/>
      <c r="R176" s="167"/>
      <c r="S176" s="167"/>
      <c r="T176" s="168"/>
      <c r="AT176" s="164" t="s">
        <v>164</v>
      </c>
      <c r="AU176" s="164" t="s">
        <v>22</v>
      </c>
      <c r="AV176" s="14" t="s">
        <v>158</v>
      </c>
      <c r="AW176" s="14" t="s">
        <v>43</v>
      </c>
      <c r="AX176" s="14" t="s">
        <v>89</v>
      </c>
      <c r="AY176" s="164" t="s">
        <v>152</v>
      </c>
    </row>
    <row r="177" spans="1:65" s="2" customFormat="1" ht="33" customHeight="1" x14ac:dyDescent="0.2">
      <c r="A177" s="32"/>
      <c r="B177" s="142"/>
      <c r="C177" s="232" t="s">
        <v>248</v>
      </c>
      <c r="D177" s="232" t="s">
        <v>154</v>
      </c>
      <c r="E177" s="233" t="s">
        <v>364</v>
      </c>
      <c r="F177" s="234" t="s">
        <v>365</v>
      </c>
      <c r="G177" s="235" t="s">
        <v>251</v>
      </c>
      <c r="H177" s="236">
        <v>4.867</v>
      </c>
      <c r="I177" s="143"/>
      <c r="J177" s="144">
        <f>ROUND(I177*H177,2)</f>
        <v>0</v>
      </c>
      <c r="K177" s="145"/>
      <c r="L177" s="33"/>
      <c r="M177" s="146" t="s">
        <v>3</v>
      </c>
      <c r="N177" s="147" t="s">
        <v>53</v>
      </c>
      <c r="O177" s="53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0" t="s">
        <v>158</v>
      </c>
      <c r="AT177" s="150" t="s">
        <v>154</v>
      </c>
      <c r="AU177" s="150" t="s">
        <v>22</v>
      </c>
      <c r="AY177" s="16" t="s">
        <v>152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6" t="s">
        <v>89</v>
      </c>
      <c r="BK177" s="151">
        <f>ROUND(I177*H177,2)</f>
        <v>0</v>
      </c>
      <c r="BL177" s="16" t="s">
        <v>158</v>
      </c>
      <c r="BM177" s="150" t="s">
        <v>902</v>
      </c>
    </row>
    <row r="178" spans="1:65" s="2" customFormat="1" x14ac:dyDescent="0.2">
      <c r="A178" s="32"/>
      <c r="B178" s="33"/>
      <c r="C178" s="237"/>
      <c r="D178" s="238" t="s">
        <v>160</v>
      </c>
      <c r="E178" s="237"/>
      <c r="F178" s="239" t="s">
        <v>367</v>
      </c>
      <c r="G178" s="237"/>
      <c r="H178" s="237"/>
      <c r="I178" s="154"/>
      <c r="J178" s="32"/>
      <c r="K178" s="32"/>
      <c r="L178" s="33"/>
      <c r="M178" s="155"/>
      <c r="N178" s="156"/>
      <c r="O178" s="53"/>
      <c r="P178" s="53"/>
      <c r="Q178" s="53"/>
      <c r="R178" s="53"/>
      <c r="S178" s="53"/>
      <c r="T178" s="54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6" t="s">
        <v>160</v>
      </c>
      <c r="AU178" s="16" t="s">
        <v>22</v>
      </c>
    </row>
    <row r="179" spans="1:65" s="2" customFormat="1" ht="19.5" x14ac:dyDescent="0.2">
      <c r="A179" s="32"/>
      <c r="B179" s="33"/>
      <c r="C179" s="237"/>
      <c r="D179" s="240" t="s">
        <v>162</v>
      </c>
      <c r="E179" s="237"/>
      <c r="F179" s="241" t="s">
        <v>896</v>
      </c>
      <c r="G179" s="237"/>
      <c r="H179" s="237"/>
      <c r="I179" s="154"/>
      <c r="J179" s="32"/>
      <c r="K179" s="32"/>
      <c r="L179" s="33"/>
      <c r="M179" s="155"/>
      <c r="N179" s="156"/>
      <c r="O179" s="53"/>
      <c r="P179" s="53"/>
      <c r="Q179" s="53"/>
      <c r="R179" s="53"/>
      <c r="S179" s="53"/>
      <c r="T179" s="54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6" t="s">
        <v>162</v>
      </c>
      <c r="AU179" s="16" t="s">
        <v>22</v>
      </c>
    </row>
    <row r="180" spans="1:65" s="13" customFormat="1" x14ac:dyDescent="0.2">
      <c r="B180" s="157"/>
      <c r="C180" s="242"/>
      <c r="D180" s="240" t="s">
        <v>164</v>
      </c>
      <c r="E180" s="243" t="s">
        <v>3</v>
      </c>
      <c r="F180" s="244" t="s">
        <v>903</v>
      </c>
      <c r="G180" s="242"/>
      <c r="H180" s="245">
        <v>4.867</v>
      </c>
      <c r="I180" s="159"/>
      <c r="L180" s="157"/>
      <c r="M180" s="160"/>
      <c r="N180" s="161"/>
      <c r="O180" s="161"/>
      <c r="P180" s="161"/>
      <c r="Q180" s="161"/>
      <c r="R180" s="161"/>
      <c r="S180" s="161"/>
      <c r="T180" s="162"/>
      <c r="AT180" s="158" t="s">
        <v>164</v>
      </c>
      <c r="AU180" s="158" t="s">
        <v>22</v>
      </c>
      <c r="AV180" s="13" t="s">
        <v>22</v>
      </c>
      <c r="AW180" s="13" t="s">
        <v>43</v>
      </c>
      <c r="AX180" s="13" t="s">
        <v>82</v>
      </c>
      <c r="AY180" s="158" t="s">
        <v>152</v>
      </c>
    </row>
    <row r="181" spans="1:65" s="14" customFormat="1" x14ac:dyDescent="0.2">
      <c r="B181" s="163"/>
      <c r="C181" s="246"/>
      <c r="D181" s="240" t="s">
        <v>164</v>
      </c>
      <c r="E181" s="247" t="s">
        <v>3</v>
      </c>
      <c r="F181" s="248" t="s">
        <v>166</v>
      </c>
      <c r="G181" s="246"/>
      <c r="H181" s="249">
        <v>4.867</v>
      </c>
      <c r="I181" s="165"/>
      <c r="L181" s="163"/>
      <c r="M181" s="166"/>
      <c r="N181" s="167"/>
      <c r="O181" s="167"/>
      <c r="P181" s="167"/>
      <c r="Q181" s="167"/>
      <c r="R181" s="167"/>
      <c r="S181" s="167"/>
      <c r="T181" s="168"/>
      <c r="AT181" s="164" t="s">
        <v>164</v>
      </c>
      <c r="AU181" s="164" t="s">
        <v>22</v>
      </c>
      <c r="AV181" s="14" t="s">
        <v>158</v>
      </c>
      <c r="AW181" s="14" t="s">
        <v>43</v>
      </c>
      <c r="AX181" s="14" t="s">
        <v>89</v>
      </c>
      <c r="AY181" s="164" t="s">
        <v>152</v>
      </c>
    </row>
    <row r="182" spans="1:65" s="2" customFormat="1" ht="24.2" customHeight="1" x14ac:dyDescent="0.2">
      <c r="A182" s="32"/>
      <c r="B182" s="142"/>
      <c r="C182" s="232" t="s">
        <v>256</v>
      </c>
      <c r="D182" s="232" t="s">
        <v>154</v>
      </c>
      <c r="E182" s="233" t="s">
        <v>368</v>
      </c>
      <c r="F182" s="234" t="s">
        <v>331</v>
      </c>
      <c r="G182" s="235" t="s">
        <v>267</v>
      </c>
      <c r="H182" s="236">
        <v>8.76</v>
      </c>
      <c r="I182" s="143"/>
      <c r="J182" s="144">
        <f>ROUND(I182*H182,2)</f>
        <v>0</v>
      </c>
      <c r="K182" s="145"/>
      <c r="L182" s="33"/>
      <c r="M182" s="146" t="s">
        <v>3</v>
      </c>
      <c r="N182" s="147" t="s">
        <v>53</v>
      </c>
      <c r="O182" s="53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0" t="s">
        <v>158</v>
      </c>
      <c r="AT182" s="150" t="s">
        <v>154</v>
      </c>
      <c r="AU182" s="150" t="s">
        <v>22</v>
      </c>
      <c r="AY182" s="16" t="s">
        <v>152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6" t="s">
        <v>89</v>
      </c>
      <c r="BK182" s="151">
        <f>ROUND(I182*H182,2)</f>
        <v>0</v>
      </c>
      <c r="BL182" s="16" t="s">
        <v>158</v>
      </c>
      <c r="BM182" s="150" t="s">
        <v>904</v>
      </c>
    </row>
    <row r="183" spans="1:65" s="2" customFormat="1" x14ac:dyDescent="0.2">
      <c r="A183" s="32"/>
      <c r="B183" s="33"/>
      <c r="C183" s="237"/>
      <c r="D183" s="238" t="s">
        <v>160</v>
      </c>
      <c r="E183" s="237"/>
      <c r="F183" s="239" t="s">
        <v>370</v>
      </c>
      <c r="G183" s="237"/>
      <c r="H183" s="237"/>
      <c r="I183" s="154"/>
      <c r="J183" s="32"/>
      <c r="K183" s="32"/>
      <c r="L183" s="33"/>
      <c r="M183" s="155"/>
      <c r="N183" s="156"/>
      <c r="O183" s="53"/>
      <c r="P183" s="53"/>
      <c r="Q183" s="53"/>
      <c r="R183" s="53"/>
      <c r="S183" s="53"/>
      <c r="T183" s="54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6" t="s">
        <v>160</v>
      </c>
      <c r="AU183" s="16" t="s">
        <v>22</v>
      </c>
    </row>
    <row r="184" spans="1:65" s="2" customFormat="1" ht="19.5" x14ac:dyDescent="0.2">
      <c r="A184" s="32"/>
      <c r="B184" s="33"/>
      <c r="C184" s="237"/>
      <c r="D184" s="240" t="s">
        <v>162</v>
      </c>
      <c r="E184" s="237"/>
      <c r="F184" s="241" t="s">
        <v>896</v>
      </c>
      <c r="G184" s="237"/>
      <c r="H184" s="237"/>
      <c r="I184" s="154"/>
      <c r="J184" s="32"/>
      <c r="K184" s="32"/>
      <c r="L184" s="33"/>
      <c r="M184" s="155"/>
      <c r="N184" s="156"/>
      <c r="O184" s="53"/>
      <c r="P184" s="53"/>
      <c r="Q184" s="53"/>
      <c r="R184" s="53"/>
      <c r="S184" s="53"/>
      <c r="T184" s="54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6" t="s">
        <v>162</v>
      </c>
      <c r="AU184" s="16" t="s">
        <v>22</v>
      </c>
    </row>
    <row r="185" spans="1:65" s="13" customFormat="1" x14ac:dyDescent="0.2">
      <c r="B185" s="157"/>
      <c r="C185" s="242"/>
      <c r="D185" s="240" t="s">
        <v>164</v>
      </c>
      <c r="E185" s="243" t="s">
        <v>3</v>
      </c>
      <c r="F185" s="244" t="s">
        <v>905</v>
      </c>
      <c r="G185" s="242"/>
      <c r="H185" s="245">
        <v>8.76</v>
      </c>
      <c r="I185" s="159"/>
      <c r="L185" s="157"/>
      <c r="M185" s="160"/>
      <c r="N185" s="161"/>
      <c r="O185" s="161"/>
      <c r="P185" s="161"/>
      <c r="Q185" s="161"/>
      <c r="R185" s="161"/>
      <c r="S185" s="161"/>
      <c r="T185" s="162"/>
      <c r="AT185" s="158" t="s">
        <v>164</v>
      </c>
      <c r="AU185" s="158" t="s">
        <v>22</v>
      </c>
      <c r="AV185" s="13" t="s">
        <v>22</v>
      </c>
      <c r="AW185" s="13" t="s">
        <v>43</v>
      </c>
      <c r="AX185" s="13" t="s">
        <v>82</v>
      </c>
      <c r="AY185" s="158" t="s">
        <v>152</v>
      </c>
    </row>
    <row r="186" spans="1:65" s="14" customFormat="1" x14ac:dyDescent="0.2">
      <c r="B186" s="163"/>
      <c r="C186" s="246"/>
      <c r="D186" s="240" t="s">
        <v>164</v>
      </c>
      <c r="E186" s="247" t="s">
        <v>3</v>
      </c>
      <c r="F186" s="248" t="s">
        <v>166</v>
      </c>
      <c r="G186" s="246"/>
      <c r="H186" s="249">
        <v>8.76</v>
      </c>
      <c r="I186" s="165"/>
      <c r="L186" s="163"/>
      <c r="M186" s="166"/>
      <c r="N186" s="167"/>
      <c r="O186" s="167"/>
      <c r="P186" s="167"/>
      <c r="Q186" s="167"/>
      <c r="R186" s="167"/>
      <c r="S186" s="167"/>
      <c r="T186" s="168"/>
      <c r="AT186" s="164" t="s">
        <v>164</v>
      </c>
      <c r="AU186" s="164" t="s">
        <v>22</v>
      </c>
      <c r="AV186" s="14" t="s">
        <v>158</v>
      </c>
      <c r="AW186" s="14" t="s">
        <v>43</v>
      </c>
      <c r="AX186" s="14" t="s">
        <v>89</v>
      </c>
      <c r="AY186" s="164" t="s">
        <v>152</v>
      </c>
    </row>
    <row r="187" spans="1:65" s="2" customFormat="1" ht="16.5" customHeight="1" x14ac:dyDescent="0.2">
      <c r="A187" s="32"/>
      <c r="B187" s="142"/>
      <c r="C187" s="232" t="s">
        <v>264</v>
      </c>
      <c r="D187" s="232" t="s">
        <v>154</v>
      </c>
      <c r="E187" s="233" t="s">
        <v>372</v>
      </c>
      <c r="F187" s="234" t="s">
        <v>373</v>
      </c>
      <c r="G187" s="235" t="s">
        <v>251</v>
      </c>
      <c r="H187" s="236">
        <v>4.867</v>
      </c>
      <c r="I187" s="143"/>
      <c r="J187" s="144">
        <f>ROUND(I187*H187,2)</f>
        <v>0</v>
      </c>
      <c r="K187" s="145"/>
      <c r="L187" s="33"/>
      <c r="M187" s="146" t="s">
        <v>3</v>
      </c>
      <c r="N187" s="147" t="s">
        <v>53</v>
      </c>
      <c r="O187" s="53"/>
      <c r="P187" s="148">
        <f>O187*H187</f>
        <v>0</v>
      </c>
      <c r="Q187" s="148">
        <v>0</v>
      </c>
      <c r="R187" s="148">
        <f>Q187*H187</f>
        <v>0</v>
      </c>
      <c r="S187" s="148">
        <v>0</v>
      </c>
      <c r="T187" s="14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0" t="s">
        <v>158</v>
      </c>
      <c r="AT187" s="150" t="s">
        <v>154</v>
      </c>
      <c r="AU187" s="150" t="s">
        <v>22</v>
      </c>
      <c r="AY187" s="16" t="s">
        <v>152</v>
      </c>
      <c r="BE187" s="151">
        <f>IF(N187="základní",J187,0)</f>
        <v>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6" t="s">
        <v>89</v>
      </c>
      <c r="BK187" s="151">
        <f>ROUND(I187*H187,2)</f>
        <v>0</v>
      </c>
      <c r="BL187" s="16" t="s">
        <v>158</v>
      </c>
      <c r="BM187" s="150" t="s">
        <v>906</v>
      </c>
    </row>
    <row r="188" spans="1:65" s="2" customFormat="1" x14ac:dyDescent="0.2">
      <c r="A188" s="32"/>
      <c r="B188" s="33"/>
      <c r="C188" s="237"/>
      <c r="D188" s="238" t="s">
        <v>160</v>
      </c>
      <c r="E188" s="237"/>
      <c r="F188" s="239" t="s">
        <v>375</v>
      </c>
      <c r="G188" s="237"/>
      <c r="H188" s="237"/>
      <c r="I188" s="154"/>
      <c r="J188" s="32"/>
      <c r="K188" s="32"/>
      <c r="L188" s="33"/>
      <c r="M188" s="155"/>
      <c r="N188" s="156"/>
      <c r="O188" s="53"/>
      <c r="P188" s="53"/>
      <c r="Q188" s="53"/>
      <c r="R188" s="53"/>
      <c r="S188" s="53"/>
      <c r="T188" s="54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6" t="s">
        <v>160</v>
      </c>
      <c r="AU188" s="16" t="s">
        <v>22</v>
      </c>
    </row>
    <row r="189" spans="1:65" s="2" customFormat="1" ht="19.5" x14ac:dyDescent="0.2">
      <c r="A189" s="32"/>
      <c r="B189" s="33"/>
      <c r="C189" s="237"/>
      <c r="D189" s="240" t="s">
        <v>162</v>
      </c>
      <c r="E189" s="237"/>
      <c r="F189" s="241" t="s">
        <v>896</v>
      </c>
      <c r="G189" s="237"/>
      <c r="H189" s="237"/>
      <c r="I189" s="154"/>
      <c r="J189" s="32"/>
      <c r="K189" s="32"/>
      <c r="L189" s="33"/>
      <c r="M189" s="155"/>
      <c r="N189" s="156"/>
      <c r="O189" s="53"/>
      <c r="P189" s="53"/>
      <c r="Q189" s="53"/>
      <c r="R189" s="53"/>
      <c r="S189" s="53"/>
      <c r="T189" s="54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6" t="s">
        <v>162</v>
      </c>
      <c r="AU189" s="16" t="s">
        <v>22</v>
      </c>
    </row>
    <row r="190" spans="1:65" s="13" customFormat="1" x14ac:dyDescent="0.2">
      <c r="B190" s="157"/>
      <c r="C190" s="242"/>
      <c r="D190" s="240" t="s">
        <v>164</v>
      </c>
      <c r="E190" s="243" t="s">
        <v>3</v>
      </c>
      <c r="F190" s="244" t="s">
        <v>903</v>
      </c>
      <c r="G190" s="242"/>
      <c r="H190" s="245">
        <v>4.867</v>
      </c>
      <c r="I190" s="159"/>
      <c r="L190" s="157"/>
      <c r="M190" s="160"/>
      <c r="N190" s="161"/>
      <c r="O190" s="161"/>
      <c r="P190" s="161"/>
      <c r="Q190" s="161"/>
      <c r="R190" s="161"/>
      <c r="S190" s="161"/>
      <c r="T190" s="162"/>
      <c r="AT190" s="158" t="s">
        <v>164</v>
      </c>
      <c r="AU190" s="158" t="s">
        <v>22</v>
      </c>
      <c r="AV190" s="13" t="s">
        <v>22</v>
      </c>
      <c r="AW190" s="13" t="s">
        <v>43</v>
      </c>
      <c r="AX190" s="13" t="s">
        <v>82</v>
      </c>
      <c r="AY190" s="158" t="s">
        <v>152</v>
      </c>
    </row>
    <row r="191" spans="1:65" s="14" customFormat="1" x14ac:dyDescent="0.2">
      <c r="B191" s="163"/>
      <c r="C191" s="246"/>
      <c r="D191" s="240" t="s">
        <v>164</v>
      </c>
      <c r="E191" s="247" t="s">
        <v>3</v>
      </c>
      <c r="F191" s="248" t="s">
        <v>166</v>
      </c>
      <c r="G191" s="246"/>
      <c r="H191" s="249">
        <v>4.867</v>
      </c>
      <c r="I191" s="165"/>
      <c r="L191" s="163"/>
      <c r="M191" s="166"/>
      <c r="N191" s="167"/>
      <c r="O191" s="167"/>
      <c r="P191" s="167"/>
      <c r="Q191" s="167"/>
      <c r="R191" s="167"/>
      <c r="S191" s="167"/>
      <c r="T191" s="168"/>
      <c r="AT191" s="164" t="s">
        <v>164</v>
      </c>
      <c r="AU191" s="164" t="s">
        <v>22</v>
      </c>
      <c r="AV191" s="14" t="s">
        <v>158</v>
      </c>
      <c r="AW191" s="14" t="s">
        <v>43</v>
      </c>
      <c r="AX191" s="14" t="s">
        <v>89</v>
      </c>
      <c r="AY191" s="164" t="s">
        <v>152</v>
      </c>
    </row>
    <row r="192" spans="1:65" s="2" customFormat="1" ht="24.2" customHeight="1" x14ac:dyDescent="0.2">
      <c r="A192" s="32"/>
      <c r="B192" s="142"/>
      <c r="C192" s="232" t="s">
        <v>8</v>
      </c>
      <c r="D192" s="232" t="s">
        <v>154</v>
      </c>
      <c r="E192" s="233" t="s">
        <v>907</v>
      </c>
      <c r="F192" s="234" t="s">
        <v>908</v>
      </c>
      <c r="G192" s="235" t="s">
        <v>251</v>
      </c>
      <c r="H192" s="236">
        <v>18.132999999999999</v>
      </c>
      <c r="I192" s="143"/>
      <c r="J192" s="144">
        <f>ROUND(I192*H192,2)</f>
        <v>0</v>
      </c>
      <c r="K192" s="145"/>
      <c r="L192" s="33"/>
      <c r="M192" s="146" t="s">
        <v>3</v>
      </c>
      <c r="N192" s="147" t="s">
        <v>53</v>
      </c>
      <c r="O192" s="53"/>
      <c r="P192" s="148">
        <f>O192*H192</f>
        <v>0</v>
      </c>
      <c r="Q192" s="148">
        <v>0</v>
      </c>
      <c r="R192" s="148">
        <f>Q192*H192</f>
        <v>0</v>
      </c>
      <c r="S192" s="148">
        <v>0</v>
      </c>
      <c r="T192" s="14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0" t="s">
        <v>158</v>
      </c>
      <c r="AT192" s="150" t="s">
        <v>154</v>
      </c>
      <c r="AU192" s="150" t="s">
        <v>22</v>
      </c>
      <c r="AY192" s="16" t="s">
        <v>152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6" t="s">
        <v>89</v>
      </c>
      <c r="BK192" s="151">
        <f>ROUND(I192*H192,2)</f>
        <v>0</v>
      </c>
      <c r="BL192" s="16" t="s">
        <v>158</v>
      </c>
      <c r="BM192" s="150" t="s">
        <v>909</v>
      </c>
    </row>
    <row r="193" spans="1:65" s="2" customFormat="1" x14ac:dyDescent="0.2">
      <c r="A193" s="32"/>
      <c r="B193" s="33"/>
      <c r="C193" s="237"/>
      <c r="D193" s="238" t="s">
        <v>160</v>
      </c>
      <c r="E193" s="237"/>
      <c r="F193" s="239" t="s">
        <v>910</v>
      </c>
      <c r="G193" s="237"/>
      <c r="H193" s="237"/>
      <c r="I193" s="154"/>
      <c r="J193" s="32"/>
      <c r="K193" s="32"/>
      <c r="L193" s="33"/>
      <c r="M193" s="155"/>
      <c r="N193" s="156"/>
      <c r="O193" s="53"/>
      <c r="P193" s="53"/>
      <c r="Q193" s="53"/>
      <c r="R193" s="53"/>
      <c r="S193" s="53"/>
      <c r="T193" s="54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6" t="s">
        <v>160</v>
      </c>
      <c r="AU193" s="16" t="s">
        <v>22</v>
      </c>
    </row>
    <row r="194" spans="1:65" s="2" customFormat="1" ht="19.5" x14ac:dyDescent="0.2">
      <c r="A194" s="32"/>
      <c r="B194" s="33"/>
      <c r="C194" s="237"/>
      <c r="D194" s="240" t="s">
        <v>162</v>
      </c>
      <c r="E194" s="237"/>
      <c r="F194" s="241" t="s">
        <v>911</v>
      </c>
      <c r="G194" s="237"/>
      <c r="H194" s="237"/>
      <c r="I194" s="154"/>
      <c r="J194" s="32"/>
      <c r="K194" s="32"/>
      <c r="L194" s="33"/>
      <c r="M194" s="155"/>
      <c r="N194" s="156"/>
      <c r="O194" s="53"/>
      <c r="P194" s="53"/>
      <c r="Q194" s="53"/>
      <c r="R194" s="53"/>
      <c r="S194" s="53"/>
      <c r="T194" s="54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6" t="s">
        <v>162</v>
      </c>
      <c r="AU194" s="16" t="s">
        <v>22</v>
      </c>
    </row>
    <row r="195" spans="1:65" s="13" customFormat="1" x14ac:dyDescent="0.2">
      <c r="B195" s="157"/>
      <c r="C195" s="242"/>
      <c r="D195" s="240" t="s">
        <v>164</v>
      </c>
      <c r="E195" s="243" t="s">
        <v>3</v>
      </c>
      <c r="F195" s="244" t="s">
        <v>912</v>
      </c>
      <c r="G195" s="242"/>
      <c r="H195" s="245">
        <v>18.132999999999999</v>
      </c>
      <c r="I195" s="159"/>
      <c r="L195" s="157"/>
      <c r="M195" s="160"/>
      <c r="N195" s="161"/>
      <c r="O195" s="161"/>
      <c r="P195" s="161"/>
      <c r="Q195" s="161"/>
      <c r="R195" s="161"/>
      <c r="S195" s="161"/>
      <c r="T195" s="162"/>
      <c r="AT195" s="158" t="s">
        <v>164</v>
      </c>
      <c r="AU195" s="158" t="s">
        <v>22</v>
      </c>
      <c r="AV195" s="13" t="s">
        <v>22</v>
      </c>
      <c r="AW195" s="13" t="s">
        <v>43</v>
      </c>
      <c r="AX195" s="13" t="s">
        <v>82</v>
      </c>
      <c r="AY195" s="158" t="s">
        <v>152</v>
      </c>
    </row>
    <row r="196" spans="1:65" s="14" customFormat="1" x14ac:dyDescent="0.2">
      <c r="B196" s="163"/>
      <c r="C196" s="246"/>
      <c r="D196" s="240" t="s">
        <v>164</v>
      </c>
      <c r="E196" s="247" t="s">
        <v>3</v>
      </c>
      <c r="F196" s="248" t="s">
        <v>166</v>
      </c>
      <c r="G196" s="246"/>
      <c r="H196" s="249">
        <v>18.132999999999999</v>
      </c>
      <c r="I196" s="165"/>
      <c r="L196" s="163"/>
      <c r="M196" s="166"/>
      <c r="N196" s="167"/>
      <c r="O196" s="167"/>
      <c r="P196" s="167"/>
      <c r="Q196" s="167"/>
      <c r="R196" s="167"/>
      <c r="S196" s="167"/>
      <c r="T196" s="168"/>
      <c r="AT196" s="164" t="s">
        <v>164</v>
      </c>
      <c r="AU196" s="164" t="s">
        <v>22</v>
      </c>
      <c r="AV196" s="14" t="s">
        <v>158</v>
      </c>
      <c r="AW196" s="14" t="s">
        <v>43</v>
      </c>
      <c r="AX196" s="14" t="s">
        <v>89</v>
      </c>
      <c r="AY196" s="164" t="s">
        <v>152</v>
      </c>
    </row>
    <row r="197" spans="1:65" s="2" customFormat="1" ht="24.2" customHeight="1" x14ac:dyDescent="0.2">
      <c r="A197" s="32"/>
      <c r="B197" s="142"/>
      <c r="C197" s="232" t="s">
        <v>273</v>
      </c>
      <c r="D197" s="232" t="s">
        <v>154</v>
      </c>
      <c r="E197" s="233" t="s">
        <v>913</v>
      </c>
      <c r="F197" s="234" t="s">
        <v>914</v>
      </c>
      <c r="G197" s="235" t="s">
        <v>251</v>
      </c>
      <c r="H197" s="236">
        <v>3.9470000000000001</v>
      </c>
      <c r="I197" s="143"/>
      <c r="J197" s="144">
        <f>ROUND(I197*H197,2)</f>
        <v>0</v>
      </c>
      <c r="K197" s="145"/>
      <c r="L197" s="33"/>
      <c r="M197" s="146" t="s">
        <v>3</v>
      </c>
      <c r="N197" s="147" t="s">
        <v>53</v>
      </c>
      <c r="O197" s="53"/>
      <c r="P197" s="148">
        <f>O197*H197</f>
        <v>0</v>
      </c>
      <c r="Q197" s="148">
        <v>0</v>
      </c>
      <c r="R197" s="148">
        <f>Q197*H197</f>
        <v>0</v>
      </c>
      <c r="S197" s="148">
        <v>0</v>
      </c>
      <c r="T197" s="14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0" t="s">
        <v>158</v>
      </c>
      <c r="AT197" s="150" t="s">
        <v>154</v>
      </c>
      <c r="AU197" s="150" t="s">
        <v>22</v>
      </c>
      <c r="AY197" s="16" t="s">
        <v>152</v>
      </c>
      <c r="BE197" s="151">
        <f>IF(N197="základní",J197,0)</f>
        <v>0</v>
      </c>
      <c r="BF197" s="151">
        <f>IF(N197="snížená",J197,0)</f>
        <v>0</v>
      </c>
      <c r="BG197" s="151">
        <f>IF(N197="zákl. přenesená",J197,0)</f>
        <v>0</v>
      </c>
      <c r="BH197" s="151">
        <f>IF(N197="sníž. přenesená",J197,0)</f>
        <v>0</v>
      </c>
      <c r="BI197" s="151">
        <f>IF(N197="nulová",J197,0)</f>
        <v>0</v>
      </c>
      <c r="BJ197" s="16" t="s">
        <v>89</v>
      </c>
      <c r="BK197" s="151">
        <f>ROUND(I197*H197,2)</f>
        <v>0</v>
      </c>
      <c r="BL197" s="16" t="s">
        <v>158</v>
      </c>
      <c r="BM197" s="150" t="s">
        <v>915</v>
      </c>
    </row>
    <row r="198" spans="1:65" s="2" customFormat="1" x14ac:dyDescent="0.2">
      <c r="A198" s="32"/>
      <c r="B198" s="33"/>
      <c r="C198" s="237"/>
      <c r="D198" s="238" t="s">
        <v>160</v>
      </c>
      <c r="E198" s="237"/>
      <c r="F198" s="239" t="s">
        <v>916</v>
      </c>
      <c r="G198" s="237"/>
      <c r="H198" s="237"/>
      <c r="I198" s="154"/>
      <c r="J198" s="32"/>
      <c r="K198" s="32"/>
      <c r="L198" s="33"/>
      <c r="M198" s="155"/>
      <c r="N198" s="156"/>
      <c r="O198" s="53"/>
      <c r="P198" s="53"/>
      <c r="Q198" s="53"/>
      <c r="R198" s="53"/>
      <c r="S198" s="53"/>
      <c r="T198" s="54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6" t="s">
        <v>160</v>
      </c>
      <c r="AU198" s="16" t="s">
        <v>22</v>
      </c>
    </row>
    <row r="199" spans="1:65" s="2" customFormat="1" ht="19.5" x14ac:dyDescent="0.2">
      <c r="A199" s="32"/>
      <c r="B199" s="33"/>
      <c r="C199" s="237"/>
      <c r="D199" s="240" t="s">
        <v>162</v>
      </c>
      <c r="E199" s="237"/>
      <c r="F199" s="241" t="s">
        <v>896</v>
      </c>
      <c r="G199" s="237"/>
      <c r="H199" s="237"/>
      <c r="I199" s="154"/>
      <c r="J199" s="32"/>
      <c r="K199" s="32"/>
      <c r="L199" s="33"/>
      <c r="M199" s="155"/>
      <c r="N199" s="156"/>
      <c r="O199" s="53"/>
      <c r="P199" s="53"/>
      <c r="Q199" s="53"/>
      <c r="R199" s="53"/>
      <c r="S199" s="53"/>
      <c r="T199" s="54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6" t="s">
        <v>162</v>
      </c>
      <c r="AU199" s="16" t="s">
        <v>22</v>
      </c>
    </row>
    <row r="200" spans="1:65" s="13" customFormat="1" x14ac:dyDescent="0.2">
      <c r="B200" s="157"/>
      <c r="C200" s="242"/>
      <c r="D200" s="240" t="s">
        <v>164</v>
      </c>
      <c r="E200" s="243" t="s">
        <v>3</v>
      </c>
      <c r="F200" s="244" t="s">
        <v>917</v>
      </c>
      <c r="G200" s="242"/>
      <c r="H200" s="245">
        <v>3.9470000000000001</v>
      </c>
      <c r="I200" s="159"/>
      <c r="L200" s="157"/>
      <c r="M200" s="160"/>
      <c r="N200" s="161"/>
      <c r="O200" s="161"/>
      <c r="P200" s="161"/>
      <c r="Q200" s="161"/>
      <c r="R200" s="161"/>
      <c r="S200" s="161"/>
      <c r="T200" s="162"/>
      <c r="AT200" s="158" t="s">
        <v>164</v>
      </c>
      <c r="AU200" s="158" t="s">
        <v>22</v>
      </c>
      <c r="AV200" s="13" t="s">
        <v>22</v>
      </c>
      <c r="AW200" s="13" t="s">
        <v>43</v>
      </c>
      <c r="AX200" s="13" t="s">
        <v>82</v>
      </c>
      <c r="AY200" s="158" t="s">
        <v>152</v>
      </c>
    </row>
    <row r="201" spans="1:65" s="14" customFormat="1" x14ac:dyDescent="0.2">
      <c r="B201" s="163"/>
      <c r="C201" s="246"/>
      <c r="D201" s="240" t="s">
        <v>164</v>
      </c>
      <c r="E201" s="247" t="s">
        <v>3</v>
      </c>
      <c r="F201" s="248" t="s">
        <v>166</v>
      </c>
      <c r="G201" s="246"/>
      <c r="H201" s="249">
        <v>3.9470000000000001</v>
      </c>
      <c r="I201" s="165"/>
      <c r="L201" s="163"/>
      <c r="M201" s="166"/>
      <c r="N201" s="167"/>
      <c r="O201" s="167"/>
      <c r="P201" s="167"/>
      <c r="Q201" s="167"/>
      <c r="R201" s="167"/>
      <c r="S201" s="167"/>
      <c r="T201" s="168"/>
      <c r="AT201" s="164" t="s">
        <v>164</v>
      </c>
      <c r="AU201" s="164" t="s">
        <v>22</v>
      </c>
      <c r="AV201" s="14" t="s">
        <v>158</v>
      </c>
      <c r="AW201" s="14" t="s">
        <v>43</v>
      </c>
      <c r="AX201" s="14" t="s">
        <v>89</v>
      </c>
      <c r="AY201" s="164" t="s">
        <v>152</v>
      </c>
    </row>
    <row r="202" spans="1:65" s="2" customFormat="1" ht="16.5" customHeight="1" x14ac:dyDescent="0.2">
      <c r="A202" s="32"/>
      <c r="B202" s="142"/>
      <c r="C202" s="254" t="s">
        <v>279</v>
      </c>
      <c r="D202" s="254" t="s">
        <v>389</v>
      </c>
      <c r="E202" s="255" t="s">
        <v>918</v>
      </c>
      <c r="F202" s="256" t="s">
        <v>919</v>
      </c>
      <c r="G202" s="257" t="s">
        <v>267</v>
      </c>
      <c r="H202" s="258">
        <v>7.8940000000000001</v>
      </c>
      <c r="I202" s="172"/>
      <c r="J202" s="173">
        <f>ROUND(I202*H202,2)</f>
        <v>0</v>
      </c>
      <c r="K202" s="174"/>
      <c r="L202" s="175"/>
      <c r="M202" s="176" t="s">
        <v>3</v>
      </c>
      <c r="N202" s="177" t="s">
        <v>53</v>
      </c>
      <c r="O202" s="53"/>
      <c r="P202" s="148">
        <f>O202*H202</f>
        <v>0</v>
      </c>
      <c r="Q202" s="148">
        <v>1</v>
      </c>
      <c r="R202" s="148">
        <f>Q202*H202</f>
        <v>7.8940000000000001</v>
      </c>
      <c r="S202" s="148">
        <v>0</v>
      </c>
      <c r="T202" s="14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0" t="s">
        <v>195</v>
      </c>
      <c r="AT202" s="150" t="s">
        <v>389</v>
      </c>
      <c r="AU202" s="150" t="s">
        <v>22</v>
      </c>
      <c r="AY202" s="16" t="s">
        <v>152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6" t="s">
        <v>89</v>
      </c>
      <c r="BK202" s="151">
        <f>ROUND(I202*H202,2)</f>
        <v>0</v>
      </c>
      <c r="BL202" s="16" t="s">
        <v>158</v>
      </c>
      <c r="BM202" s="150" t="s">
        <v>920</v>
      </c>
    </row>
    <row r="203" spans="1:65" s="2" customFormat="1" ht="19.5" x14ac:dyDescent="0.2">
      <c r="A203" s="32"/>
      <c r="B203" s="33"/>
      <c r="C203" s="237"/>
      <c r="D203" s="240" t="s">
        <v>162</v>
      </c>
      <c r="E203" s="237"/>
      <c r="F203" s="241" t="s">
        <v>896</v>
      </c>
      <c r="G203" s="237"/>
      <c r="H203" s="237"/>
      <c r="I203" s="154"/>
      <c r="J203" s="32"/>
      <c r="K203" s="32"/>
      <c r="L203" s="33"/>
      <c r="M203" s="155"/>
      <c r="N203" s="156"/>
      <c r="O203" s="53"/>
      <c r="P203" s="53"/>
      <c r="Q203" s="53"/>
      <c r="R203" s="53"/>
      <c r="S203" s="53"/>
      <c r="T203" s="54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6" t="s">
        <v>162</v>
      </c>
      <c r="AU203" s="16" t="s">
        <v>22</v>
      </c>
    </row>
    <row r="204" spans="1:65" s="13" customFormat="1" x14ac:dyDescent="0.2">
      <c r="B204" s="157"/>
      <c r="C204" s="242"/>
      <c r="D204" s="240" t="s">
        <v>164</v>
      </c>
      <c r="E204" s="243" t="s">
        <v>3</v>
      </c>
      <c r="F204" s="244" t="s">
        <v>921</v>
      </c>
      <c r="G204" s="242"/>
      <c r="H204" s="245">
        <v>7.8940000000000001</v>
      </c>
      <c r="I204" s="159"/>
      <c r="L204" s="157"/>
      <c r="M204" s="160"/>
      <c r="N204" s="161"/>
      <c r="O204" s="161"/>
      <c r="P204" s="161"/>
      <c r="Q204" s="161"/>
      <c r="R204" s="161"/>
      <c r="S204" s="161"/>
      <c r="T204" s="162"/>
      <c r="AT204" s="158" t="s">
        <v>164</v>
      </c>
      <c r="AU204" s="158" t="s">
        <v>22</v>
      </c>
      <c r="AV204" s="13" t="s">
        <v>22</v>
      </c>
      <c r="AW204" s="13" t="s">
        <v>43</v>
      </c>
      <c r="AX204" s="13" t="s">
        <v>82</v>
      </c>
      <c r="AY204" s="158" t="s">
        <v>152</v>
      </c>
    </row>
    <row r="205" spans="1:65" s="14" customFormat="1" x14ac:dyDescent="0.2">
      <c r="B205" s="163"/>
      <c r="C205" s="246"/>
      <c r="D205" s="240" t="s">
        <v>164</v>
      </c>
      <c r="E205" s="247" t="s">
        <v>3</v>
      </c>
      <c r="F205" s="248" t="s">
        <v>166</v>
      </c>
      <c r="G205" s="246"/>
      <c r="H205" s="249">
        <v>7.8940000000000001</v>
      </c>
      <c r="I205" s="165"/>
      <c r="L205" s="163"/>
      <c r="M205" s="166"/>
      <c r="N205" s="167"/>
      <c r="O205" s="167"/>
      <c r="P205" s="167"/>
      <c r="Q205" s="167"/>
      <c r="R205" s="167"/>
      <c r="S205" s="167"/>
      <c r="T205" s="168"/>
      <c r="AT205" s="164" t="s">
        <v>164</v>
      </c>
      <c r="AU205" s="164" t="s">
        <v>22</v>
      </c>
      <c r="AV205" s="14" t="s">
        <v>158</v>
      </c>
      <c r="AW205" s="14" t="s">
        <v>43</v>
      </c>
      <c r="AX205" s="14" t="s">
        <v>89</v>
      </c>
      <c r="AY205" s="164" t="s">
        <v>152</v>
      </c>
    </row>
    <row r="206" spans="1:65" s="12" customFormat="1" ht="22.9" customHeight="1" x14ac:dyDescent="0.2">
      <c r="B206" s="129"/>
      <c r="C206" s="250"/>
      <c r="D206" s="251" t="s">
        <v>81</v>
      </c>
      <c r="E206" s="252" t="s">
        <v>201</v>
      </c>
      <c r="F206" s="252" t="s">
        <v>467</v>
      </c>
      <c r="G206" s="250"/>
      <c r="H206" s="250"/>
      <c r="I206" s="132"/>
      <c r="J206" s="141">
        <f>BK206</f>
        <v>0</v>
      </c>
      <c r="L206" s="129"/>
      <c r="M206" s="134"/>
      <c r="N206" s="135"/>
      <c r="O206" s="135"/>
      <c r="P206" s="136">
        <f>SUM(P207:P242)</f>
        <v>0</v>
      </c>
      <c r="Q206" s="135"/>
      <c r="R206" s="136">
        <f>SUM(R207:R242)</f>
        <v>1.8000000000000001E-4</v>
      </c>
      <c r="S206" s="135"/>
      <c r="T206" s="137">
        <f>SUM(T207:T242)</f>
        <v>0</v>
      </c>
      <c r="AR206" s="130" t="s">
        <v>89</v>
      </c>
      <c r="AT206" s="138" t="s">
        <v>81</v>
      </c>
      <c r="AU206" s="138" t="s">
        <v>89</v>
      </c>
      <c r="AY206" s="130" t="s">
        <v>152</v>
      </c>
      <c r="BK206" s="139">
        <f>SUM(BK207:BK242)</f>
        <v>0</v>
      </c>
    </row>
    <row r="207" spans="1:65" s="2" customFormat="1" ht="24.2" customHeight="1" x14ac:dyDescent="0.2">
      <c r="A207" s="32"/>
      <c r="B207" s="142"/>
      <c r="C207" s="232" t="s">
        <v>282</v>
      </c>
      <c r="D207" s="232" t="s">
        <v>154</v>
      </c>
      <c r="E207" s="233" t="s">
        <v>922</v>
      </c>
      <c r="F207" s="234" t="s">
        <v>923</v>
      </c>
      <c r="G207" s="235" t="s">
        <v>230</v>
      </c>
      <c r="H207" s="236">
        <v>6</v>
      </c>
      <c r="I207" s="143"/>
      <c r="J207" s="144">
        <f>ROUND(I207*H207,2)</f>
        <v>0</v>
      </c>
      <c r="K207" s="145"/>
      <c r="L207" s="33"/>
      <c r="M207" s="146" t="s">
        <v>3</v>
      </c>
      <c r="N207" s="147" t="s">
        <v>53</v>
      </c>
      <c r="O207" s="53"/>
      <c r="P207" s="148">
        <f>O207*H207</f>
        <v>0</v>
      </c>
      <c r="Q207" s="148">
        <v>0</v>
      </c>
      <c r="R207" s="148">
        <f>Q207*H207</f>
        <v>0</v>
      </c>
      <c r="S207" s="148">
        <v>0</v>
      </c>
      <c r="T207" s="14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0" t="s">
        <v>158</v>
      </c>
      <c r="AT207" s="150" t="s">
        <v>154</v>
      </c>
      <c r="AU207" s="150" t="s">
        <v>22</v>
      </c>
      <c r="AY207" s="16" t="s">
        <v>152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6" t="s">
        <v>89</v>
      </c>
      <c r="BK207" s="151">
        <f>ROUND(I207*H207,2)</f>
        <v>0</v>
      </c>
      <c r="BL207" s="16" t="s">
        <v>158</v>
      </c>
      <c r="BM207" s="150" t="s">
        <v>924</v>
      </c>
    </row>
    <row r="208" spans="1:65" s="2" customFormat="1" x14ac:dyDescent="0.2">
      <c r="A208" s="32"/>
      <c r="B208" s="33"/>
      <c r="C208" s="237"/>
      <c r="D208" s="238" t="s">
        <v>160</v>
      </c>
      <c r="E208" s="237"/>
      <c r="F208" s="239" t="s">
        <v>925</v>
      </c>
      <c r="G208" s="237"/>
      <c r="H208" s="237"/>
      <c r="I208" s="154"/>
      <c r="J208" s="32"/>
      <c r="K208" s="32"/>
      <c r="L208" s="33"/>
      <c r="M208" s="155"/>
      <c r="N208" s="156"/>
      <c r="O208" s="53"/>
      <c r="P208" s="53"/>
      <c r="Q208" s="53"/>
      <c r="R208" s="53"/>
      <c r="S208" s="53"/>
      <c r="T208" s="54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6" t="s">
        <v>160</v>
      </c>
      <c r="AU208" s="16" t="s">
        <v>22</v>
      </c>
    </row>
    <row r="209" spans="1:65" s="2" customFormat="1" ht="19.5" x14ac:dyDescent="0.2">
      <c r="A209" s="32"/>
      <c r="B209" s="33"/>
      <c r="C209" s="237"/>
      <c r="D209" s="240" t="s">
        <v>162</v>
      </c>
      <c r="E209" s="237"/>
      <c r="F209" s="241" t="s">
        <v>926</v>
      </c>
      <c r="G209" s="237"/>
      <c r="H209" s="237"/>
      <c r="I209" s="154"/>
      <c r="J209" s="32"/>
      <c r="K209" s="32"/>
      <c r="L209" s="33"/>
      <c r="M209" s="155"/>
      <c r="N209" s="156"/>
      <c r="O209" s="53"/>
      <c r="P209" s="53"/>
      <c r="Q209" s="53"/>
      <c r="R209" s="53"/>
      <c r="S209" s="53"/>
      <c r="T209" s="54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6" t="s">
        <v>162</v>
      </c>
      <c r="AU209" s="16" t="s">
        <v>22</v>
      </c>
    </row>
    <row r="210" spans="1:65" s="13" customFormat="1" x14ac:dyDescent="0.2">
      <c r="B210" s="157"/>
      <c r="C210" s="242"/>
      <c r="D210" s="240" t="s">
        <v>164</v>
      </c>
      <c r="E210" s="243" t="s">
        <v>3</v>
      </c>
      <c r="F210" s="244" t="s">
        <v>188</v>
      </c>
      <c r="G210" s="242"/>
      <c r="H210" s="245">
        <v>6</v>
      </c>
      <c r="I210" s="159"/>
      <c r="L210" s="157"/>
      <c r="M210" s="160"/>
      <c r="N210" s="161"/>
      <c r="O210" s="161"/>
      <c r="P210" s="161"/>
      <c r="Q210" s="161"/>
      <c r="R210" s="161"/>
      <c r="S210" s="161"/>
      <c r="T210" s="162"/>
      <c r="AT210" s="158" t="s">
        <v>164</v>
      </c>
      <c r="AU210" s="158" t="s">
        <v>22</v>
      </c>
      <c r="AV210" s="13" t="s">
        <v>22</v>
      </c>
      <c r="AW210" s="13" t="s">
        <v>43</v>
      </c>
      <c r="AX210" s="13" t="s">
        <v>82</v>
      </c>
      <c r="AY210" s="158" t="s">
        <v>152</v>
      </c>
    </row>
    <row r="211" spans="1:65" s="14" customFormat="1" x14ac:dyDescent="0.2">
      <c r="B211" s="163"/>
      <c r="C211" s="246"/>
      <c r="D211" s="240" t="s">
        <v>164</v>
      </c>
      <c r="E211" s="247" t="s">
        <v>3</v>
      </c>
      <c r="F211" s="248" t="s">
        <v>166</v>
      </c>
      <c r="G211" s="246"/>
      <c r="H211" s="249">
        <v>6</v>
      </c>
      <c r="I211" s="165"/>
      <c r="L211" s="163"/>
      <c r="M211" s="166"/>
      <c r="N211" s="167"/>
      <c r="O211" s="167"/>
      <c r="P211" s="167"/>
      <c r="Q211" s="167"/>
      <c r="R211" s="167"/>
      <c r="S211" s="167"/>
      <c r="T211" s="168"/>
      <c r="AT211" s="164" t="s">
        <v>164</v>
      </c>
      <c r="AU211" s="164" t="s">
        <v>22</v>
      </c>
      <c r="AV211" s="14" t="s">
        <v>158</v>
      </c>
      <c r="AW211" s="14" t="s">
        <v>43</v>
      </c>
      <c r="AX211" s="14" t="s">
        <v>89</v>
      </c>
      <c r="AY211" s="164" t="s">
        <v>152</v>
      </c>
    </row>
    <row r="212" spans="1:65" s="2" customFormat="1" ht="24.2" customHeight="1" x14ac:dyDescent="0.2">
      <c r="A212" s="32"/>
      <c r="B212" s="142"/>
      <c r="C212" s="232" t="s">
        <v>288</v>
      </c>
      <c r="D212" s="232" t="s">
        <v>154</v>
      </c>
      <c r="E212" s="233" t="s">
        <v>927</v>
      </c>
      <c r="F212" s="234" t="s">
        <v>928</v>
      </c>
      <c r="G212" s="235" t="s">
        <v>230</v>
      </c>
      <c r="H212" s="236">
        <v>438</v>
      </c>
      <c r="I212" s="143"/>
      <c r="J212" s="144">
        <f>ROUND(I212*H212,2)</f>
        <v>0</v>
      </c>
      <c r="K212" s="145"/>
      <c r="L212" s="33"/>
      <c r="M212" s="146" t="s">
        <v>3</v>
      </c>
      <c r="N212" s="147" t="s">
        <v>53</v>
      </c>
      <c r="O212" s="53"/>
      <c r="P212" s="148">
        <f>O212*H212</f>
        <v>0</v>
      </c>
      <c r="Q212" s="148">
        <v>0</v>
      </c>
      <c r="R212" s="148">
        <f>Q212*H212</f>
        <v>0</v>
      </c>
      <c r="S212" s="148">
        <v>0</v>
      </c>
      <c r="T212" s="14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0" t="s">
        <v>158</v>
      </c>
      <c r="AT212" s="150" t="s">
        <v>154</v>
      </c>
      <c r="AU212" s="150" t="s">
        <v>22</v>
      </c>
      <c r="AY212" s="16" t="s">
        <v>152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6" t="s">
        <v>89</v>
      </c>
      <c r="BK212" s="151">
        <f>ROUND(I212*H212,2)</f>
        <v>0</v>
      </c>
      <c r="BL212" s="16" t="s">
        <v>158</v>
      </c>
      <c r="BM212" s="150" t="s">
        <v>929</v>
      </c>
    </row>
    <row r="213" spans="1:65" s="2" customFormat="1" x14ac:dyDescent="0.2">
      <c r="A213" s="32"/>
      <c r="B213" s="33"/>
      <c r="C213" s="237"/>
      <c r="D213" s="238" t="s">
        <v>160</v>
      </c>
      <c r="E213" s="237"/>
      <c r="F213" s="239" t="s">
        <v>930</v>
      </c>
      <c r="G213" s="237"/>
      <c r="H213" s="237"/>
      <c r="I213" s="154"/>
      <c r="J213" s="32"/>
      <c r="K213" s="32"/>
      <c r="L213" s="33"/>
      <c r="M213" s="155"/>
      <c r="N213" s="156"/>
      <c r="O213" s="53"/>
      <c r="P213" s="53"/>
      <c r="Q213" s="53"/>
      <c r="R213" s="53"/>
      <c r="S213" s="53"/>
      <c r="T213" s="54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6" t="s">
        <v>160</v>
      </c>
      <c r="AU213" s="16" t="s">
        <v>22</v>
      </c>
    </row>
    <row r="214" spans="1:65" s="2" customFormat="1" ht="19.5" x14ac:dyDescent="0.2">
      <c r="A214" s="32"/>
      <c r="B214" s="33"/>
      <c r="C214" s="237"/>
      <c r="D214" s="240" t="s">
        <v>162</v>
      </c>
      <c r="E214" s="237"/>
      <c r="F214" s="241" t="s">
        <v>931</v>
      </c>
      <c r="G214" s="237"/>
      <c r="H214" s="237"/>
      <c r="I214" s="154"/>
      <c r="J214" s="32"/>
      <c r="K214" s="32"/>
      <c r="L214" s="33"/>
      <c r="M214" s="155"/>
      <c r="N214" s="156"/>
      <c r="O214" s="53"/>
      <c r="P214" s="53"/>
      <c r="Q214" s="53"/>
      <c r="R214" s="53"/>
      <c r="S214" s="53"/>
      <c r="T214" s="54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6" t="s">
        <v>162</v>
      </c>
      <c r="AU214" s="16" t="s">
        <v>22</v>
      </c>
    </row>
    <row r="215" spans="1:65" s="13" customFormat="1" x14ac:dyDescent="0.2">
      <c r="B215" s="157"/>
      <c r="C215" s="242"/>
      <c r="D215" s="240" t="s">
        <v>164</v>
      </c>
      <c r="E215" s="243" t="s">
        <v>3</v>
      </c>
      <c r="F215" s="244" t="s">
        <v>932</v>
      </c>
      <c r="G215" s="242"/>
      <c r="H215" s="245">
        <v>438</v>
      </c>
      <c r="I215" s="159"/>
      <c r="L215" s="157"/>
      <c r="M215" s="160"/>
      <c r="N215" s="161"/>
      <c r="O215" s="161"/>
      <c r="P215" s="161"/>
      <c r="Q215" s="161"/>
      <c r="R215" s="161"/>
      <c r="S215" s="161"/>
      <c r="T215" s="162"/>
      <c r="AT215" s="158" t="s">
        <v>164</v>
      </c>
      <c r="AU215" s="158" t="s">
        <v>22</v>
      </c>
      <c r="AV215" s="13" t="s">
        <v>22</v>
      </c>
      <c r="AW215" s="13" t="s">
        <v>43</v>
      </c>
      <c r="AX215" s="13" t="s">
        <v>82</v>
      </c>
      <c r="AY215" s="158" t="s">
        <v>152</v>
      </c>
    </row>
    <row r="216" spans="1:65" s="14" customFormat="1" x14ac:dyDescent="0.2">
      <c r="B216" s="163"/>
      <c r="C216" s="246"/>
      <c r="D216" s="240" t="s">
        <v>164</v>
      </c>
      <c r="E216" s="247" t="s">
        <v>3</v>
      </c>
      <c r="F216" s="248" t="s">
        <v>166</v>
      </c>
      <c r="G216" s="246"/>
      <c r="H216" s="249">
        <v>438</v>
      </c>
      <c r="I216" s="165"/>
      <c r="L216" s="163"/>
      <c r="M216" s="166"/>
      <c r="N216" s="167"/>
      <c r="O216" s="167"/>
      <c r="P216" s="167"/>
      <c r="Q216" s="167"/>
      <c r="R216" s="167"/>
      <c r="S216" s="167"/>
      <c r="T216" s="168"/>
      <c r="AT216" s="164" t="s">
        <v>164</v>
      </c>
      <c r="AU216" s="164" t="s">
        <v>22</v>
      </c>
      <c r="AV216" s="14" t="s">
        <v>158</v>
      </c>
      <c r="AW216" s="14" t="s">
        <v>43</v>
      </c>
      <c r="AX216" s="14" t="s">
        <v>89</v>
      </c>
      <c r="AY216" s="164" t="s">
        <v>152</v>
      </c>
    </row>
    <row r="217" spans="1:65" s="2" customFormat="1" ht="21.75" customHeight="1" x14ac:dyDescent="0.2">
      <c r="A217" s="32"/>
      <c r="B217" s="142"/>
      <c r="C217" s="232" t="s">
        <v>294</v>
      </c>
      <c r="D217" s="232" t="s">
        <v>154</v>
      </c>
      <c r="E217" s="233" t="s">
        <v>933</v>
      </c>
      <c r="F217" s="234" t="s">
        <v>934</v>
      </c>
      <c r="G217" s="235" t="s">
        <v>230</v>
      </c>
      <c r="H217" s="236">
        <v>438</v>
      </c>
      <c r="I217" s="143"/>
      <c r="J217" s="144">
        <f>ROUND(I217*H217,2)</f>
        <v>0</v>
      </c>
      <c r="K217" s="145"/>
      <c r="L217" s="33"/>
      <c r="M217" s="146" t="s">
        <v>3</v>
      </c>
      <c r="N217" s="147" t="s">
        <v>53</v>
      </c>
      <c r="O217" s="53"/>
      <c r="P217" s="148">
        <f>O217*H217</f>
        <v>0</v>
      </c>
      <c r="Q217" s="148">
        <v>0</v>
      </c>
      <c r="R217" s="148">
        <f>Q217*H217</f>
        <v>0</v>
      </c>
      <c r="S217" s="148">
        <v>0</v>
      </c>
      <c r="T217" s="14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0" t="s">
        <v>158</v>
      </c>
      <c r="AT217" s="150" t="s">
        <v>154</v>
      </c>
      <c r="AU217" s="150" t="s">
        <v>22</v>
      </c>
      <c r="AY217" s="16" t="s">
        <v>152</v>
      </c>
      <c r="BE217" s="151">
        <f>IF(N217="základní",J217,0)</f>
        <v>0</v>
      </c>
      <c r="BF217" s="151">
        <f>IF(N217="snížená",J217,0)</f>
        <v>0</v>
      </c>
      <c r="BG217" s="151">
        <f>IF(N217="zákl. přenesená",J217,0)</f>
        <v>0</v>
      </c>
      <c r="BH217" s="151">
        <f>IF(N217="sníž. přenesená",J217,0)</f>
        <v>0</v>
      </c>
      <c r="BI217" s="151">
        <f>IF(N217="nulová",J217,0)</f>
        <v>0</v>
      </c>
      <c r="BJ217" s="16" t="s">
        <v>89</v>
      </c>
      <c r="BK217" s="151">
        <f>ROUND(I217*H217,2)</f>
        <v>0</v>
      </c>
      <c r="BL217" s="16" t="s">
        <v>158</v>
      </c>
      <c r="BM217" s="150" t="s">
        <v>935</v>
      </c>
    </row>
    <row r="218" spans="1:65" s="2" customFormat="1" x14ac:dyDescent="0.2">
      <c r="A218" s="32"/>
      <c r="B218" s="33"/>
      <c r="C218" s="237"/>
      <c r="D218" s="238" t="s">
        <v>160</v>
      </c>
      <c r="E218" s="237"/>
      <c r="F218" s="239" t="s">
        <v>936</v>
      </c>
      <c r="G218" s="237"/>
      <c r="H218" s="237"/>
      <c r="I218" s="154"/>
      <c r="J218" s="32"/>
      <c r="K218" s="32"/>
      <c r="L218" s="33"/>
      <c r="M218" s="155"/>
      <c r="N218" s="156"/>
      <c r="O218" s="53"/>
      <c r="P218" s="53"/>
      <c r="Q218" s="53"/>
      <c r="R218" s="53"/>
      <c r="S218" s="53"/>
      <c r="T218" s="54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6" t="s">
        <v>160</v>
      </c>
      <c r="AU218" s="16" t="s">
        <v>22</v>
      </c>
    </row>
    <row r="219" spans="1:65" s="2" customFormat="1" ht="19.5" x14ac:dyDescent="0.2">
      <c r="A219" s="32"/>
      <c r="B219" s="33"/>
      <c r="C219" s="237"/>
      <c r="D219" s="240" t="s">
        <v>162</v>
      </c>
      <c r="E219" s="237"/>
      <c r="F219" s="241" t="s">
        <v>931</v>
      </c>
      <c r="G219" s="237"/>
      <c r="H219" s="237"/>
      <c r="I219" s="154"/>
      <c r="J219" s="32"/>
      <c r="K219" s="32"/>
      <c r="L219" s="33"/>
      <c r="M219" s="155"/>
      <c r="N219" s="156"/>
      <c r="O219" s="53"/>
      <c r="P219" s="53"/>
      <c r="Q219" s="53"/>
      <c r="R219" s="53"/>
      <c r="S219" s="53"/>
      <c r="T219" s="54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6" t="s">
        <v>162</v>
      </c>
      <c r="AU219" s="16" t="s">
        <v>22</v>
      </c>
    </row>
    <row r="220" spans="1:65" s="13" customFormat="1" x14ac:dyDescent="0.2">
      <c r="B220" s="157"/>
      <c r="C220" s="242"/>
      <c r="D220" s="240" t="s">
        <v>164</v>
      </c>
      <c r="E220" s="243" t="s">
        <v>3</v>
      </c>
      <c r="F220" s="244" t="s">
        <v>932</v>
      </c>
      <c r="G220" s="242"/>
      <c r="H220" s="245">
        <v>438</v>
      </c>
      <c r="I220" s="159"/>
      <c r="L220" s="157"/>
      <c r="M220" s="160"/>
      <c r="N220" s="161"/>
      <c r="O220" s="161"/>
      <c r="P220" s="161"/>
      <c r="Q220" s="161"/>
      <c r="R220" s="161"/>
      <c r="S220" s="161"/>
      <c r="T220" s="162"/>
      <c r="AT220" s="158" t="s">
        <v>164</v>
      </c>
      <c r="AU220" s="158" t="s">
        <v>22</v>
      </c>
      <c r="AV220" s="13" t="s">
        <v>22</v>
      </c>
      <c r="AW220" s="13" t="s">
        <v>43</v>
      </c>
      <c r="AX220" s="13" t="s">
        <v>82</v>
      </c>
      <c r="AY220" s="158" t="s">
        <v>152</v>
      </c>
    </row>
    <row r="221" spans="1:65" s="14" customFormat="1" x14ac:dyDescent="0.2">
      <c r="B221" s="163"/>
      <c r="C221" s="246"/>
      <c r="D221" s="240" t="s">
        <v>164</v>
      </c>
      <c r="E221" s="247" t="s">
        <v>3</v>
      </c>
      <c r="F221" s="248" t="s">
        <v>166</v>
      </c>
      <c r="G221" s="246"/>
      <c r="H221" s="249">
        <v>438</v>
      </c>
      <c r="I221" s="165"/>
      <c r="L221" s="163"/>
      <c r="M221" s="166"/>
      <c r="N221" s="167"/>
      <c r="O221" s="167"/>
      <c r="P221" s="167"/>
      <c r="Q221" s="167"/>
      <c r="R221" s="167"/>
      <c r="S221" s="167"/>
      <c r="T221" s="168"/>
      <c r="AT221" s="164" t="s">
        <v>164</v>
      </c>
      <c r="AU221" s="164" t="s">
        <v>22</v>
      </c>
      <c r="AV221" s="14" t="s">
        <v>158</v>
      </c>
      <c r="AW221" s="14" t="s">
        <v>43</v>
      </c>
      <c r="AX221" s="14" t="s">
        <v>89</v>
      </c>
      <c r="AY221" s="164" t="s">
        <v>152</v>
      </c>
    </row>
    <row r="222" spans="1:65" s="2" customFormat="1" ht="21.75" customHeight="1" x14ac:dyDescent="0.2">
      <c r="A222" s="32"/>
      <c r="B222" s="142"/>
      <c r="C222" s="232" t="s">
        <v>299</v>
      </c>
      <c r="D222" s="232" t="s">
        <v>154</v>
      </c>
      <c r="E222" s="233" t="s">
        <v>937</v>
      </c>
      <c r="F222" s="234" t="s">
        <v>938</v>
      </c>
      <c r="G222" s="235" t="s">
        <v>230</v>
      </c>
      <c r="H222" s="236">
        <v>6</v>
      </c>
      <c r="I222" s="143"/>
      <c r="J222" s="144">
        <f>ROUND(I222*H222,2)</f>
        <v>0</v>
      </c>
      <c r="K222" s="145"/>
      <c r="L222" s="33"/>
      <c r="M222" s="146" t="s">
        <v>3</v>
      </c>
      <c r="N222" s="147" t="s">
        <v>53</v>
      </c>
      <c r="O222" s="53"/>
      <c r="P222" s="148">
        <f>O222*H222</f>
        <v>0</v>
      </c>
      <c r="Q222" s="148">
        <v>3.0000000000000001E-5</v>
      </c>
      <c r="R222" s="148">
        <f>Q222*H222</f>
        <v>1.8000000000000001E-4</v>
      </c>
      <c r="S222" s="148">
        <v>0</v>
      </c>
      <c r="T222" s="14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0" t="s">
        <v>158</v>
      </c>
      <c r="AT222" s="150" t="s">
        <v>154</v>
      </c>
      <c r="AU222" s="150" t="s">
        <v>22</v>
      </c>
      <c r="AY222" s="16" t="s">
        <v>152</v>
      </c>
      <c r="BE222" s="151">
        <f>IF(N222="základní",J222,0)</f>
        <v>0</v>
      </c>
      <c r="BF222" s="151">
        <f>IF(N222="snížená",J222,0)</f>
        <v>0</v>
      </c>
      <c r="BG222" s="151">
        <f>IF(N222="zákl. přenesená",J222,0)</f>
        <v>0</v>
      </c>
      <c r="BH222" s="151">
        <f>IF(N222="sníž. přenesená",J222,0)</f>
        <v>0</v>
      </c>
      <c r="BI222" s="151">
        <f>IF(N222="nulová",J222,0)</f>
        <v>0</v>
      </c>
      <c r="BJ222" s="16" t="s">
        <v>89</v>
      </c>
      <c r="BK222" s="151">
        <f>ROUND(I222*H222,2)</f>
        <v>0</v>
      </c>
      <c r="BL222" s="16" t="s">
        <v>158</v>
      </c>
      <c r="BM222" s="150" t="s">
        <v>939</v>
      </c>
    </row>
    <row r="223" spans="1:65" s="2" customFormat="1" x14ac:dyDescent="0.2">
      <c r="A223" s="32"/>
      <c r="B223" s="33"/>
      <c r="C223" s="237"/>
      <c r="D223" s="238" t="s">
        <v>160</v>
      </c>
      <c r="E223" s="237"/>
      <c r="F223" s="239" t="s">
        <v>940</v>
      </c>
      <c r="G223" s="237"/>
      <c r="H223" s="237"/>
      <c r="I223" s="154"/>
      <c r="J223" s="32"/>
      <c r="K223" s="32"/>
      <c r="L223" s="33"/>
      <c r="M223" s="155"/>
      <c r="N223" s="156"/>
      <c r="O223" s="53"/>
      <c r="P223" s="53"/>
      <c r="Q223" s="53"/>
      <c r="R223" s="53"/>
      <c r="S223" s="53"/>
      <c r="T223" s="54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6" t="s">
        <v>160</v>
      </c>
      <c r="AU223" s="16" t="s">
        <v>22</v>
      </c>
    </row>
    <row r="224" spans="1:65" s="2" customFormat="1" ht="19.5" x14ac:dyDescent="0.2">
      <c r="A224" s="32"/>
      <c r="B224" s="33"/>
      <c r="C224" s="237"/>
      <c r="D224" s="240" t="s">
        <v>162</v>
      </c>
      <c r="E224" s="237"/>
      <c r="F224" s="241" t="s">
        <v>926</v>
      </c>
      <c r="G224" s="237"/>
      <c r="H224" s="237"/>
      <c r="I224" s="154"/>
      <c r="J224" s="32"/>
      <c r="K224" s="32"/>
      <c r="L224" s="33"/>
      <c r="M224" s="155"/>
      <c r="N224" s="156"/>
      <c r="O224" s="53"/>
      <c r="P224" s="53"/>
      <c r="Q224" s="53"/>
      <c r="R224" s="53"/>
      <c r="S224" s="53"/>
      <c r="T224" s="54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6" t="s">
        <v>162</v>
      </c>
      <c r="AU224" s="16" t="s">
        <v>22</v>
      </c>
    </row>
    <row r="225" spans="1:65" s="13" customFormat="1" x14ac:dyDescent="0.2">
      <c r="B225" s="157"/>
      <c r="C225" s="242"/>
      <c r="D225" s="240" t="s">
        <v>164</v>
      </c>
      <c r="E225" s="243" t="s">
        <v>3</v>
      </c>
      <c r="F225" s="244" t="s">
        <v>188</v>
      </c>
      <c r="G225" s="242"/>
      <c r="H225" s="245">
        <v>6</v>
      </c>
      <c r="I225" s="159"/>
      <c r="L225" s="157"/>
      <c r="M225" s="160"/>
      <c r="N225" s="161"/>
      <c r="O225" s="161"/>
      <c r="P225" s="161"/>
      <c r="Q225" s="161"/>
      <c r="R225" s="161"/>
      <c r="S225" s="161"/>
      <c r="T225" s="162"/>
      <c r="AT225" s="158" t="s">
        <v>164</v>
      </c>
      <c r="AU225" s="158" t="s">
        <v>22</v>
      </c>
      <c r="AV225" s="13" t="s">
        <v>22</v>
      </c>
      <c r="AW225" s="13" t="s">
        <v>43</v>
      </c>
      <c r="AX225" s="13" t="s">
        <v>82</v>
      </c>
      <c r="AY225" s="158" t="s">
        <v>152</v>
      </c>
    </row>
    <row r="226" spans="1:65" s="14" customFormat="1" x14ac:dyDescent="0.2">
      <c r="B226" s="163"/>
      <c r="C226" s="246"/>
      <c r="D226" s="240" t="s">
        <v>164</v>
      </c>
      <c r="E226" s="247" t="s">
        <v>3</v>
      </c>
      <c r="F226" s="248" t="s">
        <v>166</v>
      </c>
      <c r="G226" s="246"/>
      <c r="H226" s="249">
        <v>6</v>
      </c>
      <c r="I226" s="165"/>
      <c r="L226" s="163"/>
      <c r="M226" s="166"/>
      <c r="N226" s="167"/>
      <c r="O226" s="167"/>
      <c r="P226" s="167"/>
      <c r="Q226" s="167"/>
      <c r="R226" s="167"/>
      <c r="S226" s="167"/>
      <c r="T226" s="168"/>
      <c r="AT226" s="164" t="s">
        <v>164</v>
      </c>
      <c r="AU226" s="164" t="s">
        <v>22</v>
      </c>
      <c r="AV226" s="14" t="s">
        <v>158</v>
      </c>
      <c r="AW226" s="14" t="s">
        <v>43</v>
      </c>
      <c r="AX226" s="14" t="s">
        <v>89</v>
      </c>
      <c r="AY226" s="164" t="s">
        <v>152</v>
      </c>
    </row>
    <row r="227" spans="1:65" s="2" customFormat="1" ht="16.5" customHeight="1" x14ac:dyDescent="0.2">
      <c r="A227" s="32"/>
      <c r="B227" s="142"/>
      <c r="C227" s="232" t="s">
        <v>302</v>
      </c>
      <c r="D227" s="232" t="s">
        <v>154</v>
      </c>
      <c r="E227" s="233" t="s">
        <v>941</v>
      </c>
      <c r="F227" s="234" t="s">
        <v>942</v>
      </c>
      <c r="G227" s="235" t="s">
        <v>259</v>
      </c>
      <c r="H227" s="236">
        <v>1</v>
      </c>
      <c r="I227" s="143"/>
      <c r="J227" s="144">
        <f>ROUND(I227*H227,2)</f>
        <v>0</v>
      </c>
      <c r="K227" s="145"/>
      <c r="L227" s="33"/>
      <c r="M227" s="146" t="s">
        <v>3</v>
      </c>
      <c r="N227" s="147" t="s">
        <v>53</v>
      </c>
      <c r="O227" s="53"/>
      <c r="P227" s="148">
        <f>O227*H227</f>
        <v>0</v>
      </c>
      <c r="Q227" s="148">
        <v>0</v>
      </c>
      <c r="R227" s="148">
        <f>Q227*H227</f>
        <v>0</v>
      </c>
      <c r="S227" s="148">
        <v>0</v>
      </c>
      <c r="T227" s="14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0" t="s">
        <v>158</v>
      </c>
      <c r="AT227" s="150" t="s">
        <v>154</v>
      </c>
      <c r="AU227" s="150" t="s">
        <v>22</v>
      </c>
      <c r="AY227" s="16" t="s">
        <v>152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6" t="s">
        <v>89</v>
      </c>
      <c r="BK227" s="151">
        <f>ROUND(I227*H227,2)</f>
        <v>0</v>
      </c>
      <c r="BL227" s="16" t="s">
        <v>158</v>
      </c>
      <c r="BM227" s="150" t="s">
        <v>943</v>
      </c>
    </row>
    <row r="228" spans="1:65" s="2" customFormat="1" ht="29.25" x14ac:dyDescent="0.2">
      <c r="A228" s="32"/>
      <c r="B228" s="33"/>
      <c r="C228" s="237"/>
      <c r="D228" s="240" t="s">
        <v>162</v>
      </c>
      <c r="E228" s="237"/>
      <c r="F228" s="241" t="s">
        <v>944</v>
      </c>
      <c r="G228" s="237"/>
      <c r="H228" s="237"/>
      <c r="I228" s="154"/>
      <c r="J228" s="32"/>
      <c r="K228" s="32"/>
      <c r="L228" s="33"/>
      <c r="M228" s="155"/>
      <c r="N228" s="156"/>
      <c r="O228" s="53"/>
      <c r="P228" s="53"/>
      <c r="Q228" s="53"/>
      <c r="R228" s="53"/>
      <c r="S228" s="53"/>
      <c r="T228" s="54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6" t="s">
        <v>162</v>
      </c>
      <c r="AU228" s="16" t="s">
        <v>22</v>
      </c>
    </row>
    <row r="229" spans="1:65" s="13" customFormat="1" x14ac:dyDescent="0.2">
      <c r="B229" s="157"/>
      <c r="C229" s="242"/>
      <c r="D229" s="240" t="s">
        <v>164</v>
      </c>
      <c r="E229" s="243" t="s">
        <v>3</v>
      </c>
      <c r="F229" s="244" t="s">
        <v>89</v>
      </c>
      <c r="G229" s="242"/>
      <c r="H229" s="245">
        <v>1</v>
      </c>
      <c r="I229" s="159"/>
      <c r="L229" s="157"/>
      <c r="M229" s="160"/>
      <c r="N229" s="161"/>
      <c r="O229" s="161"/>
      <c r="P229" s="161"/>
      <c r="Q229" s="161"/>
      <c r="R229" s="161"/>
      <c r="S229" s="161"/>
      <c r="T229" s="162"/>
      <c r="AT229" s="158" t="s">
        <v>164</v>
      </c>
      <c r="AU229" s="158" t="s">
        <v>22</v>
      </c>
      <c r="AV229" s="13" t="s">
        <v>22</v>
      </c>
      <c r="AW229" s="13" t="s">
        <v>43</v>
      </c>
      <c r="AX229" s="13" t="s">
        <v>82</v>
      </c>
      <c r="AY229" s="158" t="s">
        <v>152</v>
      </c>
    </row>
    <row r="230" spans="1:65" s="14" customFormat="1" x14ac:dyDescent="0.2">
      <c r="B230" s="163"/>
      <c r="C230" s="246"/>
      <c r="D230" s="240" t="s">
        <v>164</v>
      </c>
      <c r="E230" s="247" t="s">
        <v>3</v>
      </c>
      <c r="F230" s="248" t="s">
        <v>166</v>
      </c>
      <c r="G230" s="246"/>
      <c r="H230" s="249">
        <v>1</v>
      </c>
      <c r="I230" s="165"/>
      <c r="L230" s="163"/>
      <c r="M230" s="166"/>
      <c r="N230" s="167"/>
      <c r="O230" s="167"/>
      <c r="P230" s="167"/>
      <c r="Q230" s="167"/>
      <c r="R230" s="167"/>
      <c r="S230" s="167"/>
      <c r="T230" s="168"/>
      <c r="AT230" s="164" t="s">
        <v>164</v>
      </c>
      <c r="AU230" s="164" t="s">
        <v>22</v>
      </c>
      <c r="AV230" s="14" t="s">
        <v>158</v>
      </c>
      <c r="AW230" s="14" t="s">
        <v>43</v>
      </c>
      <c r="AX230" s="14" t="s">
        <v>89</v>
      </c>
      <c r="AY230" s="164" t="s">
        <v>152</v>
      </c>
    </row>
    <row r="231" spans="1:65" s="2" customFormat="1" ht="16.5" customHeight="1" x14ac:dyDescent="0.2">
      <c r="A231" s="32"/>
      <c r="B231" s="142"/>
      <c r="C231" s="232" t="s">
        <v>308</v>
      </c>
      <c r="D231" s="232" t="s">
        <v>154</v>
      </c>
      <c r="E231" s="233" t="s">
        <v>945</v>
      </c>
      <c r="F231" s="234" t="s">
        <v>946</v>
      </c>
      <c r="G231" s="235" t="s">
        <v>230</v>
      </c>
      <c r="H231" s="236">
        <v>23</v>
      </c>
      <c r="I231" s="143"/>
      <c r="J231" s="144">
        <f>ROUND(I231*H231,2)</f>
        <v>0</v>
      </c>
      <c r="K231" s="145"/>
      <c r="L231" s="33"/>
      <c r="M231" s="146" t="s">
        <v>3</v>
      </c>
      <c r="N231" s="147" t="s">
        <v>53</v>
      </c>
      <c r="O231" s="53"/>
      <c r="P231" s="148">
        <f>O231*H231</f>
        <v>0</v>
      </c>
      <c r="Q231" s="148">
        <v>0</v>
      </c>
      <c r="R231" s="148">
        <f>Q231*H231</f>
        <v>0</v>
      </c>
      <c r="S231" s="148">
        <v>0</v>
      </c>
      <c r="T231" s="14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0" t="s">
        <v>158</v>
      </c>
      <c r="AT231" s="150" t="s">
        <v>154</v>
      </c>
      <c r="AU231" s="150" t="s">
        <v>22</v>
      </c>
      <c r="AY231" s="16" t="s">
        <v>152</v>
      </c>
      <c r="BE231" s="151">
        <f>IF(N231="základní",J231,0)</f>
        <v>0</v>
      </c>
      <c r="BF231" s="151">
        <f>IF(N231="snížená",J231,0)</f>
        <v>0</v>
      </c>
      <c r="BG231" s="151">
        <f>IF(N231="zákl. přenesená",J231,0)</f>
        <v>0</v>
      </c>
      <c r="BH231" s="151">
        <f>IF(N231="sníž. přenesená",J231,0)</f>
        <v>0</v>
      </c>
      <c r="BI231" s="151">
        <f>IF(N231="nulová",J231,0)</f>
        <v>0</v>
      </c>
      <c r="BJ231" s="16" t="s">
        <v>89</v>
      </c>
      <c r="BK231" s="151">
        <f>ROUND(I231*H231,2)</f>
        <v>0</v>
      </c>
      <c r="BL231" s="16" t="s">
        <v>158</v>
      </c>
      <c r="BM231" s="150" t="s">
        <v>947</v>
      </c>
    </row>
    <row r="232" spans="1:65" s="2" customFormat="1" ht="19.5" x14ac:dyDescent="0.2">
      <c r="A232" s="32"/>
      <c r="B232" s="33"/>
      <c r="C232" s="237"/>
      <c r="D232" s="240" t="s">
        <v>162</v>
      </c>
      <c r="E232" s="237"/>
      <c r="F232" s="241" t="s">
        <v>948</v>
      </c>
      <c r="G232" s="237"/>
      <c r="H232" s="237"/>
      <c r="I232" s="154"/>
      <c r="J232" s="32"/>
      <c r="K232" s="32"/>
      <c r="L232" s="33"/>
      <c r="M232" s="155"/>
      <c r="N232" s="156"/>
      <c r="O232" s="53"/>
      <c r="P232" s="53"/>
      <c r="Q232" s="53"/>
      <c r="R232" s="53"/>
      <c r="S232" s="53"/>
      <c r="T232" s="54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6" t="s">
        <v>162</v>
      </c>
      <c r="AU232" s="16" t="s">
        <v>22</v>
      </c>
    </row>
    <row r="233" spans="1:65" s="13" customFormat="1" x14ac:dyDescent="0.2">
      <c r="B233" s="157"/>
      <c r="C233" s="242"/>
      <c r="D233" s="240" t="s">
        <v>164</v>
      </c>
      <c r="E233" s="243" t="s">
        <v>3</v>
      </c>
      <c r="F233" s="244" t="s">
        <v>949</v>
      </c>
      <c r="G233" s="242"/>
      <c r="H233" s="245">
        <v>23</v>
      </c>
      <c r="I233" s="159"/>
      <c r="L233" s="157"/>
      <c r="M233" s="160"/>
      <c r="N233" s="161"/>
      <c r="O233" s="161"/>
      <c r="P233" s="161"/>
      <c r="Q233" s="161"/>
      <c r="R233" s="161"/>
      <c r="S233" s="161"/>
      <c r="T233" s="162"/>
      <c r="AT233" s="158" t="s">
        <v>164</v>
      </c>
      <c r="AU233" s="158" t="s">
        <v>22</v>
      </c>
      <c r="AV233" s="13" t="s">
        <v>22</v>
      </c>
      <c r="AW233" s="13" t="s">
        <v>43</v>
      </c>
      <c r="AX233" s="13" t="s">
        <v>82</v>
      </c>
      <c r="AY233" s="158" t="s">
        <v>152</v>
      </c>
    </row>
    <row r="234" spans="1:65" s="14" customFormat="1" x14ac:dyDescent="0.2">
      <c r="B234" s="163"/>
      <c r="C234" s="246"/>
      <c r="D234" s="240" t="s">
        <v>164</v>
      </c>
      <c r="E234" s="247" t="s">
        <v>3</v>
      </c>
      <c r="F234" s="248" t="s">
        <v>166</v>
      </c>
      <c r="G234" s="246"/>
      <c r="H234" s="249">
        <v>23</v>
      </c>
      <c r="I234" s="165"/>
      <c r="L234" s="163"/>
      <c r="M234" s="166"/>
      <c r="N234" s="167"/>
      <c r="O234" s="167"/>
      <c r="P234" s="167"/>
      <c r="Q234" s="167"/>
      <c r="R234" s="167"/>
      <c r="S234" s="167"/>
      <c r="T234" s="168"/>
      <c r="AT234" s="164" t="s">
        <v>164</v>
      </c>
      <c r="AU234" s="164" t="s">
        <v>22</v>
      </c>
      <c r="AV234" s="14" t="s">
        <v>158</v>
      </c>
      <c r="AW234" s="14" t="s">
        <v>43</v>
      </c>
      <c r="AX234" s="14" t="s">
        <v>89</v>
      </c>
      <c r="AY234" s="164" t="s">
        <v>152</v>
      </c>
    </row>
    <row r="235" spans="1:65" s="2" customFormat="1" ht="16.5" customHeight="1" x14ac:dyDescent="0.2">
      <c r="A235" s="32"/>
      <c r="B235" s="142"/>
      <c r="C235" s="232" t="s">
        <v>314</v>
      </c>
      <c r="D235" s="232" t="s">
        <v>154</v>
      </c>
      <c r="E235" s="233" t="s">
        <v>950</v>
      </c>
      <c r="F235" s="234" t="s">
        <v>951</v>
      </c>
      <c r="G235" s="235" t="s">
        <v>259</v>
      </c>
      <c r="H235" s="236">
        <v>7</v>
      </c>
      <c r="I235" s="143"/>
      <c r="J235" s="144">
        <f>ROUND(I235*H235,2)</f>
        <v>0</v>
      </c>
      <c r="K235" s="145"/>
      <c r="L235" s="33"/>
      <c r="M235" s="146" t="s">
        <v>3</v>
      </c>
      <c r="N235" s="147" t="s">
        <v>53</v>
      </c>
      <c r="O235" s="53"/>
      <c r="P235" s="148">
        <f>O235*H235</f>
        <v>0</v>
      </c>
      <c r="Q235" s="148">
        <v>0</v>
      </c>
      <c r="R235" s="148">
        <f>Q235*H235</f>
        <v>0</v>
      </c>
      <c r="S235" s="148">
        <v>0</v>
      </c>
      <c r="T235" s="14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0" t="s">
        <v>158</v>
      </c>
      <c r="AT235" s="150" t="s">
        <v>154</v>
      </c>
      <c r="AU235" s="150" t="s">
        <v>22</v>
      </c>
      <c r="AY235" s="16" t="s">
        <v>152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6" t="s">
        <v>89</v>
      </c>
      <c r="BK235" s="151">
        <f>ROUND(I235*H235,2)</f>
        <v>0</v>
      </c>
      <c r="BL235" s="16" t="s">
        <v>158</v>
      </c>
      <c r="BM235" s="150" t="s">
        <v>952</v>
      </c>
    </row>
    <row r="236" spans="1:65" s="2" customFormat="1" ht="19.5" x14ac:dyDescent="0.2">
      <c r="A236" s="32"/>
      <c r="B236" s="33"/>
      <c r="C236" s="237"/>
      <c r="D236" s="240" t="s">
        <v>162</v>
      </c>
      <c r="E236" s="237"/>
      <c r="F236" s="241" t="s">
        <v>953</v>
      </c>
      <c r="G236" s="237"/>
      <c r="H236" s="237"/>
      <c r="I236" s="154"/>
      <c r="J236" s="32"/>
      <c r="K236" s="32"/>
      <c r="L236" s="33"/>
      <c r="M236" s="155"/>
      <c r="N236" s="156"/>
      <c r="O236" s="53"/>
      <c r="P236" s="53"/>
      <c r="Q236" s="53"/>
      <c r="R236" s="53"/>
      <c r="S236" s="53"/>
      <c r="T236" s="54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6" t="s">
        <v>162</v>
      </c>
      <c r="AU236" s="16" t="s">
        <v>22</v>
      </c>
    </row>
    <row r="237" spans="1:65" s="13" customFormat="1" x14ac:dyDescent="0.2">
      <c r="B237" s="157"/>
      <c r="C237" s="242"/>
      <c r="D237" s="240" t="s">
        <v>164</v>
      </c>
      <c r="E237" s="243" t="s">
        <v>3</v>
      </c>
      <c r="F237" s="244" t="s">
        <v>192</v>
      </c>
      <c r="G237" s="242"/>
      <c r="H237" s="245">
        <v>7</v>
      </c>
      <c r="I237" s="159"/>
      <c r="L237" s="157"/>
      <c r="M237" s="160"/>
      <c r="N237" s="161"/>
      <c r="O237" s="161"/>
      <c r="P237" s="161"/>
      <c r="Q237" s="161"/>
      <c r="R237" s="161"/>
      <c r="S237" s="161"/>
      <c r="T237" s="162"/>
      <c r="AT237" s="158" t="s">
        <v>164</v>
      </c>
      <c r="AU237" s="158" t="s">
        <v>22</v>
      </c>
      <c r="AV237" s="13" t="s">
        <v>22</v>
      </c>
      <c r="AW237" s="13" t="s">
        <v>43</v>
      </c>
      <c r="AX237" s="13" t="s">
        <v>82</v>
      </c>
      <c r="AY237" s="158" t="s">
        <v>152</v>
      </c>
    </row>
    <row r="238" spans="1:65" s="14" customFormat="1" x14ac:dyDescent="0.2">
      <c r="B238" s="163"/>
      <c r="C238" s="246"/>
      <c r="D238" s="240" t="s">
        <v>164</v>
      </c>
      <c r="E238" s="247" t="s">
        <v>3</v>
      </c>
      <c r="F238" s="248" t="s">
        <v>166</v>
      </c>
      <c r="G238" s="246"/>
      <c r="H238" s="249">
        <v>7</v>
      </c>
      <c r="I238" s="165"/>
      <c r="L238" s="163"/>
      <c r="M238" s="166"/>
      <c r="N238" s="167"/>
      <c r="O238" s="167"/>
      <c r="P238" s="167"/>
      <c r="Q238" s="167"/>
      <c r="R238" s="167"/>
      <c r="S238" s="167"/>
      <c r="T238" s="168"/>
      <c r="AT238" s="164" t="s">
        <v>164</v>
      </c>
      <c r="AU238" s="164" t="s">
        <v>22</v>
      </c>
      <c r="AV238" s="14" t="s">
        <v>158</v>
      </c>
      <c r="AW238" s="14" t="s">
        <v>43</v>
      </c>
      <c r="AX238" s="14" t="s">
        <v>89</v>
      </c>
      <c r="AY238" s="164" t="s">
        <v>152</v>
      </c>
    </row>
    <row r="239" spans="1:65" s="2" customFormat="1" ht="16.5" customHeight="1" x14ac:dyDescent="0.2">
      <c r="A239" s="32"/>
      <c r="B239" s="142"/>
      <c r="C239" s="232" t="s">
        <v>317</v>
      </c>
      <c r="D239" s="232" t="s">
        <v>154</v>
      </c>
      <c r="E239" s="233" t="s">
        <v>954</v>
      </c>
      <c r="F239" s="234" t="s">
        <v>955</v>
      </c>
      <c r="G239" s="235" t="s">
        <v>259</v>
      </c>
      <c r="H239" s="236">
        <v>1</v>
      </c>
      <c r="I239" s="143"/>
      <c r="J239" s="144">
        <f>ROUND(I239*H239,2)</f>
        <v>0</v>
      </c>
      <c r="K239" s="145"/>
      <c r="L239" s="33"/>
      <c r="M239" s="146" t="s">
        <v>3</v>
      </c>
      <c r="N239" s="147" t="s">
        <v>53</v>
      </c>
      <c r="O239" s="53"/>
      <c r="P239" s="148">
        <f>O239*H239</f>
        <v>0</v>
      </c>
      <c r="Q239" s="148">
        <v>0</v>
      </c>
      <c r="R239" s="148">
        <f>Q239*H239</f>
        <v>0</v>
      </c>
      <c r="S239" s="148">
        <v>0</v>
      </c>
      <c r="T239" s="14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0" t="s">
        <v>158</v>
      </c>
      <c r="AT239" s="150" t="s">
        <v>154</v>
      </c>
      <c r="AU239" s="150" t="s">
        <v>22</v>
      </c>
      <c r="AY239" s="16" t="s">
        <v>152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6" t="s">
        <v>89</v>
      </c>
      <c r="BK239" s="151">
        <f>ROUND(I239*H239,2)</f>
        <v>0</v>
      </c>
      <c r="BL239" s="16" t="s">
        <v>158</v>
      </c>
      <c r="BM239" s="150" t="s">
        <v>956</v>
      </c>
    </row>
    <row r="240" spans="1:65" s="2" customFormat="1" ht="19.5" x14ac:dyDescent="0.2">
      <c r="A240" s="32"/>
      <c r="B240" s="33"/>
      <c r="C240" s="237"/>
      <c r="D240" s="240" t="s">
        <v>162</v>
      </c>
      <c r="E240" s="237"/>
      <c r="F240" s="241" t="s">
        <v>957</v>
      </c>
      <c r="G240" s="237"/>
      <c r="H240" s="237"/>
      <c r="I240" s="154"/>
      <c r="J240" s="32"/>
      <c r="K240" s="32"/>
      <c r="L240" s="33"/>
      <c r="M240" s="155"/>
      <c r="N240" s="156"/>
      <c r="O240" s="53"/>
      <c r="P240" s="53"/>
      <c r="Q240" s="53"/>
      <c r="R240" s="53"/>
      <c r="S240" s="53"/>
      <c r="T240" s="54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6" t="s">
        <v>162</v>
      </c>
      <c r="AU240" s="16" t="s">
        <v>22</v>
      </c>
    </row>
    <row r="241" spans="1:65" s="13" customFormat="1" x14ac:dyDescent="0.2">
      <c r="B241" s="157"/>
      <c r="C241" s="242"/>
      <c r="D241" s="240" t="s">
        <v>164</v>
      </c>
      <c r="E241" s="243" t="s">
        <v>3</v>
      </c>
      <c r="F241" s="244" t="s">
        <v>89</v>
      </c>
      <c r="G241" s="242"/>
      <c r="H241" s="245">
        <v>1</v>
      </c>
      <c r="I241" s="159"/>
      <c r="L241" s="157"/>
      <c r="M241" s="160"/>
      <c r="N241" s="161"/>
      <c r="O241" s="161"/>
      <c r="P241" s="161"/>
      <c r="Q241" s="161"/>
      <c r="R241" s="161"/>
      <c r="S241" s="161"/>
      <c r="T241" s="162"/>
      <c r="AT241" s="158" t="s">
        <v>164</v>
      </c>
      <c r="AU241" s="158" t="s">
        <v>22</v>
      </c>
      <c r="AV241" s="13" t="s">
        <v>22</v>
      </c>
      <c r="AW241" s="13" t="s">
        <v>43</v>
      </c>
      <c r="AX241" s="13" t="s">
        <v>82</v>
      </c>
      <c r="AY241" s="158" t="s">
        <v>152</v>
      </c>
    </row>
    <row r="242" spans="1:65" s="14" customFormat="1" x14ac:dyDescent="0.2">
      <c r="B242" s="163"/>
      <c r="C242" s="246"/>
      <c r="D242" s="240" t="s">
        <v>164</v>
      </c>
      <c r="E242" s="247" t="s">
        <v>3</v>
      </c>
      <c r="F242" s="248" t="s">
        <v>166</v>
      </c>
      <c r="G242" s="246"/>
      <c r="H242" s="249">
        <v>1</v>
      </c>
      <c r="I242" s="165"/>
      <c r="L242" s="163"/>
      <c r="M242" s="166"/>
      <c r="N242" s="167"/>
      <c r="O242" s="167"/>
      <c r="P242" s="167"/>
      <c r="Q242" s="167"/>
      <c r="R242" s="167"/>
      <c r="S242" s="167"/>
      <c r="T242" s="168"/>
      <c r="AT242" s="164" t="s">
        <v>164</v>
      </c>
      <c r="AU242" s="164" t="s">
        <v>22</v>
      </c>
      <c r="AV242" s="14" t="s">
        <v>158</v>
      </c>
      <c r="AW242" s="14" t="s">
        <v>43</v>
      </c>
      <c r="AX242" s="14" t="s">
        <v>89</v>
      </c>
      <c r="AY242" s="164" t="s">
        <v>152</v>
      </c>
    </row>
    <row r="243" spans="1:65" s="12" customFormat="1" ht="22.9" customHeight="1" x14ac:dyDescent="0.2">
      <c r="B243" s="129"/>
      <c r="C243" s="250"/>
      <c r="D243" s="251" t="s">
        <v>81</v>
      </c>
      <c r="E243" s="252" t="s">
        <v>262</v>
      </c>
      <c r="F243" s="252" t="s">
        <v>263</v>
      </c>
      <c r="G243" s="250"/>
      <c r="H243" s="250"/>
      <c r="I243" s="132"/>
      <c r="J243" s="141">
        <f>BK243</f>
        <v>0</v>
      </c>
      <c r="L243" s="129"/>
      <c r="M243" s="134"/>
      <c r="N243" s="135"/>
      <c r="O243" s="135"/>
      <c r="P243" s="136">
        <f>SUM(P244:P308)</f>
        <v>0</v>
      </c>
      <c r="Q243" s="135"/>
      <c r="R243" s="136">
        <f>SUM(R244:R308)</f>
        <v>0</v>
      </c>
      <c r="S243" s="135"/>
      <c r="T243" s="137">
        <f>SUM(T244:T308)</f>
        <v>0</v>
      </c>
      <c r="AR243" s="130" t="s">
        <v>89</v>
      </c>
      <c r="AT243" s="138" t="s">
        <v>81</v>
      </c>
      <c r="AU243" s="138" t="s">
        <v>89</v>
      </c>
      <c r="AY243" s="130" t="s">
        <v>152</v>
      </c>
      <c r="BK243" s="139">
        <f>SUM(BK244:BK308)</f>
        <v>0</v>
      </c>
    </row>
    <row r="244" spans="1:65" s="2" customFormat="1" ht="21.75" customHeight="1" x14ac:dyDescent="0.2">
      <c r="A244" s="32"/>
      <c r="B244" s="142"/>
      <c r="C244" s="232" t="s">
        <v>323</v>
      </c>
      <c r="D244" s="232" t="s">
        <v>154</v>
      </c>
      <c r="E244" s="233" t="s">
        <v>265</v>
      </c>
      <c r="F244" s="234" t="s">
        <v>266</v>
      </c>
      <c r="G244" s="235" t="s">
        <v>267</v>
      </c>
      <c r="H244" s="236">
        <v>33.18</v>
      </c>
      <c r="I244" s="143"/>
      <c r="J244" s="144">
        <f>ROUND(I244*H244,2)</f>
        <v>0</v>
      </c>
      <c r="K244" s="145"/>
      <c r="L244" s="33"/>
      <c r="M244" s="146" t="s">
        <v>3</v>
      </c>
      <c r="N244" s="147" t="s">
        <v>53</v>
      </c>
      <c r="O244" s="53"/>
      <c r="P244" s="148">
        <f>O244*H244</f>
        <v>0</v>
      </c>
      <c r="Q244" s="148">
        <v>0</v>
      </c>
      <c r="R244" s="148">
        <f>Q244*H244</f>
        <v>0</v>
      </c>
      <c r="S244" s="148">
        <v>0</v>
      </c>
      <c r="T244" s="149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0" t="s">
        <v>158</v>
      </c>
      <c r="AT244" s="150" t="s">
        <v>154</v>
      </c>
      <c r="AU244" s="150" t="s">
        <v>22</v>
      </c>
      <c r="AY244" s="16" t="s">
        <v>152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6" t="s">
        <v>89</v>
      </c>
      <c r="BK244" s="151">
        <f>ROUND(I244*H244,2)</f>
        <v>0</v>
      </c>
      <c r="BL244" s="16" t="s">
        <v>158</v>
      </c>
      <c r="BM244" s="150" t="s">
        <v>958</v>
      </c>
    </row>
    <row r="245" spans="1:65" s="2" customFormat="1" x14ac:dyDescent="0.2">
      <c r="A245" s="32"/>
      <c r="B245" s="33"/>
      <c r="C245" s="237"/>
      <c r="D245" s="238" t="s">
        <v>160</v>
      </c>
      <c r="E245" s="237"/>
      <c r="F245" s="239" t="s">
        <v>269</v>
      </c>
      <c r="G245" s="237"/>
      <c r="H245" s="237"/>
      <c r="I245" s="154"/>
      <c r="J245" s="32"/>
      <c r="K245" s="32"/>
      <c r="L245" s="33"/>
      <c r="M245" s="155"/>
      <c r="N245" s="156"/>
      <c r="O245" s="53"/>
      <c r="P245" s="53"/>
      <c r="Q245" s="53"/>
      <c r="R245" s="53"/>
      <c r="S245" s="53"/>
      <c r="T245" s="54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6" t="s">
        <v>160</v>
      </c>
      <c r="AU245" s="16" t="s">
        <v>22</v>
      </c>
    </row>
    <row r="246" spans="1:65" s="2" customFormat="1" ht="19.5" x14ac:dyDescent="0.2">
      <c r="A246" s="32"/>
      <c r="B246" s="33"/>
      <c r="C246" s="237"/>
      <c r="D246" s="240" t="s">
        <v>162</v>
      </c>
      <c r="E246" s="237"/>
      <c r="F246" s="241" t="s">
        <v>630</v>
      </c>
      <c r="G246" s="237"/>
      <c r="H246" s="237"/>
      <c r="I246" s="154"/>
      <c r="J246" s="32"/>
      <c r="K246" s="32"/>
      <c r="L246" s="33"/>
      <c r="M246" s="155"/>
      <c r="N246" s="156"/>
      <c r="O246" s="53"/>
      <c r="P246" s="53"/>
      <c r="Q246" s="53"/>
      <c r="R246" s="53"/>
      <c r="S246" s="53"/>
      <c r="T246" s="54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6" t="s">
        <v>162</v>
      </c>
      <c r="AU246" s="16" t="s">
        <v>22</v>
      </c>
    </row>
    <row r="247" spans="1:65" s="13" customFormat="1" x14ac:dyDescent="0.2">
      <c r="B247" s="157"/>
      <c r="C247" s="242"/>
      <c r="D247" s="240" t="s">
        <v>164</v>
      </c>
      <c r="E247" s="243" t="s">
        <v>3</v>
      </c>
      <c r="F247" s="244" t="s">
        <v>959</v>
      </c>
      <c r="G247" s="242"/>
      <c r="H247" s="245">
        <v>33.18</v>
      </c>
      <c r="I247" s="159"/>
      <c r="L247" s="157"/>
      <c r="M247" s="160"/>
      <c r="N247" s="161"/>
      <c r="O247" s="161"/>
      <c r="P247" s="161"/>
      <c r="Q247" s="161"/>
      <c r="R247" s="161"/>
      <c r="S247" s="161"/>
      <c r="T247" s="162"/>
      <c r="AT247" s="158" t="s">
        <v>164</v>
      </c>
      <c r="AU247" s="158" t="s">
        <v>22</v>
      </c>
      <c r="AV247" s="13" t="s">
        <v>22</v>
      </c>
      <c r="AW247" s="13" t="s">
        <v>43</v>
      </c>
      <c r="AX247" s="13" t="s">
        <v>82</v>
      </c>
      <c r="AY247" s="158" t="s">
        <v>152</v>
      </c>
    </row>
    <row r="248" spans="1:65" s="14" customFormat="1" x14ac:dyDescent="0.2">
      <c r="B248" s="163"/>
      <c r="C248" s="246"/>
      <c r="D248" s="240" t="s">
        <v>164</v>
      </c>
      <c r="E248" s="247" t="s">
        <v>3</v>
      </c>
      <c r="F248" s="248" t="s">
        <v>166</v>
      </c>
      <c r="G248" s="246"/>
      <c r="H248" s="249">
        <v>33.18</v>
      </c>
      <c r="I248" s="165"/>
      <c r="L248" s="163"/>
      <c r="M248" s="166"/>
      <c r="N248" s="167"/>
      <c r="O248" s="167"/>
      <c r="P248" s="167"/>
      <c r="Q248" s="167"/>
      <c r="R248" s="167"/>
      <c r="S248" s="167"/>
      <c r="T248" s="168"/>
      <c r="AT248" s="164" t="s">
        <v>164</v>
      </c>
      <c r="AU248" s="164" t="s">
        <v>22</v>
      </c>
      <c r="AV248" s="14" t="s">
        <v>158</v>
      </c>
      <c r="AW248" s="14" t="s">
        <v>43</v>
      </c>
      <c r="AX248" s="14" t="s">
        <v>89</v>
      </c>
      <c r="AY248" s="164" t="s">
        <v>152</v>
      </c>
    </row>
    <row r="249" spans="1:65" s="2" customFormat="1" ht="21.75" customHeight="1" x14ac:dyDescent="0.2">
      <c r="A249" s="32"/>
      <c r="B249" s="142"/>
      <c r="C249" s="232" t="s">
        <v>329</v>
      </c>
      <c r="D249" s="232" t="s">
        <v>154</v>
      </c>
      <c r="E249" s="233" t="s">
        <v>265</v>
      </c>
      <c r="F249" s="234" t="s">
        <v>266</v>
      </c>
      <c r="G249" s="235" t="s">
        <v>267</v>
      </c>
      <c r="H249" s="236">
        <v>41.42</v>
      </c>
      <c r="I249" s="143"/>
      <c r="J249" s="144">
        <f>ROUND(I249*H249,2)</f>
        <v>0</v>
      </c>
      <c r="K249" s="145"/>
      <c r="L249" s="33"/>
      <c r="M249" s="146" t="s">
        <v>3</v>
      </c>
      <c r="N249" s="147" t="s">
        <v>53</v>
      </c>
      <c r="O249" s="53"/>
      <c r="P249" s="148">
        <f>O249*H249</f>
        <v>0</v>
      </c>
      <c r="Q249" s="148">
        <v>0</v>
      </c>
      <c r="R249" s="148">
        <f>Q249*H249</f>
        <v>0</v>
      </c>
      <c r="S249" s="148">
        <v>0</v>
      </c>
      <c r="T249" s="149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0" t="s">
        <v>158</v>
      </c>
      <c r="AT249" s="150" t="s">
        <v>154</v>
      </c>
      <c r="AU249" s="150" t="s">
        <v>22</v>
      </c>
      <c r="AY249" s="16" t="s">
        <v>152</v>
      </c>
      <c r="BE249" s="151">
        <f>IF(N249="základní",J249,0)</f>
        <v>0</v>
      </c>
      <c r="BF249" s="151">
        <f>IF(N249="snížená",J249,0)</f>
        <v>0</v>
      </c>
      <c r="BG249" s="151">
        <f>IF(N249="zákl. přenesená",J249,0)</f>
        <v>0</v>
      </c>
      <c r="BH249" s="151">
        <f>IF(N249="sníž. přenesená",J249,0)</f>
        <v>0</v>
      </c>
      <c r="BI249" s="151">
        <f>IF(N249="nulová",J249,0)</f>
        <v>0</v>
      </c>
      <c r="BJ249" s="16" t="s">
        <v>89</v>
      </c>
      <c r="BK249" s="151">
        <f>ROUND(I249*H249,2)</f>
        <v>0</v>
      </c>
      <c r="BL249" s="16" t="s">
        <v>158</v>
      </c>
      <c r="BM249" s="150" t="s">
        <v>960</v>
      </c>
    </row>
    <row r="250" spans="1:65" s="2" customFormat="1" x14ac:dyDescent="0.2">
      <c r="A250" s="32"/>
      <c r="B250" s="33"/>
      <c r="C250" s="237"/>
      <c r="D250" s="238" t="s">
        <v>160</v>
      </c>
      <c r="E250" s="237"/>
      <c r="F250" s="239" t="s">
        <v>269</v>
      </c>
      <c r="G250" s="237"/>
      <c r="H250" s="237"/>
      <c r="I250" s="154"/>
      <c r="J250" s="32"/>
      <c r="K250" s="32"/>
      <c r="L250" s="33"/>
      <c r="M250" s="155"/>
      <c r="N250" s="156"/>
      <c r="O250" s="53"/>
      <c r="P250" s="53"/>
      <c r="Q250" s="53"/>
      <c r="R250" s="53"/>
      <c r="S250" s="53"/>
      <c r="T250" s="54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6" t="s">
        <v>160</v>
      </c>
      <c r="AU250" s="16" t="s">
        <v>22</v>
      </c>
    </row>
    <row r="251" spans="1:65" s="2" customFormat="1" ht="19.5" x14ac:dyDescent="0.2">
      <c r="A251" s="32"/>
      <c r="B251" s="33"/>
      <c r="C251" s="237"/>
      <c r="D251" s="240" t="s">
        <v>162</v>
      </c>
      <c r="E251" s="237"/>
      <c r="F251" s="241" t="s">
        <v>633</v>
      </c>
      <c r="G251" s="237"/>
      <c r="H251" s="237"/>
      <c r="I251" s="154"/>
      <c r="J251" s="32"/>
      <c r="K251" s="32"/>
      <c r="L251" s="33"/>
      <c r="M251" s="155"/>
      <c r="N251" s="156"/>
      <c r="O251" s="53"/>
      <c r="P251" s="53"/>
      <c r="Q251" s="53"/>
      <c r="R251" s="53"/>
      <c r="S251" s="53"/>
      <c r="T251" s="54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6" t="s">
        <v>162</v>
      </c>
      <c r="AU251" s="16" t="s">
        <v>22</v>
      </c>
    </row>
    <row r="252" spans="1:65" s="13" customFormat="1" ht="22.5" x14ac:dyDescent="0.2">
      <c r="B252" s="157"/>
      <c r="C252" s="242"/>
      <c r="D252" s="240" t="s">
        <v>164</v>
      </c>
      <c r="E252" s="243" t="s">
        <v>3</v>
      </c>
      <c r="F252" s="244" t="s">
        <v>961</v>
      </c>
      <c r="G252" s="242"/>
      <c r="H252" s="245">
        <v>41.42</v>
      </c>
      <c r="I252" s="159"/>
      <c r="L252" s="157"/>
      <c r="M252" s="160"/>
      <c r="N252" s="161"/>
      <c r="O252" s="161"/>
      <c r="P252" s="161"/>
      <c r="Q252" s="161"/>
      <c r="R252" s="161"/>
      <c r="S252" s="161"/>
      <c r="T252" s="162"/>
      <c r="AT252" s="158" t="s">
        <v>164</v>
      </c>
      <c r="AU252" s="158" t="s">
        <v>22</v>
      </c>
      <c r="AV252" s="13" t="s">
        <v>22</v>
      </c>
      <c r="AW252" s="13" t="s">
        <v>43</v>
      </c>
      <c r="AX252" s="13" t="s">
        <v>82</v>
      </c>
      <c r="AY252" s="158" t="s">
        <v>152</v>
      </c>
    </row>
    <row r="253" spans="1:65" s="14" customFormat="1" x14ac:dyDescent="0.2">
      <c r="B253" s="163"/>
      <c r="C253" s="246"/>
      <c r="D253" s="240" t="s">
        <v>164</v>
      </c>
      <c r="E253" s="247" t="s">
        <v>3</v>
      </c>
      <c r="F253" s="248" t="s">
        <v>166</v>
      </c>
      <c r="G253" s="246"/>
      <c r="H253" s="249">
        <v>41.42</v>
      </c>
      <c r="I253" s="165"/>
      <c r="L253" s="163"/>
      <c r="M253" s="166"/>
      <c r="N253" s="167"/>
      <c r="O253" s="167"/>
      <c r="P253" s="167"/>
      <c r="Q253" s="167"/>
      <c r="R253" s="167"/>
      <c r="S253" s="167"/>
      <c r="T253" s="168"/>
      <c r="AT253" s="164" t="s">
        <v>164</v>
      </c>
      <c r="AU253" s="164" t="s">
        <v>22</v>
      </c>
      <c r="AV253" s="14" t="s">
        <v>158</v>
      </c>
      <c r="AW253" s="14" t="s">
        <v>43</v>
      </c>
      <c r="AX253" s="14" t="s">
        <v>89</v>
      </c>
      <c r="AY253" s="164" t="s">
        <v>152</v>
      </c>
    </row>
    <row r="254" spans="1:65" s="2" customFormat="1" ht="24.2" customHeight="1" x14ac:dyDescent="0.2">
      <c r="A254" s="32"/>
      <c r="B254" s="142"/>
      <c r="C254" s="232" t="s">
        <v>335</v>
      </c>
      <c r="D254" s="232" t="s">
        <v>154</v>
      </c>
      <c r="E254" s="233" t="s">
        <v>274</v>
      </c>
      <c r="F254" s="234" t="s">
        <v>275</v>
      </c>
      <c r="G254" s="235" t="s">
        <v>267</v>
      </c>
      <c r="H254" s="236">
        <v>298.62</v>
      </c>
      <c r="I254" s="143"/>
      <c r="J254" s="144">
        <f>ROUND(I254*H254,2)</f>
        <v>0</v>
      </c>
      <c r="K254" s="145"/>
      <c r="L254" s="33"/>
      <c r="M254" s="146" t="s">
        <v>3</v>
      </c>
      <c r="N254" s="147" t="s">
        <v>53</v>
      </c>
      <c r="O254" s="53"/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0" t="s">
        <v>158</v>
      </c>
      <c r="AT254" s="150" t="s">
        <v>154</v>
      </c>
      <c r="AU254" s="150" t="s">
        <v>22</v>
      </c>
      <c r="AY254" s="16" t="s">
        <v>152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6" t="s">
        <v>89</v>
      </c>
      <c r="BK254" s="151">
        <f>ROUND(I254*H254,2)</f>
        <v>0</v>
      </c>
      <c r="BL254" s="16" t="s">
        <v>158</v>
      </c>
      <c r="BM254" s="150" t="s">
        <v>962</v>
      </c>
    </row>
    <row r="255" spans="1:65" s="2" customFormat="1" x14ac:dyDescent="0.2">
      <c r="A255" s="32"/>
      <c r="B255" s="33"/>
      <c r="C255" s="237"/>
      <c r="D255" s="238" t="s">
        <v>160</v>
      </c>
      <c r="E255" s="237"/>
      <c r="F255" s="239" t="s">
        <v>277</v>
      </c>
      <c r="G255" s="237"/>
      <c r="H255" s="237"/>
      <c r="I255" s="154"/>
      <c r="J255" s="32"/>
      <c r="K255" s="32"/>
      <c r="L255" s="33"/>
      <c r="M255" s="155"/>
      <c r="N255" s="156"/>
      <c r="O255" s="53"/>
      <c r="P255" s="53"/>
      <c r="Q255" s="53"/>
      <c r="R255" s="53"/>
      <c r="S255" s="53"/>
      <c r="T255" s="54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6" t="s">
        <v>160</v>
      </c>
      <c r="AU255" s="16" t="s">
        <v>22</v>
      </c>
    </row>
    <row r="256" spans="1:65" s="2" customFormat="1" ht="19.5" x14ac:dyDescent="0.2">
      <c r="A256" s="32"/>
      <c r="B256" s="33"/>
      <c r="C256" s="237"/>
      <c r="D256" s="240" t="s">
        <v>162</v>
      </c>
      <c r="E256" s="237"/>
      <c r="F256" s="241" t="s">
        <v>636</v>
      </c>
      <c r="G256" s="237"/>
      <c r="H256" s="237"/>
      <c r="I256" s="154"/>
      <c r="J256" s="32"/>
      <c r="K256" s="32"/>
      <c r="L256" s="33"/>
      <c r="M256" s="155"/>
      <c r="N256" s="156"/>
      <c r="O256" s="53"/>
      <c r="P256" s="53"/>
      <c r="Q256" s="53"/>
      <c r="R256" s="53"/>
      <c r="S256" s="53"/>
      <c r="T256" s="54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6" t="s">
        <v>162</v>
      </c>
      <c r="AU256" s="16" t="s">
        <v>22</v>
      </c>
    </row>
    <row r="257" spans="1:65" s="13" customFormat="1" x14ac:dyDescent="0.2">
      <c r="B257" s="157"/>
      <c r="C257" s="242"/>
      <c r="D257" s="240" t="s">
        <v>164</v>
      </c>
      <c r="E257" s="243" t="s">
        <v>3</v>
      </c>
      <c r="F257" s="244" t="s">
        <v>963</v>
      </c>
      <c r="G257" s="242"/>
      <c r="H257" s="245">
        <v>298.62</v>
      </c>
      <c r="I257" s="159"/>
      <c r="L257" s="157"/>
      <c r="M257" s="160"/>
      <c r="N257" s="161"/>
      <c r="O257" s="161"/>
      <c r="P257" s="161"/>
      <c r="Q257" s="161"/>
      <c r="R257" s="161"/>
      <c r="S257" s="161"/>
      <c r="T257" s="162"/>
      <c r="AT257" s="158" t="s">
        <v>164</v>
      </c>
      <c r="AU257" s="158" t="s">
        <v>22</v>
      </c>
      <c r="AV257" s="13" t="s">
        <v>22</v>
      </c>
      <c r="AW257" s="13" t="s">
        <v>43</v>
      </c>
      <c r="AX257" s="13" t="s">
        <v>82</v>
      </c>
      <c r="AY257" s="158" t="s">
        <v>152</v>
      </c>
    </row>
    <row r="258" spans="1:65" s="14" customFormat="1" x14ac:dyDescent="0.2">
      <c r="B258" s="163"/>
      <c r="C258" s="246"/>
      <c r="D258" s="240" t="s">
        <v>164</v>
      </c>
      <c r="E258" s="247" t="s">
        <v>3</v>
      </c>
      <c r="F258" s="248" t="s">
        <v>166</v>
      </c>
      <c r="G258" s="246"/>
      <c r="H258" s="249">
        <v>298.62</v>
      </c>
      <c r="I258" s="165"/>
      <c r="L258" s="163"/>
      <c r="M258" s="166"/>
      <c r="N258" s="167"/>
      <c r="O258" s="167"/>
      <c r="P258" s="167"/>
      <c r="Q258" s="167"/>
      <c r="R258" s="167"/>
      <c r="S258" s="167"/>
      <c r="T258" s="168"/>
      <c r="AT258" s="164" t="s">
        <v>164</v>
      </c>
      <c r="AU258" s="164" t="s">
        <v>22</v>
      </c>
      <c r="AV258" s="14" t="s">
        <v>158</v>
      </c>
      <c r="AW258" s="14" t="s">
        <v>43</v>
      </c>
      <c r="AX258" s="14" t="s">
        <v>89</v>
      </c>
      <c r="AY258" s="164" t="s">
        <v>152</v>
      </c>
    </row>
    <row r="259" spans="1:65" s="2" customFormat="1" ht="24.2" customHeight="1" x14ac:dyDescent="0.2">
      <c r="A259" s="32"/>
      <c r="B259" s="142"/>
      <c r="C259" s="232" t="s">
        <v>503</v>
      </c>
      <c r="D259" s="232" t="s">
        <v>154</v>
      </c>
      <c r="E259" s="233" t="s">
        <v>274</v>
      </c>
      <c r="F259" s="234" t="s">
        <v>275</v>
      </c>
      <c r="G259" s="235" t="s">
        <v>267</v>
      </c>
      <c r="H259" s="236">
        <v>372.78</v>
      </c>
      <c r="I259" s="143"/>
      <c r="J259" s="144">
        <f>ROUND(I259*H259,2)</f>
        <v>0</v>
      </c>
      <c r="K259" s="145"/>
      <c r="L259" s="33"/>
      <c r="M259" s="146" t="s">
        <v>3</v>
      </c>
      <c r="N259" s="147" t="s">
        <v>53</v>
      </c>
      <c r="O259" s="53"/>
      <c r="P259" s="148">
        <f>O259*H259</f>
        <v>0</v>
      </c>
      <c r="Q259" s="148">
        <v>0</v>
      </c>
      <c r="R259" s="148">
        <f>Q259*H259</f>
        <v>0</v>
      </c>
      <c r="S259" s="148">
        <v>0</v>
      </c>
      <c r="T259" s="149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0" t="s">
        <v>158</v>
      </c>
      <c r="AT259" s="150" t="s">
        <v>154</v>
      </c>
      <c r="AU259" s="150" t="s">
        <v>22</v>
      </c>
      <c r="AY259" s="16" t="s">
        <v>152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6" t="s">
        <v>89</v>
      </c>
      <c r="BK259" s="151">
        <f>ROUND(I259*H259,2)</f>
        <v>0</v>
      </c>
      <c r="BL259" s="16" t="s">
        <v>158</v>
      </c>
      <c r="BM259" s="150" t="s">
        <v>964</v>
      </c>
    </row>
    <row r="260" spans="1:65" s="2" customFormat="1" x14ac:dyDescent="0.2">
      <c r="A260" s="32"/>
      <c r="B260" s="33"/>
      <c r="C260" s="237"/>
      <c r="D260" s="238" t="s">
        <v>160</v>
      </c>
      <c r="E260" s="237"/>
      <c r="F260" s="239" t="s">
        <v>277</v>
      </c>
      <c r="G260" s="237"/>
      <c r="H260" s="237"/>
      <c r="I260" s="154"/>
      <c r="J260" s="32"/>
      <c r="K260" s="32"/>
      <c r="L260" s="33"/>
      <c r="M260" s="155"/>
      <c r="N260" s="156"/>
      <c r="O260" s="53"/>
      <c r="P260" s="53"/>
      <c r="Q260" s="53"/>
      <c r="R260" s="53"/>
      <c r="S260" s="53"/>
      <c r="T260" s="54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6" t="s">
        <v>160</v>
      </c>
      <c r="AU260" s="16" t="s">
        <v>22</v>
      </c>
    </row>
    <row r="261" spans="1:65" s="2" customFormat="1" ht="19.5" x14ac:dyDescent="0.2">
      <c r="A261" s="32"/>
      <c r="B261" s="33"/>
      <c r="C261" s="237"/>
      <c r="D261" s="240" t="s">
        <v>162</v>
      </c>
      <c r="E261" s="237"/>
      <c r="F261" s="241" t="s">
        <v>639</v>
      </c>
      <c r="G261" s="237"/>
      <c r="H261" s="237"/>
      <c r="I261" s="154"/>
      <c r="J261" s="32"/>
      <c r="K261" s="32"/>
      <c r="L261" s="33"/>
      <c r="M261" s="155"/>
      <c r="N261" s="156"/>
      <c r="O261" s="53"/>
      <c r="P261" s="53"/>
      <c r="Q261" s="53"/>
      <c r="R261" s="53"/>
      <c r="S261" s="53"/>
      <c r="T261" s="54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6" t="s">
        <v>162</v>
      </c>
      <c r="AU261" s="16" t="s">
        <v>22</v>
      </c>
    </row>
    <row r="262" spans="1:65" s="13" customFormat="1" x14ac:dyDescent="0.2">
      <c r="B262" s="157"/>
      <c r="C262" s="242"/>
      <c r="D262" s="240" t="s">
        <v>164</v>
      </c>
      <c r="E262" s="243" t="s">
        <v>3</v>
      </c>
      <c r="F262" s="244" t="s">
        <v>965</v>
      </c>
      <c r="G262" s="242"/>
      <c r="H262" s="245">
        <v>372.78</v>
      </c>
      <c r="I262" s="159"/>
      <c r="L262" s="157"/>
      <c r="M262" s="160"/>
      <c r="N262" s="161"/>
      <c r="O262" s="161"/>
      <c r="P262" s="161"/>
      <c r="Q262" s="161"/>
      <c r="R262" s="161"/>
      <c r="S262" s="161"/>
      <c r="T262" s="162"/>
      <c r="AT262" s="158" t="s">
        <v>164</v>
      </c>
      <c r="AU262" s="158" t="s">
        <v>22</v>
      </c>
      <c r="AV262" s="13" t="s">
        <v>22</v>
      </c>
      <c r="AW262" s="13" t="s">
        <v>43</v>
      </c>
      <c r="AX262" s="13" t="s">
        <v>82</v>
      </c>
      <c r="AY262" s="158" t="s">
        <v>152</v>
      </c>
    </row>
    <row r="263" spans="1:65" s="14" customFormat="1" x14ac:dyDescent="0.2">
      <c r="B263" s="163"/>
      <c r="C263" s="246"/>
      <c r="D263" s="240" t="s">
        <v>164</v>
      </c>
      <c r="E263" s="247" t="s">
        <v>3</v>
      </c>
      <c r="F263" s="248" t="s">
        <v>166</v>
      </c>
      <c r="G263" s="246"/>
      <c r="H263" s="249">
        <v>372.78</v>
      </c>
      <c r="I263" s="165"/>
      <c r="L263" s="163"/>
      <c r="M263" s="166"/>
      <c r="N263" s="167"/>
      <c r="O263" s="167"/>
      <c r="P263" s="167"/>
      <c r="Q263" s="167"/>
      <c r="R263" s="167"/>
      <c r="S263" s="167"/>
      <c r="T263" s="168"/>
      <c r="AT263" s="164" t="s">
        <v>164</v>
      </c>
      <c r="AU263" s="164" t="s">
        <v>22</v>
      </c>
      <c r="AV263" s="14" t="s">
        <v>158</v>
      </c>
      <c r="AW263" s="14" t="s">
        <v>43</v>
      </c>
      <c r="AX263" s="14" t="s">
        <v>89</v>
      </c>
      <c r="AY263" s="164" t="s">
        <v>152</v>
      </c>
    </row>
    <row r="264" spans="1:65" s="2" customFormat="1" ht="16.5" customHeight="1" x14ac:dyDescent="0.2">
      <c r="A264" s="32"/>
      <c r="B264" s="142"/>
      <c r="C264" s="232" t="s">
        <v>510</v>
      </c>
      <c r="D264" s="232" t="s">
        <v>154</v>
      </c>
      <c r="E264" s="233" t="s">
        <v>283</v>
      </c>
      <c r="F264" s="234" t="s">
        <v>284</v>
      </c>
      <c r="G264" s="235" t="s">
        <v>267</v>
      </c>
      <c r="H264" s="236">
        <v>9.35</v>
      </c>
      <c r="I264" s="143"/>
      <c r="J264" s="144">
        <f>ROUND(I264*H264,2)</f>
        <v>0</v>
      </c>
      <c r="K264" s="145"/>
      <c r="L264" s="33"/>
      <c r="M264" s="146" t="s">
        <v>3</v>
      </c>
      <c r="N264" s="147" t="s">
        <v>53</v>
      </c>
      <c r="O264" s="53"/>
      <c r="P264" s="148">
        <f>O264*H264</f>
        <v>0</v>
      </c>
      <c r="Q264" s="148">
        <v>0</v>
      </c>
      <c r="R264" s="148">
        <f>Q264*H264</f>
        <v>0</v>
      </c>
      <c r="S264" s="148">
        <v>0</v>
      </c>
      <c r="T264" s="14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0" t="s">
        <v>158</v>
      </c>
      <c r="AT264" s="150" t="s">
        <v>154</v>
      </c>
      <c r="AU264" s="150" t="s">
        <v>22</v>
      </c>
      <c r="AY264" s="16" t="s">
        <v>152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6" t="s">
        <v>89</v>
      </c>
      <c r="BK264" s="151">
        <f>ROUND(I264*H264,2)</f>
        <v>0</v>
      </c>
      <c r="BL264" s="16" t="s">
        <v>158</v>
      </c>
      <c r="BM264" s="150" t="s">
        <v>966</v>
      </c>
    </row>
    <row r="265" spans="1:65" s="2" customFormat="1" x14ac:dyDescent="0.2">
      <c r="A265" s="32"/>
      <c r="B265" s="33"/>
      <c r="C265" s="237"/>
      <c r="D265" s="238" t="s">
        <v>160</v>
      </c>
      <c r="E265" s="237"/>
      <c r="F265" s="239" t="s">
        <v>286</v>
      </c>
      <c r="G265" s="237"/>
      <c r="H265" s="237"/>
      <c r="I265" s="154"/>
      <c r="J265" s="32"/>
      <c r="K265" s="32"/>
      <c r="L265" s="33"/>
      <c r="M265" s="155"/>
      <c r="N265" s="156"/>
      <c r="O265" s="53"/>
      <c r="P265" s="53"/>
      <c r="Q265" s="53"/>
      <c r="R265" s="53"/>
      <c r="S265" s="53"/>
      <c r="T265" s="54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6" t="s">
        <v>160</v>
      </c>
      <c r="AU265" s="16" t="s">
        <v>22</v>
      </c>
    </row>
    <row r="266" spans="1:65" s="2" customFormat="1" ht="19.5" x14ac:dyDescent="0.2">
      <c r="A266" s="32"/>
      <c r="B266" s="33"/>
      <c r="C266" s="237"/>
      <c r="D266" s="240" t="s">
        <v>162</v>
      </c>
      <c r="E266" s="237"/>
      <c r="F266" s="241" t="s">
        <v>642</v>
      </c>
      <c r="G266" s="237"/>
      <c r="H266" s="237"/>
      <c r="I266" s="154"/>
      <c r="J266" s="32"/>
      <c r="K266" s="32"/>
      <c r="L266" s="33"/>
      <c r="M266" s="155"/>
      <c r="N266" s="156"/>
      <c r="O266" s="53"/>
      <c r="P266" s="53"/>
      <c r="Q266" s="53"/>
      <c r="R266" s="53"/>
      <c r="S266" s="53"/>
      <c r="T266" s="54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6" t="s">
        <v>162</v>
      </c>
      <c r="AU266" s="16" t="s">
        <v>22</v>
      </c>
    </row>
    <row r="267" spans="1:65" s="13" customFormat="1" x14ac:dyDescent="0.2">
      <c r="B267" s="157"/>
      <c r="C267" s="242"/>
      <c r="D267" s="240" t="s">
        <v>164</v>
      </c>
      <c r="E267" s="243" t="s">
        <v>3</v>
      </c>
      <c r="F267" s="244" t="s">
        <v>967</v>
      </c>
      <c r="G267" s="242"/>
      <c r="H267" s="245">
        <v>9.35</v>
      </c>
      <c r="I267" s="159"/>
      <c r="L267" s="157"/>
      <c r="M267" s="160"/>
      <c r="N267" s="161"/>
      <c r="O267" s="161"/>
      <c r="P267" s="161"/>
      <c r="Q267" s="161"/>
      <c r="R267" s="161"/>
      <c r="S267" s="161"/>
      <c r="T267" s="162"/>
      <c r="AT267" s="158" t="s">
        <v>164</v>
      </c>
      <c r="AU267" s="158" t="s">
        <v>22</v>
      </c>
      <c r="AV267" s="13" t="s">
        <v>22</v>
      </c>
      <c r="AW267" s="13" t="s">
        <v>43</v>
      </c>
      <c r="AX267" s="13" t="s">
        <v>82</v>
      </c>
      <c r="AY267" s="158" t="s">
        <v>152</v>
      </c>
    </row>
    <row r="268" spans="1:65" s="14" customFormat="1" x14ac:dyDescent="0.2">
      <c r="B268" s="163"/>
      <c r="C268" s="246"/>
      <c r="D268" s="240" t="s">
        <v>164</v>
      </c>
      <c r="E268" s="247" t="s">
        <v>3</v>
      </c>
      <c r="F268" s="248" t="s">
        <v>166</v>
      </c>
      <c r="G268" s="246"/>
      <c r="H268" s="249">
        <v>9.35</v>
      </c>
      <c r="I268" s="165"/>
      <c r="L268" s="163"/>
      <c r="M268" s="166"/>
      <c r="N268" s="167"/>
      <c r="O268" s="167"/>
      <c r="P268" s="167"/>
      <c r="Q268" s="167"/>
      <c r="R268" s="167"/>
      <c r="S268" s="167"/>
      <c r="T268" s="168"/>
      <c r="AT268" s="164" t="s">
        <v>164</v>
      </c>
      <c r="AU268" s="164" t="s">
        <v>22</v>
      </c>
      <c r="AV268" s="14" t="s">
        <v>158</v>
      </c>
      <c r="AW268" s="14" t="s">
        <v>43</v>
      </c>
      <c r="AX268" s="14" t="s">
        <v>89</v>
      </c>
      <c r="AY268" s="164" t="s">
        <v>152</v>
      </c>
    </row>
    <row r="269" spans="1:65" s="2" customFormat="1" ht="24.2" customHeight="1" x14ac:dyDescent="0.2">
      <c r="A269" s="32"/>
      <c r="B269" s="142"/>
      <c r="C269" s="232" t="s">
        <v>518</v>
      </c>
      <c r="D269" s="232" t="s">
        <v>154</v>
      </c>
      <c r="E269" s="233" t="s">
        <v>289</v>
      </c>
      <c r="F269" s="234" t="s">
        <v>290</v>
      </c>
      <c r="G269" s="235" t="s">
        <v>267</v>
      </c>
      <c r="H269" s="236">
        <v>84.15</v>
      </c>
      <c r="I269" s="143"/>
      <c r="J269" s="144">
        <f>ROUND(I269*H269,2)</f>
        <v>0</v>
      </c>
      <c r="K269" s="145"/>
      <c r="L269" s="33"/>
      <c r="M269" s="146" t="s">
        <v>3</v>
      </c>
      <c r="N269" s="147" t="s">
        <v>53</v>
      </c>
      <c r="O269" s="53"/>
      <c r="P269" s="148">
        <f>O269*H269</f>
        <v>0</v>
      </c>
      <c r="Q269" s="148">
        <v>0</v>
      </c>
      <c r="R269" s="148">
        <f>Q269*H269</f>
        <v>0</v>
      </c>
      <c r="S269" s="148">
        <v>0</v>
      </c>
      <c r="T269" s="149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0" t="s">
        <v>158</v>
      </c>
      <c r="AT269" s="150" t="s">
        <v>154</v>
      </c>
      <c r="AU269" s="150" t="s">
        <v>22</v>
      </c>
      <c r="AY269" s="16" t="s">
        <v>152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6" t="s">
        <v>89</v>
      </c>
      <c r="BK269" s="151">
        <f>ROUND(I269*H269,2)</f>
        <v>0</v>
      </c>
      <c r="BL269" s="16" t="s">
        <v>158</v>
      </c>
      <c r="BM269" s="150" t="s">
        <v>968</v>
      </c>
    </row>
    <row r="270" spans="1:65" s="2" customFormat="1" x14ac:dyDescent="0.2">
      <c r="A270" s="32"/>
      <c r="B270" s="33"/>
      <c r="C270" s="237"/>
      <c r="D270" s="238" t="s">
        <v>160</v>
      </c>
      <c r="E270" s="237"/>
      <c r="F270" s="239" t="s">
        <v>292</v>
      </c>
      <c r="G270" s="237"/>
      <c r="H270" s="237"/>
      <c r="I270" s="154"/>
      <c r="J270" s="32"/>
      <c r="K270" s="32"/>
      <c r="L270" s="33"/>
      <c r="M270" s="155"/>
      <c r="N270" s="156"/>
      <c r="O270" s="53"/>
      <c r="P270" s="53"/>
      <c r="Q270" s="53"/>
      <c r="R270" s="53"/>
      <c r="S270" s="53"/>
      <c r="T270" s="54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6" t="s">
        <v>160</v>
      </c>
      <c r="AU270" s="16" t="s">
        <v>22</v>
      </c>
    </row>
    <row r="271" spans="1:65" s="2" customFormat="1" ht="19.5" x14ac:dyDescent="0.2">
      <c r="A271" s="32"/>
      <c r="B271" s="33"/>
      <c r="C271" s="237"/>
      <c r="D271" s="240" t="s">
        <v>162</v>
      </c>
      <c r="E271" s="237"/>
      <c r="F271" s="241" t="s">
        <v>645</v>
      </c>
      <c r="G271" s="237"/>
      <c r="H271" s="237"/>
      <c r="I271" s="154"/>
      <c r="J271" s="32"/>
      <c r="K271" s="32"/>
      <c r="L271" s="33"/>
      <c r="M271" s="155"/>
      <c r="N271" s="156"/>
      <c r="O271" s="53"/>
      <c r="P271" s="53"/>
      <c r="Q271" s="53"/>
      <c r="R271" s="53"/>
      <c r="S271" s="53"/>
      <c r="T271" s="54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6" t="s">
        <v>162</v>
      </c>
      <c r="AU271" s="16" t="s">
        <v>22</v>
      </c>
    </row>
    <row r="272" spans="1:65" s="13" customFormat="1" x14ac:dyDescent="0.2">
      <c r="B272" s="157"/>
      <c r="C272" s="242"/>
      <c r="D272" s="240" t="s">
        <v>164</v>
      </c>
      <c r="E272" s="243" t="s">
        <v>3</v>
      </c>
      <c r="F272" s="244" t="s">
        <v>969</v>
      </c>
      <c r="G272" s="242"/>
      <c r="H272" s="245">
        <v>84.15</v>
      </c>
      <c r="I272" s="159"/>
      <c r="L272" s="157"/>
      <c r="M272" s="160"/>
      <c r="N272" s="161"/>
      <c r="O272" s="161"/>
      <c r="P272" s="161"/>
      <c r="Q272" s="161"/>
      <c r="R272" s="161"/>
      <c r="S272" s="161"/>
      <c r="T272" s="162"/>
      <c r="AT272" s="158" t="s">
        <v>164</v>
      </c>
      <c r="AU272" s="158" t="s">
        <v>22</v>
      </c>
      <c r="AV272" s="13" t="s">
        <v>22</v>
      </c>
      <c r="AW272" s="13" t="s">
        <v>43</v>
      </c>
      <c r="AX272" s="13" t="s">
        <v>82</v>
      </c>
      <c r="AY272" s="158" t="s">
        <v>152</v>
      </c>
    </row>
    <row r="273" spans="1:65" s="14" customFormat="1" x14ac:dyDescent="0.2">
      <c r="B273" s="163"/>
      <c r="C273" s="246"/>
      <c r="D273" s="240" t="s">
        <v>164</v>
      </c>
      <c r="E273" s="247" t="s">
        <v>3</v>
      </c>
      <c r="F273" s="248" t="s">
        <v>166</v>
      </c>
      <c r="G273" s="246"/>
      <c r="H273" s="249">
        <v>84.15</v>
      </c>
      <c r="I273" s="165"/>
      <c r="L273" s="163"/>
      <c r="M273" s="166"/>
      <c r="N273" s="167"/>
      <c r="O273" s="167"/>
      <c r="P273" s="167"/>
      <c r="Q273" s="167"/>
      <c r="R273" s="167"/>
      <c r="S273" s="167"/>
      <c r="T273" s="168"/>
      <c r="AT273" s="164" t="s">
        <v>164</v>
      </c>
      <c r="AU273" s="164" t="s">
        <v>22</v>
      </c>
      <c r="AV273" s="14" t="s">
        <v>158</v>
      </c>
      <c r="AW273" s="14" t="s">
        <v>43</v>
      </c>
      <c r="AX273" s="14" t="s">
        <v>89</v>
      </c>
      <c r="AY273" s="164" t="s">
        <v>152</v>
      </c>
    </row>
    <row r="274" spans="1:65" s="2" customFormat="1" ht="24.2" customHeight="1" x14ac:dyDescent="0.2">
      <c r="A274" s="32"/>
      <c r="B274" s="142"/>
      <c r="C274" s="232" t="s">
        <v>523</v>
      </c>
      <c r="D274" s="232" t="s">
        <v>154</v>
      </c>
      <c r="E274" s="233" t="s">
        <v>295</v>
      </c>
      <c r="F274" s="234" t="s">
        <v>296</v>
      </c>
      <c r="G274" s="235" t="s">
        <v>267</v>
      </c>
      <c r="H274" s="236">
        <v>33.18</v>
      </c>
      <c r="I274" s="143"/>
      <c r="J274" s="144">
        <f>ROUND(I274*H274,2)</f>
        <v>0</v>
      </c>
      <c r="K274" s="145"/>
      <c r="L274" s="33"/>
      <c r="M274" s="146" t="s">
        <v>3</v>
      </c>
      <c r="N274" s="147" t="s">
        <v>53</v>
      </c>
      <c r="O274" s="53"/>
      <c r="P274" s="148">
        <f>O274*H274</f>
        <v>0</v>
      </c>
      <c r="Q274" s="148">
        <v>0</v>
      </c>
      <c r="R274" s="148">
        <f>Q274*H274</f>
        <v>0</v>
      </c>
      <c r="S274" s="148">
        <v>0</v>
      </c>
      <c r="T274" s="149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0" t="s">
        <v>158</v>
      </c>
      <c r="AT274" s="150" t="s">
        <v>154</v>
      </c>
      <c r="AU274" s="150" t="s">
        <v>22</v>
      </c>
      <c r="AY274" s="16" t="s">
        <v>152</v>
      </c>
      <c r="BE274" s="151">
        <f>IF(N274="základní",J274,0)</f>
        <v>0</v>
      </c>
      <c r="BF274" s="151">
        <f>IF(N274="snížená",J274,0)</f>
        <v>0</v>
      </c>
      <c r="BG274" s="151">
        <f>IF(N274="zákl. přenesená",J274,0)</f>
        <v>0</v>
      </c>
      <c r="BH274" s="151">
        <f>IF(N274="sníž. přenesená",J274,0)</f>
        <v>0</v>
      </c>
      <c r="BI274" s="151">
        <f>IF(N274="nulová",J274,0)</f>
        <v>0</v>
      </c>
      <c r="BJ274" s="16" t="s">
        <v>89</v>
      </c>
      <c r="BK274" s="151">
        <f>ROUND(I274*H274,2)</f>
        <v>0</v>
      </c>
      <c r="BL274" s="16" t="s">
        <v>158</v>
      </c>
      <c r="BM274" s="150" t="s">
        <v>970</v>
      </c>
    </row>
    <row r="275" spans="1:65" s="2" customFormat="1" x14ac:dyDescent="0.2">
      <c r="A275" s="32"/>
      <c r="B275" s="33"/>
      <c r="C275" s="237"/>
      <c r="D275" s="238" t="s">
        <v>160</v>
      </c>
      <c r="E275" s="237"/>
      <c r="F275" s="239" t="s">
        <v>298</v>
      </c>
      <c r="G275" s="237"/>
      <c r="H275" s="237"/>
      <c r="I275" s="154"/>
      <c r="J275" s="32"/>
      <c r="K275" s="32"/>
      <c r="L275" s="33"/>
      <c r="M275" s="155"/>
      <c r="N275" s="156"/>
      <c r="O275" s="53"/>
      <c r="P275" s="53"/>
      <c r="Q275" s="53"/>
      <c r="R275" s="53"/>
      <c r="S275" s="53"/>
      <c r="T275" s="54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6" t="s">
        <v>160</v>
      </c>
      <c r="AU275" s="16" t="s">
        <v>22</v>
      </c>
    </row>
    <row r="276" spans="1:65" s="2" customFormat="1" ht="19.5" x14ac:dyDescent="0.2">
      <c r="A276" s="32"/>
      <c r="B276" s="33"/>
      <c r="C276" s="237"/>
      <c r="D276" s="240" t="s">
        <v>162</v>
      </c>
      <c r="E276" s="237"/>
      <c r="F276" s="241" t="s">
        <v>630</v>
      </c>
      <c r="G276" s="237"/>
      <c r="H276" s="237"/>
      <c r="I276" s="154"/>
      <c r="J276" s="32"/>
      <c r="K276" s="32"/>
      <c r="L276" s="33"/>
      <c r="M276" s="155"/>
      <c r="N276" s="156"/>
      <c r="O276" s="53"/>
      <c r="P276" s="53"/>
      <c r="Q276" s="53"/>
      <c r="R276" s="53"/>
      <c r="S276" s="53"/>
      <c r="T276" s="54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6" t="s">
        <v>162</v>
      </c>
      <c r="AU276" s="16" t="s">
        <v>22</v>
      </c>
    </row>
    <row r="277" spans="1:65" s="13" customFormat="1" x14ac:dyDescent="0.2">
      <c r="B277" s="157"/>
      <c r="C277" s="242"/>
      <c r="D277" s="240" t="s">
        <v>164</v>
      </c>
      <c r="E277" s="243" t="s">
        <v>3</v>
      </c>
      <c r="F277" s="244" t="s">
        <v>959</v>
      </c>
      <c r="G277" s="242"/>
      <c r="H277" s="245">
        <v>33.18</v>
      </c>
      <c r="I277" s="159"/>
      <c r="L277" s="157"/>
      <c r="M277" s="160"/>
      <c r="N277" s="161"/>
      <c r="O277" s="161"/>
      <c r="P277" s="161"/>
      <c r="Q277" s="161"/>
      <c r="R277" s="161"/>
      <c r="S277" s="161"/>
      <c r="T277" s="162"/>
      <c r="AT277" s="158" t="s">
        <v>164</v>
      </c>
      <c r="AU277" s="158" t="s">
        <v>22</v>
      </c>
      <c r="AV277" s="13" t="s">
        <v>22</v>
      </c>
      <c r="AW277" s="13" t="s">
        <v>43</v>
      </c>
      <c r="AX277" s="13" t="s">
        <v>82</v>
      </c>
      <c r="AY277" s="158" t="s">
        <v>152</v>
      </c>
    </row>
    <row r="278" spans="1:65" s="14" customFormat="1" x14ac:dyDescent="0.2">
      <c r="B278" s="163"/>
      <c r="C278" s="246"/>
      <c r="D278" s="240" t="s">
        <v>164</v>
      </c>
      <c r="E278" s="247" t="s">
        <v>3</v>
      </c>
      <c r="F278" s="248" t="s">
        <v>166</v>
      </c>
      <c r="G278" s="246"/>
      <c r="H278" s="249">
        <v>33.18</v>
      </c>
      <c r="I278" s="165"/>
      <c r="L278" s="163"/>
      <c r="M278" s="166"/>
      <c r="N278" s="167"/>
      <c r="O278" s="167"/>
      <c r="P278" s="167"/>
      <c r="Q278" s="167"/>
      <c r="R278" s="167"/>
      <c r="S278" s="167"/>
      <c r="T278" s="168"/>
      <c r="AT278" s="164" t="s">
        <v>164</v>
      </c>
      <c r="AU278" s="164" t="s">
        <v>22</v>
      </c>
      <c r="AV278" s="14" t="s">
        <v>158</v>
      </c>
      <c r="AW278" s="14" t="s">
        <v>43</v>
      </c>
      <c r="AX278" s="14" t="s">
        <v>89</v>
      </c>
      <c r="AY278" s="164" t="s">
        <v>152</v>
      </c>
    </row>
    <row r="279" spans="1:65" s="2" customFormat="1" ht="24.2" customHeight="1" x14ac:dyDescent="0.2">
      <c r="A279" s="32"/>
      <c r="B279" s="142"/>
      <c r="C279" s="232" t="s">
        <v>532</v>
      </c>
      <c r="D279" s="232" t="s">
        <v>154</v>
      </c>
      <c r="E279" s="233" t="s">
        <v>295</v>
      </c>
      <c r="F279" s="234" t="s">
        <v>296</v>
      </c>
      <c r="G279" s="235" t="s">
        <v>267</v>
      </c>
      <c r="H279" s="236">
        <v>41.42</v>
      </c>
      <c r="I279" s="143"/>
      <c r="J279" s="144">
        <f>ROUND(I279*H279,2)</f>
        <v>0</v>
      </c>
      <c r="K279" s="145"/>
      <c r="L279" s="33"/>
      <c r="M279" s="146" t="s">
        <v>3</v>
      </c>
      <c r="N279" s="147" t="s">
        <v>53</v>
      </c>
      <c r="O279" s="53"/>
      <c r="P279" s="148">
        <f>O279*H279</f>
        <v>0</v>
      </c>
      <c r="Q279" s="148">
        <v>0</v>
      </c>
      <c r="R279" s="148">
        <f>Q279*H279</f>
        <v>0</v>
      </c>
      <c r="S279" s="148">
        <v>0</v>
      </c>
      <c r="T279" s="149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50" t="s">
        <v>158</v>
      </c>
      <c r="AT279" s="150" t="s">
        <v>154</v>
      </c>
      <c r="AU279" s="150" t="s">
        <v>22</v>
      </c>
      <c r="AY279" s="16" t="s">
        <v>152</v>
      </c>
      <c r="BE279" s="151">
        <f>IF(N279="základní",J279,0)</f>
        <v>0</v>
      </c>
      <c r="BF279" s="151">
        <f>IF(N279="snížená",J279,0)</f>
        <v>0</v>
      </c>
      <c r="BG279" s="151">
        <f>IF(N279="zákl. přenesená",J279,0)</f>
        <v>0</v>
      </c>
      <c r="BH279" s="151">
        <f>IF(N279="sníž. přenesená",J279,0)</f>
        <v>0</v>
      </c>
      <c r="BI279" s="151">
        <f>IF(N279="nulová",J279,0)</f>
        <v>0</v>
      </c>
      <c r="BJ279" s="16" t="s">
        <v>89</v>
      </c>
      <c r="BK279" s="151">
        <f>ROUND(I279*H279,2)</f>
        <v>0</v>
      </c>
      <c r="BL279" s="16" t="s">
        <v>158</v>
      </c>
      <c r="BM279" s="150" t="s">
        <v>971</v>
      </c>
    </row>
    <row r="280" spans="1:65" s="2" customFormat="1" x14ac:dyDescent="0.2">
      <c r="A280" s="32"/>
      <c r="B280" s="33"/>
      <c r="C280" s="237"/>
      <c r="D280" s="238" t="s">
        <v>160</v>
      </c>
      <c r="E280" s="237"/>
      <c r="F280" s="239" t="s">
        <v>298</v>
      </c>
      <c r="G280" s="237"/>
      <c r="H280" s="237"/>
      <c r="I280" s="154"/>
      <c r="J280" s="32"/>
      <c r="K280" s="32"/>
      <c r="L280" s="33"/>
      <c r="M280" s="155"/>
      <c r="N280" s="156"/>
      <c r="O280" s="53"/>
      <c r="P280" s="53"/>
      <c r="Q280" s="53"/>
      <c r="R280" s="53"/>
      <c r="S280" s="53"/>
      <c r="T280" s="54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6" t="s">
        <v>160</v>
      </c>
      <c r="AU280" s="16" t="s">
        <v>22</v>
      </c>
    </row>
    <row r="281" spans="1:65" s="2" customFormat="1" ht="19.5" x14ac:dyDescent="0.2">
      <c r="A281" s="32"/>
      <c r="B281" s="33"/>
      <c r="C281" s="237"/>
      <c r="D281" s="240" t="s">
        <v>162</v>
      </c>
      <c r="E281" s="237"/>
      <c r="F281" s="241" t="s">
        <v>633</v>
      </c>
      <c r="G281" s="237"/>
      <c r="H281" s="237"/>
      <c r="I281" s="154"/>
      <c r="J281" s="32"/>
      <c r="K281" s="32"/>
      <c r="L281" s="33"/>
      <c r="M281" s="155"/>
      <c r="N281" s="156"/>
      <c r="O281" s="53"/>
      <c r="P281" s="53"/>
      <c r="Q281" s="53"/>
      <c r="R281" s="53"/>
      <c r="S281" s="53"/>
      <c r="T281" s="54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6" t="s">
        <v>162</v>
      </c>
      <c r="AU281" s="16" t="s">
        <v>22</v>
      </c>
    </row>
    <row r="282" spans="1:65" s="13" customFormat="1" ht="22.5" x14ac:dyDescent="0.2">
      <c r="B282" s="157"/>
      <c r="C282" s="242"/>
      <c r="D282" s="240" t="s">
        <v>164</v>
      </c>
      <c r="E282" s="243" t="s">
        <v>3</v>
      </c>
      <c r="F282" s="244" t="s">
        <v>961</v>
      </c>
      <c r="G282" s="242"/>
      <c r="H282" s="245">
        <v>41.42</v>
      </c>
      <c r="I282" s="159"/>
      <c r="L282" s="157"/>
      <c r="M282" s="160"/>
      <c r="N282" s="161"/>
      <c r="O282" s="161"/>
      <c r="P282" s="161"/>
      <c r="Q282" s="161"/>
      <c r="R282" s="161"/>
      <c r="S282" s="161"/>
      <c r="T282" s="162"/>
      <c r="AT282" s="158" t="s">
        <v>164</v>
      </c>
      <c r="AU282" s="158" t="s">
        <v>22</v>
      </c>
      <c r="AV282" s="13" t="s">
        <v>22</v>
      </c>
      <c r="AW282" s="13" t="s">
        <v>43</v>
      </c>
      <c r="AX282" s="13" t="s">
        <v>82</v>
      </c>
      <c r="AY282" s="158" t="s">
        <v>152</v>
      </c>
    </row>
    <row r="283" spans="1:65" s="14" customFormat="1" x14ac:dyDescent="0.2">
      <c r="B283" s="163"/>
      <c r="C283" s="246"/>
      <c r="D283" s="240" t="s">
        <v>164</v>
      </c>
      <c r="E283" s="247" t="s">
        <v>3</v>
      </c>
      <c r="F283" s="248" t="s">
        <v>166</v>
      </c>
      <c r="G283" s="246"/>
      <c r="H283" s="249">
        <v>41.42</v>
      </c>
      <c r="I283" s="165"/>
      <c r="L283" s="163"/>
      <c r="M283" s="166"/>
      <c r="N283" s="167"/>
      <c r="O283" s="167"/>
      <c r="P283" s="167"/>
      <c r="Q283" s="167"/>
      <c r="R283" s="167"/>
      <c r="S283" s="167"/>
      <c r="T283" s="168"/>
      <c r="AT283" s="164" t="s">
        <v>164</v>
      </c>
      <c r="AU283" s="164" t="s">
        <v>22</v>
      </c>
      <c r="AV283" s="14" t="s">
        <v>158</v>
      </c>
      <c r="AW283" s="14" t="s">
        <v>43</v>
      </c>
      <c r="AX283" s="14" t="s">
        <v>89</v>
      </c>
      <c r="AY283" s="164" t="s">
        <v>152</v>
      </c>
    </row>
    <row r="284" spans="1:65" s="2" customFormat="1" ht="24.2" customHeight="1" x14ac:dyDescent="0.2">
      <c r="A284" s="32"/>
      <c r="B284" s="142"/>
      <c r="C284" s="232" t="s">
        <v>783</v>
      </c>
      <c r="D284" s="232" t="s">
        <v>154</v>
      </c>
      <c r="E284" s="233" t="s">
        <v>303</v>
      </c>
      <c r="F284" s="234" t="s">
        <v>304</v>
      </c>
      <c r="G284" s="235" t="s">
        <v>267</v>
      </c>
      <c r="H284" s="236">
        <v>9.35</v>
      </c>
      <c r="I284" s="143"/>
      <c r="J284" s="144">
        <f>ROUND(I284*H284,2)</f>
        <v>0</v>
      </c>
      <c r="K284" s="145"/>
      <c r="L284" s="33"/>
      <c r="M284" s="146" t="s">
        <v>3</v>
      </c>
      <c r="N284" s="147" t="s">
        <v>53</v>
      </c>
      <c r="O284" s="53"/>
      <c r="P284" s="148">
        <f>O284*H284</f>
        <v>0</v>
      </c>
      <c r="Q284" s="148">
        <v>0</v>
      </c>
      <c r="R284" s="148">
        <f>Q284*H284</f>
        <v>0</v>
      </c>
      <c r="S284" s="148">
        <v>0</v>
      </c>
      <c r="T284" s="14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0" t="s">
        <v>158</v>
      </c>
      <c r="AT284" s="150" t="s">
        <v>154</v>
      </c>
      <c r="AU284" s="150" t="s">
        <v>22</v>
      </c>
      <c r="AY284" s="16" t="s">
        <v>152</v>
      </c>
      <c r="BE284" s="151">
        <f>IF(N284="základní",J284,0)</f>
        <v>0</v>
      </c>
      <c r="BF284" s="151">
        <f>IF(N284="snížená",J284,0)</f>
        <v>0</v>
      </c>
      <c r="BG284" s="151">
        <f>IF(N284="zákl. přenesená",J284,0)</f>
        <v>0</v>
      </c>
      <c r="BH284" s="151">
        <f>IF(N284="sníž. přenesená",J284,0)</f>
        <v>0</v>
      </c>
      <c r="BI284" s="151">
        <f>IF(N284="nulová",J284,0)</f>
        <v>0</v>
      </c>
      <c r="BJ284" s="16" t="s">
        <v>89</v>
      </c>
      <c r="BK284" s="151">
        <f>ROUND(I284*H284,2)</f>
        <v>0</v>
      </c>
      <c r="BL284" s="16" t="s">
        <v>158</v>
      </c>
      <c r="BM284" s="150" t="s">
        <v>972</v>
      </c>
    </row>
    <row r="285" spans="1:65" s="2" customFormat="1" x14ac:dyDescent="0.2">
      <c r="A285" s="32"/>
      <c r="B285" s="33"/>
      <c r="C285" s="237"/>
      <c r="D285" s="238" t="s">
        <v>160</v>
      </c>
      <c r="E285" s="237"/>
      <c r="F285" s="239" t="s">
        <v>306</v>
      </c>
      <c r="G285" s="237"/>
      <c r="H285" s="237"/>
      <c r="I285" s="154"/>
      <c r="J285" s="32"/>
      <c r="K285" s="32"/>
      <c r="L285" s="33"/>
      <c r="M285" s="155"/>
      <c r="N285" s="156"/>
      <c r="O285" s="53"/>
      <c r="P285" s="53"/>
      <c r="Q285" s="53"/>
      <c r="R285" s="53"/>
      <c r="S285" s="53"/>
      <c r="T285" s="54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6" t="s">
        <v>160</v>
      </c>
      <c r="AU285" s="16" t="s">
        <v>22</v>
      </c>
    </row>
    <row r="286" spans="1:65" s="2" customFormat="1" ht="19.5" x14ac:dyDescent="0.2">
      <c r="A286" s="32"/>
      <c r="B286" s="33"/>
      <c r="C286" s="237"/>
      <c r="D286" s="240" t="s">
        <v>162</v>
      </c>
      <c r="E286" s="237"/>
      <c r="F286" s="241" t="s">
        <v>642</v>
      </c>
      <c r="G286" s="237"/>
      <c r="H286" s="237"/>
      <c r="I286" s="154"/>
      <c r="J286" s="32"/>
      <c r="K286" s="32"/>
      <c r="L286" s="33"/>
      <c r="M286" s="155"/>
      <c r="N286" s="156"/>
      <c r="O286" s="53"/>
      <c r="P286" s="53"/>
      <c r="Q286" s="53"/>
      <c r="R286" s="53"/>
      <c r="S286" s="53"/>
      <c r="T286" s="54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6" t="s">
        <v>162</v>
      </c>
      <c r="AU286" s="16" t="s">
        <v>22</v>
      </c>
    </row>
    <row r="287" spans="1:65" s="13" customFormat="1" x14ac:dyDescent="0.2">
      <c r="B287" s="157"/>
      <c r="C287" s="242"/>
      <c r="D287" s="240" t="s">
        <v>164</v>
      </c>
      <c r="E287" s="243" t="s">
        <v>3</v>
      </c>
      <c r="F287" s="244" t="s">
        <v>967</v>
      </c>
      <c r="G287" s="242"/>
      <c r="H287" s="245">
        <v>9.35</v>
      </c>
      <c r="I287" s="159"/>
      <c r="L287" s="157"/>
      <c r="M287" s="160"/>
      <c r="N287" s="161"/>
      <c r="O287" s="161"/>
      <c r="P287" s="161"/>
      <c r="Q287" s="161"/>
      <c r="R287" s="161"/>
      <c r="S287" s="161"/>
      <c r="T287" s="162"/>
      <c r="AT287" s="158" t="s">
        <v>164</v>
      </c>
      <c r="AU287" s="158" t="s">
        <v>22</v>
      </c>
      <c r="AV287" s="13" t="s">
        <v>22</v>
      </c>
      <c r="AW287" s="13" t="s">
        <v>43</v>
      </c>
      <c r="AX287" s="13" t="s">
        <v>82</v>
      </c>
      <c r="AY287" s="158" t="s">
        <v>152</v>
      </c>
    </row>
    <row r="288" spans="1:65" s="14" customFormat="1" x14ac:dyDescent="0.2">
      <c r="B288" s="163"/>
      <c r="C288" s="246"/>
      <c r="D288" s="240" t="s">
        <v>164</v>
      </c>
      <c r="E288" s="247" t="s">
        <v>3</v>
      </c>
      <c r="F288" s="248" t="s">
        <v>166</v>
      </c>
      <c r="G288" s="246"/>
      <c r="H288" s="249">
        <v>9.35</v>
      </c>
      <c r="I288" s="165"/>
      <c r="L288" s="163"/>
      <c r="M288" s="166"/>
      <c r="N288" s="167"/>
      <c r="O288" s="167"/>
      <c r="P288" s="167"/>
      <c r="Q288" s="167"/>
      <c r="R288" s="167"/>
      <c r="S288" s="167"/>
      <c r="T288" s="168"/>
      <c r="AT288" s="164" t="s">
        <v>164</v>
      </c>
      <c r="AU288" s="164" t="s">
        <v>22</v>
      </c>
      <c r="AV288" s="14" t="s">
        <v>158</v>
      </c>
      <c r="AW288" s="14" t="s">
        <v>43</v>
      </c>
      <c r="AX288" s="14" t="s">
        <v>89</v>
      </c>
      <c r="AY288" s="164" t="s">
        <v>152</v>
      </c>
    </row>
    <row r="289" spans="1:65" s="2" customFormat="1" ht="33" customHeight="1" x14ac:dyDescent="0.2">
      <c r="A289" s="32"/>
      <c r="B289" s="142"/>
      <c r="C289" s="232" t="s">
        <v>786</v>
      </c>
      <c r="D289" s="232" t="s">
        <v>154</v>
      </c>
      <c r="E289" s="233" t="s">
        <v>309</v>
      </c>
      <c r="F289" s="234" t="s">
        <v>310</v>
      </c>
      <c r="G289" s="235" t="s">
        <v>267</v>
      </c>
      <c r="H289" s="236">
        <v>2.6</v>
      </c>
      <c r="I289" s="143"/>
      <c r="J289" s="144">
        <f>ROUND(I289*H289,2)</f>
        <v>0</v>
      </c>
      <c r="K289" s="145"/>
      <c r="L289" s="33"/>
      <c r="M289" s="146" t="s">
        <v>3</v>
      </c>
      <c r="N289" s="147" t="s">
        <v>53</v>
      </c>
      <c r="O289" s="53"/>
      <c r="P289" s="148">
        <f>O289*H289</f>
        <v>0</v>
      </c>
      <c r="Q289" s="148">
        <v>0</v>
      </c>
      <c r="R289" s="148">
        <f>Q289*H289</f>
        <v>0</v>
      </c>
      <c r="S289" s="148">
        <v>0</v>
      </c>
      <c r="T289" s="14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0" t="s">
        <v>158</v>
      </c>
      <c r="AT289" s="150" t="s">
        <v>154</v>
      </c>
      <c r="AU289" s="150" t="s">
        <v>22</v>
      </c>
      <c r="AY289" s="16" t="s">
        <v>152</v>
      </c>
      <c r="BE289" s="151">
        <f>IF(N289="základní",J289,0)</f>
        <v>0</v>
      </c>
      <c r="BF289" s="151">
        <f>IF(N289="snížená",J289,0)</f>
        <v>0</v>
      </c>
      <c r="BG289" s="151">
        <f>IF(N289="zákl. přenesená",J289,0)</f>
        <v>0</v>
      </c>
      <c r="BH289" s="151">
        <f>IF(N289="sníž. přenesená",J289,0)</f>
        <v>0</v>
      </c>
      <c r="BI289" s="151">
        <f>IF(N289="nulová",J289,0)</f>
        <v>0</v>
      </c>
      <c r="BJ289" s="16" t="s">
        <v>89</v>
      </c>
      <c r="BK289" s="151">
        <f>ROUND(I289*H289,2)</f>
        <v>0</v>
      </c>
      <c r="BL289" s="16" t="s">
        <v>158</v>
      </c>
      <c r="BM289" s="150" t="s">
        <v>973</v>
      </c>
    </row>
    <row r="290" spans="1:65" s="2" customFormat="1" x14ac:dyDescent="0.2">
      <c r="A290" s="32"/>
      <c r="B290" s="33"/>
      <c r="C290" s="237"/>
      <c r="D290" s="238" t="s">
        <v>160</v>
      </c>
      <c r="E290" s="237"/>
      <c r="F290" s="239" t="s">
        <v>312</v>
      </c>
      <c r="G290" s="237"/>
      <c r="H290" s="237"/>
      <c r="I290" s="154"/>
      <c r="J290" s="32"/>
      <c r="K290" s="32"/>
      <c r="L290" s="33"/>
      <c r="M290" s="155"/>
      <c r="N290" s="156"/>
      <c r="O290" s="53"/>
      <c r="P290" s="53"/>
      <c r="Q290" s="53"/>
      <c r="R290" s="53"/>
      <c r="S290" s="53"/>
      <c r="T290" s="54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6" t="s">
        <v>160</v>
      </c>
      <c r="AU290" s="16" t="s">
        <v>22</v>
      </c>
    </row>
    <row r="291" spans="1:65" s="2" customFormat="1" ht="19.5" x14ac:dyDescent="0.2">
      <c r="A291" s="32"/>
      <c r="B291" s="33"/>
      <c r="C291" s="237"/>
      <c r="D291" s="240" t="s">
        <v>162</v>
      </c>
      <c r="E291" s="237"/>
      <c r="F291" s="241" t="s">
        <v>633</v>
      </c>
      <c r="G291" s="237"/>
      <c r="H291" s="237"/>
      <c r="I291" s="154"/>
      <c r="J291" s="32"/>
      <c r="K291" s="32"/>
      <c r="L291" s="33"/>
      <c r="M291" s="155"/>
      <c r="N291" s="156"/>
      <c r="O291" s="53"/>
      <c r="P291" s="53"/>
      <c r="Q291" s="53"/>
      <c r="R291" s="53"/>
      <c r="S291" s="53"/>
      <c r="T291" s="54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6" t="s">
        <v>162</v>
      </c>
      <c r="AU291" s="16" t="s">
        <v>22</v>
      </c>
    </row>
    <row r="292" spans="1:65" s="13" customFormat="1" x14ac:dyDescent="0.2">
      <c r="B292" s="157"/>
      <c r="C292" s="242"/>
      <c r="D292" s="240" t="s">
        <v>164</v>
      </c>
      <c r="E292" s="243" t="s">
        <v>3</v>
      </c>
      <c r="F292" s="244" t="s">
        <v>974</v>
      </c>
      <c r="G292" s="242"/>
      <c r="H292" s="245">
        <v>2.6</v>
      </c>
      <c r="I292" s="159"/>
      <c r="L292" s="157"/>
      <c r="M292" s="160"/>
      <c r="N292" s="161"/>
      <c r="O292" s="161"/>
      <c r="P292" s="161"/>
      <c r="Q292" s="161"/>
      <c r="R292" s="161"/>
      <c r="S292" s="161"/>
      <c r="T292" s="162"/>
      <c r="AT292" s="158" t="s">
        <v>164</v>
      </c>
      <c r="AU292" s="158" t="s">
        <v>22</v>
      </c>
      <c r="AV292" s="13" t="s">
        <v>22</v>
      </c>
      <c r="AW292" s="13" t="s">
        <v>43</v>
      </c>
      <c r="AX292" s="13" t="s">
        <v>82</v>
      </c>
      <c r="AY292" s="158" t="s">
        <v>152</v>
      </c>
    </row>
    <row r="293" spans="1:65" s="14" customFormat="1" x14ac:dyDescent="0.2">
      <c r="B293" s="163"/>
      <c r="C293" s="246"/>
      <c r="D293" s="240" t="s">
        <v>164</v>
      </c>
      <c r="E293" s="247" t="s">
        <v>3</v>
      </c>
      <c r="F293" s="248" t="s">
        <v>166</v>
      </c>
      <c r="G293" s="246"/>
      <c r="H293" s="249">
        <v>2.6</v>
      </c>
      <c r="I293" s="165"/>
      <c r="L293" s="163"/>
      <c r="M293" s="166"/>
      <c r="N293" s="167"/>
      <c r="O293" s="167"/>
      <c r="P293" s="167"/>
      <c r="Q293" s="167"/>
      <c r="R293" s="167"/>
      <c r="S293" s="167"/>
      <c r="T293" s="168"/>
      <c r="AT293" s="164" t="s">
        <v>164</v>
      </c>
      <c r="AU293" s="164" t="s">
        <v>22</v>
      </c>
      <c r="AV293" s="14" t="s">
        <v>158</v>
      </c>
      <c r="AW293" s="14" t="s">
        <v>43</v>
      </c>
      <c r="AX293" s="14" t="s">
        <v>89</v>
      </c>
      <c r="AY293" s="164" t="s">
        <v>152</v>
      </c>
    </row>
    <row r="294" spans="1:65" s="2" customFormat="1" ht="37.9" customHeight="1" x14ac:dyDescent="0.2">
      <c r="A294" s="32"/>
      <c r="B294" s="142"/>
      <c r="C294" s="232" t="s">
        <v>30</v>
      </c>
      <c r="D294" s="232" t="s">
        <v>154</v>
      </c>
      <c r="E294" s="233" t="s">
        <v>318</v>
      </c>
      <c r="F294" s="234" t="s">
        <v>319</v>
      </c>
      <c r="G294" s="235" t="s">
        <v>267</v>
      </c>
      <c r="H294" s="236">
        <v>9.35</v>
      </c>
      <c r="I294" s="143"/>
      <c r="J294" s="144">
        <f>ROUND(I294*H294,2)</f>
        <v>0</v>
      </c>
      <c r="K294" s="145"/>
      <c r="L294" s="33"/>
      <c r="M294" s="146" t="s">
        <v>3</v>
      </c>
      <c r="N294" s="147" t="s">
        <v>53</v>
      </c>
      <c r="O294" s="53"/>
      <c r="P294" s="148">
        <f>O294*H294</f>
        <v>0</v>
      </c>
      <c r="Q294" s="148">
        <v>0</v>
      </c>
      <c r="R294" s="148">
        <f>Q294*H294</f>
        <v>0</v>
      </c>
      <c r="S294" s="148">
        <v>0</v>
      </c>
      <c r="T294" s="14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0" t="s">
        <v>158</v>
      </c>
      <c r="AT294" s="150" t="s">
        <v>154</v>
      </c>
      <c r="AU294" s="150" t="s">
        <v>22</v>
      </c>
      <c r="AY294" s="16" t="s">
        <v>152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6" t="s">
        <v>89</v>
      </c>
      <c r="BK294" s="151">
        <f>ROUND(I294*H294,2)</f>
        <v>0</v>
      </c>
      <c r="BL294" s="16" t="s">
        <v>158</v>
      </c>
      <c r="BM294" s="150" t="s">
        <v>975</v>
      </c>
    </row>
    <row r="295" spans="1:65" s="2" customFormat="1" x14ac:dyDescent="0.2">
      <c r="A295" s="32"/>
      <c r="B295" s="33"/>
      <c r="C295" s="237"/>
      <c r="D295" s="238" t="s">
        <v>160</v>
      </c>
      <c r="E295" s="237"/>
      <c r="F295" s="239" t="s">
        <v>321</v>
      </c>
      <c r="G295" s="237"/>
      <c r="H295" s="237"/>
      <c r="I295" s="154"/>
      <c r="J295" s="32"/>
      <c r="K295" s="32"/>
      <c r="L295" s="33"/>
      <c r="M295" s="155"/>
      <c r="N295" s="156"/>
      <c r="O295" s="53"/>
      <c r="P295" s="53"/>
      <c r="Q295" s="53"/>
      <c r="R295" s="53"/>
      <c r="S295" s="53"/>
      <c r="T295" s="54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6" t="s">
        <v>160</v>
      </c>
      <c r="AU295" s="16" t="s">
        <v>22</v>
      </c>
    </row>
    <row r="296" spans="1:65" s="2" customFormat="1" ht="19.5" x14ac:dyDescent="0.2">
      <c r="A296" s="32"/>
      <c r="B296" s="33"/>
      <c r="C296" s="237"/>
      <c r="D296" s="240" t="s">
        <v>162</v>
      </c>
      <c r="E296" s="237"/>
      <c r="F296" s="241" t="s">
        <v>642</v>
      </c>
      <c r="G296" s="237"/>
      <c r="H296" s="237"/>
      <c r="I296" s="154"/>
      <c r="J296" s="32"/>
      <c r="K296" s="32"/>
      <c r="L296" s="33"/>
      <c r="M296" s="155"/>
      <c r="N296" s="156"/>
      <c r="O296" s="53"/>
      <c r="P296" s="53"/>
      <c r="Q296" s="53"/>
      <c r="R296" s="53"/>
      <c r="S296" s="53"/>
      <c r="T296" s="54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6" t="s">
        <v>162</v>
      </c>
      <c r="AU296" s="16" t="s">
        <v>22</v>
      </c>
    </row>
    <row r="297" spans="1:65" s="13" customFormat="1" x14ac:dyDescent="0.2">
      <c r="B297" s="157"/>
      <c r="C297" s="242"/>
      <c r="D297" s="240" t="s">
        <v>164</v>
      </c>
      <c r="E297" s="243" t="s">
        <v>3</v>
      </c>
      <c r="F297" s="244" t="s">
        <v>967</v>
      </c>
      <c r="G297" s="242"/>
      <c r="H297" s="245">
        <v>9.35</v>
      </c>
      <c r="I297" s="159"/>
      <c r="L297" s="157"/>
      <c r="M297" s="160"/>
      <c r="N297" s="161"/>
      <c r="O297" s="161"/>
      <c r="P297" s="161"/>
      <c r="Q297" s="161"/>
      <c r="R297" s="161"/>
      <c r="S297" s="161"/>
      <c r="T297" s="162"/>
      <c r="AT297" s="158" t="s">
        <v>164</v>
      </c>
      <c r="AU297" s="158" t="s">
        <v>22</v>
      </c>
      <c r="AV297" s="13" t="s">
        <v>22</v>
      </c>
      <c r="AW297" s="13" t="s">
        <v>43</v>
      </c>
      <c r="AX297" s="13" t="s">
        <v>82</v>
      </c>
      <c r="AY297" s="158" t="s">
        <v>152</v>
      </c>
    </row>
    <row r="298" spans="1:65" s="14" customFormat="1" x14ac:dyDescent="0.2">
      <c r="B298" s="163"/>
      <c r="C298" s="246"/>
      <c r="D298" s="240" t="s">
        <v>164</v>
      </c>
      <c r="E298" s="247" t="s">
        <v>3</v>
      </c>
      <c r="F298" s="248" t="s">
        <v>166</v>
      </c>
      <c r="G298" s="246"/>
      <c r="H298" s="249">
        <v>9.35</v>
      </c>
      <c r="I298" s="165"/>
      <c r="L298" s="163"/>
      <c r="M298" s="166"/>
      <c r="N298" s="167"/>
      <c r="O298" s="167"/>
      <c r="P298" s="167"/>
      <c r="Q298" s="167"/>
      <c r="R298" s="167"/>
      <c r="S298" s="167"/>
      <c r="T298" s="168"/>
      <c r="AT298" s="164" t="s">
        <v>164</v>
      </c>
      <c r="AU298" s="164" t="s">
        <v>22</v>
      </c>
      <c r="AV298" s="14" t="s">
        <v>158</v>
      </c>
      <c r="AW298" s="14" t="s">
        <v>43</v>
      </c>
      <c r="AX298" s="14" t="s">
        <v>89</v>
      </c>
      <c r="AY298" s="164" t="s">
        <v>152</v>
      </c>
    </row>
    <row r="299" spans="1:65" s="2" customFormat="1" ht="33" customHeight="1" x14ac:dyDescent="0.2">
      <c r="A299" s="32"/>
      <c r="B299" s="142"/>
      <c r="C299" s="232" t="s">
        <v>799</v>
      </c>
      <c r="D299" s="232" t="s">
        <v>154</v>
      </c>
      <c r="E299" s="233" t="s">
        <v>324</v>
      </c>
      <c r="F299" s="234" t="s">
        <v>325</v>
      </c>
      <c r="G299" s="235" t="s">
        <v>267</v>
      </c>
      <c r="H299" s="236">
        <v>33.18</v>
      </c>
      <c r="I299" s="143"/>
      <c r="J299" s="144">
        <f>ROUND(I299*H299,2)</f>
        <v>0</v>
      </c>
      <c r="K299" s="145"/>
      <c r="L299" s="33"/>
      <c r="M299" s="146" t="s">
        <v>3</v>
      </c>
      <c r="N299" s="147" t="s">
        <v>53</v>
      </c>
      <c r="O299" s="53"/>
      <c r="P299" s="148">
        <f>O299*H299</f>
        <v>0</v>
      </c>
      <c r="Q299" s="148">
        <v>0</v>
      </c>
      <c r="R299" s="148">
        <f>Q299*H299</f>
        <v>0</v>
      </c>
      <c r="S299" s="148">
        <v>0</v>
      </c>
      <c r="T299" s="14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50" t="s">
        <v>158</v>
      </c>
      <c r="AT299" s="150" t="s">
        <v>154</v>
      </c>
      <c r="AU299" s="150" t="s">
        <v>22</v>
      </c>
      <c r="AY299" s="16" t="s">
        <v>152</v>
      </c>
      <c r="BE299" s="151">
        <f>IF(N299="základní",J299,0)</f>
        <v>0</v>
      </c>
      <c r="BF299" s="151">
        <f>IF(N299="snížená",J299,0)</f>
        <v>0</v>
      </c>
      <c r="BG299" s="151">
        <f>IF(N299="zákl. přenesená",J299,0)</f>
        <v>0</v>
      </c>
      <c r="BH299" s="151">
        <f>IF(N299="sníž. přenesená",J299,0)</f>
        <v>0</v>
      </c>
      <c r="BI299" s="151">
        <f>IF(N299="nulová",J299,0)</f>
        <v>0</v>
      </c>
      <c r="BJ299" s="16" t="s">
        <v>89</v>
      </c>
      <c r="BK299" s="151">
        <f>ROUND(I299*H299,2)</f>
        <v>0</v>
      </c>
      <c r="BL299" s="16" t="s">
        <v>158</v>
      </c>
      <c r="BM299" s="150" t="s">
        <v>976</v>
      </c>
    </row>
    <row r="300" spans="1:65" s="2" customFormat="1" x14ac:dyDescent="0.2">
      <c r="A300" s="32"/>
      <c r="B300" s="33"/>
      <c r="C300" s="237"/>
      <c r="D300" s="238" t="s">
        <v>160</v>
      </c>
      <c r="E300" s="237"/>
      <c r="F300" s="239" t="s">
        <v>327</v>
      </c>
      <c r="G300" s="237"/>
      <c r="H300" s="237"/>
      <c r="I300" s="154"/>
      <c r="J300" s="32"/>
      <c r="K300" s="32"/>
      <c r="L300" s="33"/>
      <c r="M300" s="155"/>
      <c r="N300" s="156"/>
      <c r="O300" s="53"/>
      <c r="P300" s="53"/>
      <c r="Q300" s="53"/>
      <c r="R300" s="53"/>
      <c r="S300" s="53"/>
      <c r="T300" s="54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6" t="s">
        <v>160</v>
      </c>
      <c r="AU300" s="16" t="s">
        <v>22</v>
      </c>
    </row>
    <row r="301" spans="1:65" s="2" customFormat="1" ht="19.5" x14ac:dyDescent="0.2">
      <c r="A301" s="32"/>
      <c r="B301" s="33"/>
      <c r="C301" s="237"/>
      <c r="D301" s="240" t="s">
        <v>162</v>
      </c>
      <c r="E301" s="237"/>
      <c r="F301" s="241" t="s">
        <v>630</v>
      </c>
      <c r="G301" s="237"/>
      <c r="H301" s="237"/>
      <c r="I301" s="154"/>
      <c r="J301" s="32"/>
      <c r="K301" s="32"/>
      <c r="L301" s="33"/>
      <c r="M301" s="155"/>
      <c r="N301" s="156"/>
      <c r="O301" s="53"/>
      <c r="P301" s="53"/>
      <c r="Q301" s="53"/>
      <c r="R301" s="53"/>
      <c r="S301" s="53"/>
      <c r="T301" s="54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6" t="s">
        <v>162</v>
      </c>
      <c r="AU301" s="16" t="s">
        <v>22</v>
      </c>
    </row>
    <row r="302" spans="1:65" s="13" customFormat="1" x14ac:dyDescent="0.2">
      <c r="B302" s="157"/>
      <c r="C302" s="242"/>
      <c r="D302" s="240" t="s">
        <v>164</v>
      </c>
      <c r="E302" s="243" t="s">
        <v>3</v>
      </c>
      <c r="F302" s="244" t="s">
        <v>959</v>
      </c>
      <c r="G302" s="242"/>
      <c r="H302" s="245">
        <v>33.18</v>
      </c>
      <c r="I302" s="159"/>
      <c r="L302" s="157"/>
      <c r="M302" s="160"/>
      <c r="N302" s="161"/>
      <c r="O302" s="161"/>
      <c r="P302" s="161"/>
      <c r="Q302" s="161"/>
      <c r="R302" s="161"/>
      <c r="S302" s="161"/>
      <c r="T302" s="162"/>
      <c r="AT302" s="158" t="s">
        <v>164</v>
      </c>
      <c r="AU302" s="158" t="s">
        <v>22</v>
      </c>
      <c r="AV302" s="13" t="s">
        <v>22</v>
      </c>
      <c r="AW302" s="13" t="s">
        <v>43</v>
      </c>
      <c r="AX302" s="13" t="s">
        <v>82</v>
      </c>
      <c r="AY302" s="158" t="s">
        <v>152</v>
      </c>
    </row>
    <row r="303" spans="1:65" s="14" customFormat="1" x14ac:dyDescent="0.2">
      <c r="B303" s="163"/>
      <c r="C303" s="246"/>
      <c r="D303" s="240" t="s">
        <v>164</v>
      </c>
      <c r="E303" s="247" t="s">
        <v>3</v>
      </c>
      <c r="F303" s="248" t="s">
        <v>166</v>
      </c>
      <c r="G303" s="246"/>
      <c r="H303" s="249">
        <v>33.18</v>
      </c>
      <c r="I303" s="165"/>
      <c r="L303" s="163"/>
      <c r="M303" s="166"/>
      <c r="N303" s="167"/>
      <c r="O303" s="167"/>
      <c r="P303" s="167"/>
      <c r="Q303" s="167"/>
      <c r="R303" s="167"/>
      <c r="S303" s="167"/>
      <c r="T303" s="168"/>
      <c r="AT303" s="164" t="s">
        <v>164</v>
      </c>
      <c r="AU303" s="164" t="s">
        <v>22</v>
      </c>
      <c r="AV303" s="14" t="s">
        <v>158</v>
      </c>
      <c r="AW303" s="14" t="s">
        <v>43</v>
      </c>
      <c r="AX303" s="14" t="s">
        <v>89</v>
      </c>
      <c r="AY303" s="164" t="s">
        <v>152</v>
      </c>
    </row>
    <row r="304" spans="1:65" s="2" customFormat="1" ht="24.2" customHeight="1" x14ac:dyDescent="0.2">
      <c r="A304" s="32"/>
      <c r="B304" s="142"/>
      <c r="C304" s="232" t="s">
        <v>805</v>
      </c>
      <c r="D304" s="232" t="s">
        <v>154</v>
      </c>
      <c r="E304" s="233" t="s">
        <v>330</v>
      </c>
      <c r="F304" s="234" t="s">
        <v>331</v>
      </c>
      <c r="G304" s="235" t="s">
        <v>267</v>
      </c>
      <c r="H304" s="236">
        <v>38.82</v>
      </c>
      <c r="I304" s="143"/>
      <c r="J304" s="144">
        <f>ROUND(I304*H304,2)</f>
        <v>0</v>
      </c>
      <c r="K304" s="145"/>
      <c r="L304" s="33"/>
      <c r="M304" s="146" t="s">
        <v>3</v>
      </c>
      <c r="N304" s="147" t="s">
        <v>53</v>
      </c>
      <c r="O304" s="53"/>
      <c r="P304" s="148">
        <f>O304*H304</f>
        <v>0</v>
      </c>
      <c r="Q304" s="148">
        <v>0</v>
      </c>
      <c r="R304" s="148">
        <f>Q304*H304</f>
        <v>0</v>
      </c>
      <c r="S304" s="148">
        <v>0</v>
      </c>
      <c r="T304" s="14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0" t="s">
        <v>158</v>
      </c>
      <c r="AT304" s="150" t="s">
        <v>154</v>
      </c>
      <c r="AU304" s="150" t="s">
        <v>22</v>
      </c>
      <c r="AY304" s="16" t="s">
        <v>152</v>
      </c>
      <c r="BE304" s="151">
        <f>IF(N304="základní",J304,0)</f>
        <v>0</v>
      </c>
      <c r="BF304" s="151">
        <f>IF(N304="snížená",J304,0)</f>
        <v>0</v>
      </c>
      <c r="BG304" s="151">
        <f>IF(N304="zákl. přenesená",J304,0)</f>
        <v>0</v>
      </c>
      <c r="BH304" s="151">
        <f>IF(N304="sníž. přenesená",J304,0)</f>
        <v>0</v>
      </c>
      <c r="BI304" s="151">
        <f>IF(N304="nulová",J304,0)</f>
        <v>0</v>
      </c>
      <c r="BJ304" s="16" t="s">
        <v>89</v>
      </c>
      <c r="BK304" s="151">
        <f>ROUND(I304*H304,2)</f>
        <v>0</v>
      </c>
      <c r="BL304" s="16" t="s">
        <v>158</v>
      </c>
      <c r="BM304" s="150" t="s">
        <v>977</v>
      </c>
    </row>
    <row r="305" spans="1:65" s="2" customFormat="1" x14ac:dyDescent="0.2">
      <c r="A305" s="32"/>
      <c r="B305" s="33"/>
      <c r="C305" s="237"/>
      <c r="D305" s="238" t="s">
        <v>160</v>
      </c>
      <c r="E305" s="237"/>
      <c r="F305" s="239" t="s">
        <v>333</v>
      </c>
      <c r="G305" s="237"/>
      <c r="H305" s="237"/>
      <c r="I305" s="154"/>
      <c r="J305" s="32"/>
      <c r="K305" s="32"/>
      <c r="L305" s="33"/>
      <c r="M305" s="155"/>
      <c r="N305" s="156"/>
      <c r="O305" s="53"/>
      <c r="P305" s="53"/>
      <c r="Q305" s="53"/>
      <c r="R305" s="53"/>
      <c r="S305" s="53"/>
      <c r="T305" s="54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6" t="s">
        <v>160</v>
      </c>
      <c r="AU305" s="16" t="s">
        <v>22</v>
      </c>
    </row>
    <row r="306" spans="1:65" s="2" customFormat="1" ht="19.5" x14ac:dyDescent="0.2">
      <c r="A306" s="32"/>
      <c r="B306" s="33"/>
      <c r="C306" s="237"/>
      <c r="D306" s="240" t="s">
        <v>162</v>
      </c>
      <c r="E306" s="237"/>
      <c r="F306" s="241" t="s">
        <v>633</v>
      </c>
      <c r="G306" s="237"/>
      <c r="H306" s="237"/>
      <c r="I306" s="154"/>
      <c r="J306" s="32"/>
      <c r="K306" s="32"/>
      <c r="L306" s="33"/>
      <c r="M306" s="155"/>
      <c r="N306" s="156"/>
      <c r="O306" s="53"/>
      <c r="P306" s="53"/>
      <c r="Q306" s="53"/>
      <c r="R306" s="53"/>
      <c r="S306" s="53"/>
      <c r="T306" s="54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6" t="s">
        <v>162</v>
      </c>
      <c r="AU306" s="16" t="s">
        <v>22</v>
      </c>
    </row>
    <row r="307" spans="1:65" s="13" customFormat="1" x14ac:dyDescent="0.2">
      <c r="B307" s="157"/>
      <c r="C307" s="242"/>
      <c r="D307" s="240" t="s">
        <v>164</v>
      </c>
      <c r="E307" s="243" t="s">
        <v>3</v>
      </c>
      <c r="F307" s="244" t="s">
        <v>978</v>
      </c>
      <c r="G307" s="242"/>
      <c r="H307" s="245">
        <v>38.82</v>
      </c>
      <c r="I307" s="159"/>
      <c r="L307" s="157"/>
      <c r="M307" s="160"/>
      <c r="N307" s="161"/>
      <c r="O307" s="161"/>
      <c r="P307" s="161"/>
      <c r="Q307" s="161"/>
      <c r="R307" s="161"/>
      <c r="S307" s="161"/>
      <c r="T307" s="162"/>
      <c r="AT307" s="158" t="s">
        <v>164</v>
      </c>
      <c r="AU307" s="158" t="s">
        <v>22</v>
      </c>
      <c r="AV307" s="13" t="s">
        <v>22</v>
      </c>
      <c r="AW307" s="13" t="s">
        <v>43</v>
      </c>
      <c r="AX307" s="13" t="s">
        <v>82</v>
      </c>
      <c r="AY307" s="158" t="s">
        <v>152</v>
      </c>
    </row>
    <row r="308" spans="1:65" s="14" customFormat="1" x14ac:dyDescent="0.2">
      <c r="B308" s="163"/>
      <c r="C308" s="246"/>
      <c r="D308" s="240" t="s">
        <v>164</v>
      </c>
      <c r="E308" s="247" t="s">
        <v>3</v>
      </c>
      <c r="F308" s="248" t="s">
        <v>166</v>
      </c>
      <c r="G308" s="246"/>
      <c r="H308" s="249">
        <v>38.82</v>
      </c>
      <c r="I308" s="165"/>
      <c r="L308" s="163"/>
      <c r="M308" s="166"/>
      <c r="N308" s="167"/>
      <c r="O308" s="167"/>
      <c r="P308" s="167"/>
      <c r="Q308" s="167"/>
      <c r="R308" s="167"/>
      <c r="S308" s="167"/>
      <c r="T308" s="168"/>
      <c r="AT308" s="164" t="s">
        <v>164</v>
      </c>
      <c r="AU308" s="164" t="s">
        <v>22</v>
      </c>
      <c r="AV308" s="14" t="s">
        <v>158</v>
      </c>
      <c r="AW308" s="14" t="s">
        <v>43</v>
      </c>
      <c r="AX308" s="14" t="s">
        <v>89</v>
      </c>
      <c r="AY308" s="164" t="s">
        <v>152</v>
      </c>
    </row>
    <row r="309" spans="1:65" s="12" customFormat="1" ht="22.9" customHeight="1" x14ac:dyDescent="0.2">
      <c r="B309" s="129"/>
      <c r="C309" s="250"/>
      <c r="D309" s="251" t="s">
        <v>81</v>
      </c>
      <c r="E309" s="252" t="s">
        <v>516</v>
      </c>
      <c r="F309" s="252" t="s">
        <v>517</v>
      </c>
      <c r="G309" s="250"/>
      <c r="H309" s="250"/>
      <c r="I309" s="132"/>
      <c r="J309" s="141">
        <f>BK309</f>
        <v>0</v>
      </c>
      <c r="L309" s="129"/>
      <c r="M309" s="134"/>
      <c r="N309" s="135"/>
      <c r="O309" s="135"/>
      <c r="P309" s="136">
        <f>SUM(P310:P313)</f>
        <v>0</v>
      </c>
      <c r="Q309" s="135"/>
      <c r="R309" s="136">
        <f>SUM(R310:R313)</f>
        <v>0</v>
      </c>
      <c r="S309" s="135"/>
      <c r="T309" s="137">
        <f>SUM(T310:T313)</f>
        <v>0</v>
      </c>
      <c r="AR309" s="130" t="s">
        <v>89</v>
      </c>
      <c r="AT309" s="138" t="s">
        <v>81</v>
      </c>
      <c r="AU309" s="138" t="s">
        <v>89</v>
      </c>
      <c r="AY309" s="130" t="s">
        <v>152</v>
      </c>
      <c r="BK309" s="139">
        <f>SUM(BK310:BK313)</f>
        <v>0</v>
      </c>
    </row>
    <row r="310" spans="1:65" s="2" customFormat="1" ht="24.2" customHeight="1" x14ac:dyDescent="0.2">
      <c r="A310" s="32"/>
      <c r="B310" s="142"/>
      <c r="C310" s="232" t="s">
        <v>810</v>
      </c>
      <c r="D310" s="232" t="s">
        <v>154</v>
      </c>
      <c r="E310" s="233" t="s">
        <v>519</v>
      </c>
      <c r="F310" s="234" t="s">
        <v>520</v>
      </c>
      <c r="G310" s="235" t="s">
        <v>267</v>
      </c>
      <c r="H310" s="236">
        <v>7.9009999999999998</v>
      </c>
      <c r="I310" s="143"/>
      <c r="J310" s="144">
        <f>ROUND(I310*H310,2)</f>
        <v>0</v>
      </c>
      <c r="K310" s="145"/>
      <c r="L310" s="33"/>
      <c r="M310" s="146" t="s">
        <v>3</v>
      </c>
      <c r="N310" s="147" t="s">
        <v>53</v>
      </c>
      <c r="O310" s="53"/>
      <c r="P310" s="148">
        <f>O310*H310</f>
        <v>0</v>
      </c>
      <c r="Q310" s="148">
        <v>0</v>
      </c>
      <c r="R310" s="148">
        <f>Q310*H310</f>
        <v>0</v>
      </c>
      <c r="S310" s="148">
        <v>0</v>
      </c>
      <c r="T310" s="14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0" t="s">
        <v>158</v>
      </c>
      <c r="AT310" s="150" t="s">
        <v>154</v>
      </c>
      <c r="AU310" s="150" t="s">
        <v>22</v>
      </c>
      <c r="AY310" s="16" t="s">
        <v>152</v>
      </c>
      <c r="BE310" s="151">
        <f>IF(N310="základní",J310,0)</f>
        <v>0</v>
      </c>
      <c r="BF310" s="151">
        <f>IF(N310="snížená",J310,0)</f>
        <v>0</v>
      </c>
      <c r="BG310" s="151">
        <f>IF(N310="zákl. přenesená",J310,0)</f>
        <v>0</v>
      </c>
      <c r="BH310" s="151">
        <f>IF(N310="sníž. přenesená",J310,0)</f>
        <v>0</v>
      </c>
      <c r="BI310" s="151">
        <f>IF(N310="nulová",J310,0)</f>
        <v>0</v>
      </c>
      <c r="BJ310" s="16" t="s">
        <v>89</v>
      </c>
      <c r="BK310" s="151">
        <f>ROUND(I310*H310,2)</f>
        <v>0</v>
      </c>
      <c r="BL310" s="16" t="s">
        <v>158</v>
      </c>
      <c r="BM310" s="150" t="s">
        <v>979</v>
      </c>
    </row>
    <row r="311" spans="1:65" s="2" customFormat="1" x14ac:dyDescent="0.2">
      <c r="A311" s="32"/>
      <c r="B311" s="33"/>
      <c r="C311" s="237"/>
      <c r="D311" s="238" t="s">
        <v>160</v>
      </c>
      <c r="E311" s="237"/>
      <c r="F311" s="239" t="s">
        <v>522</v>
      </c>
      <c r="G311" s="237"/>
      <c r="H311" s="237"/>
      <c r="I311" s="154"/>
      <c r="J311" s="32"/>
      <c r="K311" s="32"/>
      <c r="L311" s="33"/>
      <c r="M311" s="155"/>
      <c r="N311" s="156"/>
      <c r="O311" s="53"/>
      <c r="P311" s="53"/>
      <c r="Q311" s="53"/>
      <c r="R311" s="53"/>
      <c r="S311" s="53"/>
      <c r="T311" s="54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6" t="s">
        <v>160</v>
      </c>
      <c r="AU311" s="16" t="s">
        <v>22</v>
      </c>
    </row>
    <row r="312" spans="1:65" s="2" customFormat="1" ht="33" customHeight="1" x14ac:dyDescent="0.2">
      <c r="A312" s="32"/>
      <c r="B312" s="142"/>
      <c r="C312" s="232" t="s">
        <v>814</v>
      </c>
      <c r="D312" s="232" t="s">
        <v>154</v>
      </c>
      <c r="E312" s="233" t="s">
        <v>524</v>
      </c>
      <c r="F312" s="234" t="s">
        <v>525</v>
      </c>
      <c r="G312" s="235" t="s">
        <v>267</v>
      </c>
      <c r="H312" s="236">
        <v>7.9009999999999998</v>
      </c>
      <c r="I312" s="143"/>
      <c r="J312" s="144">
        <f>ROUND(I312*H312,2)</f>
        <v>0</v>
      </c>
      <c r="K312" s="145"/>
      <c r="L312" s="33"/>
      <c r="M312" s="146" t="s">
        <v>3</v>
      </c>
      <c r="N312" s="147" t="s">
        <v>53</v>
      </c>
      <c r="O312" s="53"/>
      <c r="P312" s="148">
        <f>O312*H312</f>
        <v>0</v>
      </c>
      <c r="Q312" s="148">
        <v>0</v>
      </c>
      <c r="R312" s="148">
        <f>Q312*H312</f>
        <v>0</v>
      </c>
      <c r="S312" s="148">
        <v>0</v>
      </c>
      <c r="T312" s="14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0" t="s">
        <v>158</v>
      </c>
      <c r="AT312" s="150" t="s">
        <v>154</v>
      </c>
      <c r="AU312" s="150" t="s">
        <v>22</v>
      </c>
      <c r="AY312" s="16" t="s">
        <v>152</v>
      </c>
      <c r="BE312" s="151">
        <f>IF(N312="základní",J312,0)</f>
        <v>0</v>
      </c>
      <c r="BF312" s="151">
        <f>IF(N312="snížená",J312,0)</f>
        <v>0</v>
      </c>
      <c r="BG312" s="151">
        <f>IF(N312="zákl. přenesená",J312,0)</f>
        <v>0</v>
      </c>
      <c r="BH312" s="151">
        <f>IF(N312="sníž. přenesená",J312,0)</f>
        <v>0</v>
      </c>
      <c r="BI312" s="151">
        <f>IF(N312="nulová",J312,0)</f>
        <v>0</v>
      </c>
      <c r="BJ312" s="16" t="s">
        <v>89</v>
      </c>
      <c r="BK312" s="151">
        <f>ROUND(I312*H312,2)</f>
        <v>0</v>
      </c>
      <c r="BL312" s="16" t="s">
        <v>158</v>
      </c>
      <c r="BM312" s="150" t="s">
        <v>980</v>
      </c>
    </row>
    <row r="313" spans="1:65" s="2" customFormat="1" x14ac:dyDescent="0.2">
      <c r="A313" s="32"/>
      <c r="B313" s="33"/>
      <c r="C313" s="32"/>
      <c r="D313" s="152" t="s">
        <v>160</v>
      </c>
      <c r="E313" s="32"/>
      <c r="F313" s="153" t="s">
        <v>527</v>
      </c>
      <c r="G313" s="32"/>
      <c r="H313" s="32"/>
      <c r="I313" s="154"/>
      <c r="J313" s="32"/>
      <c r="K313" s="32"/>
      <c r="L313" s="33"/>
      <c r="M313" s="178"/>
      <c r="N313" s="179"/>
      <c r="O313" s="180"/>
      <c r="P313" s="180"/>
      <c r="Q313" s="180"/>
      <c r="R313" s="180"/>
      <c r="S313" s="180"/>
      <c r="T313" s="181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6" t="s">
        <v>160</v>
      </c>
      <c r="AU313" s="16" t="s">
        <v>22</v>
      </c>
    </row>
    <row r="314" spans="1:65" s="2" customFormat="1" ht="6.95" customHeight="1" x14ac:dyDescent="0.2">
      <c r="A314" s="32"/>
      <c r="B314" s="42"/>
      <c r="C314" s="43"/>
      <c r="D314" s="43"/>
      <c r="E314" s="43"/>
      <c r="F314" s="43"/>
      <c r="G314" s="43"/>
      <c r="H314" s="43"/>
      <c r="I314" s="43"/>
      <c r="J314" s="43"/>
      <c r="K314" s="43"/>
      <c r="L314" s="33"/>
      <c r="M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</row>
  </sheetData>
  <sheetProtection sheet="1" objects="1" scenarios="1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xr:uid="{00000000-0004-0000-0700-000000000000}"/>
    <hyperlink ref="F99" r:id="rId2" xr:uid="{00000000-0004-0000-0700-000001000000}"/>
    <hyperlink ref="F108" r:id="rId3" xr:uid="{00000000-0004-0000-0700-000002000000}"/>
    <hyperlink ref="F113" r:id="rId4" xr:uid="{00000000-0004-0000-0700-000003000000}"/>
    <hyperlink ref="F118" r:id="rId5" xr:uid="{00000000-0004-0000-0700-000004000000}"/>
    <hyperlink ref="F123" r:id="rId6" xr:uid="{00000000-0004-0000-0700-000005000000}"/>
    <hyperlink ref="F128" r:id="rId7" xr:uid="{00000000-0004-0000-0700-000006000000}"/>
    <hyperlink ref="F133" r:id="rId8" xr:uid="{00000000-0004-0000-0700-000007000000}"/>
    <hyperlink ref="F138" r:id="rId9" xr:uid="{00000000-0004-0000-0700-000008000000}"/>
    <hyperlink ref="F143" r:id="rId10" xr:uid="{00000000-0004-0000-0700-000009000000}"/>
    <hyperlink ref="F148" r:id="rId11" xr:uid="{00000000-0004-0000-0700-00000A000000}"/>
    <hyperlink ref="F153" r:id="rId12" xr:uid="{00000000-0004-0000-0700-00000B000000}"/>
    <hyperlink ref="F158" r:id="rId13" xr:uid="{00000000-0004-0000-0700-00000C000000}"/>
    <hyperlink ref="F163" r:id="rId14" xr:uid="{00000000-0004-0000-0700-00000D000000}"/>
    <hyperlink ref="F168" r:id="rId15" xr:uid="{00000000-0004-0000-0700-00000E000000}"/>
    <hyperlink ref="F173" r:id="rId16" xr:uid="{00000000-0004-0000-0700-00000F000000}"/>
    <hyperlink ref="F178" r:id="rId17" xr:uid="{00000000-0004-0000-0700-000010000000}"/>
    <hyperlink ref="F183" r:id="rId18" xr:uid="{00000000-0004-0000-0700-000011000000}"/>
    <hyperlink ref="F188" r:id="rId19" xr:uid="{00000000-0004-0000-0700-000012000000}"/>
    <hyperlink ref="F193" r:id="rId20" xr:uid="{00000000-0004-0000-0700-000013000000}"/>
    <hyperlink ref="F198" r:id="rId21" xr:uid="{00000000-0004-0000-0700-000014000000}"/>
    <hyperlink ref="F208" r:id="rId22" xr:uid="{00000000-0004-0000-0700-000015000000}"/>
    <hyperlink ref="F213" r:id="rId23" xr:uid="{00000000-0004-0000-0700-000016000000}"/>
    <hyperlink ref="F218" r:id="rId24" xr:uid="{00000000-0004-0000-0700-000017000000}"/>
    <hyperlink ref="F223" r:id="rId25" xr:uid="{00000000-0004-0000-0700-000018000000}"/>
    <hyperlink ref="F245" r:id="rId26" xr:uid="{00000000-0004-0000-0700-000019000000}"/>
    <hyperlink ref="F250" r:id="rId27" xr:uid="{00000000-0004-0000-0700-00001A000000}"/>
    <hyperlink ref="F255" r:id="rId28" xr:uid="{00000000-0004-0000-0700-00001B000000}"/>
    <hyperlink ref="F260" r:id="rId29" xr:uid="{00000000-0004-0000-0700-00001C000000}"/>
    <hyperlink ref="F265" r:id="rId30" xr:uid="{00000000-0004-0000-0700-00001D000000}"/>
    <hyperlink ref="F270" r:id="rId31" xr:uid="{00000000-0004-0000-0700-00001E000000}"/>
    <hyperlink ref="F275" r:id="rId32" xr:uid="{00000000-0004-0000-0700-00001F000000}"/>
    <hyperlink ref="F280" r:id="rId33" xr:uid="{00000000-0004-0000-0700-000020000000}"/>
    <hyperlink ref="F285" r:id="rId34" xr:uid="{00000000-0004-0000-0700-000021000000}"/>
    <hyperlink ref="F290" r:id="rId35" xr:uid="{00000000-0004-0000-0700-000022000000}"/>
    <hyperlink ref="F295" r:id="rId36" xr:uid="{00000000-0004-0000-0700-000023000000}"/>
    <hyperlink ref="F300" r:id="rId37" xr:uid="{00000000-0004-0000-0700-000024000000}"/>
    <hyperlink ref="F305" r:id="rId38" xr:uid="{00000000-0004-0000-0700-000025000000}"/>
    <hyperlink ref="F311" r:id="rId39" xr:uid="{00000000-0004-0000-0700-000026000000}"/>
    <hyperlink ref="F313" r:id="rId40" xr:uid="{00000000-0004-0000-0700-000027000000}"/>
  </hyperlinks>
  <pageMargins left="0.39374999999999999" right="0.39374999999999999" top="0.39374999999999999" bottom="0.39374999999999999" header="0" footer="0"/>
  <pageSetup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352"/>
  <sheetViews>
    <sheetView showGridLines="0" topLeftCell="A78" workbookViewId="0">
      <selection activeCell="C95" sqref="C95:H350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95" t="s">
        <v>6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116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22</v>
      </c>
    </row>
    <row r="4" spans="1:46" s="1" customFormat="1" ht="24.95" customHeight="1" x14ac:dyDescent="0.2">
      <c r="B4" s="19"/>
      <c r="D4" s="20" t="s">
        <v>125</v>
      </c>
      <c r="L4" s="19"/>
      <c r="M4" s="92" t="s">
        <v>11</v>
      </c>
      <c r="AT4" s="16" t="s">
        <v>4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6" t="s">
        <v>17</v>
      </c>
      <c r="L6" s="19"/>
    </row>
    <row r="7" spans="1:46" s="1" customFormat="1" ht="26.25" customHeight="1" x14ac:dyDescent="0.2">
      <c r="B7" s="19"/>
      <c r="E7" s="229" t="str">
        <f>'Rekapitulace stavby'!K6</f>
        <v>Nový Bydžov - rekonstrukce ul. Metličanská II. a III. etapa A (vlevo ve směru staničení)</v>
      </c>
      <c r="F7" s="230"/>
      <c r="G7" s="230"/>
      <c r="H7" s="230"/>
      <c r="L7" s="19"/>
    </row>
    <row r="8" spans="1:46" s="1" customFormat="1" ht="12" customHeight="1" x14ac:dyDescent="0.2">
      <c r="B8" s="19"/>
      <c r="D8" s="26" t="s">
        <v>126</v>
      </c>
      <c r="L8" s="19"/>
    </row>
    <row r="9" spans="1:46" s="2" customFormat="1" ht="16.5" customHeight="1" x14ac:dyDescent="0.2">
      <c r="A9" s="32"/>
      <c r="B9" s="33"/>
      <c r="C9" s="32"/>
      <c r="D9" s="32"/>
      <c r="E9" s="229" t="s">
        <v>848</v>
      </c>
      <c r="F9" s="228"/>
      <c r="G9" s="228"/>
      <c r="H9" s="228"/>
      <c r="I9" s="32"/>
      <c r="J9" s="32"/>
      <c r="K9" s="32"/>
      <c r="L9" s="9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 x14ac:dyDescent="0.2">
      <c r="A10" s="32"/>
      <c r="B10" s="33"/>
      <c r="C10" s="32"/>
      <c r="D10" s="26" t="s">
        <v>128</v>
      </c>
      <c r="E10" s="32"/>
      <c r="F10" s="32"/>
      <c r="G10" s="32"/>
      <c r="H10" s="32"/>
      <c r="I10" s="32"/>
      <c r="J10" s="32"/>
      <c r="K10" s="32"/>
      <c r="L10" s="9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 x14ac:dyDescent="0.2">
      <c r="A11" s="32"/>
      <c r="B11" s="33"/>
      <c r="C11" s="32"/>
      <c r="D11" s="32"/>
      <c r="E11" s="223" t="s">
        <v>981</v>
      </c>
      <c r="F11" s="228"/>
      <c r="G11" s="228"/>
      <c r="H11" s="228"/>
      <c r="I11" s="32"/>
      <c r="J11" s="32"/>
      <c r="K11" s="32"/>
      <c r="L11" s="9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9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 x14ac:dyDescent="0.2">
      <c r="A13" s="32"/>
      <c r="B13" s="33"/>
      <c r="C13" s="32"/>
      <c r="D13" s="26" t="s">
        <v>19</v>
      </c>
      <c r="E13" s="32"/>
      <c r="F13" s="24" t="s">
        <v>20</v>
      </c>
      <c r="G13" s="32"/>
      <c r="H13" s="32"/>
      <c r="I13" s="26" t="s">
        <v>21</v>
      </c>
      <c r="J13" s="24" t="s">
        <v>22</v>
      </c>
      <c r="K13" s="32"/>
      <c r="L13" s="9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 x14ac:dyDescent="0.2">
      <c r="A14" s="32"/>
      <c r="B14" s="33"/>
      <c r="C14" s="32"/>
      <c r="D14" s="26" t="s">
        <v>23</v>
      </c>
      <c r="E14" s="32"/>
      <c r="F14" s="24" t="s">
        <v>24</v>
      </c>
      <c r="G14" s="32"/>
      <c r="H14" s="32"/>
      <c r="I14" s="26" t="s">
        <v>25</v>
      </c>
      <c r="J14" s="50" t="str">
        <f>'Rekapitulace stavby'!AN8</f>
        <v>4. 10. 2021</v>
      </c>
      <c r="K14" s="32"/>
      <c r="L14" s="9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 x14ac:dyDescent="0.2">
      <c r="A15" s="32"/>
      <c r="B15" s="33"/>
      <c r="C15" s="32"/>
      <c r="D15" s="23" t="s">
        <v>27</v>
      </c>
      <c r="E15" s="32"/>
      <c r="F15" s="28" t="s">
        <v>28</v>
      </c>
      <c r="G15" s="32"/>
      <c r="H15" s="32"/>
      <c r="I15" s="23" t="s">
        <v>29</v>
      </c>
      <c r="J15" s="28" t="s">
        <v>30</v>
      </c>
      <c r="K15" s="32"/>
      <c r="L15" s="9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 x14ac:dyDescent="0.2">
      <c r="A16" s="32"/>
      <c r="B16" s="33"/>
      <c r="C16" s="32"/>
      <c r="D16" s="26" t="s">
        <v>31</v>
      </c>
      <c r="E16" s="32"/>
      <c r="F16" s="32"/>
      <c r="G16" s="32"/>
      <c r="H16" s="32"/>
      <c r="I16" s="26" t="s">
        <v>32</v>
      </c>
      <c r="J16" s="24" t="s">
        <v>33</v>
      </c>
      <c r="K16" s="32"/>
      <c r="L16" s="9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x14ac:dyDescent="0.2">
      <c r="A17" s="32"/>
      <c r="B17" s="33"/>
      <c r="C17" s="32"/>
      <c r="D17" s="32"/>
      <c r="E17" s="24" t="s">
        <v>34</v>
      </c>
      <c r="F17" s="32"/>
      <c r="G17" s="32"/>
      <c r="H17" s="32"/>
      <c r="I17" s="26" t="s">
        <v>35</v>
      </c>
      <c r="J17" s="24" t="s">
        <v>36</v>
      </c>
      <c r="K17" s="32"/>
      <c r="L17" s="9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9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x14ac:dyDescent="0.2">
      <c r="A19" s="32"/>
      <c r="B19" s="33"/>
      <c r="C19" s="32"/>
      <c r="D19" s="26" t="s">
        <v>37</v>
      </c>
      <c r="E19" s="32"/>
      <c r="F19" s="32"/>
      <c r="G19" s="32"/>
      <c r="H19" s="32"/>
      <c r="I19" s="26" t="s">
        <v>32</v>
      </c>
      <c r="J19" s="27" t="str">
        <f>'Rekapitulace stavby'!AN13</f>
        <v>Vyplň údaj</v>
      </c>
      <c r="K19" s="32"/>
      <c r="L19" s="9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x14ac:dyDescent="0.2">
      <c r="A20" s="32"/>
      <c r="B20" s="33"/>
      <c r="C20" s="32"/>
      <c r="D20" s="32"/>
      <c r="E20" s="231" t="str">
        <f>'Rekapitulace stavby'!E14</f>
        <v>Vyplň údaj</v>
      </c>
      <c r="F20" s="213"/>
      <c r="G20" s="213"/>
      <c r="H20" s="213"/>
      <c r="I20" s="26" t="s">
        <v>35</v>
      </c>
      <c r="J20" s="27" t="str">
        <f>'Rekapitulace stavby'!AN14</f>
        <v>Vyplň údaj</v>
      </c>
      <c r="K20" s="32"/>
      <c r="L20" s="9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9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x14ac:dyDescent="0.2">
      <c r="A22" s="32"/>
      <c r="B22" s="33"/>
      <c r="C22" s="32"/>
      <c r="D22" s="26" t="s">
        <v>39</v>
      </c>
      <c r="E22" s="32"/>
      <c r="F22" s="32"/>
      <c r="G22" s="32"/>
      <c r="H22" s="32"/>
      <c r="I22" s="26" t="s">
        <v>32</v>
      </c>
      <c r="J22" s="24" t="s">
        <v>40</v>
      </c>
      <c r="K22" s="32"/>
      <c r="L22" s="9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x14ac:dyDescent="0.2">
      <c r="A23" s="32"/>
      <c r="B23" s="33"/>
      <c r="C23" s="32"/>
      <c r="D23" s="32"/>
      <c r="E23" s="24" t="s">
        <v>41</v>
      </c>
      <c r="F23" s="32"/>
      <c r="G23" s="32"/>
      <c r="H23" s="32"/>
      <c r="I23" s="26" t="s">
        <v>35</v>
      </c>
      <c r="J23" s="24" t="s">
        <v>42</v>
      </c>
      <c r="K23" s="32"/>
      <c r="L23" s="9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9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x14ac:dyDescent="0.2">
      <c r="A25" s="32"/>
      <c r="B25" s="33"/>
      <c r="C25" s="32"/>
      <c r="D25" s="26" t="s">
        <v>44</v>
      </c>
      <c r="E25" s="32"/>
      <c r="F25" s="32"/>
      <c r="G25" s="32"/>
      <c r="H25" s="32"/>
      <c r="I25" s="26" t="s">
        <v>32</v>
      </c>
      <c r="J25" s="24" t="str">
        <f>IF('Rekapitulace stavby'!AN19="","",'Rekapitulace stavby'!AN19)</f>
        <v/>
      </c>
      <c r="K25" s="32"/>
      <c r="L25" s="9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x14ac:dyDescent="0.2">
      <c r="A26" s="32"/>
      <c r="B26" s="33"/>
      <c r="C26" s="32"/>
      <c r="D26" s="32"/>
      <c r="E26" s="24" t="str">
        <f>IF('Rekapitulace stavby'!E20="","",'Rekapitulace stavby'!E20)</f>
        <v xml:space="preserve"> </v>
      </c>
      <c r="F26" s="32"/>
      <c r="G26" s="32"/>
      <c r="H26" s="32"/>
      <c r="I26" s="26" t="s">
        <v>35</v>
      </c>
      <c r="J26" s="24" t="str">
        <f>IF('Rekapitulace stavby'!AN20="","",'Rekapitulace stavby'!AN20)</f>
        <v/>
      </c>
      <c r="K26" s="32"/>
      <c r="L26" s="9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93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x14ac:dyDescent="0.2">
      <c r="A28" s="32"/>
      <c r="B28" s="33"/>
      <c r="C28" s="32"/>
      <c r="D28" s="26" t="s">
        <v>46</v>
      </c>
      <c r="E28" s="32"/>
      <c r="F28" s="32"/>
      <c r="G28" s="32"/>
      <c r="H28" s="32"/>
      <c r="I28" s="32"/>
      <c r="J28" s="32"/>
      <c r="K28" s="32"/>
      <c r="L28" s="9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x14ac:dyDescent="0.2">
      <c r="A29" s="94"/>
      <c r="B29" s="95"/>
      <c r="C29" s="94"/>
      <c r="D29" s="94"/>
      <c r="E29" s="217" t="s">
        <v>3</v>
      </c>
      <c r="F29" s="217"/>
      <c r="G29" s="217"/>
      <c r="H29" s="217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9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9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x14ac:dyDescent="0.2">
      <c r="A32" s="32"/>
      <c r="B32" s="33"/>
      <c r="C32" s="32"/>
      <c r="D32" s="97" t="s">
        <v>48</v>
      </c>
      <c r="E32" s="32"/>
      <c r="F32" s="32"/>
      <c r="G32" s="32"/>
      <c r="H32" s="32"/>
      <c r="I32" s="32"/>
      <c r="J32" s="66">
        <f>ROUND(J92, 2)</f>
        <v>0</v>
      </c>
      <c r="K32" s="32"/>
      <c r="L32" s="9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x14ac:dyDescent="0.2">
      <c r="A33" s="32"/>
      <c r="B33" s="33"/>
      <c r="C33" s="32"/>
      <c r="D33" s="61"/>
      <c r="E33" s="61"/>
      <c r="F33" s="61"/>
      <c r="G33" s="61"/>
      <c r="H33" s="61"/>
      <c r="I33" s="61"/>
      <c r="J33" s="61"/>
      <c r="K33" s="61"/>
      <c r="L33" s="9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32"/>
      <c r="F34" s="36" t="s">
        <v>50</v>
      </c>
      <c r="G34" s="32"/>
      <c r="H34" s="32"/>
      <c r="I34" s="36" t="s">
        <v>49</v>
      </c>
      <c r="J34" s="36" t="s">
        <v>51</v>
      </c>
      <c r="K34" s="32"/>
      <c r="L34" s="9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x14ac:dyDescent="0.2">
      <c r="A35" s="32"/>
      <c r="B35" s="33"/>
      <c r="C35" s="32"/>
      <c r="D35" s="98" t="s">
        <v>52</v>
      </c>
      <c r="E35" s="26" t="s">
        <v>53</v>
      </c>
      <c r="F35" s="99">
        <f>ROUND((SUM(BE92:BE351)),  2)</f>
        <v>0</v>
      </c>
      <c r="G35" s="32"/>
      <c r="H35" s="32"/>
      <c r="I35" s="100">
        <v>0.21</v>
      </c>
      <c r="J35" s="99">
        <f>ROUND(((SUM(BE92:BE351))*I35),  2)</f>
        <v>0</v>
      </c>
      <c r="K35" s="32"/>
      <c r="L35" s="9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x14ac:dyDescent="0.2">
      <c r="A36" s="32"/>
      <c r="B36" s="33"/>
      <c r="C36" s="32"/>
      <c r="D36" s="32"/>
      <c r="E36" s="26" t="s">
        <v>54</v>
      </c>
      <c r="F36" s="99">
        <f>ROUND((SUM(BF92:BF351)),  2)</f>
        <v>0</v>
      </c>
      <c r="G36" s="32"/>
      <c r="H36" s="32"/>
      <c r="I36" s="100">
        <v>0.15</v>
      </c>
      <c r="J36" s="99">
        <f>ROUND(((SUM(BF92:BF351))*I36),  2)</f>
        <v>0</v>
      </c>
      <c r="K36" s="32"/>
      <c r="L36" s="9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6" t="s">
        <v>55</v>
      </c>
      <c r="F37" s="99">
        <f>ROUND((SUM(BG92:BG351)),  2)</f>
        <v>0</v>
      </c>
      <c r="G37" s="32"/>
      <c r="H37" s="32"/>
      <c r="I37" s="100">
        <v>0.21</v>
      </c>
      <c r="J37" s="99">
        <f>0</f>
        <v>0</v>
      </c>
      <c r="K37" s="32"/>
      <c r="L37" s="9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 x14ac:dyDescent="0.2">
      <c r="A38" s="32"/>
      <c r="B38" s="33"/>
      <c r="C38" s="32"/>
      <c r="D38" s="32"/>
      <c r="E38" s="26" t="s">
        <v>56</v>
      </c>
      <c r="F38" s="99">
        <f>ROUND((SUM(BH92:BH351)),  2)</f>
        <v>0</v>
      </c>
      <c r="G38" s="32"/>
      <c r="H38" s="32"/>
      <c r="I38" s="100">
        <v>0.15</v>
      </c>
      <c r="J38" s="99">
        <f>0</f>
        <v>0</v>
      </c>
      <c r="K38" s="32"/>
      <c r="L38" s="9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 x14ac:dyDescent="0.2">
      <c r="A39" s="32"/>
      <c r="B39" s="33"/>
      <c r="C39" s="32"/>
      <c r="D39" s="32"/>
      <c r="E39" s="26" t="s">
        <v>57</v>
      </c>
      <c r="F39" s="99">
        <f>ROUND((SUM(BI92:BI351)),  2)</f>
        <v>0</v>
      </c>
      <c r="G39" s="32"/>
      <c r="H39" s="32"/>
      <c r="I39" s="100">
        <v>0</v>
      </c>
      <c r="J39" s="99">
        <f>0</f>
        <v>0</v>
      </c>
      <c r="K39" s="32"/>
      <c r="L39" s="9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9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x14ac:dyDescent="0.2">
      <c r="A41" s="32"/>
      <c r="B41" s="33"/>
      <c r="C41" s="101"/>
      <c r="D41" s="102" t="s">
        <v>58</v>
      </c>
      <c r="E41" s="55"/>
      <c r="F41" s="55"/>
      <c r="G41" s="103" t="s">
        <v>59</v>
      </c>
      <c r="H41" s="104" t="s">
        <v>60</v>
      </c>
      <c r="I41" s="55"/>
      <c r="J41" s="105">
        <f>SUM(J32:J39)</f>
        <v>0</v>
      </c>
      <c r="K41" s="106"/>
      <c r="L41" s="93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x14ac:dyDescent="0.2">
      <c r="A42" s="3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9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6" spans="1:31" s="2" customFormat="1" ht="6.95" hidden="1" customHeight="1" x14ac:dyDescent="0.2">
      <c r="A46" s="32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9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hidden="1" customHeight="1" x14ac:dyDescent="0.2">
      <c r="A47" s="32"/>
      <c r="B47" s="33"/>
      <c r="C47" s="20" t="s">
        <v>130</v>
      </c>
      <c r="D47" s="32"/>
      <c r="E47" s="32"/>
      <c r="F47" s="32"/>
      <c r="G47" s="32"/>
      <c r="H47" s="32"/>
      <c r="I47" s="32"/>
      <c r="J47" s="32"/>
      <c r="K47" s="32"/>
      <c r="L47" s="93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hidden="1" customHeight="1" x14ac:dyDescent="0.2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9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47" s="2" customFormat="1" ht="12" hidden="1" customHeight="1" x14ac:dyDescent="0.2">
      <c r="A49" s="32"/>
      <c r="B49" s="33"/>
      <c r="C49" s="26" t="s">
        <v>17</v>
      </c>
      <c r="D49" s="32"/>
      <c r="E49" s="32"/>
      <c r="F49" s="32"/>
      <c r="G49" s="32"/>
      <c r="H49" s="32"/>
      <c r="I49" s="32"/>
      <c r="J49" s="32"/>
      <c r="K49" s="32"/>
      <c r="L49" s="93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47" s="2" customFormat="1" ht="26.25" hidden="1" customHeight="1" x14ac:dyDescent="0.2">
      <c r="A50" s="32"/>
      <c r="B50" s="33"/>
      <c r="C50" s="32"/>
      <c r="D50" s="32"/>
      <c r="E50" s="229" t="str">
        <f>E7</f>
        <v>Nový Bydžov - rekonstrukce ul. Metličanská II. a III. etapa A (vlevo ve směru staničení)</v>
      </c>
      <c r="F50" s="230"/>
      <c r="G50" s="230"/>
      <c r="H50" s="230"/>
      <c r="I50" s="32"/>
      <c r="J50" s="32"/>
      <c r="K50" s="32"/>
      <c r="L50" s="93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47" s="1" customFormat="1" ht="12" hidden="1" customHeight="1" x14ac:dyDescent="0.2">
      <c r="B51" s="19"/>
      <c r="C51" s="26" t="s">
        <v>126</v>
      </c>
      <c r="L51" s="19"/>
    </row>
    <row r="52" spans="1:47" s="2" customFormat="1" ht="16.5" hidden="1" customHeight="1" x14ac:dyDescent="0.2">
      <c r="A52" s="32"/>
      <c r="B52" s="33"/>
      <c r="C52" s="32"/>
      <c r="D52" s="32"/>
      <c r="E52" s="229" t="s">
        <v>848</v>
      </c>
      <c r="F52" s="228"/>
      <c r="G52" s="228"/>
      <c r="H52" s="228"/>
      <c r="I52" s="32"/>
      <c r="J52" s="32"/>
      <c r="K52" s="32"/>
      <c r="L52" s="93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47" s="2" customFormat="1" ht="12" hidden="1" customHeight="1" x14ac:dyDescent="0.2">
      <c r="A53" s="32"/>
      <c r="B53" s="33"/>
      <c r="C53" s="26" t="s">
        <v>128</v>
      </c>
      <c r="D53" s="32"/>
      <c r="E53" s="32"/>
      <c r="F53" s="32"/>
      <c r="G53" s="32"/>
      <c r="H53" s="32"/>
      <c r="I53" s="32"/>
      <c r="J53" s="32"/>
      <c r="K53" s="32"/>
      <c r="L53" s="93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47" s="2" customFormat="1" ht="16.5" hidden="1" customHeight="1" x14ac:dyDescent="0.2">
      <c r="A54" s="32"/>
      <c r="B54" s="33"/>
      <c r="C54" s="32"/>
      <c r="D54" s="32"/>
      <c r="E54" s="223" t="str">
        <f>E11</f>
        <v>2021_27_03_b - b - návrh</v>
      </c>
      <c r="F54" s="228"/>
      <c r="G54" s="228"/>
      <c r="H54" s="228"/>
      <c r="I54" s="32"/>
      <c r="J54" s="32"/>
      <c r="K54" s="32"/>
      <c r="L54" s="9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6.95" hidden="1" customHeight="1" x14ac:dyDescent="0.2">
      <c r="A55" s="32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93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47" s="2" customFormat="1" ht="12" hidden="1" customHeight="1" x14ac:dyDescent="0.2">
      <c r="A56" s="32"/>
      <c r="B56" s="33"/>
      <c r="C56" s="26" t="s">
        <v>23</v>
      </c>
      <c r="D56" s="32"/>
      <c r="E56" s="32"/>
      <c r="F56" s="24" t="str">
        <f>F14</f>
        <v>Nový Bydžov</v>
      </c>
      <c r="G56" s="32"/>
      <c r="H56" s="32"/>
      <c r="I56" s="26" t="s">
        <v>25</v>
      </c>
      <c r="J56" s="50" t="str">
        <f>IF(J14="","",J14)</f>
        <v>4. 10. 2021</v>
      </c>
      <c r="K56" s="32"/>
      <c r="L56" s="93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47" s="2" customFormat="1" ht="6.95" hidden="1" customHeight="1" x14ac:dyDescent="0.2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9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47" s="2" customFormat="1" ht="15.2" hidden="1" customHeight="1" x14ac:dyDescent="0.2">
      <c r="A58" s="32"/>
      <c r="B58" s="33"/>
      <c r="C58" s="26" t="s">
        <v>31</v>
      </c>
      <c r="D58" s="32"/>
      <c r="E58" s="32"/>
      <c r="F58" s="24" t="str">
        <f>E17</f>
        <v>Město Nový Bydžov</v>
      </c>
      <c r="G58" s="32"/>
      <c r="H58" s="32"/>
      <c r="I58" s="26" t="s">
        <v>39</v>
      </c>
      <c r="J58" s="30" t="str">
        <f>E23</f>
        <v>VIAPROJEKT s.r.o.</v>
      </c>
      <c r="K58" s="32"/>
      <c r="L58" s="93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15.2" hidden="1" customHeight="1" x14ac:dyDescent="0.2">
      <c r="A59" s="32"/>
      <c r="B59" s="33"/>
      <c r="C59" s="26" t="s">
        <v>37</v>
      </c>
      <c r="D59" s="32"/>
      <c r="E59" s="32"/>
      <c r="F59" s="24" t="str">
        <f>IF(E20="","",E20)</f>
        <v>Vyplň údaj</v>
      </c>
      <c r="G59" s="32"/>
      <c r="H59" s="32"/>
      <c r="I59" s="26" t="s">
        <v>44</v>
      </c>
      <c r="J59" s="30" t="str">
        <f>E26</f>
        <v xml:space="preserve"> </v>
      </c>
      <c r="K59" s="32"/>
      <c r="L59" s="93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47" s="2" customFormat="1" ht="10.35" hidden="1" customHeight="1" x14ac:dyDescent="0.2">
      <c r="A60" s="32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93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47" s="2" customFormat="1" ht="29.25" hidden="1" customHeight="1" x14ac:dyDescent="0.2">
      <c r="A61" s="32"/>
      <c r="B61" s="33"/>
      <c r="C61" s="107" t="s">
        <v>131</v>
      </c>
      <c r="D61" s="101"/>
      <c r="E61" s="101"/>
      <c r="F61" s="101"/>
      <c r="G61" s="101"/>
      <c r="H61" s="101"/>
      <c r="I61" s="101"/>
      <c r="J61" s="108" t="s">
        <v>132</v>
      </c>
      <c r="K61" s="101"/>
      <c r="L61" s="9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47" s="2" customFormat="1" ht="10.35" hidden="1" customHeight="1" x14ac:dyDescent="0.2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93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hidden="1" customHeight="1" x14ac:dyDescent="0.2">
      <c r="A63" s="32"/>
      <c r="B63" s="33"/>
      <c r="C63" s="109" t="s">
        <v>80</v>
      </c>
      <c r="D63" s="32"/>
      <c r="E63" s="32"/>
      <c r="F63" s="32"/>
      <c r="G63" s="32"/>
      <c r="H63" s="32"/>
      <c r="I63" s="32"/>
      <c r="J63" s="66">
        <f>J92</f>
        <v>0</v>
      </c>
      <c r="K63" s="32"/>
      <c r="L63" s="93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6" t="s">
        <v>133</v>
      </c>
    </row>
    <row r="64" spans="1:47" s="9" customFormat="1" ht="24.95" hidden="1" customHeight="1" x14ac:dyDescent="0.2">
      <c r="B64" s="110"/>
      <c r="D64" s="111" t="s">
        <v>134</v>
      </c>
      <c r="E64" s="112"/>
      <c r="F64" s="112"/>
      <c r="G64" s="112"/>
      <c r="H64" s="112"/>
      <c r="I64" s="112"/>
      <c r="J64" s="113">
        <f>J93</f>
        <v>0</v>
      </c>
      <c r="L64" s="110"/>
    </row>
    <row r="65" spans="1:31" s="10" customFormat="1" ht="19.899999999999999" hidden="1" customHeight="1" x14ac:dyDescent="0.2">
      <c r="B65" s="114"/>
      <c r="D65" s="115" t="s">
        <v>135</v>
      </c>
      <c r="E65" s="116"/>
      <c r="F65" s="116"/>
      <c r="G65" s="116"/>
      <c r="H65" s="116"/>
      <c r="I65" s="116"/>
      <c r="J65" s="117">
        <f>J94</f>
        <v>0</v>
      </c>
      <c r="L65" s="114"/>
    </row>
    <row r="66" spans="1:31" s="10" customFormat="1" ht="19.899999999999999" hidden="1" customHeight="1" x14ac:dyDescent="0.2">
      <c r="B66" s="114"/>
      <c r="D66" s="115" t="s">
        <v>339</v>
      </c>
      <c r="E66" s="116"/>
      <c r="F66" s="116"/>
      <c r="G66" s="116"/>
      <c r="H66" s="116"/>
      <c r="I66" s="116"/>
      <c r="J66" s="117">
        <f>J208</f>
        <v>0</v>
      </c>
      <c r="L66" s="114"/>
    </row>
    <row r="67" spans="1:31" s="10" customFormat="1" ht="19.899999999999999" hidden="1" customHeight="1" x14ac:dyDescent="0.2">
      <c r="B67" s="114"/>
      <c r="D67" s="115" t="s">
        <v>340</v>
      </c>
      <c r="E67" s="116"/>
      <c r="F67" s="116"/>
      <c r="G67" s="116"/>
      <c r="H67" s="116"/>
      <c r="I67" s="116"/>
      <c r="J67" s="117">
        <f>J218</f>
        <v>0</v>
      </c>
      <c r="L67" s="114"/>
    </row>
    <row r="68" spans="1:31" s="10" customFormat="1" ht="19.899999999999999" hidden="1" customHeight="1" x14ac:dyDescent="0.2">
      <c r="B68" s="114"/>
      <c r="D68" s="115" t="s">
        <v>341</v>
      </c>
      <c r="E68" s="116"/>
      <c r="F68" s="116"/>
      <c r="G68" s="116"/>
      <c r="H68" s="116"/>
      <c r="I68" s="116"/>
      <c r="J68" s="117">
        <f>J298</f>
        <v>0</v>
      </c>
      <c r="L68" s="114"/>
    </row>
    <row r="69" spans="1:31" s="10" customFormat="1" ht="19.899999999999999" hidden="1" customHeight="1" x14ac:dyDescent="0.2">
      <c r="B69" s="114"/>
      <c r="D69" s="115" t="s">
        <v>342</v>
      </c>
      <c r="E69" s="116"/>
      <c r="F69" s="116"/>
      <c r="G69" s="116"/>
      <c r="H69" s="116"/>
      <c r="I69" s="116"/>
      <c r="J69" s="117">
        <f>J303</f>
        <v>0</v>
      </c>
      <c r="L69" s="114"/>
    </row>
    <row r="70" spans="1:31" s="10" customFormat="1" ht="19.899999999999999" hidden="1" customHeight="1" x14ac:dyDescent="0.2">
      <c r="B70" s="114"/>
      <c r="D70" s="115" t="s">
        <v>343</v>
      </c>
      <c r="E70" s="116"/>
      <c r="F70" s="116"/>
      <c r="G70" s="116"/>
      <c r="H70" s="116"/>
      <c r="I70" s="116"/>
      <c r="J70" s="117">
        <f>J347</f>
        <v>0</v>
      </c>
      <c r="L70" s="114"/>
    </row>
    <row r="71" spans="1:31" s="2" customFormat="1" ht="21.75" hidden="1" customHeight="1" x14ac:dyDescent="0.2">
      <c r="A71" s="32"/>
      <c r="B71" s="33"/>
      <c r="C71" s="32"/>
      <c r="D71" s="32"/>
      <c r="E71" s="32"/>
      <c r="F71" s="32"/>
      <c r="G71" s="32"/>
      <c r="H71" s="32"/>
      <c r="I71" s="32"/>
      <c r="J71" s="32"/>
      <c r="K71" s="32"/>
      <c r="L71" s="93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6.95" hidden="1" customHeight="1" x14ac:dyDescent="0.2">
      <c r="A72" s="32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93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hidden="1" x14ac:dyDescent="0.2"/>
    <row r="74" spans="1:31" hidden="1" x14ac:dyDescent="0.2"/>
    <row r="75" spans="1:31" hidden="1" x14ac:dyDescent="0.2"/>
    <row r="76" spans="1:31" s="2" customFormat="1" ht="6.95" customHeight="1" x14ac:dyDescent="0.2">
      <c r="A76" s="32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9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24.95" customHeight="1" x14ac:dyDescent="0.2">
      <c r="A77" s="32"/>
      <c r="B77" s="33"/>
      <c r="C77" s="20" t="s">
        <v>137</v>
      </c>
      <c r="D77" s="32"/>
      <c r="E77" s="32"/>
      <c r="F77" s="32"/>
      <c r="G77" s="32"/>
      <c r="H77" s="32"/>
      <c r="I77" s="32"/>
      <c r="J77" s="32"/>
      <c r="K77" s="32"/>
      <c r="L77" s="9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6.95" customHeight="1" x14ac:dyDescent="0.2">
      <c r="A78" s="32"/>
      <c r="B78" s="33"/>
      <c r="C78" s="32"/>
      <c r="D78" s="32"/>
      <c r="E78" s="32"/>
      <c r="F78" s="32"/>
      <c r="G78" s="32"/>
      <c r="H78" s="32"/>
      <c r="I78" s="32"/>
      <c r="J78" s="32"/>
      <c r="K78" s="32"/>
      <c r="L78" s="93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2" customHeight="1" x14ac:dyDescent="0.2">
      <c r="A79" s="32"/>
      <c r="B79" s="33"/>
      <c r="C79" s="26" t="s">
        <v>17</v>
      </c>
      <c r="D79" s="32"/>
      <c r="E79" s="32"/>
      <c r="F79" s="32"/>
      <c r="G79" s="32"/>
      <c r="H79" s="32"/>
      <c r="I79" s="32"/>
      <c r="J79" s="32"/>
      <c r="K79" s="32"/>
      <c r="L79" s="93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26.25" customHeight="1" x14ac:dyDescent="0.2">
      <c r="A80" s="32"/>
      <c r="B80" s="33"/>
      <c r="C80" s="32"/>
      <c r="D80" s="32"/>
      <c r="E80" s="229" t="str">
        <f>E7</f>
        <v>Nový Bydžov - rekonstrukce ul. Metličanská II. a III. etapa A (vlevo ve směru staničení)</v>
      </c>
      <c r="F80" s="230"/>
      <c r="G80" s="230"/>
      <c r="H80" s="230"/>
      <c r="I80" s="32"/>
      <c r="J80" s="32"/>
      <c r="K80" s="32"/>
      <c r="L80" s="93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65" s="1" customFormat="1" ht="12" customHeight="1" x14ac:dyDescent="0.2">
      <c r="B81" s="19"/>
      <c r="C81" s="26" t="s">
        <v>126</v>
      </c>
      <c r="L81" s="19"/>
    </row>
    <row r="82" spans="1:65" s="2" customFormat="1" ht="16.5" customHeight="1" x14ac:dyDescent="0.2">
      <c r="A82" s="32"/>
      <c r="B82" s="33"/>
      <c r="C82" s="32"/>
      <c r="D82" s="32"/>
      <c r="E82" s="229" t="s">
        <v>848</v>
      </c>
      <c r="F82" s="228"/>
      <c r="G82" s="228"/>
      <c r="H82" s="228"/>
      <c r="I82" s="32"/>
      <c r="J82" s="32"/>
      <c r="K82" s="32"/>
      <c r="L82" s="9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65" s="2" customFormat="1" ht="12" customHeight="1" x14ac:dyDescent="0.2">
      <c r="A83" s="32"/>
      <c r="B83" s="33"/>
      <c r="C83" s="26" t="s">
        <v>128</v>
      </c>
      <c r="D83" s="32"/>
      <c r="E83" s="32"/>
      <c r="F83" s="32"/>
      <c r="G83" s="32"/>
      <c r="H83" s="32"/>
      <c r="I83" s="32"/>
      <c r="J83" s="32"/>
      <c r="K83" s="32"/>
      <c r="L83" s="9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65" s="2" customFormat="1" ht="16.5" customHeight="1" x14ac:dyDescent="0.2">
      <c r="A84" s="32"/>
      <c r="B84" s="33"/>
      <c r="C84" s="32"/>
      <c r="D84" s="32"/>
      <c r="E84" s="223" t="str">
        <f>E11</f>
        <v>2021_27_03_b - b - návrh</v>
      </c>
      <c r="F84" s="228"/>
      <c r="G84" s="228"/>
      <c r="H84" s="228"/>
      <c r="I84" s="32"/>
      <c r="J84" s="32"/>
      <c r="K84" s="32"/>
      <c r="L84" s="9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65" s="2" customFormat="1" ht="6.95" customHeight="1" x14ac:dyDescent="0.2">
      <c r="A85" s="32"/>
      <c r="B85" s="33"/>
      <c r="C85" s="32"/>
      <c r="D85" s="32"/>
      <c r="E85" s="32"/>
      <c r="F85" s="32"/>
      <c r="G85" s="32"/>
      <c r="H85" s="32"/>
      <c r="I85" s="32"/>
      <c r="J85" s="32"/>
      <c r="K85" s="32"/>
      <c r="L85" s="9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65" s="2" customFormat="1" ht="12" customHeight="1" x14ac:dyDescent="0.2">
      <c r="A86" s="32"/>
      <c r="B86" s="33"/>
      <c r="C86" s="26" t="s">
        <v>23</v>
      </c>
      <c r="D86" s="32"/>
      <c r="E86" s="32"/>
      <c r="F86" s="24" t="str">
        <f>F14</f>
        <v>Nový Bydžov</v>
      </c>
      <c r="G86" s="32"/>
      <c r="H86" s="32"/>
      <c r="I86" s="26" t="s">
        <v>25</v>
      </c>
      <c r="J86" s="50" t="str">
        <f>IF(J14="","",J14)</f>
        <v>4. 10. 2021</v>
      </c>
      <c r="K86" s="32"/>
      <c r="L86" s="9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65" s="2" customFormat="1" ht="6.95" customHeight="1" x14ac:dyDescent="0.2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9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65" s="2" customFormat="1" ht="15.2" customHeight="1" x14ac:dyDescent="0.2">
      <c r="A88" s="32"/>
      <c r="B88" s="33"/>
      <c r="C88" s="26" t="s">
        <v>31</v>
      </c>
      <c r="D88" s="32"/>
      <c r="E88" s="32"/>
      <c r="F88" s="24" t="str">
        <f>E17</f>
        <v>Město Nový Bydžov</v>
      </c>
      <c r="G88" s="32"/>
      <c r="H88" s="32"/>
      <c r="I88" s="26" t="s">
        <v>39</v>
      </c>
      <c r="J88" s="30" t="str">
        <f>E23</f>
        <v>VIAPROJEKT s.r.o.</v>
      </c>
      <c r="K88" s="32"/>
      <c r="L88" s="9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65" s="2" customFormat="1" ht="15.2" customHeight="1" x14ac:dyDescent="0.2">
      <c r="A89" s="32"/>
      <c r="B89" s="33"/>
      <c r="C89" s="26" t="s">
        <v>37</v>
      </c>
      <c r="D89" s="32"/>
      <c r="E89" s="32"/>
      <c r="F89" s="24" t="str">
        <f>IF(E20="","",E20)</f>
        <v>Vyplň údaj</v>
      </c>
      <c r="G89" s="32"/>
      <c r="H89" s="32"/>
      <c r="I89" s="26" t="s">
        <v>44</v>
      </c>
      <c r="J89" s="30" t="str">
        <f>E26</f>
        <v xml:space="preserve"> </v>
      </c>
      <c r="K89" s="32"/>
      <c r="L89" s="9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65" s="2" customFormat="1" ht="10.35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9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65" s="11" customFormat="1" ht="29.25" customHeight="1" x14ac:dyDescent="0.2">
      <c r="A91" s="118"/>
      <c r="B91" s="119"/>
      <c r="C91" s="120" t="s">
        <v>138</v>
      </c>
      <c r="D91" s="121" t="s">
        <v>67</v>
      </c>
      <c r="E91" s="121" t="s">
        <v>63</v>
      </c>
      <c r="F91" s="121" t="s">
        <v>64</v>
      </c>
      <c r="G91" s="121" t="s">
        <v>139</v>
      </c>
      <c r="H91" s="121" t="s">
        <v>140</v>
      </c>
      <c r="I91" s="121" t="s">
        <v>141</v>
      </c>
      <c r="J91" s="122" t="s">
        <v>132</v>
      </c>
      <c r="K91" s="123" t="s">
        <v>142</v>
      </c>
      <c r="L91" s="124"/>
      <c r="M91" s="57" t="s">
        <v>3</v>
      </c>
      <c r="N91" s="58" t="s">
        <v>52</v>
      </c>
      <c r="O91" s="58" t="s">
        <v>143</v>
      </c>
      <c r="P91" s="58" t="s">
        <v>144</v>
      </c>
      <c r="Q91" s="58" t="s">
        <v>145</v>
      </c>
      <c r="R91" s="58" t="s">
        <v>146</v>
      </c>
      <c r="S91" s="58" t="s">
        <v>147</v>
      </c>
      <c r="T91" s="59" t="s">
        <v>148</v>
      </c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</row>
    <row r="92" spans="1:65" s="2" customFormat="1" ht="22.9" customHeight="1" x14ac:dyDescent="0.25">
      <c r="A92" s="32"/>
      <c r="B92" s="33"/>
      <c r="C92" s="64" t="s">
        <v>149</v>
      </c>
      <c r="D92" s="32"/>
      <c r="E92" s="32"/>
      <c r="F92" s="32"/>
      <c r="G92" s="32"/>
      <c r="H92" s="32"/>
      <c r="I92" s="32"/>
      <c r="J92" s="125">
        <f>BK92</f>
        <v>0</v>
      </c>
      <c r="K92" s="32"/>
      <c r="L92" s="33"/>
      <c r="M92" s="60"/>
      <c r="N92" s="51"/>
      <c r="O92" s="61"/>
      <c r="P92" s="126">
        <f>P93</f>
        <v>0</v>
      </c>
      <c r="Q92" s="61"/>
      <c r="R92" s="126">
        <f>R93</f>
        <v>16.931489999999997</v>
      </c>
      <c r="S92" s="61"/>
      <c r="T92" s="127">
        <f>T93</f>
        <v>2.37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T92" s="16" t="s">
        <v>81</v>
      </c>
      <c r="AU92" s="16" t="s">
        <v>133</v>
      </c>
      <c r="BK92" s="128">
        <f>BK93</f>
        <v>0</v>
      </c>
    </row>
    <row r="93" spans="1:65" s="12" customFormat="1" ht="25.9" customHeight="1" x14ac:dyDescent="0.2">
      <c r="B93" s="129"/>
      <c r="D93" s="130" t="s">
        <v>81</v>
      </c>
      <c r="E93" s="131" t="s">
        <v>150</v>
      </c>
      <c r="F93" s="131" t="s">
        <v>151</v>
      </c>
      <c r="I93" s="132"/>
      <c r="J93" s="133">
        <f>BK93</f>
        <v>0</v>
      </c>
      <c r="L93" s="129"/>
      <c r="M93" s="134"/>
      <c r="N93" s="135"/>
      <c r="O93" s="135"/>
      <c r="P93" s="136">
        <f>P94+P208+P218+P298+P303+P347</f>
        <v>0</v>
      </c>
      <c r="Q93" s="135"/>
      <c r="R93" s="136">
        <f>R94+R208+R218+R298+R303+R347</f>
        <v>16.931489999999997</v>
      </c>
      <c r="S93" s="135"/>
      <c r="T93" s="137">
        <f>T94+T208+T218+T298+T303+T347</f>
        <v>2.37</v>
      </c>
      <c r="AR93" s="130" t="s">
        <v>89</v>
      </c>
      <c r="AT93" s="138" t="s">
        <v>81</v>
      </c>
      <c r="AU93" s="138" t="s">
        <v>82</v>
      </c>
      <c r="AY93" s="130" t="s">
        <v>152</v>
      </c>
      <c r="BK93" s="139">
        <f>BK94+BK208+BK218+BK298+BK303+BK347</f>
        <v>0</v>
      </c>
    </row>
    <row r="94" spans="1:65" s="12" customFormat="1" ht="22.9" customHeight="1" x14ac:dyDescent="0.2">
      <c r="B94" s="129"/>
      <c r="D94" s="130" t="s">
        <v>81</v>
      </c>
      <c r="E94" s="140" t="s">
        <v>89</v>
      </c>
      <c r="F94" s="140" t="s">
        <v>153</v>
      </c>
      <c r="I94" s="132"/>
      <c r="J94" s="141">
        <f>BK94</f>
        <v>0</v>
      </c>
      <c r="L94" s="129"/>
      <c r="M94" s="134"/>
      <c r="N94" s="135"/>
      <c r="O94" s="135"/>
      <c r="P94" s="136">
        <f>SUM(P95:P207)</f>
        <v>0</v>
      </c>
      <c r="Q94" s="135"/>
      <c r="R94" s="136">
        <f>SUM(R95:R207)</f>
        <v>3.5540000000000007E-3</v>
      </c>
      <c r="S94" s="135"/>
      <c r="T94" s="137">
        <f>SUM(T95:T207)</f>
        <v>0</v>
      </c>
      <c r="AR94" s="130" t="s">
        <v>89</v>
      </c>
      <c r="AT94" s="138" t="s">
        <v>81</v>
      </c>
      <c r="AU94" s="138" t="s">
        <v>89</v>
      </c>
      <c r="AY94" s="130" t="s">
        <v>152</v>
      </c>
      <c r="BK94" s="139">
        <f>SUM(BK95:BK207)</f>
        <v>0</v>
      </c>
    </row>
    <row r="95" spans="1:65" s="2" customFormat="1" ht="33" customHeight="1" x14ac:dyDescent="0.2">
      <c r="A95" s="32"/>
      <c r="B95" s="142"/>
      <c r="C95" s="232" t="s">
        <v>89</v>
      </c>
      <c r="D95" s="232" t="s">
        <v>154</v>
      </c>
      <c r="E95" s="233" t="s">
        <v>982</v>
      </c>
      <c r="F95" s="234" t="s">
        <v>983</v>
      </c>
      <c r="G95" s="235" t="s">
        <v>251</v>
      </c>
      <c r="H95" s="236">
        <v>11.63</v>
      </c>
      <c r="I95" s="143"/>
      <c r="J95" s="144">
        <f>ROUND(I95*H95,2)</f>
        <v>0</v>
      </c>
      <c r="K95" s="145"/>
      <c r="L95" s="33"/>
      <c r="M95" s="146" t="s">
        <v>3</v>
      </c>
      <c r="N95" s="147" t="s">
        <v>53</v>
      </c>
      <c r="O95" s="53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50" t="s">
        <v>158</v>
      </c>
      <c r="AT95" s="150" t="s">
        <v>154</v>
      </c>
      <c r="AU95" s="150" t="s">
        <v>22</v>
      </c>
      <c r="AY95" s="16" t="s">
        <v>152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6" t="s">
        <v>89</v>
      </c>
      <c r="BK95" s="151">
        <f>ROUND(I95*H95,2)</f>
        <v>0</v>
      </c>
      <c r="BL95" s="16" t="s">
        <v>158</v>
      </c>
      <c r="BM95" s="150" t="s">
        <v>984</v>
      </c>
    </row>
    <row r="96" spans="1:65" s="2" customFormat="1" x14ac:dyDescent="0.2">
      <c r="A96" s="32"/>
      <c r="B96" s="33"/>
      <c r="C96" s="237"/>
      <c r="D96" s="238" t="s">
        <v>160</v>
      </c>
      <c r="E96" s="237"/>
      <c r="F96" s="239" t="s">
        <v>985</v>
      </c>
      <c r="G96" s="237"/>
      <c r="H96" s="237"/>
      <c r="I96" s="154"/>
      <c r="J96" s="32"/>
      <c r="K96" s="32"/>
      <c r="L96" s="33"/>
      <c r="M96" s="155"/>
      <c r="N96" s="156"/>
      <c r="O96" s="53"/>
      <c r="P96" s="53"/>
      <c r="Q96" s="53"/>
      <c r="R96" s="53"/>
      <c r="S96" s="53"/>
      <c r="T96" s="54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T96" s="16" t="s">
        <v>160</v>
      </c>
      <c r="AU96" s="16" t="s">
        <v>22</v>
      </c>
    </row>
    <row r="97" spans="1:65" s="2" customFormat="1" ht="19.5" x14ac:dyDescent="0.2">
      <c r="A97" s="32"/>
      <c r="B97" s="33"/>
      <c r="C97" s="237"/>
      <c r="D97" s="240" t="s">
        <v>162</v>
      </c>
      <c r="E97" s="237"/>
      <c r="F97" s="241" t="s">
        <v>986</v>
      </c>
      <c r="G97" s="237"/>
      <c r="H97" s="237"/>
      <c r="I97" s="154"/>
      <c r="J97" s="32"/>
      <c r="K97" s="32"/>
      <c r="L97" s="33"/>
      <c r="M97" s="155"/>
      <c r="N97" s="156"/>
      <c r="O97" s="53"/>
      <c r="P97" s="53"/>
      <c r="Q97" s="53"/>
      <c r="R97" s="53"/>
      <c r="S97" s="53"/>
      <c r="T97" s="54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6" t="s">
        <v>162</v>
      </c>
      <c r="AU97" s="16" t="s">
        <v>22</v>
      </c>
    </row>
    <row r="98" spans="1:65" s="13" customFormat="1" x14ac:dyDescent="0.2">
      <c r="B98" s="157"/>
      <c r="C98" s="242"/>
      <c r="D98" s="240" t="s">
        <v>164</v>
      </c>
      <c r="E98" s="243" t="s">
        <v>3</v>
      </c>
      <c r="F98" s="244" t="s">
        <v>987</v>
      </c>
      <c r="G98" s="242"/>
      <c r="H98" s="245">
        <v>11.63</v>
      </c>
      <c r="I98" s="159"/>
      <c r="L98" s="157"/>
      <c r="M98" s="160"/>
      <c r="N98" s="161"/>
      <c r="O98" s="161"/>
      <c r="P98" s="161"/>
      <c r="Q98" s="161"/>
      <c r="R98" s="161"/>
      <c r="S98" s="161"/>
      <c r="T98" s="162"/>
      <c r="AT98" s="158" t="s">
        <v>164</v>
      </c>
      <c r="AU98" s="158" t="s">
        <v>22</v>
      </c>
      <c r="AV98" s="13" t="s">
        <v>22</v>
      </c>
      <c r="AW98" s="13" t="s">
        <v>43</v>
      </c>
      <c r="AX98" s="13" t="s">
        <v>82</v>
      </c>
      <c r="AY98" s="158" t="s">
        <v>152</v>
      </c>
    </row>
    <row r="99" spans="1:65" s="14" customFormat="1" x14ac:dyDescent="0.2">
      <c r="B99" s="163"/>
      <c r="C99" s="246"/>
      <c r="D99" s="240" t="s">
        <v>164</v>
      </c>
      <c r="E99" s="247" t="s">
        <v>3</v>
      </c>
      <c r="F99" s="248" t="s">
        <v>166</v>
      </c>
      <c r="G99" s="246"/>
      <c r="H99" s="249">
        <v>11.63</v>
      </c>
      <c r="I99" s="165"/>
      <c r="L99" s="163"/>
      <c r="M99" s="166"/>
      <c r="N99" s="167"/>
      <c r="O99" s="167"/>
      <c r="P99" s="167"/>
      <c r="Q99" s="167"/>
      <c r="R99" s="167"/>
      <c r="S99" s="167"/>
      <c r="T99" s="168"/>
      <c r="AT99" s="164" t="s">
        <v>164</v>
      </c>
      <c r="AU99" s="164" t="s">
        <v>22</v>
      </c>
      <c r="AV99" s="14" t="s">
        <v>158</v>
      </c>
      <c r="AW99" s="14" t="s">
        <v>43</v>
      </c>
      <c r="AX99" s="14" t="s">
        <v>89</v>
      </c>
      <c r="AY99" s="164" t="s">
        <v>152</v>
      </c>
    </row>
    <row r="100" spans="1:65" s="2" customFormat="1" ht="37.9" customHeight="1" x14ac:dyDescent="0.2">
      <c r="A100" s="32"/>
      <c r="B100" s="142"/>
      <c r="C100" s="232" t="s">
        <v>22</v>
      </c>
      <c r="D100" s="232" t="s">
        <v>154</v>
      </c>
      <c r="E100" s="233" t="s">
        <v>988</v>
      </c>
      <c r="F100" s="234" t="s">
        <v>989</v>
      </c>
      <c r="G100" s="235" t="s">
        <v>251</v>
      </c>
      <c r="H100" s="236">
        <v>22.8</v>
      </c>
      <c r="I100" s="143"/>
      <c r="J100" s="144">
        <f>ROUND(I100*H100,2)</f>
        <v>0</v>
      </c>
      <c r="K100" s="145"/>
      <c r="L100" s="33"/>
      <c r="M100" s="146" t="s">
        <v>3</v>
      </c>
      <c r="N100" s="147" t="s">
        <v>53</v>
      </c>
      <c r="O100" s="53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50" t="s">
        <v>158</v>
      </c>
      <c r="AT100" s="150" t="s">
        <v>154</v>
      </c>
      <c r="AU100" s="150" t="s">
        <v>22</v>
      </c>
      <c r="AY100" s="16" t="s">
        <v>152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6" t="s">
        <v>89</v>
      </c>
      <c r="BK100" s="151">
        <f>ROUND(I100*H100,2)</f>
        <v>0</v>
      </c>
      <c r="BL100" s="16" t="s">
        <v>158</v>
      </c>
      <c r="BM100" s="150" t="s">
        <v>990</v>
      </c>
    </row>
    <row r="101" spans="1:65" s="2" customFormat="1" x14ac:dyDescent="0.2">
      <c r="A101" s="32"/>
      <c r="B101" s="33"/>
      <c r="C101" s="237"/>
      <c r="D101" s="238" t="s">
        <v>160</v>
      </c>
      <c r="E101" s="237"/>
      <c r="F101" s="239" t="s">
        <v>991</v>
      </c>
      <c r="G101" s="237"/>
      <c r="H101" s="237"/>
      <c r="I101" s="154"/>
      <c r="J101" s="32"/>
      <c r="K101" s="32"/>
      <c r="L101" s="33"/>
      <c r="M101" s="155"/>
      <c r="N101" s="156"/>
      <c r="O101" s="53"/>
      <c r="P101" s="53"/>
      <c r="Q101" s="53"/>
      <c r="R101" s="53"/>
      <c r="S101" s="53"/>
      <c r="T101" s="54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6" t="s">
        <v>160</v>
      </c>
      <c r="AU101" s="16" t="s">
        <v>22</v>
      </c>
    </row>
    <row r="102" spans="1:65" s="2" customFormat="1" ht="19.5" x14ac:dyDescent="0.2">
      <c r="A102" s="32"/>
      <c r="B102" s="33"/>
      <c r="C102" s="237"/>
      <c r="D102" s="240" t="s">
        <v>162</v>
      </c>
      <c r="E102" s="237"/>
      <c r="F102" s="241" t="s">
        <v>992</v>
      </c>
      <c r="G102" s="237"/>
      <c r="H102" s="237"/>
      <c r="I102" s="154"/>
      <c r="J102" s="32"/>
      <c r="K102" s="32"/>
      <c r="L102" s="33"/>
      <c r="M102" s="155"/>
      <c r="N102" s="156"/>
      <c r="O102" s="53"/>
      <c r="P102" s="53"/>
      <c r="Q102" s="53"/>
      <c r="R102" s="53"/>
      <c r="S102" s="53"/>
      <c r="T102" s="54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6" t="s">
        <v>162</v>
      </c>
      <c r="AU102" s="16" t="s">
        <v>22</v>
      </c>
    </row>
    <row r="103" spans="1:65" s="13" customFormat="1" x14ac:dyDescent="0.2">
      <c r="B103" s="157"/>
      <c r="C103" s="242"/>
      <c r="D103" s="240" t="s">
        <v>164</v>
      </c>
      <c r="E103" s="243" t="s">
        <v>3</v>
      </c>
      <c r="F103" s="244" t="s">
        <v>993</v>
      </c>
      <c r="G103" s="242"/>
      <c r="H103" s="245">
        <v>22.8</v>
      </c>
      <c r="I103" s="159"/>
      <c r="L103" s="157"/>
      <c r="M103" s="160"/>
      <c r="N103" s="161"/>
      <c r="O103" s="161"/>
      <c r="P103" s="161"/>
      <c r="Q103" s="161"/>
      <c r="R103" s="161"/>
      <c r="S103" s="161"/>
      <c r="T103" s="162"/>
      <c r="AT103" s="158" t="s">
        <v>164</v>
      </c>
      <c r="AU103" s="158" t="s">
        <v>22</v>
      </c>
      <c r="AV103" s="13" t="s">
        <v>22</v>
      </c>
      <c r="AW103" s="13" t="s">
        <v>43</v>
      </c>
      <c r="AX103" s="13" t="s">
        <v>82</v>
      </c>
      <c r="AY103" s="158" t="s">
        <v>152</v>
      </c>
    </row>
    <row r="104" spans="1:65" s="14" customFormat="1" x14ac:dyDescent="0.2">
      <c r="B104" s="163"/>
      <c r="C104" s="246"/>
      <c r="D104" s="240" t="s">
        <v>164</v>
      </c>
      <c r="E104" s="247" t="s">
        <v>3</v>
      </c>
      <c r="F104" s="248" t="s">
        <v>166</v>
      </c>
      <c r="G104" s="246"/>
      <c r="H104" s="249">
        <v>22.8</v>
      </c>
      <c r="I104" s="165"/>
      <c r="L104" s="163"/>
      <c r="M104" s="166"/>
      <c r="N104" s="167"/>
      <c r="O104" s="167"/>
      <c r="P104" s="167"/>
      <c r="Q104" s="167"/>
      <c r="R104" s="167"/>
      <c r="S104" s="167"/>
      <c r="T104" s="168"/>
      <c r="AT104" s="164" t="s">
        <v>164</v>
      </c>
      <c r="AU104" s="164" t="s">
        <v>22</v>
      </c>
      <c r="AV104" s="14" t="s">
        <v>158</v>
      </c>
      <c r="AW104" s="14" t="s">
        <v>43</v>
      </c>
      <c r="AX104" s="14" t="s">
        <v>89</v>
      </c>
      <c r="AY104" s="164" t="s">
        <v>152</v>
      </c>
    </row>
    <row r="105" spans="1:65" s="2" customFormat="1" ht="33" customHeight="1" x14ac:dyDescent="0.2">
      <c r="A105" s="32"/>
      <c r="B105" s="142"/>
      <c r="C105" s="232" t="s">
        <v>170</v>
      </c>
      <c r="D105" s="232" t="s">
        <v>154</v>
      </c>
      <c r="E105" s="233" t="s">
        <v>352</v>
      </c>
      <c r="F105" s="234" t="s">
        <v>353</v>
      </c>
      <c r="G105" s="235" t="s">
        <v>251</v>
      </c>
      <c r="H105" s="236">
        <v>2</v>
      </c>
      <c r="I105" s="143"/>
      <c r="J105" s="144">
        <f>ROUND(I105*H105,2)</f>
        <v>0</v>
      </c>
      <c r="K105" s="145"/>
      <c r="L105" s="33"/>
      <c r="M105" s="146" t="s">
        <v>3</v>
      </c>
      <c r="N105" s="147" t="s">
        <v>53</v>
      </c>
      <c r="O105" s="53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50" t="s">
        <v>158</v>
      </c>
      <c r="AT105" s="150" t="s">
        <v>154</v>
      </c>
      <c r="AU105" s="150" t="s">
        <v>22</v>
      </c>
      <c r="AY105" s="16" t="s">
        <v>152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6" t="s">
        <v>89</v>
      </c>
      <c r="BK105" s="151">
        <f>ROUND(I105*H105,2)</f>
        <v>0</v>
      </c>
      <c r="BL105" s="16" t="s">
        <v>158</v>
      </c>
      <c r="BM105" s="150" t="s">
        <v>994</v>
      </c>
    </row>
    <row r="106" spans="1:65" s="2" customFormat="1" x14ac:dyDescent="0.2">
      <c r="A106" s="32"/>
      <c r="B106" s="33"/>
      <c r="C106" s="237"/>
      <c r="D106" s="238" t="s">
        <v>160</v>
      </c>
      <c r="E106" s="237"/>
      <c r="F106" s="239" t="s">
        <v>355</v>
      </c>
      <c r="G106" s="237"/>
      <c r="H106" s="237"/>
      <c r="I106" s="154"/>
      <c r="J106" s="32"/>
      <c r="K106" s="32"/>
      <c r="L106" s="33"/>
      <c r="M106" s="155"/>
      <c r="N106" s="156"/>
      <c r="O106" s="53"/>
      <c r="P106" s="53"/>
      <c r="Q106" s="53"/>
      <c r="R106" s="53"/>
      <c r="S106" s="53"/>
      <c r="T106" s="54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6" t="s">
        <v>160</v>
      </c>
      <c r="AU106" s="16" t="s">
        <v>22</v>
      </c>
    </row>
    <row r="107" spans="1:65" s="2" customFormat="1" ht="19.5" x14ac:dyDescent="0.2">
      <c r="A107" s="32"/>
      <c r="B107" s="33"/>
      <c r="C107" s="237"/>
      <c r="D107" s="240" t="s">
        <v>162</v>
      </c>
      <c r="E107" s="237"/>
      <c r="F107" s="241" t="s">
        <v>995</v>
      </c>
      <c r="G107" s="237"/>
      <c r="H107" s="237"/>
      <c r="I107" s="154"/>
      <c r="J107" s="32"/>
      <c r="K107" s="32"/>
      <c r="L107" s="33"/>
      <c r="M107" s="155"/>
      <c r="N107" s="156"/>
      <c r="O107" s="53"/>
      <c r="P107" s="53"/>
      <c r="Q107" s="53"/>
      <c r="R107" s="53"/>
      <c r="S107" s="53"/>
      <c r="T107" s="54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T107" s="16" t="s">
        <v>162</v>
      </c>
      <c r="AU107" s="16" t="s">
        <v>22</v>
      </c>
    </row>
    <row r="108" spans="1:65" s="13" customFormat="1" x14ac:dyDescent="0.2">
      <c r="B108" s="157"/>
      <c r="C108" s="242"/>
      <c r="D108" s="240" t="s">
        <v>164</v>
      </c>
      <c r="E108" s="243" t="s">
        <v>3</v>
      </c>
      <c r="F108" s="244" t="s">
        <v>22</v>
      </c>
      <c r="G108" s="242"/>
      <c r="H108" s="245">
        <v>2</v>
      </c>
      <c r="I108" s="159"/>
      <c r="L108" s="157"/>
      <c r="M108" s="160"/>
      <c r="N108" s="161"/>
      <c r="O108" s="161"/>
      <c r="P108" s="161"/>
      <c r="Q108" s="161"/>
      <c r="R108" s="161"/>
      <c r="S108" s="161"/>
      <c r="T108" s="162"/>
      <c r="AT108" s="158" t="s">
        <v>164</v>
      </c>
      <c r="AU108" s="158" t="s">
        <v>22</v>
      </c>
      <c r="AV108" s="13" t="s">
        <v>22</v>
      </c>
      <c r="AW108" s="13" t="s">
        <v>43</v>
      </c>
      <c r="AX108" s="13" t="s">
        <v>82</v>
      </c>
      <c r="AY108" s="158" t="s">
        <v>152</v>
      </c>
    </row>
    <row r="109" spans="1:65" s="14" customFormat="1" x14ac:dyDescent="0.2">
      <c r="B109" s="163"/>
      <c r="C109" s="246"/>
      <c r="D109" s="240" t="s">
        <v>164</v>
      </c>
      <c r="E109" s="247" t="s">
        <v>3</v>
      </c>
      <c r="F109" s="248" t="s">
        <v>166</v>
      </c>
      <c r="G109" s="246"/>
      <c r="H109" s="249">
        <v>2</v>
      </c>
      <c r="I109" s="165"/>
      <c r="L109" s="163"/>
      <c r="M109" s="166"/>
      <c r="N109" s="167"/>
      <c r="O109" s="167"/>
      <c r="P109" s="167"/>
      <c r="Q109" s="167"/>
      <c r="R109" s="167"/>
      <c r="S109" s="167"/>
      <c r="T109" s="168"/>
      <c r="AT109" s="164" t="s">
        <v>164</v>
      </c>
      <c r="AU109" s="164" t="s">
        <v>22</v>
      </c>
      <c r="AV109" s="14" t="s">
        <v>158</v>
      </c>
      <c r="AW109" s="14" t="s">
        <v>43</v>
      </c>
      <c r="AX109" s="14" t="s">
        <v>89</v>
      </c>
      <c r="AY109" s="164" t="s">
        <v>152</v>
      </c>
    </row>
    <row r="110" spans="1:65" s="2" customFormat="1" ht="24.2" customHeight="1" x14ac:dyDescent="0.2">
      <c r="A110" s="32"/>
      <c r="B110" s="142"/>
      <c r="C110" s="232" t="s">
        <v>158</v>
      </c>
      <c r="D110" s="232" t="s">
        <v>154</v>
      </c>
      <c r="E110" s="233" t="s">
        <v>357</v>
      </c>
      <c r="F110" s="234" t="s">
        <v>358</v>
      </c>
      <c r="G110" s="235" t="s">
        <v>251</v>
      </c>
      <c r="H110" s="236">
        <v>2</v>
      </c>
      <c r="I110" s="143"/>
      <c r="J110" s="144">
        <f>ROUND(I110*H110,2)</f>
        <v>0</v>
      </c>
      <c r="K110" s="145"/>
      <c r="L110" s="33"/>
      <c r="M110" s="146" t="s">
        <v>3</v>
      </c>
      <c r="N110" s="147" t="s">
        <v>53</v>
      </c>
      <c r="O110" s="53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R110" s="150" t="s">
        <v>158</v>
      </c>
      <c r="AT110" s="150" t="s">
        <v>154</v>
      </c>
      <c r="AU110" s="150" t="s">
        <v>22</v>
      </c>
      <c r="AY110" s="16" t="s">
        <v>152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6" t="s">
        <v>89</v>
      </c>
      <c r="BK110" s="151">
        <f>ROUND(I110*H110,2)</f>
        <v>0</v>
      </c>
      <c r="BL110" s="16" t="s">
        <v>158</v>
      </c>
      <c r="BM110" s="150" t="s">
        <v>996</v>
      </c>
    </row>
    <row r="111" spans="1:65" s="2" customFormat="1" x14ac:dyDescent="0.2">
      <c r="A111" s="32"/>
      <c r="B111" s="33"/>
      <c r="C111" s="237"/>
      <c r="D111" s="238" t="s">
        <v>160</v>
      </c>
      <c r="E111" s="237"/>
      <c r="F111" s="239" t="s">
        <v>360</v>
      </c>
      <c r="G111" s="237"/>
      <c r="H111" s="237"/>
      <c r="I111" s="154"/>
      <c r="J111" s="32"/>
      <c r="K111" s="32"/>
      <c r="L111" s="33"/>
      <c r="M111" s="155"/>
      <c r="N111" s="156"/>
      <c r="O111" s="53"/>
      <c r="P111" s="53"/>
      <c r="Q111" s="53"/>
      <c r="R111" s="53"/>
      <c r="S111" s="53"/>
      <c r="T111" s="54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T111" s="16" t="s">
        <v>160</v>
      </c>
      <c r="AU111" s="16" t="s">
        <v>22</v>
      </c>
    </row>
    <row r="112" spans="1:65" s="2" customFormat="1" ht="19.5" x14ac:dyDescent="0.2">
      <c r="A112" s="32"/>
      <c r="B112" s="33"/>
      <c r="C112" s="237"/>
      <c r="D112" s="240" t="s">
        <v>162</v>
      </c>
      <c r="E112" s="237"/>
      <c r="F112" s="241" t="s">
        <v>995</v>
      </c>
      <c r="G112" s="237"/>
      <c r="H112" s="237"/>
      <c r="I112" s="154"/>
      <c r="J112" s="32"/>
      <c r="K112" s="32"/>
      <c r="L112" s="33"/>
      <c r="M112" s="155"/>
      <c r="N112" s="156"/>
      <c r="O112" s="53"/>
      <c r="P112" s="53"/>
      <c r="Q112" s="53"/>
      <c r="R112" s="53"/>
      <c r="S112" s="53"/>
      <c r="T112" s="54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6" t="s">
        <v>162</v>
      </c>
      <c r="AU112" s="16" t="s">
        <v>22</v>
      </c>
    </row>
    <row r="113" spans="1:65" s="13" customFormat="1" x14ac:dyDescent="0.2">
      <c r="B113" s="157"/>
      <c r="C113" s="242"/>
      <c r="D113" s="240" t="s">
        <v>164</v>
      </c>
      <c r="E113" s="243" t="s">
        <v>3</v>
      </c>
      <c r="F113" s="244" t="s">
        <v>22</v>
      </c>
      <c r="G113" s="242"/>
      <c r="H113" s="245">
        <v>2</v>
      </c>
      <c r="I113" s="159"/>
      <c r="L113" s="157"/>
      <c r="M113" s="160"/>
      <c r="N113" s="161"/>
      <c r="O113" s="161"/>
      <c r="P113" s="161"/>
      <c r="Q113" s="161"/>
      <c r="R113" s="161"/>
      <c r="S113" s="161"/>
      <c r="T113" s="162"/>
      <c r="AT113" s="158" t="s">
        <v>164</v>
      </c>
      <c r="AU113" s="158" t="s">
        <v>22</v>
      </c>
      <c r="AV113" s="13" t="s">
        <v>22</v>
      </c>
      <c r="AW113" s="13" t="s">
        <v>43</v>
      </c>
      <c r="AX113" s="13" t="s">
        <v>82</v>
      </c>
      <c r="AY113" s="158" t="s">
        <v>152</v>
      </c>
    </row>
    <row r="114" spans="1:65" s="14" customFormat="1" x14ac:dyDescent="0.2">
      <c r="B114" s="163"/>
      <c r="C114" s="246"/>
      <c r="D114" s="240" t="s">
        <v>164</v>
      </c>
      <c r="E114" s="247" t="s">
        <v>3</v>
      </c>
      <c r="F114" s="248" t="s">
        <v>166</v>
      </c>
      <c r="G114" s="246"/>
      <c r="H114" s="249">
        <v>2</v>
      </c>
      <c r="I114" s="165"/>
      <c r="L114" s="163"/>
      <c r="M114" s="166"/>
      <c r="N114" s="167"/>
      <c r="O114" s="167"/>
      <c r="P114" s="167"/>
      <c r="Q114" s="167"/>
      <c r="R114" s="167"/>
      <c r="S114" s="167"/>
      <c r="T114" s="168"/>
      <c r="AT114" s="164" t="s">
        <v>164</v>
      </c>
      <c r="AU114" s="164" t="s">
        <v>22</v>
      </c>
      <c r="AV114" s="14" t="s">
        <v>158</v>
      </c>
      <c r="AW114" s="14" t="s">
        <v>43</v>
      </c>
      <c r="AX114" s="14" t="s">
        <v>89</v>
      </c>
      <c r="AY114" s="164" t="s">
        <v>152</v>
      </c>
    </row>
    <row r="115" spans="1:65" s="2" customFormat="1" ht="24.2" customHeight="1" x14ac:dyDescent="0.2">
      <c r="A115" s="32"/>
      <c r="B115" s="142"/>
      <c r="C115" s="232" t="s">
        <v>182</v>
      </c>
      <c r="D115" s="232" t="s">
        <v>154</v>
      </c>
      <c r="E115" s="233" t="s">
        <v>357</v>
      </c>
      <c r="F115" s="234" t="s">
        <v>358</v>
      </c>
      <c r="G115" s="235" t="s">
        <v>251</v>
      </c>
      <c r="H115" s="236">
        <v>1.163</v>
      </c>
      <c r="I115" s="143"/>
      <c r="J115" s="144">
        <f>ROUND(I115*H115,2)</f>
        <v>0</v>
      </c>
      <c r="K115" s="145"/>
      <c r="L115" s="33"/>
      <c r="M115" s="146" t="s">
        <v>3</v>
      </c>
      <c r="N115" s="147" t="s">
        <v>53</v>
      </c>
      <c r="O115" s="53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50" t="s">
        <v>158</v>
      </c>
      <c r="AT115" s="150" t="s">
        <v>154</v>
      </c>
      <c r="AU115" s="150" t="s">
        <v>22</v>
      </c>
      <c r="AY115" s="16" t="s">
        <v>152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6" t="s">
        <v>89</v>
      </c>
      <c r="BK115" s="151">
        <f>ROUND(I115*H115,2)</f>
        <v>0</v>
      </c>
      <c r="BL115" s="16" t="s">
        <v>158</v>
      </c>
      <c r="BM115" s="150" t="s">
        <v>997</v>
      </c>
    </row>
    <row r="116" spans="1:65" s="2" customFormat="1" x14ac:dyDescent="0.2">
      <c r="A116" s="32"/>
      <c r="B116" s="33"/>
      <c r="C116" s="237"/>
      <c r="D116" s="238" t="s">
        <v>160</v>
      </c>
      <c r="E116" s="237"/>
      <c r="F116" s="239" t="s">
        <v>360</v>
      </c>
      <c r="G116" s="237"/>
      <c r="H116" s="237"/>
      <c r="I116" s="154"/>
      <c r="J116" s="32"/>
      <c r="K116" s="32"/>
      <c r="L116" s="33"/>
      <c r="M116" s="155"/>
      <c r="N116" s="156"/>
      <c r="O116" s="53"/>
      <c r="P116" s="53"/>
      <c r="Q116" s="53"/>
      <c r="R116" s="53"/>
      <c r="S116" s="53"/>
      <c r="T116" s="54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6" t="s">
        <v>160</v>
      </c>
      <c r="AU116" s="16" t="s">
        <v>22</v>
      </c>
    </row>
    <row r="117" spans="1:65" s="2" customFormat="1" ht="19.5" x14ac:dyDescent="0.2">
      <c r="A117" s="32"/>
      <c r="B117" s="33"/>
      <c r="C117" s="237"/>
      <c r="D117" s="240" t="s">
        <v>162</v>
      </c>
      <c r="E117" s="237"/>
      <c r="F117" s="241" t="s">
        <v>998</v>
      </c>
      <c r="G117" s="237"/>
      <c r="H117" s="237"/>
      <c r="I117" s="154"/>
      <c r="J117" s="32"/>
      <c r="K117" s="32"/>
      <c r="L117" s="33"/>
      <c r="M117" s="155"/>
      <c r="N117" s="156"/>
      <c r="O117" s="53"/>
      <c r="P117" s="53"/>
      <c r="Q117" s="53"/>
      <c r="R117" s="53"/>
      <c r="S117" s="53"/>
      <c r="T117" s="54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6" t="s">
        <v>162</v>
      </c>
      <c r="AU117" s="16" t="s">
        <v>22</v>
      </c>
    </row>
    <row r="118" spans="1:65" s="13" customFormat="1" x14ac:dyDescent="0.2">
      <c r="B118" s="157"/>
      <c r="C118" s="242"/>
      <c r="D118" s="240" t="s">
        <v>164</v>
      </c>
      <c r="E118" s="243" t="s">
        <v>3</v>
      </c>
      <c r="F118" s="244" t="s">
        <v>999</v>
      </c>
      <c r="G118" s="242"/>
      <c r="H118" s="245">
        <v>1.163</v>
      </c>
      <c r="I118" s="159"/>
      <c r="L118" s="157"/>
      <c r="M118" s="160"/>
      <c r="N118" s="161"/>
      <c r="O118" s="161"/>
      <c r="P118" s="161"/>
      <c r="Q118" s="161"/>
      <c r="R118" s="161"/>
      <c r="S118" s="161"/>
      <c r="T118" s="162"/>
      <c r="AT118" s="158" t="s">
        <v>164</v>
      </c>
      <c r="AU118" s="158" t="s">
        <v>22</v>
      </c>
      <c r="AV118" s="13" t="s">
        <v>22</v>
      </c>
      <c r="AW118" s="13" t="s">
        <v>43</v>
      </c>
      <c r="AX118" s="13" t="s">
        <v>82</v>
      </c>
      <c r="AY118" s="158" t="s">
        <v>152</v>
      </c>
    </row>
    <row r="119" spans="1:65" s="14" customFormat="1" x14ac:dyDescent="0.2">
      <c r="B119" s="163"/>
      <c r="C119" s="246"/>
      <c r="D119" s="240" t="s">
        <v>164</v>
      </c>
      <c r="E119" s="247" t="s">
        <v>3</v>
      </c>
      <c r="F119" s="248" t="s">
        <v>166</v>
      </c>
      <c r="G119" s="246"/>
      <c r="H119" s="249">
        <v>1.163</v>
      </c>
      <c r="I119" s="165"/>
      <c r="L119" s="163"/>
      <c r="M119" s="166"/>
      <c r="N119" s="167"/>
      <c r="O119" s="167"/>
      <c r="P119" s="167"/>
      <c r="Q119" s="167"/>
      <c r="R119" s="167"/>
      <c r="S119" s="167"/>
      <c r="T119" s="168"/>
      <c r="AT119" s="164" t="s">
        <v>164</v>
      </c>
      <c r="AU119" s="164" t="s">
        <v>22</v>
      </c>
      <c r="AV119" s="14" t="s">
        <v>158</v>
      </c>
      <c r="AW119" s="14" t="s">
        <v>43</v>
      </c>
      <c r="AX119" s="14" t="s">
        <v>89</v>
      </c>
      <c r="AY119" s="164" t="s">
        <v>152</v>
      </c>
    </row>
    <row r="120" spans="1:65" s="2" customFormat="1" ht="24.2" customHeight="1" x14ac:dyDescent="0.2">
      <c r="A120" s="32"/>
      <c r="B120" s="142"/>
      <c r="C120" s="232" t="s">
        <v>188</v>
      </c>
      <c r="D120" s="232" t="s">
        <v>154</v>
      </c>
      <c r="E120" s="233" t="s">
        <v>357</v>
      </c>
      <c r="F120" s="234" t="s">
        <v>358</v>
      </c>
      <c r="G120" s="235" t="s">
        <v>251</v>
      </c>
      <c r="H120" s="236">
        <v>2.2799999999999998</v>
      </c>
      <c r="I120" s="143"/>
      <c r="J120" s="144">
        <f>ROUND(I120*H120,2)</f>
        <v>0</v>
      </c>
      <c r="K120" s="145"/>
      <c r="L120" s="33"/>
      <c r="M120" s="146" t="s">
        <v>3</v>
      </c>
      <c r="N120" s="147" t="s">
        <v>53</v>
      </c>
      <c r="O120" s="53"/>
      <c r="P120" s="148">
        <f>O120*H120</f>
        <v>0</v>
      </c>
      <c r="Q120" s="148">
        <v>0</v>
      </c>
      <c r="R120" s="148">
        <f>Q120*H120</f>
        <v>0</v>
      </c>
      <c r="S120" s="148">
        <v>0</v>
      </c>
      <c r="T120" s="149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0" t="s">
        <v>158</v>
      </c>
      <c r="AT120" s="150" t="s">
        <v>154</v>
      </c>
      <c r="AU120" s="150" t="s">
        <v>22</v>
      </c>
      <c r="AY120" s="16" t="s">
        <v>152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6" t="s">
        <v>89</v>
      </c>
      <c r="BK120" s="151">
        <f>ROUND(I120*H120,2)</f>
        <v>0</v>
      </c>
      <c r="BL120" s="16" t="s">
        <v>158</v>
      </c>
      <c r="BM120" s="150" t="s">
        <v>1000</v>
      </c>
    </row>
    <row r="121" spans="1:65" s="2" customFormat="1" x14ac:dyDescent="0.2">
      <c r="A121" s="32"/>
      <c r="B121" s="33"/>
      <c r="C121" s="237"/>
      <c r="D121" s="238" t="s">
        <v>160</v>
      </c>
      <c r="E121" s="237"/>
      <c r="F121" s="239" t="s">
        <v>360</v>
      </c>
      <c r="G121" s="237"/>
      <c r="H121" s="237"/>
      <c r="I121" s="154"/>
      <c r="J121" s="32"/>
      <c r="K121" s="32"/>
      <c r="L121" s="33"/>
      <c r="M121" s="155"/>
      <c r="N121" s="156"/>
      <c r="O121" s="53"/>
      <c r="P121" s="53"/>
      <c r="Q121" s="53"/>
      <c r="R121" s="53"/>
      <c r="S121" s="53"/>
      <c r="T121" s="54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6" t="s">
        <v>160</v>
      </c>
      <c r="AU121" s="16" t="s">
        <v>22</v>
      </c>
    </row>
    <row r="122" spans="1:65" s="2" customFormat="1" ht="29.25" x14ac:dyDescent="0.2">
      <c r="A122" s="32"/>
      <c r="B122" s="33"/>
      <c r="C122" s="237"/>
      <c r="D122" s="240" t="s">
        <v>162</v>
      </c>
      <c r="E122" s="237"/>
      <c r="F122" s="241" t="s">
        <v>1001</v>
      </c>
      <c r="G122" s="237"/>
      <c r="H122" s="237"/>
      <c r="I122" s="154"/>
      <c r="J122" s="32"/>
      <c r="K122" s="32"/>
      <c r="L122" s="33"/>
      <c r="M122" s="155"/>
      <c r="N122" s="156"/>
      <c r="O122" s="53"/>
      <c r="P122" s="53"/>
      <c r="Q122" s="53"/>
      <c r="R122" s="53"/>
      <c r="S122" s="53"/>
      <c r="T122" s="54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6" t="s">
        <v>162</v>
      </c>
      <c r="AU122" s="16" t="s">
        <v>22</v>
      </c>
    </row>
    <row r="123" spans="1:65" s="13" customFormat="1" x14ac:dyDescent="0.2">
      <c r="B123" s="157"/>
      <c r="C123" s="242"/>
      <c r="D123" s="240" t="s">
        <v>164</v>
      </c>
      <c r="E123" s="243" t="s">
        <v>3</v>
      </c>
      <c r="F123" s="244" t="s">
        <v>1002</v>
      </c>
      <c r="G123" s="242"/>
      <c r="H123" s="245">
        <v>2.2799999999999998</v>
      </c>
      <c r="I123" s="159"/>
      <c r="L123" s="157"/>
      <c r="M123" s="160"/>
      <c r="N123" s="161"/>
      <c r="O123" s="161"/>
      <c r="P123" s="161"/>
      <c r="Q123" s="161"/>
      <c r="R123" s="161"/>
      <c r="S123" s="161"/>
      <c r="T123" s="162"/>
      <c r="AT123" s="158" t="s">
        <v>164</v>
      </c>
      <c r="AU123" s="158" t="s">
        <v>22</v>
      </c>
      <c r="AV123" s="13" t="s">
        <v>22</v>
      </c>
      <c r="AW123" s="13" t="s">
        <v>43</v>
      </c>
      <c r="AX123" s="13" t="s">
        <v>82</v>
      </c>
      <c r="AY123" s="158" t="s">
        <v>152</v>
      </c>
    </row>
    <row r="124" spans="1:65" s="14" customFormat="1" x14ac:dyDescent="0.2">
      <c r="B124" s="163"/>
      <c r="C124" s="246"/>
      <c r="D124" s="240" t="s">
        <v>164</v>
      </c>
      <c r="E124" s="247" t="s">
        <v>3</v>
      </c>
      <c r="F124" s="248" t="s">
        <v>166</v>
      </c>
      <c r="G124" s="246"/>
      <c r="H124" s="249">
        <v>2.2799999999999998</v>
      </c>
      <c r="I124" s="165"/>
      <c r="L124" s="163"/>
      <c r="M124" s="166"/>
      <c r="N124" s="167"/>
      <c r="O124" s="167"/>
      <c r="P124" s="167"/>
      <c r="Q124" s="167"/>
      <c r="R124" s="167"/>
      <c r="S124" s="167"/>
      <c r="T124" s="168"/>
      <c r="AT124" s="164" t="s">
        <v>164</v>
      </c>
      <c r="AU124" s="164" t="s">
        <v>22</v>
      </c>
      <c r="AV124" s="14" t="s">
        <v>158</v>
      </c>
      <c r="AW124" s="14" t="s">
        <v>43</v>
      </c>
      <c r="AX124" s="14" t="s">
        <v>89</v>
      </c>
      <c r="AY124" s="164" t="s">
        <v>152</v>
      </c>
    </row>
    <row r="125" spans="1:65" s="2" customFormat="1" ht="33" customHeight="1" x14ac:dyDescent="0.2">
      <c r="A125" s="32"/>
      <c r="B125" s="142"/>
      <c r="C125" s="232" t="s">
        <v>192</v>
      </c>
      <c r="D125" s="232" t="s">
        <v>154</v>
      </c>
      <c r="E125" s="233" t="s">
        <v>249</v>
      </c>
      <c r="F125" s="234" t="s">
        <v>250</v>
      </c>
      <c r="G125" s="235" t="s">
        <v>251</v>
      </c>
      <c r="H125" s="236">
        <v>15.45</v>
      </c>
      <c r="I125" s="143"/>
      <c r="J125" s="144">
        <f>ROUND(I125*H125,2)</f>
        <v>0</v>
      </c>
      <c r="K125" s="145"/>
      <c r="L125" s="33"/>
      <c r="M125" s="146" t="s">
        <v>3</v>
      </c>
      <c r="N125" s="147" t="s">
        <v>53</v>
      </c>
      <c r="O125" s="53"/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0" t="s">
        <v>158</v>
      </c>
      <c r="AT125" s="150" t="s">
        <v>154</v>
      </c>
      <c r="AU125" s="150" t="s">
        <v>22</v>
      </c>
      <c r="AY125" s="16" t="s">
        <v>152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6" t="s">
        <v>89</v>
      </c>
      <c r="BK125" s="151">
        <f>ROUND(I125*H125,2)</f>
        <v>0</v>
      </c>
      <c r="BL125" s="16" t="s">
        <v>158</v>
      </c>
      <c r="BM125" s="150" t="s">
        <v>1003</v>
      </c>
    </row>
    <row r="126" spans="1:65" s="2" customFormat="1" x14ac:dyDescent="0.2">
      <c r="A126" s="32"/>
      <c r="B126" s="33"/>
      <c r="C126" s="237"/>
      <c r="D126" s="238" t="s">
        <v>160</v>
      </c>
      <c r="E126" s="237"/>
      <c r="F126" s="239" t="s">
        <v>253</v>
      </c>
      <c r="G126" s="237"/>
      <c r="H126" s="237"/>
      <c r="I126" s="154"/>
      <c r="J126" s="32"/>
      <c r="K126" s="32"/>
      <c r="L126" s="33"/>
      <c r="M126" s="155"/>
      <c r="N126" s="156"/>
      <c r="O126" s="53"/>
      <c r="P126" s="53"/>
      <c r="Q126" s="53"/>
      <c r="R126" s="53"/>
      <c r="S126" s="53"/>
      <c r="T126" s="54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6" t="s">
        <v>160</v>
      </c>
      <c r="AU126" s="16" t="s">
        <v>22</v>
      </c>
    </row>
    <row r="127" spans="1:65" s="2" customFormat="1" ht="29.25" x14ac:dyDescent="0.2">
      <c r="A127" s="32"/>
      <c r="B127" s="33"/>
      <c r="C127" s="237"/>
      <c r="D127" s="240" t="s">
        <v>162</v>
      </c>
      <c r="E127" s="237"/>
      <c r="F127" s="241" t="s">
        <v>1004</v>
      </c>
      <c r="G127" s="237"/>
      <c r="H127" s="237"/>
      <c r="I127" s="154"/>
      <c r="J127" s="32"/>
      <c r="K127" s="32"/>
      <c r="L127" s="33"/>
      <c r="M127" s="155"/>
      <c r="N127" s="156"/>
      <c r="O127" s="53"/>
      <c r="P127" s="53"/>
      <c r="Q127" s="53"/>
      <c r="R127" s="53"/>
      <c r="S127" s="53"/>
      <c r="T127" s="54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6" t="s">
        <v>162</v>
      </c>
      <c r="AU127" s="16" t="s">
        <v>22</v>
      </c>
    </row>
    <row r="128" spans="1:65" s="13" customFormat="1" x14ac:dyDescent="0.2">
      <c r="B128" s="157"/>
      <c r="C128" s="242"/>
      <c r="D128" s="240" t="s">
        <v>164</v>
      </c>
      <c r="E128" s="243" t="s">
        <v>3</v>
      </c>
      <c r="F128" s="244" t="s">
        <v>1005</v>
      </c>
      <c r="G128" s="242"/>
      <c r="H128" s="245">
        <v>15.45</v>
      </c>
      <c r="I128" s="159"/>
      <c r="L128" s="157"/>
      <c r="M128" s="160"/>
      <c r="N128" s="161"/>
      <c r="O128" s="161"/>
      <c r="P128" s="161"/>
      <c r="Q128" s="161"/>
      <c r="R128" s="161"/>
      <c r="S128" s="161"/>
      <c r="T128" s="162"/>
      <c r="AT128" s="158" t="s">
        <v>164</v>
      </c>
      <c r="AU128" s="158" t="s">
        <v>22</v>
      </c>
      <c r="AV128" s="13" t="s">
        <v>22</v>
      </c>
      <c r="AW128" s="13" t="s">
        <v>43</v>
      </c>
      <c r="AX128" s="13" t="s">
        <v>82</v>
      </c>
      <c r="AY128" s="158" t="s">
        <v>152</v>
      </c>
    </row>
    <row r="129" spans="1:65" s="14" customFormat="1" x14ac:dyDescent="0.2">
      <c r="B129" s="163"/>
      <c r="C129" s="246"/>
      <c r="D129" s="240" t="s">
        <v>164</v>
      </c>
      <c r="E129" s="247" t="s">
        <v>3</v>
      </c>
      <c r="F129" s="248" t="s">
        <v>166</v>
      </c>
      <c r="G129" s="246"/>
      <c r="H129" s="249">
        <v>15.45</v>
      </c>
      <c r="I129" s="165"/>
      <c r="L129" s="163"/>
      <c r="M129" s="166"/>
      <c r="N129" s="167"/>
      <c r="O129" s="167"/>
      <c r="P129" s="167"/>
      <c r="Q129" s="167"/>
      <c r="R129" s="167"/>
      <c r="S129" s="167"/>
      <c r="T129" s="168"/>
      <c r="AT129" s="164" t="s">
        <v>164</v>
      </c>
      <c r="AU129" s="164" t="s">
        <v>22</v>
      </c>
      <c r="AV129" s="14" t="s">
        <v>158</v>
      </c>
      <c r="AW129" s="14" t="s">
        <v>43</v>
      </c>
      <c r="AX129" s="14" t="s">
        <v>89</v>
      </c>
      <c r="AY129" s="164" t="s">
        <v>152</v>
      </c>
    </row>
    <row r="130" spans="1:65" s="2" customFormat="1" ht="33" customHeight="1" x14ac:dyDescent="0.2">
      <c r="A130" s="32"/>
      <c r="B130" s="142"/>
      <c r="C130" s="232" t="s">
        <v>195</v>
      </c>
      <c r="D130" s="232" t="s">
        <v>154</v>
      </c>
      <c r="E130" s="233" t="s">
        <v>364</v>
      </c>
      <c r="F130" s="234" t="s">
        <v>365</v>
      </c>
      <c r="G130" s="235" t="s">
        <v>251</v>
      </c>
      <c r="H130" s="236">
        <v>22.8</v>
      </c>
      <c r="I130" s="143"/>
      <c r="J130" s="144">
        <f>ROUND(I130*H130,2)</f>
        <v>0</v>
      </c>
      <c r="K130" s="145"/>
      <c r="L130" s="33"/>
      <c r="M130" s="146" t="s">
        <v>3</v>
      </c>
      <c r="N130" s="147" t="s">
        <v>53</v>
      </c>
      <c r="O130" s="53"/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0" t="s">
        <v>158</v>
      </c>
      <c r="AT130" s="150" t="s">
        <v>154</v>
      </c>
      <c r="AU130" s="150" t="s">
        <v>22</v>
      </c>
      <c r="AY130" s="16" t="s">
        <v>152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6" t="s">
        <v>89</v>
      </c>
      <c r="BK130" s="151">
        <f>ROUND(I130*H130,2)</f>
        <v>0</v>
      </c>
      <c r="BL130" s="16" t="s">
        <v>158</v>
      </c>
      <c r="BM130" s="150" t="s">
        <v>1006</v>
      </c>
    </row>
    <row r="131" spans="1:65" s="2" customFormat="1" x14ac:dyDescent="0.2">
      <c r="A131" s="32"/>
      <c r="B131" s="33"/>
      <c r="C131" s="237"/>
      <c r="D131" s="238" t="s">
        <v>160</v>
      </c>
      <c r="E131" s="237"/>
      <c r="F131" s="239" t="s">
        <v>367</v>
      </c>
      <c r="G131" s="237"/>
      <c r="H131" s="237"/>
      <c r="I131" s="154"/>
      <c r="J131" s="32"/>
      <c r="K131" s="32"/>
      <c r="L131" s="33"/>
      <c r="M131" s="155"/>
      <c r="N131" s="156"/>
      <c r="O131" s="53"/>
      <c r="P131" s="53"/>
      <c r="Q131" s="53"/>
      <c r="R131" s="53"/>
      <c r="S131" s="53"/>
      <c r="T131" s="54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6" t="s">
        <v>160</v>
      </c>
      <c r="AU131" s="16" t="s">
        <v>22</v>
      </c>
    </row>
    <row r="132" spans="1:65" s="2" customFormat="1" ht="19.5" x14ac:dyDescent="0.2">
      <c r="A132" s="32"/>
      <c r="B132" s="33"/>
      <c r="C132" s="237"/>
      <c r="D132" s="240" t="s">
        <v>162</v>
      </c>
      <c r="E132" s="237"/>
      <c r="F132" s="241" t="s">
        <v>1007</v>
      </c>
      <c r="G132" s="237"/>
      <c r="H132" s="237"/>
      <c r="I132" s="154"/>
      <c r="J132" s="32"/>
      <c r="K132" s="32"/>
      <c r="L132" s="33"/>
      <c r="M132" s="155"/>
      <c r="N132" s="156"/>
      <c r="O132" s="53"/>
      <c r="P132" s="53"/>
      <c r="Q132" s="53"/>
      <c r="R132" s="53"/>
      <c r="S132" s="53"/>
      <c r="T132" s="54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6" t="s">
        <v>162</v>
      </c>
      <c r="AU132" s="16" t="s">
        <v>22</v>
      </c>
    </row>
    <row r="133" spans="1:65" s="13" customFormat="1" x14ac:dyDescent="0.2">
      <c r="B133" s="157"/>
      <c r="C133" s="242"/>
      <c r="D133" s="240" t="s">
        <v>164</v>
      </c>
      <c r="E133" s="243" t="s">
        <v>3</v>
      </c>
      <c r="F133" s="244" t="s">
        <v>993</v>
      </c>
      <c r="G133" s="242"/>
      <c r="H133" s="245">
        <v>22.8</v>
      </c>
      <c r="I133" s="159"/>
      <c r="L133" s="157"/>
      <c r="M133" s="160"/>
      <c r="N133" s="161"/>
      <c r="O133" s="161"/>
      <c r="P133" s="161"/>
      <c r="Q133" s="161"/>
      <c r="R133" s="161"/>
      <c r="S133" s="161"/>
      <c r="T133" s="162"/>
      <c r="AT133" s="158" t="s">
        <v>164</v>
      </c>
      <c r="AU133" s="158" t="s">
        <v>22</v>
      </c>
      <c r="AV133" s="13" t="s">
        <v>22</v>
      </c>
      <c r="AW133" s="13" t="s">
        <v>43</v>
      </c>
      <c r="AX133" s="13" t="s">
        <v>82</v>
      </c>
      <c r="AY133" s="158" t="s">
        <v>152</v>
      </c>
    </row>
    <row r="134" spans="1:65" s="14" customFormat="1" x14ac:dyDescent="0.2">
      <c r="B134" s="163"/>
      <c r="C134" s="246"/>
      <c r="D134" s="240" t="s">
        <v>164</v>
      </c>
      <c r="E134" s="247" t="s">
        <v>3</v>
      </c>
      <c r="F134" s="248" t="s">
        <v>166</v>
      </c>
      <c r="G134" s="246"/>
      <c r="H134" s="249">
        <v>22.8</v>
      </c>
      <c r="I134" s="165"/>
      <c r="L134" s="163"/>
      <c r="M134" s="166"/>
      <c r="N134" s="167"/>
      <c r="O134" s="167"/>
      <c r="P134" s="167"/>
      <c r="Q134" s="167"/>
      <c r="R134" s="167"/>
      <c r="S134" s="167"/>
      <c r="T134" s="168"/>
      <c r="AT134" s="164" t="s">
        <v>164</v>
      </c>
      <c r="AU134" s="164" t="s">
        <v>22</v>
      </c>
      <c r="AV134" s="14" t="s">
        <v>158</v>
      </c>
      <c r="AW134" s="14" t="s">
        <v>43</v>
      </c>
      <c r="AX134" s="14" t="s">
        <v>89</v>
      </c>
      <c r="AY134" s="164" t="s">
        <v>152</v>
      </c>
    </row>
    <row r="135" spans="1:65" s="2" customFormat="1" ht="33" customHeight="1" x14ac:dyDescent="0.2">
      <c r="A135" s="32"/>
      <c r="B135" s="142"/>
      <c r="C135" s="232" t="s">
        <v>201</v>
      </c>
      <c r="D135" s="232" t="s">
        <v>154</v>
      </c>
      <c r="E135" s="233" t="s">
        <v>364</v>
      </c>
      <c r="F135" s="234" t="s">
        <v>365</v>
      </c>
      <c r="G135" s="235" t="s">
        <v>251</v>
      </c>
      <c r="H135" s="236">
        <v>11.63</v>
      </c>
      <c r="I135" s="143"/>
      <c r="J135" s="144">
        <f>ROUND(I135*H135,2)</f>
        <v>0</v>
      </c>
      <c r="K135" s="145"/>
      <c r="L135" s="33"/>
      <c r="M135" s="146" t="s">
        <v>3</v>
      </c>
      <c r="N135" s="147" t="s">
        <v>53</v>
      </c>
      <c r="O135" s="53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0" t="s">
        <v>158</v>
      </c>
      <c r="AT135" s="150" t="s">
        <v>154</v>
      </c>
      <c r="AU135" s="150" t="s">
        <v>22</v>
      </c>
      <c r="AY135" s="16" t="s">
        <v>152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6" t="s">
        <v>89</v>
      </c>
      <c r="BK135" s="151">
        <f>ROUND(I135*H135,2)</f>
        <v>0</v>
      </c>
      <c r="BL135" s="16" t="s">
        <v>158</v>
      </c>
      <c r="BM135" s="150" t="s">
        <v>1008</v>
      </c>
    </row>
    <row r="136" spans="1:65" s="2" customFormat="1" x14ac:dyDescent="0.2">
      <c r="A136" s="32"/>
      <c r="B136" s="33"/>
      <c r="C136" s="237"/>
      <c r="D136" s="238" t="s">
        <v>160</v>
      </c>
      <c r="E136" s="237"/>
      <c r="F136" s="239" t="s">
        <v>367</v>
      </c>
      <c r="G136" s="237"/>
      <c r="H136" s="237"/>
      <c r="I136" s="154"/>
      <c r="J136" s="32"/>
      <c r="K136" s="32"/>
      <c r="L136" s="33"/>
      <c r="M136" s="155"/>
      <c r="N136" s="156"/>
      <c r="O136" s="53"/>
      <c r="P136" s="53"/>
      <c r="Q136" s="53"/>
      <c r="R136" s="53"/>
      <c r="S136" s="53"/>
      <c r="T136" s="54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6" t="s">
        <v>160</v>
      </c>
      <c r="AU136" s="16" t="s">
        <v>22</v>
      </c>
    </row>
    <row r="137" spans="1:65" s="2" customFormat="1" ht="19.5" x14ac:dyDescent="0.2">
      <c r="A137" s="32"/>
      <c r="B137" s="33"/>
      <c r="C137" s="237"/>
      <c r="D137" s="240" t="s">
        <v>162</v>
      </c>
      <c r="E137" s="237"/>
      <c r="F137" s="241" t="s">
        <v>986</v>
      </c>
      <c r="G137" s="237"/>
      <c r="H137" s="237"/>
      <c r="I137" s="154"/>
      <c r="J137" s="32"/>
      <c r="K137" s="32"/>
      <c r="L137" s="33"/>
      <c r="M137" s="155"/>
      <c r="N137" s="156"/>
      <c r="O137" s="53"/>
      <c r="P137" s="53"/>
      <c r="Q137" s="53"/>
      <c r="R137" s="53"/>
      <c r="S137" s="53"/>
      <c r="T137" s="54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6" t="s">
        <v>162</v>
      </c>
      <c r="AU137" s="16" t="s">
        <v>22</v>
      </c>
    </row>
    <row r="138" spans="1:65" s="13" customFormat="1" x14ac:dyDescent="0.2">
      <c r="B138" s="157"/>
      <c r="C138" s="242"/>
      <c r="D138" s="240" t="s">
        <v>164</v>
      </c>
      <c r="E138" s="243" t="s">
        <v>3</v>
      </c>
      <c r="F138" s="244" t="s">
        <v>987</v>
      </c>
      <c r="G138" s="242"/>
      <c r="H138" s="245">
        <v>11.63</v>
      </c>
      <c r="I138" s="159"/>
      <c r="L138" s="157"/>
      <c r="M138" s="160"/>
      <c r="N138" s="161"/>
      <c r="O138" s="161"/>
      <c r="P138" s="161"/>
      <c r="Q138" s="161"/>
      <c r="R138" s="161"/>
      <c r="S138" s="161"/>
      <c r="T138" s="162"/>
      <c r="AT138" s="158" t="s">
        <v>164</v>
      </c>
      <c r="AU138" s="158" t="s">
        <v>22</v>
      </c>
      <c r="AV138" s="13" t="s">
        <v>22</v>
      </c>
      <c r="AW138" s="13" t="s">
        <v>43</v>
      </c>
      <c r="AX138" s="13" t="s">
        <v>82</v>
      </c>
      <c r="AY138" s="158" t="s">
        <v>152</v>
      </c>
    </row>
    <row r="139" spans="1:65" s="14" customFormat="1" x14ac:dyDescent="0.2">
      <c r="B139" s="163"/>
      <c r="C139" s="246"/>
      <c r="D139" s="240" t="s">
        <v>164</v>
      </c>
      <c r="E139" s="247" t="s">
        <v>3</v>
      </c>
      <c r="F139" s="248" t="s">
        <v>166</v>
      </c>
      <c r="G139" s="246"/>
      <c r="H139" s="249">
        <v>11.63</v>
      </c>
      <c r="I139" s="165"/>
      <c r="L139" s="163"/>
      <c r="M139" s="166"/>
      <c r="N139" s="167"/>
      <c r="O139" s="167"/>
      <c r="P139" s="167"/>
      <c r="Q139" s="167"/>
      <c r="R139" s="167"/>
      <c r="S139" s="167"/>
      <c r="T139" s="168"/>
      <c r="AT139" s="164" t="s">
        <v>164</v>
      </c>
      <c r="AU139" s="164" t="s">
        <v>22</v>
      </c>
      <c r="AV139" s="14" t="s">
        <v>158</v>
      </c>
      <c r="AW139" s="14" t="s">
        <v>43</v>
      </c>
      <c r="AX139" s="14" t="s">
        <v>89</v>
      </c>
      <c r="AY139" s="164" t="s">
        <v>152</v>
      </c>
    </row>
    <row r="140" spans="1:65" s="2" customFormat="1" ht="24.2" customHeight="1" x14ac:dyDescent="0.2">
      <c r="A140" s="32"/>
      <c r="B140" s="142"/>
      <c r="C140" s="232" t="s">
        <v>176</v>
      </c>
      <c r="D140" s="232" t="s">
        <v>154</v>
      </c>
      <c r="E140" s="233" t="s">
        <v>680</v>
      </c>
      <c r="F140" s="234" t="s">
        <v>681</v>
      </c>
      <c r="G140" s="235" t="s">
        <v>251</v>
      </c>
      <c r="H140" s="236">
        <v>15.45</v>
      </c>
      <c r="I140" s="143"/>
      <c r="J140" s="144">
        <f>ROUND(I140*H140,2)</f>
        <v>0</v>
      </c>
      <c r="K140" s="145"/>
      <c r="L140" s="33"/>
      <c r="M140" s="146" t="s">
        <v>3</v>
      </c>
      <c r="N140" s="147" t="s">
        <v>53</v>
      </c>
      <c r="O140" s="53"/>
      <c r="P140" s="148">
        <f>O140*H140</f>
        <v>0</v>
      </c>
      <c r="Q140" s="148">
        <v>0</v>
      </c>
      <c r="R140" s="148">
        <f>Q140*H140</f>
        <v>0</v>
      </c>
      <c r="S140" s="148">
        <v>0</v>
      </c>
      <c r="T140" s="14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0" t="s">
        <v>158</v>
      </c>
      <c r="AT140" s="150" t="s">
        <v>154</v>
      </c>
      <c r="AU140" s="150" t="s">
        <v>22</v>
      </c>
      <c r="AY140" s="16" t="s">
        <v>152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6" t="s">
        <v>89</v>
      </c>
      <c r="BK140" s="151">
        <f>ROUND(I140*H140,2)</f>
        <v>0</v>
      </c>
      <c r="BL140" s="16" t="s">
        <v>158</v>
      </c>
      <c r="BM140" s="150" t="s">
        <v>1009</v>
      </c>
    </row>
    <row r="141" spans="1:65" s="2" customFormat="1" x14ac:dyDescent="0.2">
      <c r="A141" s="32"/>
      <c r="B141" s="33"/>
      <c r="C141" s="237"/>
      <c r="D141" s="238" t="s">
        <v>160</v>
      </c>
      <c r="E141" s="237"/>
      <c r="F141" s="239" t="s">
        <v>683</v>
      </c>
      <c r="G141" s="237"/>
      <c r="H141" s="237"/>
      <c r="I141" s="154"/>
      <c r="J141" s="32"/>
      <c r="K141" s="32"/>
      <c r="L141" s="33"/>
      <c r="M141" s="155"/>
      <c r="N141" s="156"/>
      <c r="O141" s="53"/>
      <c r="P141" s="53"/>
      <c r="Q141" s="53"/>
      <c r="R141" s="53"/>
      <c r="S141" s="53"/>
      <c r="T141" s="54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6" t="s">
        <v>160</v>
      </c>
      <c r="AU141" s="16" t="s">
        <v>22</v>
      </c>
    </row>
    <row r="142" spans="1:65" s="2" customFormat="1" ht="29.25" x14ac:dyDescent="0.2">
      <c r="A142" s="32"/>
      <c r="B142" s="33"/>
      <c r="C142" s="237"/>
      <c r="D142" s="240" t="s">
        <v>162</v>
      </c>
      <c r="E142" s="237"/>
      <c r="F142" s="241" t="s">
        <v>1010</v>
      </c>
      <c r="G142" s="237"/>
      <c r="H142" s="237"/>
      <c r="I142" s="154"/>
      <c r="J142" s="32"/>
      <c r="K142" s="32"/>
      <c r="L142" s="33"/>
      <c r="M142" s="155"/>
      <c r="N142" s="156"/>
      <c r="O142" s="53"/>
      <c r="P142" s="53"/>
      <c r="Q142" s="53"/>
      <c r="R142" s="53"/>
      <c r="S142" s="53"/>
      <c r="T142" s="54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6" t="s">
        <v>162</v>
      </c>
      <c r="AU142" s="16" t="s">
        <v>22</v>
      </c>
    </row>
    <row r="143" spans="1:65" s="13" customFormat="1" x14ac:dyDescent="0.2">
      <c r="B143" s="157"/>
      <c r="C143" s="242"/>
      <c r="D143" s="240" t="s">
        <v>164</v>
      </c>
      <c r="E143" s="243" t="s">
        <v>3</v>
      </c>
      <c r="F143" s="244" t="s">
        <v>1005</v>
      </c>
      <c r="G143" s="242"/>
      <c r="H143" s="245">
        <v>15.45</v>
      </c>
      <c r="I143" s="159"/>
      <c r="L143" s="157"/>
      <c r="M143" s="160"/>
      <c r="N143" s="161"/>
      <c r="O143" s="161"/>
      <c r="P143" s="161"/>
      <c r="Q143" s="161"/>
      <c r="R143" s="161"/>
      <c r="S143" s="161"/>
      <c r="T143" s="162"/>
      <c r="AT143" s="158" t="s">
        <v>164</v>
      </c>
      <c r="AU143" s="158" t="s">
        <v>22</v>
      </c>
      <c r="AV143" s="13" t="s">
        <v>22</v>
      </c>
      <c r="AW143" s="13" t="s">
        <v>43</v>
      </c>
      <c r="AX143" s="13" t="s">
        <v>82</v>
      </c>
      <c r="AY143" s="158" t="s">
        <v>152</v>
      </c>
    </row>
    <row r="144" spans="1:65" s="14" customFormat="1" x14ac:dyDescent="0.2">
      <c r="B144" s="163"/>
      <c r="C144" s="246"/>
      <c r="D144" s="240" t="s">
        <v>164</v>
      </c>
      <c r="E144" s="247" t="s">
        <v>3</v>
      </c>
      <c r="F144" s="248" t="s">
        <v>166</v>
      </c>
      <c r="G144" s="246"/>
      <c r="H144" s="249">
        <v>15.45</v>
      </c>
      <c r="I144" s="165"/>
      <c r="L144" s="163"/>
      <c r="M144" s="166"/>
      <c r="N144" s="167"/>
      <c r="O144" s="167"/>
      <c r="P144" s="167"/>
      <c r="Q144" s="167"/>
      <c r="R144" s="167"/>
      <c r="S144" s="167"/>
      <c r="T144" s="168"/>
      <c r="AT144" s="164" t="s">
        <v>164</v>
      </c>
      <c r="AU144" s="164" t="s">
        <v>22</v>
      </c>
      <c r="AV144" s="14" t="s">
        <v>158</v>
      </c>
      <c r="AW144" s="14" t="s">
        <v>43</v>
      </c>
      <c r="AX144" s="14" t="s">
        <v>89</v>
      </c>
      <c r="AY144" s="164" t="s">
        <v>152</v>
      </c>
    </row>
    <row r="145" spans="1:65" s="2" customFormat="1" ht="24.2" customHeight="1" x14ac:dyDescent="0.2">
      <c r="A145" s="32"/>
      <c r="B145" s="142"/>
      <c r="C145" s="232" t="s">
        <v>209</v>
      </c>
      <c r="D145" s="232" t="s">
        <v>154</v>
      </c>
      <c r="E145" s="233" t="s">
        <v>368</v>
      </c>
      <c r="F145" s="234" t="s">
        <v>331</v>
      </c>
      <c r="G145" s="235" t="s">
        <v>267</v>
      </c>
      <c r="H145" s="236">
        <v>41.04</v>
      </c>
      <c r="I145" s="143"/>
      <c r="J145" s="144">
        <f>ROUND(I145*H145,2)</f>
        <v>0</v>
      </c>
      <c r="K145" s="145"/>
      <c r="L145" s="33"/>
      <c r="M145" s="146" t="s">
        <v>3</v>
      </c>
      <c r="N145" s="147" t="s">
        <v>53</v>
      </c>
      <c r="O145" s="53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0" t="s">
        <v>158</v>
      </c>
      <c r="AT145" s="150" t="s">
        <v>154</v>
      </c>
      <c r="AU145" s="150" t="s">
        <v>22</v>
      </c>
      <c r="AY145" s="16" t="s">
        <v>152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6" t="s">
        <v>89</v>
      </c>
      <c r="BK145" s="151">
        <f>ROUND(I145*H145,2)</f>
        <v>0</v>
      </c>
      <c r="BL145" s="16" t="s">
        <v>158</v>
      </c>
      <c r="BM145" s="150" t="s">
        <v>1011</v>
      </c>
    </row>
    <row r="146" spans="1:65" s="2" customFormat="1" x14ac:dyDescent="0.2">
      <c r="A146" s="32"/>
      <c r="B146" s="33"/>
      <c r="C146" s="237"/>
      <c r="D146" s="238" t="s">
        <v>160</v>
      </c>
      <c r="E146" s="237"/>
      <c r="F146" s="239" t="s">
        <v>370</v>
      </c>
      <c r="G146" s="237"/>
      <c r="H146" s="237"/>
      <c r="I146" s="154"/>
      <c r="J146" s="32"/>
      <c r="K146" s="32"/>
      <c r="L146" s="33"/>
      <c r="M146" s="155"/>
      <c r="N146" s="156"/>
      <c r="O146" s="53"/>
      <c r="P146" s="53"/>
      <c r="Q146" s="53"/>
      <c r="R146" s="53"/>
      <c r="S146" s="53"/>
      <c r="T146" s="54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6" t="s">
        <v>160</v>
      </c>
      <c r="AU146" s="16" t="s">
        <v>22</v>
      </c>
    </row>
    <row r="147" spans="1:65" s="2" customFormat="1" ht="19.5" x14ac:dyDescent="0.2">
      <c r="A147" s="32"/>
      <c r="B147" s="33"/>
      <c r="C147" s="237"/>
      <c r="D147" s="240" t="s">
        <v>162</v>
      </c>
      <c r="E147" s="237"/>
      <c r="F147" s="241" t="s">
        <v>1007</v>
      </c>
      <c r="G147" s="237"/>
      <c r="H147" s="237"/>
      <c r="I147" s="154"/>
      <c r="J147" s="32"/>
      <c r="K147" s="32"/>
      <c r="L147" s="33"/>
      <c r="M147" s="155"/>
      <c r="N147" s="156"/>
      <c r="O147" s="53"/>
      <c r="P147" s="53"/>
      <c r="Q147" s="53"/>
      <c r="R147" s="53"/>
      <c r="S147" s="53"/>
      <c r="T147" s="54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6" t="s">
        <v>162</v>
      </c>
      <c r="AU147" s="16" t="s">
        <v>22</v>
      </c>
    </row>
    <row r="148" spans="1:65" s="13" customFormat="1" x14ac:dyDescent="0.2">
      <c r="B148" s="157"/>
      <c r="C148" s="242"/>
      <c r="D148" s="240" t="s">
        <v>164</v>
      </c>
      <c r="E148" s="243" t="s">
        <v>3</v>
      </c>
      <c r="F148" s="244" t="s">
        <v>1012</v>
      </c>
      <c r="G148" s="242"/>
      <c r="H148" s="245">
        <v>41.04</v>
      </c>
      <c r="I148" s="159"/>
      <c r="L148" s="157"/>
      <c r="M148" s="160"/>
      <c r="N148" s="161"/>
      <c r="O148" s="161"/>
      <c r="P148" s="161"/>
      <c r="Q148" s="161"/>
      <c r="R148" s="161"/>
      <c r="S148" s="161"/>
      <c r="T148" s="162"/>
      <c r="AT148" s="158" t="s">
        <v>164</v>
      </c>
      <c r="AU148" s="158" t="s">
        <v>22</v>
      </c>
      <c r="AV148" s="13" t="s">
        <v>22</v>
      </c>
      <c r="AW148" s="13" t="s">
        <v>43</v>
      </c>
      <c r="AX148" s="13" t="s">
        <v>82</v>
      </c>
      <c r="AY148" s="158" t="s">
        <v>152</v>
      </c>
    </row>
    <row r="149" spans="1:65" s="14" customFormat="1" x14ac:dyDescent="0.2">
      <c r="B149" s="163"/>
      <c r="C149" s="246"/>
      <c r="D149" s="240" t="s">
        <v>164</v>
      </c>
      <c r="E149" s="247" t="s">
        <v>3</v>
      </c>
      <c r="F149" s="248" t="s">
        <v>166</v>
      </c>
      <c r="G149" s="246"/>
      <c r="H149" s="249">
        <v>41.04</v>
      </c>
      <c r="I149" s="165"/>
      <c r="L149" s="163"/>
      <c r="M149" s="166"/>
      <c r="N149" s="167"/>
      <c r="O149" s="167"/>
      <c r="P149" s="167"/>
      <c r="Q149" s="167"/>
      <c r="R149" s="167"/>
      <c r="S149" s="167"/>
      <c r="T149" s="168"/>
      <c r="AT149" s="164" t="s">
        <v>164</v>
      </c>
      <c r="AU149" s="164" t="s">
        <v>22</v>
      </c>
      <c r="AV149" s="14" t="s">
        <v>158</v>
      </c>
      <c r="AW149" s="14" t="s">
        <v>43</v>
      </c>
      <c r="AX149" s="14" t="s">
        <v>89</v>
      </c>
      <c r="AY149" s="164" t="s">
        <v>152</v>
      </c>
    </row>
    <row r="150" spans="1:65" s="2" customFormat="1" ht="24.2" customHeight="1" x14ac:dyDescent="0.2">
      <c r="A150" s="32"/>
      <c r="B150" s="142"/>
      <c r="C150" s="232" t="s">
        <v>211</v>
      </c>
      <c r="D150" s="232" t="s">
        <v>154</v>
      </c>
      <c r="E150" s="233" t="s">
        <v>368</v>
      </c>
      <c r="F150" s="234" t="s">
        <v>331</v>
      </c>
      <c r="G150" s="235" t="s">
        <v>267</v>
      </c>
      <c r="H150" s="236">
        <v>20.934000000000001</v>
      </c>
      <c r="I150" s="143"/>
      <c r="J150" s="144">
        <f>ROUND(I150*H150,2)</f>
        <v>0</v>
      </c>
      <c r="K150" s="145"/>
      <c r="L150" s="33"/>
      <c r="M150" s="146" t="s">
        <v>3</v>
      </c>
      <c r="N150" s="147" t="s">
        <v>53</v>
      </c>
      <c r="O150" s="53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0" t="s">
        <v>158</v>
      </c>
      <c r="AT150" s="150" t="s">
        <v>154</v>
      </c>
      <c r="AU150" s="150" t="s">
        <v>22</v>
      </c>
      <c r="AY150" s="16" t="s">
        <v>152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6" t="s">
        <v>89</v>
      </c>
      <c r="BK150" s="151">
        <f>ROUND(I150*H150,2)</f>
        <v>0</v>
      </c>
      <c r="BL150" s="16" t="s">
        <v>158</v>
      </c>
      <c r="BM150" s="150" t="s">
        <v>1013</v>
      </c>
    </row>
    <row r="151" spans="1:65" s="2" customFormat="1" x14ac:dyDescent="0.2">
      <c r="A151" s="32"/>
      <c r="B151" s="33"/>
      <c r="C151" s="237"/>
      <c r="D151" s="238" t="s">
        <v>160</v>
      </c>
      <c r="E151" s="237"/>
      <c r="F151" s="239" t="s">
        <v>370</v>
      </c>
      <c r="G151" s="237"/>
      <c r="H151" s="237"/>
      <c r="I151" s="154"/>
      <c r="J151" s="32"/>
      <c r="K151" s="32"/>
      <c r="L151" s="33"/>
      <c r="M151" s="155"/>
      <c r="N151" s="156"/>
      <c r="O151" s="53"/>
      <c r="P151" s="53"/>
      <c r="Q151" s="53"/>
      <c r="R151" s="53"/>
      <c r="S151" s="53"/>
      <c r="T151" s="54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6" t="s">
        <v>160</v>
      </c>
      <c r="AU151" s="16" t="s">
        <v>22</v>
      </c>
    </row>
    <row r="152" spans="1:65" s="2" customFormat="1" ht="19.5" x14ac:dyDescent="0.2">
      <c r="A152" s="32"/>
      <c r="B152" s="33"/>
      <c r="C152" s="237"/>
      <c r="D152" s="240" t="s">
        <v>162</v>
      </c>
      <c r="E152" s="237"/>
      <c r="F152" s="241" t="s">
        <v>986</v>
      </c>
      <c r="G152" s="237"/>
      <c r="H152" s="237"/>
      <c r="I152" s="154"/>
      <c r="J152" s="32"/>
      <c r="K152" s="32"/>
      <c r="L152" s="33"/>
      <c r="M152" s="155"/>
      <c r="N152" s="156"/>
      <c r="O152" s="53"/>
      <c r="P152" s="53"/>
      <c r="Q152" s="53"/>
      <c r="R152" s="53"/>
      <c r="S152" s="53"/>
      <c r="T152" s="54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6" t="s">
        <v>162</v>
      </c>
      <c r="AU152" s="16" t="s">
        <v>22</v>
      </c>
    </row>
    <row r="153" spans="1:65" s="13" customFormat="1" x14ac:dyDescent="0.2">
      <c r="B153" s="157"/>
      <c r="C153" s="242"/>
      <c r="D153" s="240" t="s">
        <v>164</v>
      </c>
      <c r="E153" s="243" t="s">
        <v>3</v>
      </c>
      <c r="F153" s="244" t="s">
        <v>1014</v>
      </c>
      <c r="G153" s="242"/>
      <c r="H153" s="245">
        <v>20.934000000000001</v>
      </c>
      <c r="I153" s="159"/>
      <c r="L153" s="157"/>
      <c r="M153" s="160"/>
      <c r="N153" s="161"/>
      <c r="O153" s="161"/>
      <c r="P153" s="161"/>
      <c r="Q153" s="161"/>
      <c r="R153" s="161"/>
      <c r="S153" s="161"/>
      <c r="T153" s="162"/>
      <c r="AT153" s="158" t="s">
        <v>164</v>
      </c>
      <c r="AU153" s="158" t="s">
        <v>22</v>
      </c>
      <c r="AV153" s="13" t="s">
        <v>22</v>
      </c>
      <c r="AW153" s="13" t="s">
        <v>43</v>
      </c>
      <c r="AX153" s="13" t="s">
        <v>82</v>
      </c>
      <c r="AY153" s="158" t="s">
        <v>152</v>
      </c>
    </row>
    <row r="154" spans="1:65" s="14" customFormat="1" x14ac:dyDescent="0.2">
      <c r="B154" s="163"/>
      <c r="C154" s="246"/>
      <c r="D154" s="240" t="s">
        <v>164</v>
      </c>
      <c r="E154" s="247" t="s">
        <v>3</v>
      </c>
      <c r="F154" s="248" t="s">
        <v>166</v>
      </c>
      <c r="G154" s="246"/>
      <c r="H154" s="249">
        <v>20.934000000000001</v>
      </c>
      <c r="I154" s="165"/>
      <c r="L154" s="163"/>
      <c r="M154" s="166"/>
      <c r="N154" s="167"/>
      <c r="O154" s="167"/>
      <c r="P154" s="167"/>
      <c r="Q154" s="167"/>
      <c r="R154" s="167"/>
      <c r="S154" s="167"/>
      <c r="T154" s="168"/>
      <c r="AT154" s="164" t="s">
        <v>164</v>
      </c>
      <c r="AU154" s="164" t="s">
        <v>22</v>
      </c>
      <c r="AV154" s="14" t="s">
        <v>158</v>
      </c>
      <c r="AW154" s="14" t="s">
        <v>43</v>
      </c>
      <c r="AX154" s="14" t="s">
        <v>89</v>
      </c>
      <c r="AY154" s="164" t="s">
        <v>152</v>
      </c>
    </row>
    <row r="155" spans="1:65" s="2" customFormat="1" ht="16.5" customHeight="1" x14ac:dyDescent="0.2">
      <c r="A155" s="32"/>
      <c r="B155" s="142"/>
      <c r="C155" s="232" t="s">
        <v>218</v>
      </c>
      <c r="D155" s="232" t="s">
        <v>154</v>
      </c>
      <c r="E155" s="233" t="s">
        <v>372</v>
      </c>
      <c r="F155" s="234" t="s">
        <v>373</v>
      </c>
      <c r="G155" s="235" t="s">
        <v>251</v>
      </c>
      <c r="H155" s="236">
        <v>22.8</v>
      </c>
      <c r="I155" s="143"/>
      <c r="J155" s="144">
        <f>ROUND(I155*H155,2)</f>
        <v>0</v>
      </c>
      <c r="K155" s="145"/>
      <c r="L155" s="33"/>
      <c r="M155" s="146" t="s">
        <v>3</v>
      </c>
      <c r="N155" s="147" t="s">
        <v>53</v>
      </c>
      <c r="O155" s="53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0" t="s">
        <v>158</v>
      </c>
      <c r="AT155" s="150" t="s">
        <v>154</v>
      </c>
      <c r="AU155" s="150" t="s">
        <v>22</v>
      </c>
      <c r="AY155" s="16" t="s">
        <v>152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6" t="s">
        <v>89</v>
      </c>
      <c r="BK155" s="151">
        <f>ROUND(I155*H155,2)</f>
        <v>0</v>
      </c>
      <c r="BL155" s="16" t="s">
        <v>158</v>
      </c>
      <c r="BM155" s="150" t="s">
        <v>1015</v>
      </c>
    </row>
    <row r="156" spans="1:65" s="2" customFormat="1" x14ac:dyDescent="0.2">
      <c r="A156" s="32"/>
      <c r="B156" s="33"/>
      <c r="C156" s="237"/>
      <c r="D156" s="238" t="s">
        <v>160</v>
      </c>
      <c r="E156" s="237"/>
      <c r="F156" s="239" t="s">
        <v>375</v>
      </c>
      <c r="G156" s="237"/>
      <c r="H156" s="237"/>
      <c r="I156" s="154"/>
      <c r="J156" s="32"/>
      <c r="K156" s="32"/>
      <c r="L156" s="33"/>
      <c r="M156" s="155"/>
      <c r="N156" s="156"/>
      <c r="O156" s="53"/>
      <c r="P156" s="53"/>
      <c r="Q156" s="53"/>
      <c r="R156" s="53"/>
      <c r="S156" s="53"/>
      <c r="T156" s="54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6" t="s">
        <v>160</v>
      </c>
      <c r="AU156" s="16" t="s">
        <v>22</v>
      </c>
    </row>
    <row r="157" spans="1:65" s="2" customFormat="1" ht="19.5" x14ac:dyDescent="0.2">
      <c r="A157" s="32"/>
      <c r="B157" s="33"/>
      <c r="C157" s="237"/>
      <c r="D157" s="240" t="s">
        <v>162</v>
      </c>
      <c r="E157" s="237"/>
      <c r="F157" s="241" t="s">
        <v>992</v>
      </c>
      <c r="G157" s="237"/>
      <c r="H157" s="237"/>
      <c r="I157" s="154"/>
      <c r="J157" s="32"/>
      <c r="K157" s="32"/>
      <c r="L157" s="33"/>
      <c r="M157" s="155"/>
      <c r="N157" s="156"/>
      <c r="O157" s="53"/>
      <c r="P157" s="53"/>
      <c r="Q157" s="53"/>
      <c r="R157" s="53"/>
      <c r="S157" s="53"/>
      <c r="T157" s="54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6" t="s">
        <v>162</v>
      </c>
      <c r="AU157" s="16" t="s">
        <v>22</v>
      </c>
    </row>
    <row r="158" spans="1:65" s="13" customFormat="1" x14ac:dyDescent="0.2">
      <c r="B158" s="157"/>
      <c r="C158" s="242"/>
      <c r="D158" s="240" t="s">
        <v>164</v>
      </c>
      <c r="E158" s="243" t="s">
        <v>3</v>
      </c>
      <c r="F158" s="244" t="s">
        <v>993</v>
      </c>
      <c r="G158" s="242"/>
      <c r="H158" s="245">
        <v>22.8</v>
      </c>
      <c r="I158" s="159"/>
      <c r="L158" s="157"/>
      <c r="M158" s="160"/>
      <c r="N158" s="161"/>
      <c r="O158" s="161"/>
      <c r="P158" s="161"/>
      <c r="Q158" s="161"/>
      <c r="R158" s="161"/>
      <c r="S158" s="161"/>
      <c r="T158" s="162"/>
      <c r="AT158" s="158" t="s">
        <v>164</v>
      </c>
      <c r="AU158" s="158" t="s">
        <v>22</v>
      </c>
      <c r="AV158" s="13" t="s">
        <v>22</v>
      </c>
      <c r="AW158" s="13" t="s">
        <v>43</v>
      </c>
      <c r="AX158" s="13" t="s">
        <v>82</v>
      </c>
      <c r="AY158" s="158" t="s">
        <v>152</v>
      </c>
    </row>
    <row r="159" spans="1:65" s="14" customFormat="1" x14ac:dyDescent="0.2">
      <c r="B159" s="163"/>
      <c r="C159" s="246"/>
      <c r="D159" s="240" t="s">
        <v>164</v>
      </c>
      <c r="E159" s="247" t="s">
        <v>3</v>
      </c>
      <c r="F159" s="248" t="s">
        <v>166</v>
      </c>
      <c r="G159" s="246"/>
      <c r="H159" s="249">
        <v>22.8</v>
      </c>
      <c r="I159" s="165"/>
      <c r="L159" s="163"/>
      <c r="M159" s="166"/>
      <c r="N159" s="167"/>
      <c r="O159" s="167"/>
      <c r="P159" s="167"/>
      <c r="Q159" s="167"/>
      <c r="R159" s="167"/>
      <c r="S159" s="167"/>
      <c r="T159" s="168"/>
      <c r="AT159" s="164" t="s">
        <v>164</v>
      </c>
      <c r="AU159" s="164" t="s">
        <v>22</v>
      </c>
      <c r="AV159" s="14" t="s">
        <v>158</v>
      </c>
      <c r="AW159" s="14" t="s">
        <v>43</v>
      </c>
      <c r="AX159" s="14" t="s">
        <v>89</v>
      </c>
      <c r="AY159" s="164" t="s">
        <v>152</v>
      </c>
    </row>
    <row r="160" spans="1:65" s="2" customFormat="1" ht="16.5" customHeight="1" x14ac:dyDescent="0.2">
      <c r="A160" s="32"/>
      <c r="B160" s="142"/>
      <c r="C160" s="232" t="s">
        <v>223</v>
      </c>
      <c r="D160" s="232" t="s">
        <v>154</v>
      </c>
      <c r="E160" s="233" t="s">
        <v>372</v>
      </c>
      <c r="F160" s="234" t="s">
        <v>373</v>
      </c>
      <c r="G160" s="235" t="s">
        <v>251</v>
      </c>
      <c r="H160" s="236">
        <v>11.63</v>
      </c>
      <c r="I160" s="143"/>
      <c r="J160" s="144">
        <f>ROUND(I160*H160,2)</f>
        <v>0</v>
      </c>
      <c r="K160" s="145"/>
      <c r="L160" s="33"/>
      <c r="M160" s="146" t="s">
        <v>3</v>
      </c>
      <c r="N160" s="147" t="s">
        <v>53</v>
      </c>
      <c r="O160" s="53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0" t="s">
        <v>158</v>
      </c>
      <c r="AT160" s="150" t="s">
        <v>154</v>
      </c>
      <c r="AU160" s="150" t="s">
        <v>22</v>
      </c>
      <c r="AY160" s="16" t="s">
        <v>152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6" t="s">
        <v>89</v>
      </c>
      <c r="BK160" s="151">
        <f>ROUND(I160*H160,2)</f>
        <v>0</v>
      </c>
      <c r="BL160" s="16" t="s">
        <v>158</v>
      </c>
      <c r="BM160" s="150" t="s">
        <v>1016</v>
      </c>
    </row>
    <row r="161" spans="1:65" s="2" customFormat="1" x14ac:dyDescent="0.2">
      <c r="A161" s="32"/>
      <c r="B161" s="33"/>
      <c r="C161" s="237"/>
      <c r="D161" s="238" t="s">
        <v>160</v>
      </c>
      <c r="E161" s="237"/>
      <c r="F161" s="239" t="s">
        <v>375</v>
      </c>
      <c r="G161" s="237"/>
      <c r="H161" s="237"/>
      <c r="I161" s="154"/>
      <c r="J161" s="32"/>
      <c r="K161" s="32"/>
      <c r="L161" s="33"/>
      <c r="M161" s="155"/>
      <c r="N161" s="156"/>
      <c r="O161" s="53"/>
      <c r="P161" s="53"/>
      <c r="Q161" s="53"/>
      <c r="R161" s="53"/>
      <c r="S161" s="53"/>
      <c r="T161" s="54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6" t="s">
        <v>160</v>
      </c>
      <c r="AU161" s="16" t="s">
        <v>22</v>
      </c>
    </row>
    <row r="162" spans="1:65" s="2" customFormat="1" ht="19.5" x14ac:dyDescent="0.2">
      <c r="A162" s="32"/>
      <c r="B162" s="33"/>
      <c r="C162" s="237"/>
      <c r="D162" s="240" t="s">
        <v>162</v>
      </c>
      <c r="E162" s="237"/>
      <c r="F162" s="241" t="s">
        <v>986</v>
      </c>
      <c r="G162" s="237"/>
      <c r="H162" s="237"/>
      <c r="I162" s="154"/>
      <c r="J162" s="32"/>
      <c r="K162" s="32"/>
      <c r="L162" s="33"/>
      <c r="M162" s="155"/>
      <c r="N162" s="156"/>
      <c r="O162" s="53"/>
      <c r="P162" s="53"/>
      <c r="Q162" s="53"/>
      <c r="R162" s="53"/>
      <c r="S162" s="53"/>
      <c r="T162" s="54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6" t="s">
        <v>162</v>
      </c>
      <c r="AU162" s="16" t="s">
        <v>22</v>
      </c>
    </row>
    <row r="163" spans="1:65" s="13" customFormat="1" x14ac:dyDescent="0.2">
      <c r="B163" s="157"/>
      <c r="C163" s="242"/>
      <c r="D163" s="240" t="s">
        <v>164</v>
      </c>
      <c r="E163" s="243" t="s">
        <v>3</v>
      </c>
      <c r="F163" s="244" t="s">
        <v>1017</v>
      </c>
      <c r="G163" s="242"/>
      <c r="H163" s="245">
        <v>11.63</v>
      </c>
      <c r="I163" s="159"/>
      <c r="L163" s="157"/>
      <c r="M163" s="160"/>
      <c r="N163" s="161"/>
      <c r="O163" s="161"/>
      <c r="P163" s="161"/>
      <c r="Q163" s="161"/>
      <c r="R163" s="161"/>
      <c r="S163" s="161"/>
      <c r="T163" s="162"/>
      <c r="AT163" s="158" t="s">
        <v>164</v>
      </c>
      <c r="AU163" s="158" t="s">
        <v>22</v>
      </c>
      <c r="AV163" s="13" t="s">
        <v>22</v>
      </c>
      <c r="AW163" s="13" t="s">
        <v>43</v>
      </c>
      <c r="AX163" s="13" t="s">
        <v>82</v>
      </c>
      <c r="AY163" s="158" t="s">
        <v>152</v>
      </c>
    </row>
    <row r="164" spans="1:65" s="14" customFormat="1" x14ac:dyDescent="0.2">
      <c r="B164" s="163"/>
      <c r="C164" s="246"/>
      <c r="D164" s="240" t="s">
        <v>164</v>
      </c>
      <c r="E164" s="247" t="s">
        <v>3</v>
      </c>
      <c r="F164" s="248" t="s">
        <v>166</v>
      </c>
      <c r="G164" s="246"/>
      <c r="H164" s="249">
        <v>11.63</v>
      </c>
      <c r="I164" s="165"/>
      <c r="L164" s="163"/>
      <c r="M164" s="166"/>
      <c r="N164" s="167"/>
      <c r="O164" s="167"/>
      <c r="P164" s="167"/>
      <c r="Q164" s="167"/>
      <c r="R164" s="167"/>
      <c r="S164" s="167"/>
      <c r="T164" s="168"/>
      <c r="AT164" s="164" t="s">
        <v>164</v>
      </c>
      <c r="AU164" s="164" t="s">
        <v>22</v>
      </c>
      <c r="AV164" s="14" t="s">
        <v>158</v>
      </c>
      <c r="AW164" s="14" t="s">
        <v>43</v>
      </c>
      <c r="AX164" s="14" t="s">
        <v>89</v>
      </c>
      <c r="AY164" s="164" t="s">
        <v>152</v>
      </c>
    </row>
    <row r="165" spans="1:65" s="2" customFormat="1" ht="24.2" customHeight="1" x14ac:dyDescent="0.2">
      <c r="A165" s="32"/>
      <c r="B165" s="142"/>
      <c r="C165" s="232" t="s">
        <v>9</v>
      </c>
      <c r="D165" s="232" t="s">
        <v>154</v>
      </c>
      <c r="E165" s="233" t="s">
        <v>1018</v>
      </c>
      <c r="F165" s="234" t="s">
        <v>1019</v>
      </c>
      <c r="G165" s="235" t="s">
        <v>157</v>
      </c>
      <c r="H165" s="236">
        <v>32</v>
      </c>
      <c r="I165" s="143"/>
      <c r="J165" s="144">
        <f>ROUND(I165*H165,2)</f>
        <v>0</v>
      </c>
      <c r="K165" s="145"/>
      <c r="L165" s="33"/>
      <c r="M165" s="146" t="s">
        <v>3</v>
      </c>
      <c r="N165" s="147" t="s">
        <v>53</v>
      </c>
      <c r="O165" s="53"/>
      <c r="P165" s="148">
        <f>O165*H165</f>
        <v>0</v>
      </c>
      <c r="Q165" s="148">
        <v>0</v>
      </c>
      <c r="R165" s="148">
        <f>Q165*H165</f>
        <v>0</v>
      </c>
      <c r="S165" s="148">
        <v>0</v>
      </c>
      <c r="T165" s="14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0" t="s">
        <v>158</v>
      </c>
      <c r="AT165" s="150" t="s">
        <v>154</v>
      </c>
      <c r="AU165" s="150" t="s">
        <v>22</v>
      </c>
      <c r="AY165" s="16" t="s">
        <v>152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6" t="s">
        <v>89</v>
      </c>
      <c r="BK165" s="151">
        <f>ROUND(I165*H165,2)</f>
        <v>0</v>
      </c>
      <c r="BL165" s="16" t="s">
        <v>158</v>
      </c>
      <c r="BM165" s="150" t="s">
        <v>1020</v>
      </c>
    </row>
    <row r="166" spans="1:65" s="2" customFormat="1" x14ac:dyDescent="0.2">
      <c r="A166" s="32"/>
      <c r="B166" s="33"/>
      <c r="C166" s="237"/>
      <c r="D166" s="238" t="s">
        <v>160</v>
      </c>
      <c r="E166" s="237"/>
      <c r="F166" s="239" t="s">
        <v>1021</v>
      </c>
      <c r="G166" s="237"/>
      <c r="H166" s="237"/>
      <c r="I166" s="154"/>
      <c r="J166" s="32"/>
      <c r="K166" s="32"/>
      <c r="L166" s="33"/>
      <c r="M166" s="155"/>
      <c r="N166" s="156"/>
      <c r="O166" s="53"/>
      <c r="P166" s="53"/>
      <c r="Q166" s="53"/>
      <c r="R166" s="53"/>
      <c r="S166" s="53"/>
      <c r="T166" s="54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6" t="s">
        <v>160</v>
      </c>
      <c r="AU166" s="16" t="s">
        <v>22</v>
      </c>
    </row>
    <row r="167" spans="1:65" s="2" customFormat="1" ht="19.5" x14ac:dyDescent="0.2">
      <c r="A167" s="32"/>
      <c r="B167" s="33"/>
      <c r="C167" s="237"/>
      <c r="D167" s="240" t="s">
        <v>162</v>
      </c>
      <c r="E167" s="237"/>
      <c r="F167" s="241" t="s">
        <v>1022</v>
      </c>
      <c r="G167" s="237"/>
      <c r="H167" s="237"/>
      <c r="I167" s="154"/>
      <c r="J167" s="32"/>
      <c r="K167" s="32"/>
      <c r="L167" s="33"/>
      <c r="M167" s="155"/>
      <c r="N167" s="156"/>
      <c r="O167" s="53"/>
      <c r="P167" s="53"/>
      <c r="Q167" s="53"/>
      <c r="R167" s="53"/>
      <c r="S167" s="53"/>
      <c r="T167" s="54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6" t="s">
        <v>162</v>
      </c>
      <c r="AU167" s="16" t="s">
        <v>22</v>
      </c>
    </row>
    <row r="168" spans="1:65" s="13" customFormat="1" x14ac:dyDescent="0.2">
      <c r="B168" s="157"/>
      <c r="C168" s="242"/>
      <c r="D168" s="240" t="s">
        <v>164</v>
      </c>
      <c r="E168" s="243" t="s">
        <v>3</v>
      </c>
      <c r="F168" s="244" t="s">
        <v>1023</v>
      </c>
      <c r="G168" s="242"/>
      <c r="H168" s="245">
        <v>32</v>
      </c>
      <c r="I168" s="159"/>
      <c r="L168" s="157"/>
      <c r="M168" s="160"/>
      <c r="N168" s="161"/>
      <c r="O168" s="161"/>
      <c r="P168" s="161"/>
      <c r="Q168" s="161"/>
      <c r="R168" s="161"/>
      <c r="S168" s="161"/>
      <c r="T168" s="162"/>
      <c r="AT168" s="158" t="s">
        <v>164</v>
      </c>
      <c r="AU168" s="158" t="s">
        <v>22</v>
      </c>
      <c r="AV168" s="13" t="s">
        <v>22</v>
      </c>
      <c r="AW168" s="13" t="s">
        <v>43</v>
      </c>
      <c r="AX168" s="13" t="s">
        <v>82</v>
      </c>
      <c r="AY168" s="158" t="s">
        <v>152</v>
      </c>
    </row>
    <row r="169" spans="1:65" s="14" customFormat="1" x14ac:dyDescent="0.2">
      <c r="B169" s="163"/>
      <c r="C169" s="246"/>
      <c r="D169" s="240" t="s">
        <v>164</v>
      </c>
      <c r="E169" s="247" t="s">
        <v>3</v>
      </c>
      <c r="F169" s="248" t="s">
        <v>166</v>
      </c>
      <c r="G169" s="246"/>
      <c r="H169" s="249">
        <v>32</v>
      </c>
      <c r="I169" s="165"/>
      <c r="L169" s="163"/>
      <c r="M169" s="166"/>
      <c r="N169" s="167"/>
      <c r="O169" s="167"/>
      <c r="P169" s="167"/>
      <c r="Q169" s="167"/>
      <c r="R169" s="167"/>
      <c r="S169" s="167"/>
      <c r="T169" s="168"/>
      <c r="AT169" s="164" t="s">
        <v>164</v>
      </c>
      <c r="AU169" s="164" t="s">
        <v>22</v>
      </c>
      <c r="AV169" s="14" t="s">
        <v>158</v>
      </c>
      <c r="AW169" s="14" t="s">
        <v>43</v>
      </c>
      <c r="AX169" s="14" t="s">
        <v>89</v>
      </c>
      <c r="AY169" s="164" t="s">
        <v>152</v>
      </c>
    </row>
    <row r="170" spans="1:65" s="2" customFormat="1" ht="24.2" customHeight="1" x14ac:dyDescent="0.2">
      <c r="A170" s="32"/>
      <c r="B170" s="142"/>
      <c r="C170" s="232" t="s">
        <v>235</v>
      </c>
      <c r="D170" s="232" t="s">
        <v>154</v>
      </c>
      <c r="E170" s="233" t="s">
        <v>1024</v>
      </c>
      <c r="F170" s="234" t="s">
        <v>1025</v>
      </c>
      <c r="G170" s="235" t="s">
        <v>157</v>
      </c>
      <c r="H170" s="236">
        <v>32</v>
      </c>
      <c r="I170" s="143"/>
      <c r="J170" s="144">
        <f>ROUND(I170*H170,2)</f>
        <v>0</v>
      </c>
      <c r="K170" s="145"/>
      <c r="L170" s="33"/>
      <c r="M170" s="146" t="s">
        <v>3</v>
      </c>
      <c r="N170" s="147" t="s">
        <v>53</v>
      </c>
      <c r="O170" s="53"/>
      <c r="P170" s="148">
        <f>O170*H170</f>
        <v>0</v>
      </c>
      <c r="Q170" s="148">
        <v>0</v>
      </c>
      <c r="R170" s="148">
        <f>Q170*H170</f>
        <v>0</v>
      </c>
      <c r="S170" s="148">
        <v>0</v>
      </c>
      <c r="T170" s="14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0" t="s">
        <v>158</v>
      </c>
      <c r="AT170" s="150" t="s">
        <v>154</v>
      </c>
      <c r="AU170" s="150" t="s">
        <v>22</v>
      </c>
      <c r="AY170" s="16" t="s">
        <v>152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6" t="s">
        <v>89</v>
      </c>
      <c r="BK170" s="151">
        <f>ROUND(I170*H170,2)</f>
        <v>0</v>
      </c>
      <c r="BL170" s="16" t="s">
        <v>158</v>
      </c>
      <c r="BM170" s="150" t="s">
        <v>1026</v>
      </c>
    </row>
    <row r="171" spans="1:65" s="2" customFormat="1" x14ac:dyDescent="0.2">
      <c r="A171" s="32"/>
      <c r="B171" s="33"/>
      <c r="C171" s="237"/>
      <c r="D171" s="238" t="s">
        <v>160</v>
      </c>
      <c r="E171" s="237"/>
      <c r="F171" s="239" t="s">
        <v>1027</v>
      </c>
      <c r="G171" s="237"/>
      <c r="H171" s="237"/>
      <c r="I171" s="154"/>
      <c r="J171" s="32"/>
      <c r="K171" s="32"/>
      <c r="L171" s="33"/>
      <c r="M171" s="155"/>
      <c r="N171" s="156"/>
      <c r="O171" s="53"/>
      <c r="P171" s="53"/>
      <c r="Q171" s="53"/>
      <c r="R171" s="53"/>
      <c r="S171" s="53"/>
      <c r="T171" s="54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6" t="s">
        <v>160</v>
      </c>
      <c r="AU171" s="16" t="s">
        <v>22</v>
      </c>
    </row>
    <row r="172" spans="1:65" s="2" customFormat="1" ht="19.5" x14ac:dyDescent="0.2">
      <c r="A172" s="32"/>
      <c r="B172" s="33"/>
      <c r="C172" s="237"/>
      <c r="D172" s="240" t="s">
        <v>162</v>
      </c>
      <c r="E172" s="237"/>
      <c r="F172" s="241" t="s">
        <v>1028</v>
      </c>
      <c r="G172" s="237"/>
      <c r="H172" s="237"/>
      <c r="I172" s="154"/>
      <c r="J172" s="32"/>
      <c r="K172" s="32"/>
      <c r="L172" s="33"/>
      <c r="M172" s="155"/>
      <c r="N172" s="156"/>
      <c r="O172" s="53"/>
      <c r="P172" s="53"/>
      <c r="Q172" s="53"/>
      <c r="R172" s="53"/>
      <c r="S172" s="53"/>
      <c r="T172" s="54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6" t="s">
        <v>162</v>
      </c>
      <c r="AU172" s="16" t="s">
        <v>22</v>
      </c>
    </row>
    <row r="173" spans="1:65" s="13" customFormat="1" x14ac:dyDescent="0.2">
      <c r="B173" s="157"/>
      <c r="C173" s="242"/>
      <c r="D173" s="240" t="s">
        <v>164</v>
      </c>
      <c r="E173" s="243" t="s">
        <v>3</v>
      </c>
      <c r="F173" s="244" t="s">
        <v>1023</v>
      </c>
      <c r="G173" s="242"/>
      <c r="H173" s="245">
        <v>32</v>
      </c>
      <c r="I173" s="159"/>
      <c r="L173" s="157"/>
      <c r="M173" s="160"/>
      <c r="N173" s="161"/>
      <c r="O173" s="161"/>
      <c r="P173" s="161"/>
      <c r="Q173" s="161"/>
      <c r="R173" s="161"/>
      <c r="S173" s="161"/>
      <c r="T173" s="162"/>
      <c r="AT173" s="158" t="s">
        <v>164</v>
      </c>
      <c r="AU173" s="158" t="s">
        <v>22</v>
      </c>
      <c r="AV173" s="13" t="s">
        <v>22</v>
      </c>
      <c r="AW173" s="13" t="s">
        <v>43</v>
      </c>
      <c r="AX173" s="13" t="s">
        <v>82</v>
      </c>
      <c r="AY173" s="158" t="s">
        <v>152</v>
      </c>
    </row>
    <row r="174" spans="1:65" s="14" customFormat="1" x14ac:dyDescent="0.2">
      <c r="B174" s="163"/>
      <c r="C174" s="246"/>
      <c r="D174" s="240" t="s">
        <v>164</v>
      </c>
      <c r="E174" s="247" t="s">
        <v>3</v>
      </c>
      <c r="F174" s="248" t="s">
        <v>166</v>
      </c>
      <c r="G174" s="246"/>
      <c r="H174" s="249">
        <v>32</v>
      </c>
      <c r="I174" s="165"/>
      <c r="L174" s="163"/>
      <c r="M174" s="166"/>
      <c r="N174" s="167"/>
      <c r="O174" s="167"/>
      <c r="P174" s="167"/>
      <c r="Q174" s="167"/>
      <c r="R174" s="167"/>
      <c r="S174" s="167"/>
      <c r="T174" s="168"/>
      <c r="AT174" s="164" t="s">
        <v>164</v>
      </c>
      <c r="AU174" s="164" t="s">
        <v>22</v>
      </c>
      <c r="AV174" s="14" t="s">
        <v>158</v>
      </c>
      <c r="AW174" s="14" t="s">
        <v>43</v>
      </c>
      <c r="AX174" s="14" t="s">
        <v>89</v>
      </c>
      <c r="AY174" s="164" t="s">
        <v>152</v>
      </c>
    </row>
    <row r="175" spans="1:65" s="2" customFormat="1" ht="16.5" customHeight="1" x14ac:dyDescent="0.2">
      <c r="A175" s="32"/>
      <c r="B175" s="142"/>
      <c r="C175" s="254" t="s">
        <v>241</v>
      </c>
      <c r="D175" s="254" t="s">
        <v>389</v>
      </c>
      <c r="E175" s="255" t="s">
        <v>1029</v>
      </c>
      <c r="F175" s="256" t="s">
        <v>1030</v>
      </c>
      <c r="G175" s="257" t="s">
        <v>1031</v>
      </c>
      <c r="H175" s="258">
        <v>1.1040000000000001</v>
      </c>
      <c r="I175" s="172"/>
      <c r="J175" s="173">
        <f>ROUND(I175*H175,2)</f>
        <v>0</v>
      </c>
      <c r="K175" s="174"/>
      <c r="L175" s="175"/>
      <c r="M175" s="176" t="s">
        <v>3</v>
      </c>
      <c r="N175" s="177" t="s">
        <v>53</v>
      </c>
      <c r="O175" s="53"/>
      <c r="P175" s="148">
        <f>O175*H175</f>
        <v>0</v>
      </c>
      <c r="Q175" s="148">
        <v>1E-3</v>
      </c>
      <c r="R175" s="148">
        <f>Q175*H175</f>
        <v>1.1040000000000002E-3</v>
      </c>
      <c r="S175" s="148">
        <v>0</v>
      </c>
      <c r="T175" s="14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0" t="s">
        <v>195</v>
      </c>
      <c r="AT175" s="150" t="s">
        <v>389</v>
      </c>
      <c r="AU175" s="150" t="s">
        <v>22</v>
      </c>
      <c r="AY175" s="16" t="s">
        <v>152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6" t="s">
        <v>89</v>
      </c>
      <c r="BK175" s="151">
        <f>ROUND(I175*H175,2)</f>
        <v>0</v>
      </c>
      <c r="BL175" s="16" t="s">
        <v>158</v>
      </c>
      <c r="BM175" s="150" t="s">
        <v>1032</v>
      </c>
    </row>
    <row r="176" spans="1:65" s="2" customFormat="1" ht="19.5" x14ac:dyDescent="0.2">
      <c r="A176" s="32"/>
      <c r="B176" s="33"/>
      <c r="C176" s="237"/>
      <c r="D176" s="240" t="s">
        <v>162</v>
      </c>
      <c r="E176" s="237"/>
      <c r="F176" s="241" t="s">
        <v>1033</v>
      </c>
      <c r="G176" s="237"/>
      <c r="H176" s="237"/>
      <c r="I176" s="154"/>
      <c r="J176" s="32"/>
      <c r="K176" s="32"/>
      <c r="L176" s="33"/>
      <c r="M176" s="155"/>
      <c r="N176" s="156"/>
      <c r="O176" s="53"/>
      <c r="P176" s="53"/>
      <c r="Q176" s="53"/>
      <c r="R176" s="53"/>
      <c r="S176" s="53"/>
      <c r="T176" s="54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6" t="s">
        <v>162</v>
      </c>
      <c r="AU176" s="16" t="s">
        <v>22</v>
      </c>
    </row>
    <row r="177" spans="1:65" s="13" customFormat="1" x14ac:dyDescent="0.2">
      <c r="B177" s="157"/>
      <c r="C177" s="242"/>
      <c r="D177" s="240" t="s">
        <v>164</v>
      </c>
      <c r="E177" s="243" t="s">
        <v>3</v>
      </c>
      <c r="F177" s="244" t="s">
        <v>1034</v>
      </c>
      <c r="G177" s="242"/>
      <c r="H177" s="245">
        <v>1.1040000000000001</v>
      </c>
      <c r="I177" s="159"/>
      <c r="L177" s="157"/>
      <c r="M177" s="160"/>
      <c r="N177" s="161"/>
      <c r="O177" s="161"/>
      <c r="P177" s="161"/>
      <c r="Q177" s="161"/>
      <c r="R177" s="161"/>
      <c r="S177" s="161"/>
      <c r="T177" s="162"/>
      <c r="AT177" s="158" t="s">
        <v>164</v>
      </c>
      <c r="AU177" s="158" t="s">
        <v>22</v>
      </c>
      <c r="AV177" s="13" t="s">
        <v>22</v>
      </c>
      <c r="AW177" s="13" t="s">
        <v>43</v>
      </c>
      <c r="AX177" s="13" t="s">
        <v>82</v>
      </c>
      <c r="AY177" s="158" t="s">
        <v>152</v>
      </c>
    </row>
    <row r="178" spans="1:65" s="14" customFormat="1" x14ac:dyDescent="0.2">
      <c r="B178" s="163"/>
      <c r="C178" s="246"/>
      <c r="D178" s="240" t="s">
        <v>164</v>
      </c>
      <c r="E178" s="247" t="s">
        <v>3</v>
      </c>
      <c r="F178" s="248" t="s">
        <v>166</v>
      </c>
      <c r="G178" s="246"/>
      <c r="H178" s="249">
        <v>1.1040000000000001</v>
      </c>
      <c r="I178" s="165"/>
      <c r="L178" s="163"/>
      <c r="M178" s="166"/>
      <c r="N178" s="167"/>
      <c r="O178" s="167"/>
      <c r="P178" s="167"/>
      <c r="Q178" s="167"/>
      <c r="R178" s="167"/>
      <c r="S178" s="167"/>
      <c r="T178" s="168"/>
      <c r="AT178" s="164" t="s">
        <v>164</v>
      </c>
      <c r="AU178" s="164" t="s">
        <v>22</v>
      </c>
      <c r="AV178" s="14" t="s">
        <v>158</v>
      </c>
      <c r="AW178" s="14" t="s">
        <v>43</v>
      </c>
      <c r="AX178" s="14" t="s">
        <v>89</v>
      </c>
      <c r="AY178" s="164" t="s">
        <v>152</v>
      </c>
    </row>
    <row r="179" spans="1:65" s="2" customFormat="1" ht="24.2" customHeight="1" x14ac:dyDescent="0.2">
      <c r="A179" s="32"/>
      <c r="B179" s="142"/>
      <c r="C179" s="232" t="s">
        <v>248</v>
      </c>
      <c r="D179" s="232" t="s">
        <v>154</v>
      </c>
      <c r="E179" s="233" t="s">
        <v>1035</v>
      </c>
      <c r="F179" s="234" t="s">
        <v>1036</v>
      </c>
      <c r="G179" s="235" t="s">
        <v>157</v>
      </c>
      <c r="H179" s="236">
        <v>71</v>
      </c>
      <c r="I179" s="143"/>
      <c r="J179" s="144">
        <f>ROUND(I179*H179,2)</f>
        <v>0</v>
      </c>
      <c r="K179" s="145"/>
      <c r="L179" s="33"/>
      <c r="M179" s="146" t="s">
        <v>3</v>
      </c>
      <c r="N179" s="147" t="s">
        <v>53</v>
      </c>
      <c r="O179" s="53"/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0" t="s">
        <v>158</v>
      </c>
      <c r="AT179" s="150" t="s">
        <v>154</v>
      </c>
      <c r="AU179" s="150" t="s">
        <v>22</v>
      </c>
      <c r="AY179" s="16" t="s">
        <v>152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6" t="s">
        <v>89</v>
      </c>
      <c r="BK179" s="151">
        <f>ROUND(I179*H179,2)</f>
        <v>0</v>
      </c>
      <c r="BL179" s="16" t="s">
        <v>158</v>
      </c>
      <c r="BM179" s="150" t="s">
        <v>1037</v>
      </c>
    </row>
    <row r="180" spans="1:65" s="2" customFormat="1" x14ac:dyDescent="0.2">
      <c r="A180" s="32"/>
      <c r="B180" s="33"/>
      <c r="C180" s="237"/>
      <c r="D180" s="238" t="s">
        <v>160</v>
      </c>
      <c r="E180" s="237"/>
      <c r="F180" s="239" t="s">
        <v>1038</v>
      </c>
      <c r="G180" s="237"/>
      <c r="H180" s="237"/>
      <c r="I180" s="154"/>
      <c r="J180" s="32"/>
      <c r="K180" s="32"/>
      <c r="L180" s="33"/>
      <c r="M180" s="155"/>
      <c r="N180" s="156"/>
      <c r="O180" s="53"/>
      <c r="P180" s="53"/>
      <c r="Q180" s="53"/>
      <c r="R180" s="53"/>
      <c r="S180" s="53"/>
      <c r="T180" s="54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6" t="s">
        <v>160</v>
      </c>
      <c r="AU180" s="16" t="s">
        <v>22</v>
      </c>
    </row>
    <row r="181" spans="1:65" s="2" customFormat="1" ht="19.5" x14ac:dyDescent="0.2">
      <c r="A181" s="32"/>
      <c r="B181" s="33"/>
      <c r="C181" s="237"/>
      <c r="D181" s="240" t="s">
        <v>162</v>
      </c>
      <c r="E181" s="237"/>
      <c r="F181" s="241" t="s">
        <v>1028</v>
      </c>
      <c r="G181" s="237"/>
      <c r="H181" s="237"/>
      <c r="I181" s="154"/>
      <c r="J181" s="32"/>
      <c r="K181" s="32"/>
      <c r="L181" s="33"/>
      <c r="M181" s="155"/>
      <c r="N181" s="156"/>
      <c r="O181" s="53"/>
      <c r="P181" s="53"/>
      <c r="Q181" s="53"/>
      <c r="R181" s="53"/>
      <c r="S181" s="53"/>
      <c r="T181" s="54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6" t="s">
        <v>162</v>
      </c>
      <c r="AU181" s="16" t="s">
        <v>22</v>
      </c>
    </row>
    <row r="182" spans="1:65" s="13" customFormat="1" x14ac:dyDescent="0.2">
      <c r="B182" s="157"/>
      <c r="C182" s="242"/>
      <c r="D182" s="240" t="s">
        <v>164</v>
      </c>
      <c r="E182" s="243" t="s">
        <v>3</v>
      </c>
      <c r="F182" s="244" t="s">
        <v>1039</v>
      </c>
      <c r="G182" s="242"/>
      <c r="H182" s="245">
        <v>71</v>
      </c>
      <c r="I182" s="159"/>
      <c r="L182" s="157"/>
      <c r="M182" s="160"/>
      <c r="N182" s="161"/>
      <c r="O182" s="161"/>
      <c r="P182" s="161"/>
      <c r="Q182" s="161"/>
      <c r="R182" s="161"/>
      <c r="S182" s="161"/>
      <c r="T182" s="162"/>
      <c r="AT182" s="158" t="s">
        <v>164</v>
      </c>
      <c r="AU182" s="158" t="s">
        <v>22</v>
      </c>
      <c r="AV182" s="13" t="s">
        <v>22</v>
      </c>
      <c r="AW182" s="13" t="s">
        <v>43</v>
      </c>
      <c r="AX182" s="13" t="s">
        <v>82</v>
      </c>
      <c r="AY182" s="158" t="s">
        <v>152</v>
      </c>
    </row>
    <row r="183" spans="1:65" s="14" customFormat="1" x14ac:dyDescent="0.2">
      <c r="B183" s="163"/>
      <c r="C183" s="246"/>
      <c r="D183" s="240" t="s">
        <v>164</v>
      </c>
      <c r="E183" s="247" t="s">
        <v>3</v>
      </c>
      <c r="F183" s="248" t="s">
        <v>166</v>
      </c>
      <c r="G183" s="246"/>
      <c r="H183" s="249">
        <v>71</v>
      </c>
      <c r="I183" s="165"/>
      <c r="L183" s="163"/>
      <c r="M183" s="166"/>
      <c r="N183" s="167"/>
      <c r="O183" s="167"/>
      <c r="P183" s="167"/>
      <c r="Q183" s="167"/>
      <c r="R183" s="167"/>
      <c r="S183" s="167"/>
      <c r="T183" s="168"/>
      <c r="AT183" s="164" t="s">
        <v>164</v>
      </c>
      <c r="AU183" s="164" t="s">
        <v>22</v>
      </c>
      <c r="AV183" s="14" t="s">
        <v>158</v>
      </c>
      <c r="AW183" s="14" t="s">
        <v>43</v>
      </c>
      <c r="AX183" s="14" t="s">
        <v>89</v>
      </c>
      <c r="AY183" s="164" t="s">
        <v>152</v>
      </c>
    </row>
    <row r="184" spans="1:65" s="2" customFormat="1" ht="16.5" customHeight="1" x14ac:dyDescent="0.2">
      <c r="A184" s="32"/>
      <c r="B184" s="142"/>
      <c r="C184" s="254" t="s">
        <v>256</v>
      </c>
      <c r="D184" s="254" t="s">
        <v>389</v>
      </c>
      <c r="E184" s="255" t="s">
        <v>1029</v>
      </c>
      <c r="F184" s="256" t="s">
        <v>1030</v>
      </c>
      <c r="G184" s="257" t="s">
        <v>1031</v>
      </c>
      <c r="H184" s="258">
        <v>2.4500000000000002</v>
      </c>
      <c r="I184" s="172"/>
      <c r="J184" s="173">
        <f>ROUND(I184*H184,2)</f>
        <v>0</v>
      </c>
      <c r="K184" s="174"/>
      <c r="L184" s="175"/>
      <c r="M184" s="176" t="s">
        <v>3</v>
      </c>
      <c r="N184" s="177" t="s">
        <v>53</v>
      </c>
      <c r="O184" s="53"/>
      <c r="P184" s="148">
        <f>O184*H184</f>
        <v>0</v>
      </c>
      <c r="Q184" s="148">
        <v>1E-3</v>
      </c>
      <c r="R184" s="148">
        <f>Q184*H184</f>
        <v>2.4500000000000004E-3</v>
      </c>
      <c r="S184" s="148">
        <v>0</v>
      </c>
      <c r="T184" s="14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0" t="s">
        <v>195</v>
      </c>
      <c r="AT184" s="150" t="s">
        <v>389</v>
      </c>
      <c r="AU184" s="150" t="s">
        <v>22</v>
      </c>
      <c r="AY184" s="16" t="s">
        <v>152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6" t="s">
        <v>89</v>
      </c>
      <c r="BK184" s="151">
        <f>ROUND(I184*H184,2)</f>
        <v>0</v>
      </c>
      <c r="BL184" s="16" t="s">
        <v>158</v>
      </c>
      <c r="BM184" s="150" t="s">
        <v>1040</v>
      </c>
    </row>
    <row r="185" spans="1:65" s="2" customFormat="1" ht="19.5" x14ac:dyDescent="0.2">
      <c r="A185" s="32"/>
      <c r="B185" s="33"/>
      <c r="C185" s="237"/>
      <c r="D185" s="240" t="s">
        <v>162</v>
      </c>
      <c r="E185" s="237"/>
      <c r="F185" s="241" t="s">
        <v>1033</v>
      </c>
      <c r="G185" s="237"/>
      <c r="H185" s="237"/>
      <c r="I185" s="154"/>
      <c r="J185" s="32"/>
      <c r="K185" s="32"/>
      <c r="L185" s="33"/>
      <c r="M185" s="155"/>
      <c r="N185" s="156"/>
      <c r="O185" s="53"/>
      <c r="P185" s="53"/>
      <c r="Q185" s="53"/>
      <c r="R185" s="53"/>
      <c r="S185" s="53"/>
      <c r="T185" s="54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6" t="s">
        <v>162</v>
      </c>
      <c r="AU185" s="16" t="s">
        <v>22</v>
      </c>
    </row>
    <row r="186" spans="1:65" s="13" customFormat="1" x14ac:dyDescent="0.2">
      <c r="B186" s="157"/>
      <c r="C186" s="242"/>
      <c r="D186" s="240" t="s">
        <v>164</v>
      </c>
      <c r="E186" s="243" t="s">
        <v>3</v>
      </c>
      <c r="F186" s="244" t="s">
        <v>1041</v>
      </c>
      <c r="G186" s="242"/>
      <c r="H186" s="245">
        <v>2.4500000000000002</v>
      </c>
      <c r="I186" s="159"/>
      <c r="L186" s="157"/>
      <c r="M186" s="160"/>
      <c r="N186" s="161"/>
      <c r="O186" s="161"/>
      <c r="P186" s="161"/>
      <c r="Q186" s="161"/>
      <c r="R186" s="161"/>
      <c r="S186" s="161"/>
      <c r="T186" s="162"/>
      <c r="AT186" s="158" t="s">
        <v>164</v>
      </c>
      <c r="AU186" s="158" t="s">
        <v>22</v>
      </c>
      <c r="AV186" s="13" t="s">
        <v>22</v>
      </c>
      <c r="AW186" s="13" t="s">
        <v>43</v>
      </c>
      <c r="AX186" s="13" t="s">
        <v>82</v>
      </c>
      <c r="AY186" s="158" t="s">
        <v>152</v>
      </c>
    </row>
    <row r="187" spans="1:65" s="14" customFormat="1" x14ac:dyDescent="0.2">
      <c r="B187" s="163"/>
      <c r="C187" s="246"/>
      <c r="D187" s="240" t="s">
        <v>164</v>
      </c>
      <c r="E187" s="247" t="s">
        <v>3</v>
      </c>
      <c r="F187" s="248" t="s">
        <v>166</v>
      </c>
      <c r="G187" s="246"/>
      <c r="H187" s="249">
        <v>2.4500000000000002</v>
      </c>
      <c r="I187" s="165"/>
      <c r="L187" s="163"/>
      <c r="M187" s="166"/>
      <c r="N187" s="167"/>
      <c r="O187" s="167"/>
      <c r="P187" s="167"/>
      <c r="Q187" s="167"/>
      <c r="R187" s="167"/>
      <c r="S187" s="167"/>
      <c r="T187" s="168"/>
      <c r="AT187" s="164" t="s">
        <v>164</v>
      </c>
      <c r="AU187" s="164" t="s">
        <v>22</v>
      </c>
      <c r="AV187" s="14" t="s">
        <v>158</v>
      </c>
      <c r="AW187" s="14" t="s">
        <v>43</v>
      </c>
      <c r="AX187" s="14" t="s">
        <v>89</v>
      </c>
      <c r="AY187" s="164" t="s">
        <v>152</v>
      </c>
    </row>
    <row r="188" spans="1:65" s="2" customFormat="1" ht="24.2" customHeight="1" x14ac:dyDescent="0.2">
      <c r="A188" s="32"/>
      <c r="B188" s="142"/>
      <c r="C188" s="232" t="s">
        <v>264</v>
      </c>
      <c r="D188" s="232" t="s">
        <v>154</v>
      </c>
      <c r="E188" s="233" t="s">
        <v>1042</v>
      </c>
      <c r="F188" s="234" t="s">
        <v>1043</v>
      </c>
      <c r="G188" s="235" t="s">
        <v>157</v>
      </c>
      <c r="H188" s="236">
        <v>32</v>
      </c>
      <c r="I188" s="143"/>
      <c r="J188" s="144">
        <f>ROUND(I188*H188,2)</f>
        <v>0</v>
      </c>
      <c r="K188" s="145"/>
      <c r="L188" s="33"/>
      <c r="M188" s="146" t="s">
        <v>3</v>
      </c>
      <c r="N188" s="147" t="s">
        <v>53</v>
      </c>
      <c r="O188" s="53"/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0" t="s">
        <v>158</v>
      </c>
      <c r="AT188" s="150" t="s">
        <v>154</v>
      </c>
      <c r="AU188" s="150" t="s">
        <v>22</v>
      </c>
      <c r="AY188" s="16" t="s">
        <v>152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6" t="s">
        <v>89</v>
      </c>
      <c r="BK188" s="151">
        <f>ROUND(I188*H188,2)</f>
        <v>0</v>
      </c>
      <c r="BL188" s="16" t="s">
        <v>158</v>
      </c>
      <c r="BM188" s="150" t="s">
        <v>1044</v>
      </c>
    </row>
    <row r="189" spans="1:65" s="2" customFormat="1" x14ac:dyDescent="0.2">
      <c r="A189" s="32"/>
      <c r="B189" s="33"/>
      <c r="C189" s="237"/>
      <c r="D189" s="238" t="s">
        <v>160</v>
      </c>
      <c r="E189" s="237"/>
      <c r="F189" s="239" t="s">
        <v>1045</v>
      </c>
      <c r="G189" s="237"/>
      <c r="H189" s="237"/>
      <c r="I189" s="154"/>
      <c r="J189" s="32"/>
      <c r="K189" s="32"/>
      <c r="L189" s="33"/>
      <c r="M189" s="155"/>
      <c r="N189" s="156"/>
      <c r="O189" s="53"/>
      <c r="P189" s="53"/>
      <c r="Q189" s="53"/>
      <c r="R189" s="53"/>
      <c r="S189" s="53"/>
      <c r="T189" s="54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6" t="s">
        <v>160</v>
      </c>
      <c r="AU189" s="16" t="s">
        <v>22</v>
      </c>
    </row>
    <row r="190" spans="1:65" s="2" customFormat="1" ht="19.5" x14ac:dyDescent="0.2">
      <c r="A190" s="32"/>
      <c r="B190" s="33"/>
      <c r="C190" s="237"/>
      <c r="D190" s="240" t="s">
        <v>162</v>
      </c>
      <c r="E190" s="237"/>
      <c r="F190" s="241" t="s">
        <v>1046</v>
      </c>
      <c r="G190" s="237"/>
      <c r="H190" s="237"/>
      <c r="I190" s="154"/>
      <c r="J190" s="32"/>
      <c r="K190" s="32"/>
      <c r="L190" s="33"/>
      <c r="M190" s="155"/>
      <c r="N190" s="156"/>
      <c r="O190" s="53"/>
      <c r="P190" s="53"/>
      <c r="Q190" s="53"/>
      <c r="R190" s="53"/>
      <c r="S190" s="53"/>
      <c r="T190" s="54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6" t="s">
        <v>162</v>
      </c>
      <c r="AU190" s="16" t="s">
        <v>22</v>
      </c>
    </row>
    <row r="191" spans="1:65" s="13" customFormat="1" x14ac:dyDescent="0.2">
      <c r="B191" s="157"/>
      <c r="C191" s="242"/>
      <c r="D191" s="240" t="s">
        <v>164</v>
      </c>
      <c r="E191" s="243" t="s">
        <v>3</v>
      </c>
      <c r="F191" s="244" t="s">
        <v>1023</v>
      </c>
      <c r="G191" s="242"/>
      <c r="H191" s="245">
        <v>32</v>
      </c>
      <c r="I191" s="159"/>
      <c r="L191" s="157"/>
      <c r="M191" s="160"/>
      <c r="N191" s="161"/>
      <c r="O191" s="161"/>
      <c r="P191" s="161"/>
      <c r="Q191" s="161"/>
      <c r="R191" s="161"/>
      <c r="S191" s="161"/>
      <c r="T191" s="162"/>
      <c r="AT191" s="158" t="s">
        <v>164</v>
      </c>
      <c r="AU191" s="158" t="s">
        <v>22</v>
      </c>
      <c r="AV191" s="13" t="s">
        <v>22</v>
      </c>
      <c r="AW191" s="13" t="s">
        <v>43</v>
      </c>
      <c r="AX191" s="13" t="s">
        <v>82</v>
      </c>
      <c r="AY191" s="158" t="s">
        <v>152</v>
      </c>
    </row>
    <row r="192" spans="1:65" s="14" customFormat="1" x14ac:dyDescent="0.2">
      <c r="B192" s="163"/>
      <c r="C192" s="246"/>
      <c r="D192" s="240" t="s">
        <v>164</v>
      </c>
      <c r="E192" s="247" t="s">
        <v>3</v>
      </c>
      <c r="F192" s="248" t="s">
        <v>166</v>
      </c>
      <c r="G192" s="246"/>
      <c r="H192" s="249">
        <v>32</v>
      </c>
      <c r="I192" s="165"/>
      <c r="L192" s="163"/>
      <c r="M192" s="166"/>
      <c r="N192" s="167"/>
      <c r="O192" s="167"/>
      <c r="P192" s="167"/>
      <c r="Q192" s="167"/>
      <c r="R192" s="167"/>
      <c r="S192" s="167"/>
      <c r="T192" s="168"/>
      <c r="AT192" s="164" t="s">
        <v>164</v>
      </c>
      <c r="AU192" s="164" t="s">
        <v>22</v>
      </c>
      <c r="AV192" s="14" t="s">
        <v>158</v>
      </c>
      <c r="AW192" s="14" t="s">
        <v>43</v>
      </c>
      <c r="AX192" s="14" t="s">
        <v>89</v>
      </c>
      <c r="AY192" s="164" t="s">
        <v>152</v>
      </c>
    </row>
    <row r="193" spans="1:65" s="2" customFormat="1" ht="24.2" customHeight="1" x14ac:dyDescent="0.2">
      <c r="A193" s="32"/>
      <c r="B193" s="142"/>
      <c r="C193" s="232" t="s">
        <v>8</v>
      </c>
      <c r="D193" s="232" t="s">
        <v>154</v>
      </c>
      <c r="E193" s="233" t="s">
        <v>376</v>
      </c>
      <c r="F193" s="234" t="s">
        <v>377</v>
      </c>
      <c r="G193" s="235" t="s">
        <v>157</v>
      </c>
      <c r="H193" s="236">
        <v>106</v>
      </c>
      <c r="I193" s="143"/>
      <c r="J193" s="144">
        <f>ROUND(I193*H193,2)</f>
        <v>0</v>
      </c>
      <c r="K193" s="145"/>
      <c r="L193" s="33"/>
      <c r="M193" s="146" t="s">
        <v>3</v>
      </c>
      <c r="N193" s="147" t="s">
        <v>53</v>
      </c>
      <c r="O193" s="53"/>
      <c r="P193" s="148">
        <f>O193*H193</f>
        <v>0</v>
      </c>
      <c r="Q193" s="148">
        <v>0</v>
      </c>
      <c r="R193" s="148">
        <f>Q193*H193</f>
        <v>0</v>
      </c>
      <c r="S193" s="148">
        <v>0</v>
      </c>
      <c r="T193" s="14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0" t="s">
        <v>158</v>
      </c>
      <c r="AT193" s="150" t="s">
        <v>154</v>
      </c>
      <c r="AU193" s="150" t="s">
        <v>22</v>
      </c>
      <c r="AY193" s="16" t="s">
        <v>152</v>
      </c>
      <c r="BE193" s="151">
        <f>IF(N193="základní",J193,0)</f>
        <v>0</v>
      </c>
      <c r="BF193" s="151">
        <f>IF(N193="snížená",J193,0)</f>
        <v>0</v>
      </c>
      <c r="BG193" s="151">
        <f>IF(N193="zákl. přenesená",J193,0)</f>
        <v>0</v>
      </c>
      <c r="BH193" s="151">
        <f>IF(N193="sníž. přenesená",J193,0)</f>
        <v>0</v>
      </c>
      <c r="BI193" s="151">
        <f>IF(N193="nulová",J193,0)</f>
        <v>0</v>
      </c>
      <c r="BJ193" s="16" t="s">
        <v>89</v>
      </c>
      <c r="BK193" s="151">
        <f>ROUND(I193*H193,2)</f>
        <v>0</v>
      </c>
      <c r="BL193" s="16" t="s">
        <v>158</v>
      </c>
      <c r="BM193" s="150" t="s">
        <v>1047</v>
      </c>
    </row>
    <row r="194" spans="1:65" s="2" customFormat="1" x14ac:dyDescent="0.2">
      <c r="A194" s="32"/>
      <c r="B194" s="33"/>
      <c r="C194" s="237"/>
      <c r="D194" s="238" t="s">
        <v>160</v>
      </c>
      <c r="E194" s="237"/>
      <c r="F194" s="239" t="s">
        <v>379</v>
      </c>
      <c r="G194" s="237"/>
      <c r="H194" s="237"/>
      <c r="I194" s="154"/>
      <c r="J194" s="32"/>
      <c r="K194" s="32"/>
      <c r="L194" s="33"/>
      <c r="M194" s="155"/>
      <c r="N194" s="156"/>
      <c r="O194" s="53"/>
      <c r="P194" s="53"/>
      <c r="Q194" s="53"/>
      <c r="R194" s="53"/>
      <c r="S194" s="53"/>
      <c r="T194" s="54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6" t="s">
        <v>160</v>
      </c>
      <c r="AU194" s="16" t="s">
        <v>22</v>
      </c>
    </row>
    <row r="195" spans="1:65" s="2" customFormat="1" ht="19.5" x14ac:dyDescent="0.2">
      <c r="A195" s="32"/>
      <c r="B195" s="33"/>
      <c r="C195" s="237"/>
      <c r="D195" s="240" t="s">
        <v>162</v>
      </c>
      <c r="E195" s="237"/>
      <c r="F195" s="241" t="s">
        <v>1048</v>
      </c>
      <c r="G195" s="237"/>
      <c r="H195" s="237"/>
      <c r="I195" s="154"/>
      <c r="J195" s="32"/>
      <c r="K195" s="32"/>
      <c r="L195" s="33"/>
      <c r="M195" s="155"/>
      <c r="N195" s="156"/>
      <c r="O195" s="53"/>
      <c r="P195" s="53"/>
      <c r="Q195" s="53"/>
      <c r="R195" s="53"/>
      <c r="S195" s="53"/>
      <c r="T195" s="54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6" t="s">
        <v>162</v>
      </c>
      <c r="AU195" s="16" t="s">
        <v>22</v>
      </c>
    </row>
    <row r="196" spans="1:65" s="13" customFormat="1" x14ac:dyDescent="0.2">
      <c r="B196" s="157"/>
      <c r="C196" s="242"/>
      <c r="D196" s="240" t="s">
        <v>164</v>
      </c>
      <c r="E196" s="243" t="s">
        <v>3</v>
      </c>
      <c r="F196" s="244" t="s">
        <v>1049</v>
      </c>
      <c r="G196" s="242"/>
      <c r="H196" s="245">
        <v>106</v>
      </c>
      <c r="I196" s="159"/>
      <c r="L196" s="157"/>
      <c r="M196" s="160"/>
      <c r="N196" s="161"/>
      <c r="O196" s="161"/>
      <c r="P196" s="161"/>
      <c r="Q196" s="161"/>
      <c r="R196" s="161"/>
      <c r="S196" s="161"/>
      <c r="T196" s="162"/>
      <c r="AT196" s="158" t="s">
        <v>164</v>
      </c>
      <c r="AU196" s="158" t="s">
        <v>22</v>
      </c>
      <c r="AV196" s="13" t="s">
        <v>22</v>
      </c>
      <c r="AW196" s="13" t="s">
        <v>43</v>
      </c>
      <c r="AX196" s="13" t="s">
        <v>82</v>
      </c>
      <c r="AY196" s="158" t="s">
        <v>152</v>
      </c>
    </row>
    <row r="197" spans="1:65" s="14" customFormat="1" x14ac:dyDescent="0.2">
      <c r="B197" s="163"/>
      <c r="C197" s="246"/>
      <c r="D197" s="240" t="s">
        <v>164</v>
      </c>
      <c r="E197" s="247" t="s">
        <v>3</v>
      </c>
      <c r="F197" s="248" t="s">
        <v>166</v>
      </c>
      <c r="G197" s="246"/>
      <c r="H197" s="249">
        <v>106</v>
      </c>
      <c r="I197" s="165"/>
      <c r="L197" s="163"/>
      <c r="M197" s="166"/>
      <c r="N197" s="167"/>
      <c r="O197" s="167"/>
      <c r="P197" s="167"/>
      <c r="Q197" s="167"/>
      <c r="R197" s="167"/>
      <c r="S197" s="167"/>
      <c r="T197" s="168"/>
      <c r="AT197" s="164" t="s">
        <v>164</v>
      </c>
      <c r="AU197" s="164" t="s">
        <v>22</v>
      </c>
      <c r="AV197" s="14" t="s">
        <v>158</v>
      </c>
      <c r="AW197" s="14" t="s">
        <v>43</v>
      </c>
      <c r="AX197" s="14" t="s">
        <v>89</v>
      </c>
      <c r="AY197" s="164" t="s">
        <v>152</v>
      </c>
    </row>
    <row r="198" spans="1:65" s="2" customFormat="1" ht="24.2" customHeight="1" x14ac:dyDescent="0.2">
      <c r="A198" s="32"/>
      <c r="B198" s="142"/>
      <c r="C198" s="232" t="s">
        <v>273</v>
      </c>
      <c r="D198" s="232" t="s">
        <v>154</v>
      </c>
      <c r="E198" s="233" t="s">
        <v>1050</v>
      </c>
      <c r="F198" s="234" t="s">
        <v>1051</v>
      </c>
      <c r="G198" s="235" t="s">
        <v>157</v>
      </c>
      <c r="H198" s="236">
        <v>71</v>
      </c>
      <c r="I198" s="143"/>
      <c r="J198" s="144">
        <f>ROUND(I198*H198,2)</f>
        <v>0</v>
      </c>
      <c r="K198" s="145"/>
      <c r="L198" s="33"/>
      <c r="M198" s="146" t="s">
        <v>3</v>
      </c>
      <c r="N198" s="147" t="s">
        <v>53</v>
      </c>
      <c r="O198" s="53"/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0" t="s">
        <v>158</v>
      </c>
      <c r="AT198" s="150" t="s">
        <v>154</v>
      </c>
      <c r="AU198" s="150" t="s">
        <v>22</v>
      </c>
      <c r="AY198" s="16" t="s">
        <v>152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6" t="s">
        <v>89</v>
      </c>
      <c r="BK198" s="151">
        <f>ROUND(I198*H198,2)</f>
        <v>0</v>
      </c>
      <c r="BL198" s="16" t="s">
        <v>158</v>
      </c>
      <c r="BM198" s="150" t="s">
        <v>1052</v>
      </c>
    </row>
    <row r="199" spans="1:65" s="2" customFormat="1" x14ac:dyDescent="0.2">
      <c r="A199" s="32"/>
      <c r="B199" s="33"/>
      <c r="C199" s="237"/>
      <c r="D199" s="238" t="s">
        <v>160</v>
      </c>
      <c r="E199" s="237"/>
      <c r="F199" s="239" t="s">
        <v>1053</v>
      </c>
      <c r="G199" s="237"/>
      <c r="H199" s="237"/>
      <c r="I199" s="154"/>
      <c r="J199" s="32"/>
      <c r="K199" s="32"/>
      <c r="L199" s="33"/>
      <c r="M199" s="155"/>
      <c r="N199" s="156"/>
      <c r="O199" s="53"/>
      <c r="P199" s="53"/>
      <c r="Q199" s="53"/>
      <c r="R199" s="53"/>
      <c r="S199" s="53"/>
      <c r="T199" s="54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6" t="s">
        <v>160</v>
      </c>
      <c r="AU199" s="16" t="s">
        <v>22</v>
      </c>
    </row>
    <row r="200" spans="1:65" s="2" customFormat="1" ht="19.5" x14ac:dyDescent="0.2">
      <c r="A200" s="32"/>
      <c r="B200" s="33"/>
      <c r="C200" s="237"/>
      <c r="D200" s="240" t="s">
        <v>162</v>
      </c>
      <c r="E200" s="237"/>
      <c r="F200" s="241" t="s">
        <v>1028</v>
      </c>
      <c r="G200" s="237"/>
      <c r="H200" s="237"/>
      <c r="I200" s="154"/>
      <c r="J200" s="32"/>
      <c r="K200" s="32"/>
      <c r="L200" s="33"/>
      <c r="M200" s="155"/>
      <c r="N200" s="156"/>
      <c r="O200" s="53"/>
      <c r="P200" s="53"/>
      <c r="Q200" s="53"/>
      <c r="R200" s="53"/>
      <c r="S200" s="53"/>
      <c r="T200" s="54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6" t="s">
        <v>162</v>
      </c>
      <c r="AU200" s="16" t="s">
        <v>22</v>
      </c>
    </row>
    <row r="201" spans="1:65" s="13" customFormat="1" x14ac:dyDescent="0.2">
      <c r="B201" s="157"/>
      <c r="C201" s="242"/>
      <c r="D201" s="240" t="s">
        <v>164</v>
      </c>
      <c r="E201" s="243" t="s">
        <v>3</v>
      </c>
      <c r="F201" s="244" t="s">
        <v>1039</v>
      </c>
      <c r="G201" s="242"/>
      <c r="H201" s="245">
        <v>71</v>
      </c>
      <c r="I201" s="159"/>
      <c r="L201" s="157"/>
      <c r="M201" s="160"/>
      <c r="N201" s="161"/>
      <c r="O201" s="161"/>
      <c r="P201" s="161"/>
      <c r="Q201" s="161"/>
      <c r="R201" s="161"/>
      <c r="S201" s="161"/>
      <c r="T201" s="162"/>
      <c r="AT201" s="158" t="s">
        <v>164</v>
      </c>
      <c r="AU201" s="158" t="s">
        <v>22</v>
      </c>
      <c r="AV201" s="13" t="s">
        <v>22</v>
      </c>
      <c r="AW201" s="13" t="s">
        <v>43</v>
      </c>
      <c r="AX201" s="13" t="s">
        <v>82</v>
      </c>
      <c r="AY201" s="158" t="s">
        <v>152</v>
      </c>
    </row>
    <row r="202" spans="1:65" s="14" customFormat="1" x14ac:dyDescent="0.2">
      <c r="B202" s="163"/>
      <c r="C202" s="246"/>
      <c r="D202" s="240" t="s">
        <v>164</v>
      </c>
      <c r="E202" s="247" t="s">
        <v>3</v>
      </c>
      <c r="F202" s="248" t="s">
        <v>166</v>
      </c>
      <c r="G202" s="246"/>
      <c r="H202" s="249">
        <v>71</v>
      </c>
      <c r="I202" s="165"/>
      <c r="L202" s="163"/>
      <c r="M202" s="166"/>
      <c r="N202" s="167"/>
      <c r="O202" s="167"/>
      <c r="P202" s="167"/>
      <c r="Q202" s="167"/>
      <c r="R202" s="167"/>
      <c r="S202" s="167"/>
      <c r="T202" s="168"/>
      <c r="AT202" s="164" t="s">
        <v>164</v>
      </c>
      <c r="AU202" s="164" t="s">
        <v>22</v>
      </c>
      <c r="AV202" s="14" t="s">
        <v>158</v>
      </c>
      <c r="AW202" s="14" t="s">
        <v>43</v>
      </c>
      <c r="AX202" s="14" t="s">
        <v>89</v>
      </c>
      <c r="AY202" s="164" t="s">
        <v>152</v>
      </c>
    </row>
    <row r="203" spans="1:65" s="2" customFormat="1" ht="24.2" customHeight="1" x14ac:dyDescent="0.2">
      <c r="A203" s="32"/>
      <c r="B203" s="142"/>
      <c r="C203" s="232" t="s">
        <v>279</v>
      </c>
      <c r="D203" s="232" t="s">
        <v>154</v>
      </c>
      <c r="E203" s="233" t="s">
        <v>1054</v>
      </c>
      <c r="F203" s="234" t="s">
        <v>1055</v>
      </c>
      <c r="G203" s="235" t="s">
        <v>157</v>
      </c>
      <c r="H203" s="236">
        <v>71</v>
      </c>
      <c r="I203" s="143"/>
      <c r="J203" s="144">
        <f>ROUND(I203*H203,2)</f>
        <v>0</v>
      </c>
      <c r="K203" s="145"/>
      <c r="L203" s="33"/>
      <c r="M203" s="146" t="s">
        <v>3</v>
      </c>
      <c r="N203" s="147" t="s">
        <v>53</v>
      </c>
      <c r="O203" s="53"/>
      <c r="P203" s="148">
        <f>O203*H203</f>
        <v>0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0" t="s">
        <v>158</v>
      </c>
      <c r="AT203" s="150" t="s">
        <v>154</v>
      </c>
      <c r="AU203" s="150" t="s">
        <v>22</v>
      </c>
      <c r="AY203" s="16" t="s">
        <v>152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6" t="s">
        <v>89</v>
      </c>
      <c r="BK203" s="151">
        <f>ROUND(I203*H203,2)</f>
        <v>0</v>
      </c>
      <c r="BL203" s="16" t="s">
        <v>158</v>
      </c>
      <c r="BM203" s="150" t="s">
        <v>1056</v>
      </c>
    </row>
    <row r="204" spans="1:65" s="2" customFormat="1" x14ac:dyDescent="0.2">
      <c r="A204" s="32"/>
      <c r="B204" s="33"/>
      <c r="C204" s="237"/>
      <c r="D204" s="238" t="s">
        <v>160</v>
      </c>
      <c r="E204" s="237"/>
      <c r="F204" s="239" t="s">
        <v>1057</v>
      </c>
      <c r="G204" s="237"/>
      <c r="H204" s="237"/>
      <c r="I204" s="154"/>
      <c r="J204" s="32"/>
      <c r="K204" s="32"/>
      <c r="L204" s="33"/>
      <c r="M204" s="155"/>
      <c r="N204" s="156"/>
      <c r="O204" s="53"/>
      <c r="P204" s="53"/>
      <c r="Q204" s="53"/>
      <c r="R204" s="53"/>
      <c r="S204" s="53"/>
      <c r="T204" s="54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6" t="s">
        <v>160</v>
      </c>
      <c r="AU204" s="16" t="s">
        <v>22</v>
      </c>
    </row>
    <row r="205" spans="1:65" s="2" customFormat="1" ht="19.5" x14ac:dyDescent="0.2">
      <c r="A205" s="32"/>
      <c r="B205" s="33"/>
      <c r="C205" s="237"/>
      <c r="D205" s="240" t="s">
        <v>162</v>
      </c>
      <c r="E205" s="237"/>
      <c r="F205" s="241" t="s">
        <v>1028</v>
      </c>
      <c r="G205" s="237"/>
      <c r="H205" s="237"/>
      <c r="I205" s="154"/>
      <c r="J205" s="32"/>
      <c r="K205" s="32"/>
      <c r="L205" s="33"/>
      <c r="M205" s="155"/>
      <c r="N205" s="156"/>
      <c r="O205" s="53"/>
      <c r="P205" s="53"/>
      <c r="Q205" s="53"/>
      <c r="R205" s="53"/>
      <c r="S205" s="53"/>
      <c r="T205" s="54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6" t="s">
        <v>162</v>
      </c>
      <c r="AU205" s="16" t="s">
        <v>22</v>
      </c>
    </row>
    <row r="206" spans="1:65" s="13" customFormat="1" x14ac:dyDescent="0.2">
      <c r="B206" s="157"/>
      <c r="C206" s="242"/>
      <c r="D206" s="240" t="s">
        <v>164</v>
      </c>
      <c r="E206" s="243" t="s">
        <v>3</v>
      </c>
      <c r="F206" s="244" t="s">
        <v>1039</v>
      </c>
      <c r="G206" s="242"/>
      <c r="H206" s="245">
        <v>71</v>
      </c>
      <c r="I206" s="159"/>
      <c r="L206" s="157"/>
      <c r="M206" s="160"/>
      <c r="N206" s="161"/>
      <c r="O206" s="161"/>
      <c r="P206" s="161"/>
      <c r="Q206" s="161"/>
      <c r="R206" s="161"/>
      <c r="S206" s="161"/>
      <c r="T206" s="162"/>
      <c r="AT206" s="158" t="s">
        <v>164</v>
      </c>
      <c r="AU206" s="158" t="s">
        <v>22</v>
      </c>
      <c r="AV206" s="13" t="s">
        <v>22</v>
      </c>
      <c r="AW206" s="13" t="s">
        <v>43</v>
      </c>
      <c r="AX206" s="13" t="s">
        <v>82</v>
      </c>
      <c r="AY206" s="158" t="s">
        <v>152</v>
      </c>
    </row>
    <row r="207" spans="1:65" s="14" customFormat="1" x14ac:dyDescent="0.2">
      <c r="B207" s="163"/>
      <c r="C207" s="246"/>
      <c r="D207" s="240" t="s">
        <v>164</v>
      </c>
      <c r="E207" s="247" t="s">
        <v>3</v>
      </c>
      <c r="F207" s="248" t="s">
        <v>166</v>
      </c>
      <c r="G207" s="246"/>
      <c r="H207" s="249">
        <v>71</v>
      </c>
      <c r="I207" s="165"/>
      <c r="L207" s="163"/>
      <c r="M207" s="166"/>
      <c r="N207" s="167"/>
      <c r="O207" s="167"/>
      <c r="P207" s="167"/>
      <c r="Q207" s="167"/>
      <c r="R207" s="167"/>
      <c r="S207" s="167"/>
      <c r="T207" s="168"/>
      <c r="AT207" s="164" t="s">
        <v>164</v>
      </c>
      <c r="AU207" s="164" t="s">
        <v>22</v>
      </c>
      <c r="AV207" s="14" t="s">
        <v>158</v>
      </c>
      <c r="AW207" s="14" t="s">
        <v>43</v>
      </c>
      <c r="AX207" s="14" t="s">
        <v>89</v>
      </c>
      <c r="AY207" s="164" t="s">
        <v>152</v>
      </c>
    </row>
    <row r="208" spans="1:65" s="12" customFormat="1" ht="22.9" customHeight="1" x14ac:dyDescent="0.2">
      <c r="B208" s="129"/>
      <c r="C208" s="250"/>
      <c r="D208" s="251" t="s">
        <v>81</v>
      </c>
      <c r="E208" s="252" t="s">
        <v>170</v>
      </c>
      <c r="F208" s="252" t="s">
        <v>382</v>
      </c>
      <c r="G208" s="250"/>
      <c r="H208" s="250"/>
      <c r="I208" s="132"/>
      <c r="J208" s="141">
        <f>BK208</f>
        <v>0</v>
      </c>
      <c r="L208" s="129"/>
      <c r="M208" s="134"/>
      <c r="N208" s="135"/>
      <c r="O208" s="135"/>
      <c r="P208" s="136">
        <f>SUM(P209:P217)</f>
        <v>0</v>
      </c>
      <c r="Q208" s="135"/>
      <c r="R208" s="136">
        <f>SUM(R209:R217)</f>
        <v>2.4601660000000001</v>
      </c>
      <c r="S208" s="135"/>
      <c r="T208" s="137">
        <f>SUM(T209:T217)</f>
        <v>0</v>
      </c>
      <c r="AR208" s="130" t="s">
        <v>89</v>
      </c>
      <c r="AT208" s="138" t="s">
        <v>81</v>
      </c>
      <c r="AU208" s="138" t="s">
        <v>89</v>
      </c>
      <c r="AY208" s="130" t="s">
        <v>152</v>
      </c>
      <c r="BK208" s="139">
        <f>SUM(BK209:BK217)</f>
        <v>0</v>
      </c>
    </row>
    <row r="209" spans="1:65" s="2" customFormat="1" ht="24.2" customHeight="1" x14ac:dyDescent="0.2">
      <c r="A209" s="32"/>
      <c r="B209" s="142"/>
      <c r="C209" s="232" t="s">
        <v>282</v>
      </c>
      <c r="D209" s="232" t="s">
        <v>154</v>
      </c>
      <c r="E209" s="233" t="s">
        <v>383</v>
      </c>
      <c r="F209" s="234" t="s">
        <v>384</v>
      </c>
      <c r="G209" s="235" t="s">
        <v>230</v>
      </c>
      <c r="H209" s="236">
        <v>7</v>
      </c>
      <c r="I209" s="143"/>
      <c r="J209" s="144">
        <f>ROUND(I209*H209,2)</f>
        <v>0</v>
      </c>
      <c r="K209" s="145"/>
      <c r="L209" s="33"/>
      <c r="M209" s="146" t="s">
        <v>3</v>
      </c>
      <c r="N209" s="147" t="s">
        <v>53</v>
      </c>
      <c r="O209" s="53"/>
      <c r="P209" s="148">
        <f>O209*H209</f>
        <v>0</v>
      </c>
      <c r="Q209" s="148">
        <v>0.24127000000000001</v>
      </c>
      <c r="R209" s="148">
        <f>Q209*H209</f>
        <v>1.68889</v>
      </c>
      <c r="S209" s="148">
        <v>0</v>
      </c>
      <c r="T209" s="14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0" t="s">
        <v>158</v>
      </c>
      <c r="AT209" s="150" t="s">
        <v>154</v>
      </c>
      <c r="AU209" s="150" t="s">
        <v>22</v>
      </c>
      <c r="AY209" s="16" t="s">
        <v>152</v>
      </c>
      <c r="BE209" s="151">
        <f>IF(N209="základní",J209,0)</f>
        <v>0</v>
      </c>
      <c r="BF209" s="151">
        <f>IF(N209="snížená",J209,0)</f>
        <v>0</v>
      </c>
      <c r="BG209" s="151">
        <f>IF(N209="zákl. přenesená",J209,0)</f>
        <v>0</v>
      </c>
      <c r="BH209" s="151">
        <f>IF(N209="sníž. přenesená",J209,0)</f>
        <v>0</v>
      </c>
      <c r="BI209" s="151">
        <f>IF(N209="nulová",J209,0)</f>
        <v>0</v>
      </c>
      <c r="BJ209" s="16" t="s">
        <v>89</v>
      </c>
      <c r="BK209" s="151">
        <f>ROUND(I209*H209,2)</f>
        <v>0</v>
      </c>
      <c r="BL209" s="16" t="s">
        <v>158</v>
      </c>
      <c r="BM209" s="150" t="s">
        <v>1058</v>
      </c>
    </row>
    <row r="210" spans="1:65" s="2" customFormat="1" x14ac:dyDescent="0.2">
      <c r="A210" s="32"/>
      <c r="B210" s="33"/>
      <c r="C210" s="237"/>
      <c r="D210" s="238" t="s">
        <v>160</v>
      </c>
      <c r="E210" s="237"/>
      <c r="F210" s="239" t="s">
        <v>386</v>
      </c>
      <c r="G210" s="237"/>
      <c r="H210" s="237"/>
      <c r="I210" s="154"/>
      <c r="J210" s="32"/>
      <c r="K210" s="32"/>
      <c r="L210" s="33"/>
      <c r="M210" s="155"/>
      <c r="N210" s="156"/>
      <c r="O210" s="53"/>
      <c r="P210" s="53"/>
      <c r="Q210" s="53"/>
      <c r="R210" s="53"/>
      <c r="S210" s="53"/>
      <c r="T210" s="54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6" t="s">
        <v>160</v>
      </c>
      <c r="AU210" s="16" t="s">
        <v>22</v>
      </c>
    </row>
    <row r="211" spans="1:65" s="2" customFormat="1" ht="29.25" x14ac:dyDescent="0.2">
      <c r="A211" s="32"/>
      <c r="B211" s="33"/>
      <c r="C211" s="237"/>
      <c r="D211" s="240" t="s">
        <v>162</v>
      </c>
      <c r="E211" s="237"/>
      <c r="F211" s="241" t="s">
        <v>1059</v>
      </c>
      <c r="G211" s="237"/>
      <c r="H211" s="237"/>
      <c r="I211" s="154"/>
      <c r="J211" s="32"/>
      <c r="K211" s="32"/>
      <c r="L211" s="33"/>
      <c r="M211" s="155"/>
      <c r="N211" s="156"/>
      <c r="O211" s="53"/>
      <c r="P211" s="53"/>
      <c r="Q211" s="53"/>
      <c r="R211" s="53"/>
      <c r="S211" s="53"/>
      <c r="T211" s="54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6" t="s">
        <v>162</v>
      </c>
      <c r="AU211" s="16" t="s">
        <v>22</v>
      </c>
    </row>
    <row r="212" spans="1:65" s="13" customFormat="1" x14ac:dyDescent="0.2">
      <c r="B212" s="157"/>
      <c r="C212" s="242"/>
      <c r="D212" s="240" t="s">
        <v>164</v>
      </c>
      <c r="E212" s="243" t="s">
        <v>3</v>
      </c>
      <c r="F212" s="244" t="s">
        <v>192</v>
      </c>
      <c r="G212" s="242"/>
      <c r="H212" s="245">
        <v>7</v>
      </c>
      <c r="I212" s="159"/>
      <c r="L212" s="157"/>
      <c r="M212" s="160"/>
      <c r="N212" s="161"/>
      <c r="O212" s="161"/>
      <c r="P212" s="161"/>
      <c r="Q212" s="161"/>
      <c r="R212" s="161"/>
      <c r="S212" s="161"/>
      <c r="T212" s="162"/>
      <c r="AT212" s="158" t="s">
        <v>164</v>
      </c>
      <c r="AU212" s="158" t="s">
        <v>22</v>
      </c>
      <c r="AV212" s="13" t="s">
        <v>22</v>
      </c>
      <c r="AW212" s="13" t="s">
        <v>43</v>
      </c>
      <c r="AX212" s="13" t="s">
        <v>82</v>
      </c>
      <c r="AY212" s="158" t="s">
        <v>152</v>
      </c>
    </row>
    <row r="213" spans="1:65" s="14" customFormat="1" x14ac:dyDescent="0.2">
      <c r="B213" s="163"/>
      <c r="C213" s="246"/>
      <c r="D213" s="240" t="s">
        <v>164</v>
      </c>
      <c r="E213" s="247" t="s">
        <v>3</v>
      </c>
      <c r="F213" s="248" t="s">
        <v>166</v>
      </c>
      <c r="G213" s="246"/>
      <c r="H213" s="249">
        <v>7</v>
      </c>
      <c r="I213" s="165"/>
      <c r="L213" s="163"/>
      <c r="M213" s="166"/>
      <c r="N213" s="167"/>
      <c r="O213" s="167"/>
      <c r="P213" s="167"/>
      <c r="Q213" s="167"/>
      <c r="R213" s="167"/>
      <c r="S213" s="167"/>
      <c r="T213" s="168"/>
      <c r="AT213" s="164" t="s">
        <v>164</v>
      </c>
      <c r="AU213" s="164" t="s">
        <v>22</v>
      </c>
      <c r="AV213" s="14" t="s">
        <v>158</v>
      </c>
      <c r="AW213" s="14" t="s">
        <v>43</v>
      </c>
      <c r="AX213" s="14" t="s">
        <v>89</v>
      </c>
      <c r="AY213" s="164" t="s">
        <v>152</v>
      </c>
    </row>
    <row r="214" spans="1:65" s="2" customFormat="1" ht="24.2" customHeight="1" x14ac:dyDescent="0.2">
      <c r="A214" s="32"/>
      <c r="B214" s="142"/>
      <c r="C214" s="254" t="s">
        <v>288</v>
      </c>
      <c r="D214" s="254" t="s">
        <v>389</v>
      </c>
      <c r="E214" s="255" t="s">
        <v>390</v>
      </c>
      <c r="F214" s="256" t="s">
        <v>391</v>
      </c>
      <c r="G214" s="257" t="s">
        <v>259</v>
      </c>
      <c r="H214" s="258">
        <v>64.272999999999996</v>
      </c>
      <c r="I214" s="172"/>
      <c r="J214" s="173">
        <f>ROUND(I214*H214,2)</f>
        <v>0</v>
      </c>
      <c r="K214" s="174"/>
      <c r="L214" s="175"/>
      <c r="M214" s="176" t="s">
        <v>3</v>
      </c>
      <c r="N214" s="177" t="s">
        <v>53</v>
      </c>
      <c r="O214" s="53"/>
      <c r="P214" s="148">
        <f>O214*H214</f>
        <v>0</v>
      </c>
      <c r="Q214" s="148">
        <v>1.2E-2</v>
      </c>
      <c r="R214" s="148">
        <f>Q214*H214</f>
        <v>0.77127599999999996</v>
      </c>
      <c r="S214" s="148">
        <v>0</v>
      </c>
      <c r="T214" s="14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0" t="s">
        <v>195</v>
      </c>
      <c r="AT214" s="150" t="s">
        <v>389</v>
      </c>
      <c r="AU214" s="150" t="s">
        <v>22</v>
      </c>
      <c r="AY214" s="16" t="s">
        <v>152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6" t="s">
        <v>89</v>
      </c>
      <c r="BK214" s="151">
        <f>ROUND(I214*H214,2)</f>
        <v>0</v>
      </c>
      <c r="BL214" s="16" t="s">
        <v>158</v>
      </c>
      <c r="BM214" s="150" t="s">
        <v>1060</v>
      </c>
    </row>
    <row r="215" spans="1:65" s="2" customFormat="1" ht="19.5" x14ac:dyDescent="0.2">
      <c r="A215" s="32"/>
      <c r="B215" s="33"/>
      <c r="C215" s="237"/>
      <c r="D215" s="240" t="s">
        <v>162</v>
      </c>
      <c r="E215" s="237"/>
      <c r="F215" s="241" t="s">
        <v>1033</v>
      </c>
      <c r="G215" s="237"/>
      <c r="H215" s="237"/>
      <c r="I215" s="154"/>
      <c r="J215" s="32"/>
      <c r="K215" s="32"/>
      <c r="L215" s="33"/>
      <c r="M215" s="155"/>
      <c r="N215" s="156"/>
      <c r="O215" s="53"/>
      <c r="P215" s="53"/>
      <c r="Q215" s="53"/>
      <c r="R215" s="53"/>
      <c r="S215" s="53"/>
      <c r="T215" s="54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6" t="s">
        <v>162</v>
      </c>
      <c r="AU215" s="16" t="s">
        <v>22</v>
      </c>
    </row>
    <row r="216" spans="1:65" s="13" customFormat="1" x14ac:dyDescent="0.2">
      <c r="B216" s="157"/>
      <c r="C216" s="242"/>
      <c r="D216" s="240" t="s">
        <v>164</v>
      </c>
      <c r="E216" s="243" t="s">
        <v>3</v>
      </c>
      <c r="F216" s="244" t="s">
        <v>1061</v>
      </c>
      <c r="G216" s="242"/>
      <c r="H216" s="245">
        <v>64.272999999999996</v>
      </c>
      <c r="I216" s="159"/>
      <c r="L216" s="157"/>
      <c r="M216" s="160"/>
      <c r="N216" s="161"/>
      <c r="O216" s="161"/>
      <c r="P216" s="161"/>
      <c r="Q216" s="161"/>
      <c r="R216" s="161"/>
      <c r="S216" s="161"/>
      <c r="T216" s="162"/>
      <c r="AT216" s="158" t="s">
        <v>164</v>
      </c>
      <c r="AU216" s="158" t="s">
        <v>22</v>
      </c>
      <c r="AV216" s="13" t="s">
        <v>22</v>
      </c>
      <c r="AW216" s="13" t="s">
        <v>43</v>
      </c>
      <c r="AX216" s="13" t="s">
        <v>82</v>
      </c>
      <c r="AY216" s="158" t="s">
        <v>152</v>
      </c>
    </row>
    <row r="217" spans="1:65" s="14" customFormat="1" x14ac:dyDescent="0.2">
      <c r="B217" s="163"/>
      <c r="C217" s="246"/>
      <c r="D217" s="240" t="s">
        <v>164</v>
      </c>
      <c r="E217" s="247" t="s">
        <v>3</v>
      </c>
      <c r="F217" s="248" t="s">
        <v>166</v>
      </c>
      <c r="G217" s="246"/>
      <c r="H217" s="249">
        <v>64.272999999999996</v>
      </c>
      <c r="I217" s="165"/>
      <c r="L217" s="163"/>
      <c r="M217" s="166"/>
      <c r="N217" s="167"/>
      <c r="O217" s="167"/>
      <c r="P217" s="167"/>
      <c r="Q217" s="167"/>
      <c r="R217" s="167"/>
      <c r="S217" s="167"/>
      <c r="T217" s="168"/>
      <c r="AT217" s="164" t="s">
        <v>164</v>
      </c>
      <c r="AU217" s="164" t="s">
        <v>22</v>
      </c>
      <c r="AV217" s="14" t="s">
        <v>158</v>
      </c>
      <c r="AW217" s="14" t="s">
        <v>43</v>
      </c>
      <c r="AX217" s="14" t="s">
        <v>89</v>
      </c>
      <c r="AY217" s="164" t="s">
        <v>152</v>
      </c>
    </row>
    <row r="218" spans="1:65" s="12" customFormat="1" ht="22.9" customHeight="1" x14ac:dyDescent="0.2">
      <c r="B218" s="129"/>
      <c r="C218" s="250"/>
      <c r="D218" s="251" t="s">
        <v>81</v>
      </c>
      <c r="E218" s="252" t="s">
        <v>182</v>
      </c>
      <c r="F218" s="252" t="s">
        <v>395</v>
      </c>
      <c r="G218" s="250"/>
      <c r="H218" s="250"/>
      <c r="I218" s="132"/>
      <c r="J218" s="141">
        <f>BK218</f>
        <v>0</v>
      </c>
      <c r="L218" s="129"/>
      <c r="M218" s="134"/>
      <c r="N218" s="135"/>
      <c r="O218" s="135"/>
      <c r="P218" s="136">
        <f>SUM(P219:P297)</f>
        <v>0</v>
      </c>
      <c r="Q218" s="135"/>
      <c r="R218" s="136">
        <f>SUM(R219:R297)</f>
        <v>1.3346499999999999</v>
      </c>
      <c r="S218" s="135"/>
      <c r="T218" s="137">
        <f>SUM(T219:T297)</f>
        <v>0</v>
      </c>
      <c r="AR218" s="130" t="s">
        <v>89</v>
      </c>
      <c r="AT218" s="138" t="s">
        <v>81</v>
      </c>
      <c r="AU218" s="138" t="s">
        <v>89</v>
      </c>
      <c r="AY218" s="130" t="s">
        <v>152</v>
      </c>
      <c r="BK218" s="139">
        <f>SUM(BK219:BK297)</f>
        <v>0</v>
      </c>
    </row>
    <row r="219" spans="1:65" s="2" customFormat="1" ht="16.5" customHeight="1" x14ac:dyDescent="0.2">
      <c r="A219" s="32"/>
      <c r="B219" s="142"/>
      <c r="C219" s="232" t="s">
        <v>294</v>
      </c>
      <c r="D219" s="232" t="s">
        <v>154</v>
      </c>
      <c r="E219" s="233" t="s">
        <v>695</v>
      </c>
      <c r="F219" s="234" t="s">
        <v>696</v>
      </c>
      <c r="G219" s="235" t="s">
        <v>157</v>
      </c>
      <c r="H219" s="236">
        <v>114</v>
      </c>
      <c r="I219" s="143"/>
      <c r="J219" s="144">
        <f>ROUND(I219*H219,2)</f>
        <v>0</v>
      </c>
      <c r="K219" s="145"/>
      <c r="L219" s="33"/>
      <c r="M219" s="146" t="s">
        <v>3</v>
      </c>
      <c r="N219" s="147" t="s">
        <v>53</v>
      </c>
      <c r="O219" s="53"/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0" t="s">
        <v>158</v>
      </c>
      <c r="AT219" s="150" t="s">
        <v>154</v>
      </c>
      <c r="AU219" s="150" t="s">
        <v>22</v>
      </c>
      <c r="AY219" s="16" t="s">
        <v>152</v>
      </c>
      <c r="BE219" s="151">
        <f>IF(N219="základní",J219,0)</f>
        <v>0</v>
      </c>
      <c r="BF219" s="151">
        <f>IF(N219="snížená",J219,0)</f>
        <v>0</v>
      </c>
      <c r="BG219" s="151">
        <f>IF(N219="zákl. přenesená",J219,0)</f>
        <v>0</v>
      </c>
      <c r="BH219" s="151">
        <f>IF(N219="sníž. přenesená",J219,0)</f>
        <v>0</v>
      </c>
      <c r="BI219" s="151">
        <f>IF(N219="nulová",J219,0)</f>
        <v>0</v>
      </c>
      <c r="BJ219" s="16" t="s">
        <v>89</v>
      </c>
      <c r="BK219" s="151">
        <f>ROUND(I219*H219,2)</f>
        <v>0</v>
      </c>
      <c r="BL219" s="16" t="s">
        <v>158</v>
      </c>
      <c r="BM219" s="150" t="s">
        <v>1062</v>
      </c>
    </row>
    <row r="220" spans="1:65" s="2" customFormat="1" x14ac:dyDescent="0.2">
      <c r="A220" s="32"/>
      <c r="B220" s="33"/>
      <c r="C220" s="237"/>
      <c r="D220" s="238" t="s">
        <v>160</v>
      </c>
      <c r="E220" s="237"/>
      <c r="F220" s="239" t="s">
        <v>698</v>
      </c>
      <c r="G220" s="237"/>
      <c r="H220" s="237"/>
      <c r="I220" s="154"/>
      <c r="J220" s="32"/>
      <c r="K220" s="32"/>
      <c r="L220" s="33"/>
      <c r="M220" s="155"/>
      <c r="N220" s="156"/>
      <c r="O220" s="53"/>
      <c r="P220" s="53"/>
      <c r="Q220" s="53"/>
      <c r="R220" s="53"/>
      <c r="S220" s="53"/>
      <c r="T220" s="54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6" t="s">
        <v>160</v>
      </c>
      <c r="AU220" s="16" t="s">
        <v>22</v>
      </c>
    </row>
    <row r="221" spans="1:65" s="2" customFormat="1" ht="29.25" x14ac:dyDescent="0.2">
      <c r="A221" s="32"/>
      <c r="B221" s="33"/>
      <c r="C221" s="237"/>
      <c r="D221" s="240" t="s">
        <v>162</v>
      </c>
      <c r="E221" s="237"/>
      <c r="F221" s="241" t="s">
        <v>1063</v>
      </c>
      <c r="G221" s="237"/>
      <c r="H221" s="237"/>
      <c r="I221" s="154"/>
      <c r="J221" s="32"/>
      <c r="K221" s="32"/>
      <c r="L221" s="33"/>
      <c r="M221" s="155"/>
      <c r="N221" s="156"/>
      <c r="O221" s="53"/>
      <c r="P221" s="53"/>
      <c r="Q221" s="53"/>
      <c r="R221" s="53"/>
      <c r="S221" s="53"/>
      <c r="T221" s="54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6" t="s">
        <v>162</v>
      </c>
      <c r="AU221" s="16" t="s">
        <v>22</v>
      </c>
    </row>
    <row r="222" spans="1:65" s="13" customFormat="1" x14ac:dyDescent="0.2">
      <c r="B222" s="157"/>
      <c r="C222" s="242"/>
      <c r="D222" s="240" t="s">
        <v>164</v>
      </c>
      <c r="E222" s="243" t="s">
        <v>3</v>
      </c>
      <c r="F222" s="244" t="s">
        <v>1064</v>
      </c>
      <c r="G222" s="242"/>
      <c r="H222" s="245">
        <v>114</v>
      </c>
      <c r="I222" s="159"/>
      <c r="L222" s="157"/>
      <c r="M222" s="160"/>
      <c r="N222" s="161"/>
      <c r="O222" s="161"/>
      <c r="P222" s="161"/>
      <c r="Q222" s="161"/>
      <c r="R222" s="161"/>
      <c r="S222" s="161"/>
      <c r="T222" s="162"/>
      <c r="AT222" s="158" t="s">
        <v>164</v>
      </c>
      <c r="AU222" s="158" t="s">
        <v>22</v>
      </c>
      <c r="AV222" s="13" t="s">
        <v>22</v>
      </c>
      <c r="AW222" s="13" t="s">
        <v>43</v>
      </c>
      <c r="AX222" s="13" t="s">
        <v>82</v>
      </c>
      <c r="AY222" s="158" t="s">
        <v>152</v>
      </c>
    </row>
    <row r="223" spans="1:65" s="14" customFormat="1" x14ac:dyDescent="0.2">
      <c r="B223" s="163"/>
      <c r="C223" s="246"/>
      <c r="D223" s="240" t="s">
        <v>164</v>
      </c>
      <c r="E223" s="247" t="s">
        <v>3</v>
      </c>
      <c r="F223" s="248" t="s">
        <v>166</v>
      </c>
      <c r="G223" s="246"/>
      <c r="H223" s="249">
        <v>114</v>
      </c>
      <c r="I223" s="165"/>
      <c r="L223" s="163"/>
      <c r="M223" s="166"/>
      <c r="N223" s="167"/>
      <c r="O223" s="167"/>
      <c r="P223" s="167"/>
      <c r="Q223" s="167"/>
      <c r="R223" s="167"/>
      <c r="S223" s="167"/>
      <c r="T223" s="168"/>
      <c r="AT223" s="164" t="s">
        <v>164</v>
      </c>
      <c r="AU223" s="164" t="s">
        <v>22</v>
      </c>
      <c r="AV223" s="14" t="s">
        <v>158</v>
      </c>
      <c r="AW223" s="14" t="s">
        <v>43</v>
      </c>
      <c r="AX223" s="14" t="s">
        <v>89</v>
      </c>
      <c r="AY223" s="164" t="s">
        <v>152</v>
      </c>
    </row>
    <row r="224" spans="1:65" s="2" customFormat="1" ht="16.5" customHeight="1" x14ac:dyDescent="0.2">
      <c r="A224" s="32"/>
      <c r="B224" s="142"/>
      <c r="C224" s="232" t="s">
        <v>299</v>
      </c>
      <c r="D224" s="232" t="s">
        <v>154</v>
      </c>
      <c r="E224" s="233" t="s">
        <v>695</v>
      </c>
      <c r="F224" s="234" t="s">
        <v>696</v>
      </c>
      <c r="G224" s="235" t="s">
        <v>157</v>
      </c>
      <c r="H224" s="236">
        <v>57</v>
      </c>
      <c r="I224" s="143"/>
      <c r="J224" s="144">
        <f>ROUND(I224*H224,2)</f>
        <v>0</v>
      </c>
      <c r="K224" s="145"/>
      <c r="L224" s="33"/>
      <c r="M224" s="146" t="s">
        <v>3</v>
      </c>
      <c r="N224" s="147" t="s">
        <v>53</v>
      </c>
      <c r="O224" s="53"/>
      <c r="P224" s="148">
        <f>O224*H224</f>
        <v>0</v>
      </c>
      <c r="Q224" s="148">
        <v>0</v>
      </c>
      <c r="R224" s="148">
        <f>Q224*H224</f>
        <v>0</v>
      </c>
      <c r="S224" s="148">
        <v>0</v>
      </c>
      <c r="T224" s="14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0" t="s">
        <v>158</v>
      </c>
      <c r="AT224" s="150" t="s">
        <v>154</v>
      </c>
      <c r="AU224" s="150" t="s">
        <v>22</v>
      </c>
      <c r="AY224" s="16" t="s">
        <v>152</v>
      </c>
      <c r="BE224" s="151">
        <f>IF(N224="základní",J224,0)</f>
        <v>0</v>
      </c>
      <c r="BF224" s="151">
        <f>IF(N224="snížená",J224,0)</f>
        <v>0</v>
      </c>
      <c r="BG224" s="151">
        <f>IF(N224="zákl. přenesená",J224,0)</f>
        <v>0</v>
      </c>
      <c r="BH224" s="151">
        <f>IF(N224="sníž. přenesená",J224,0)</f>
        <v>0</v>
      </c>
      <c r="BI224" s="151">
        <f>IF(N224="nulová",J224,0)</f>
        <v>0</v>
      </c>
      <c r="BJ224" s="16" t="s">
        <v>89</v>
      </c>
      <c r="BK224" s="151">
        <f>ROUND(I224*H224,2)</f>
        <v>0</v>
      </c>
      <c r="BL224" s="16" t="s">
        <v>158</v>
      </c>
      <c r="BM224" s="150" t="s">
        <v>1065</v>
      </c>
    </row>
    <row r="225" spans="1:65" s="2" customFormat="1" x14ac:dyDescent="0.2">
      <c r="A225" s="32"/>
      <c r="B225" s="33"/>
      <c r="C225" s="237"/>
      <c r="D225" s="238" t="s">
        <v>160</v>
      </c>
      <c r="E225" s="237"/>
      <c r="F225" s="239" t="s">
        <v>698</v>
      </c>
      <c r="G225" s="237"/>
      <c r="H225" s="237"/>
      <c r="I225" s="154"/>
      <c r="J225" s="32"/>
      <c r="K225" s="32"/>
      <c r="L225" s="33"/>
      <c r="M225" s="155"/>
      <c r="N225" s="156"/>
      <c r="O225" s="53"/>
      <c r="P225" s="53"/>
      <c r="Q225" s="53"/>
      <c r="R225" s="53"/>
      <c r="S225" s="53"/>
      <c r="T225" s="54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6" t="s">
        <v>160</v>
      </c>
      <c r="AU225" s="16" t="s">
        <v>22</v>
      </c>
    </row>
    <row r="226" spans="1:65" s="2" customFormat="1" ht="29.25" x14ac:dyDescent="0.2">
      <c r="A226" s="32"/>
      <c r="B226" s="33"/>
      <c r="C226" s="237"/>
      <c r="D226" s="240" t="s">
        <v>162</v>
      </c>
      <c r="E226" s="237"/>
      <c r="F226" s="241" t="s">
        <v>1066</v>
      </c>
      <c r="G226" s="237"/>
      <c r="H226" s="237"/>
      <c r="I226" s="154"/>
      <c r="J226" s="32"/>
      <c r="K226" s="32"/>
      <c r="L226" s="33"/>
      <c r="M226" s="155"/>
      <c r="N226" s="156"/>
      <c r="O226" s="53"/>
      <c r="P226" s="53"/>
      <c r="Q226" s="53"/>
      <c r="R226" s="53"/>
      <c r="S226" s="53"/>
      <c r="T226" s="54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6" t="s">
        <v>162</v>
      </c>
      <c r="AU226" s="16" t="s">
        <v>22</v>
      </c>
    </row>
    <row r="227" spans="1:65" s="13" customFormat="1" x14ac:dyDescent="0.2">
      <c r="B227" s="157"/>
      <c r="C227" s="242"/>
      <c r="D227" s="240" t="s">
        <v>164</v>
      </c>
      <c r="E227" s="243" t="s">
        <v>3</v>
      </c>
      <c r="F227" s="244" t="s">
        <v>1067</v>
      </c>
      <c r="G227" s="242"/>
      <c r="H227" s="245">
        <v>57</v>
      </c>
      <c r="I227" s="159"/>
      <c r="L227" s="157"/>
      <c r="M227" s="160"/>
      <c r="N227" s="161"/>
      <c r="O227" s="161"/>
      <c r="P227" s="161"/>
      <c r="Q227" s="161"/>
      <c r="R227" s="161"/>
      <c r="S227" s="161"/>
      <c r="T227" s="162"/>
      <c r="AT227" s="158" t="s">
        <v>164</v>
      </c>
      <c r="AU227" s="158" t="s">
        <v>22</v>
      </c>
      <c r="AV227" s="13" t="s">
        <v>22</v>
      </c>
      <c r="AW227" s="13" t="s">
        <v>43</v>
      </c>
      <c r="AX227" s="13" t="s">
        <v>82</v>
      </c>
      <c r="AY227" s="158" t="s">
        <v>152</v>
      </c>
    </row>
    <row r="228" spans="1:65" s="14" customFormat="1" x14ac:dyDescent="0.2">
      <c r="B228" s="163"/>
      <c r="C228" s="246"/>
      <c r="D228" s="240" t="s">
        <v>164</v>
      </c>
      <c r="E228" s="247" t="s">
        <v>3</v>
      </c>
      <c r="F228" s="248" t="s">
        <v>166</v>
      </c>
      <c r="G228" s="246"/>
      <c r="H228" s="249">
        <v>57</v>
      </c>
      <c r="I228" s="165"/>
      <c r="L228" s="163"/>
      <c r="M228" s="166"/>
      <c r="N228" s="167"/>
      <c r="O228" s="167"/>
      <c r="P228" s="167"/>
      <c r="Q228" s="167"/>
      <c r="R228" s="167"/>
      <c r="S228" s="167"/>
      <c r="T228" s="168"/>
      <c r="AT228" s="164" t="s">
        <v>164</v>
      </c>
      <c r="AU228" s="164" t="s">
        <v>22</v>
      </c>
      <c r="AV228" s="14" t="s">
        <v>158</v>
      </c>
      <c r="AW228" s="14" t="s">
        <v>43</v>
      </c>
      <c r="AX228" s="14" t="s">
        <v>89</v>
      </c>
      <c r="AY228" s="164" t="s">
        <v>152</v>
      </c>
    </row>
    <row r="229" spans="1:65" s="2" customFormat="1" ht="16.5" customHeight="1" x14ac:dyDescent="0.2">
      <c r="A229" s="32"/>
      <c r="B229" s="142"/>
      <c r="C229" s="232" t="s">
        <v>302</v>
      </c>
      <c r="D229" s="232" t="s">
        <v>154</v>
      </c>
      <c r="E229" s="233" t="s">
        <v>402</v>
      </c>
      <c r="F229" s="234" t="s">
        <v>403</v>
      </c>
      <c r="G229" s="235" t="s">
        <v>157</v>
      </c>
      <c r="H229" s="236">
        <v>22</v>
      </c>
      <c r="I229" s="143"/>
      <c r="J229" s="144">
        <f>ROUND(I229*H229,2)</f>
        <v>0</v>
      </c>
      <c r="K229" s="145"/>
      <c r="L229" s="33"/>
      <c r="M229" s="146" t="s">
        <v>3</v>
      </c>
      <c r="N229" s="147" t="s">
        <v>53</v>
      </c>
      <c r="O229" s="53"/>
      <c r="P229" s="148">
        <f>O229*H229</f>
        <v>0</v>
      </c>
      <c r="Q229" s="148">
        <v>0</v>
      </c>
      <c r="R229" s="148">
        <f>Q229*H229</f>
        <v>0</v>
      </c>
      <c r="S229" s="148">
        <v>0</v>
      </c>
      <c r="T229" s="14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0" t="s">
        <v>158</v>
      </c>
      <c r="AT229" s="150" t="s">
        <v>154</v>
      </c>
      <c r="AU229" s="150" t="s">
        <v>22</v>
      </c>
      <c r="AY229" s="16" t="s">
        <v>152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6" t="s">
        <v>89</v>
      </c>
      <c r="BK229" s="151">
        <f>ROUND(I229*H229,2)</f>
        <v>0</v>
      </c>
      <c r="BL229" s="16" t="s">
        <v>158</v>
      </c>
      <c r="BM229" s="150" t="s">
        <v>1068</v>
      </c>
    </row>
    <row r="230" spans="1:65" s="2" customFormat="1" x14ac:dyDescent="0.2">
      <c r="A230" s="32"/>
      <c r="B230" s="33"/>
      <c r="C230" s="237"/>
      <c r="D230" s="238" t="s">
        <v>160</v>
      </c>
      <c r="E230" s="237"/>
      <c r="F230" s="239" t="s">
        <v>405</v>
      </c>
      <c r="G230" s="237"/>
      <c r="H230" s="237"/>
      <c r="I230" s="154"/>
      <c r="J230" s="32"/>
      <c r="K230" s="32"/>
      <c r="L230" s="33"/>
      <c r="M230" s="155"/>
      <c r="N230" s="156"/>
      <c r="O230" s="53"/>
      <c r="P230" s="53"/>
      <c r="Q230" s="53"/>
      <c r="R230" s="53"/>
      <c r="S230" s="53"/>
      <c r="T230" s="54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6" t="s">
        <v>160</v>
      </c>
      <c r="AU230" s="16" t="s">
        <v>22</v>
      </c>
    </row>
    <row r="231" spans="1:65" s="2" customFormat="1" ht="19.5" x14ac:dyDescent="0.2">
      <c r="A231" s="32"/>
      <c r="B231" s="33"/>
      <c r="C231" s="237"/>
      <c r="D231" s="240" t="s">
        <v>162</v>
      </c>
      <c r="E231" s="237"/>
      <c r="F231" s="241" t="s">
        <v>1069</v>
      </c>
      <c r="G231" s="237"/>
      <c r="H231" s="237"/>
      <c r="I231" s="154"/>
      <c r="J231" s="32"/>
      <c r="K231" s="32"/>
      <c r="L231" s="33"/>
      <c r="M231" s="155"/>
      <c r="N231" s="156"/>
      <c r="O231" s="53"/>
      <c r="P231" s="53"/>
      <c r="Q231" s="53"/>
      <c r="R231" s="53"/>
      <c r="S231" s="53"/>
      <c r="T231" s="54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6" t="s">
        <v>162</v>
      </c>
      <c r="AU231" s="16" t="s">
        <v>22</v>
      </c>
    </row>
    <row r="232" spans="1:65" s="13" customFormat="1" x14ac:dyDescent="0.2">
      <c r="B232" s="157"/>
      <c r="C232" s="242"/>
      <c r="D232" s="240" t="s">
        <v>164</v>
      </c>
      <c r="E232" s="243" t="s">
        <v>3</v>
      </c>
      <c r="F232" s="244" t="s">
        <v>273</v>
      </c>
      <c r="G232" s="242"/>
      <c r="H232" s="245">
        <v>22</v>
      </c>
      <c r="I232" s="159"/>
      <c r="L232" s="157"/>
      <c r="M232" s="160"/>
      <c r="N232" s="161"/>
      <c r="O232" s="161"/>
      <c r="P232" s="161"/>
      <c r="Q232" s="161"/>
      <c r="R232" s="161"/>
      <c r="S232" s="161"/>
      <c r="T232" s="162"/>
      <c r="AT232" s="158" t="s">
        <v>164</v>
      </c>
      <c r="AU232" s="158" t="s">
        <v>22</v>
      </c>
      <c r="AV232" s="13" t="s">
        <v>22</v>
      </c>
      <c r="AW232" s="13" t="s">
        <v>43</v>
      </c>
      <c r="AX232" s="13" t="s">
        <v>82</v>
      </c>
      <c r="AY232" s="158" t="s">
        <v>152</v>
      </c>
    </row>
    <row r="233" spans="1:65" s="14" customFormat="1" x14ac:dyDescent="0.2">
      <c r="B233" s="163"/>
      <c r="C233" s="246"/>
      <c r="D233" s="240" t="s">
        <v>164</v>
      </c>
      <c r="E233" s="247" t="s">
        <v>3</v>
      </c>
      <c r="F233" s="248" t="s">
        <v>166</v>
      </c>
      <c r="G233" s="246"/>
      <c r="H233" s="249">
        <v>22</v>
      </c>
      <c r="I233" s="165"/>
      <c r="L233" s="163"/>
      <c r="M233" s="166"/>
      <c r="N233" s="167"/>
      <c r="O233" s="167"/>
      <c r="P233" s="167"/>
      <c r="Q233" s="167"/>
      <c r="R233" s="167"/>
      <c r="S233" s="167"/>
      <c r="T233" s="168"/>
      <c r="AT233" s="164" t="s">
        <v>164</v>
      </c>
      <c r="AU233" s="164" t="s">
        <v>22</v>
      </c>
      <c r="AV233" s="14" t="s">
        <v>158</v>
      </c>
      <c r="AW233" s="14" t="s">
        <v>43</v>
      </c>
      <c r="AX233" s="14" t="s">
        <v>89</v>
      </c>
      <c r="AY233" s="164" t="s">
        <v>152</v>
      </c>
    </row>
    <row r="234" spans="1:65" s="2" customFormat="1" ht="16.5" customHeight="1" x14ac:dyDescent="0.2">
      <c r="A234" s="32"/>
      <c r="B234" s="142"/>
      <c r="C234" s="232" t="s">
        <v>308</v>
      </c>
      <c r="D234" s="232" t="s">
        <v>154</v>
      </c>
      <c r="E234" s="233" t="s">
        <v>402</v>
      </c>
      <c r="F234" s="234" t="s">
        <v>403</v>
      </c>
      <c r="G234" s="235" t="s">
        <v>157</v>
      </c>
      <c r="H234" s="236">
        <v>5</v>
      </c>
      <c r="I234" s="143"/>
      <c r="J234" s="144">
        <f>ROUND(I234*H234,2)</f>
        <v>0</v>
      </c>
      <c r="K234" s="145"/>
      <c r="L234" s="33"/>
      <c r="M234" s="146" t="s">
        <v>3</v>
      </c>
      <c r="N234" s="147" t="s">
        <v>53</v>
      </c>
      <c r="O234" s="53"/>
      <c r="P234" s="148">
        <f>O234*H234</f>
        <v>0</v>
      </c>
      <c r="Q234" s="148">
        <v>0</v>
      </c>
      <c r="R234" s="148">
        <f>Q234*H234</f>
        <v>0</v>
      </c>
      <c r="S234" s="148">
        <v>0</v>
      </c>
      <c r="T234" s="14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0" t="s">
        <v>158</v>
      </c>
      <c r="AT234" s="150" t="s">
        <v>154</v>
      </c>
      <c r="AU234" s="150" t="s">
        <v>22</v>
      </c>
      <c r="AY234" s="16" t="s">
        <v>152</v>
      </c>
      <c r="BE234" s="151">
        <f>IF(N234="základní",J234,0)</f>
        <v>0</v>
      </c>
      <c r="BF234" s="151">
        <f>IF(N234="snížená",J234,0)</f>
        <v>0</v>
      </c>
      <c r="BG234" s="151">
        <f>IF(N234="zákl. přenesená",J234,0)</f>
        <v>0</v>
      </c>
      <c r="BH234" s="151">
        <f>IF(N234="sníž. přenesená",J234,0)</f>
        <v>0</v>
      </c>
      <c r="BI234" s="151">
        <f>IF(N234="nulová",J234,0)</f>
        <v>0</v>
      </c>
      <c r="BJ234" s="16" t="s">
        <v>89</v>
      </c>
      <c r="BK234" s="151">
        <f>ROUND(I234*H234,2)</f>
        <v>0</v>
      </c>
      <c r="BL234" s="16" t="s">
        <v>158</v>
      </c>
      <c r="BM234" s="150" t="s">
        <v>1070</v>
      </c>
    </row>
    <row r="235" spans="1:65" s="2" customFormat="1" x14ac:dyDescent="0.2">
      <c r="A235" s="32"/>
      <c r="B235" s="33"/>
      <c r="C235" s="237"/>
      <c r="D235" s="238" t="s">
        <v>160</v>
      </c>
      <c r="E235" s="237"/>
      <c r="F235" s="239" t="s">
        <v>405</v>
      </c>
      <c r="G235" s="237"/>
      <c r="H235" s="237"/>
      <c r="I235" s="154"/>
      <c r="J235" s="32"/>
      <c r="K235" s="32"/>
      <c r="L235" s="33"/>
      <c r="M235" s="155"/>
      <c r="N235" s="156"/>
      <c r="O235" s="53"/>
      <c r="P235" s="53"/>
      <c r="Q235" s="53"/>
      <c r="R235" s="53"/>
      <c r="S235" s="53"/>
      <c r="T235" s="54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6" t="s">
        <v>160</v>
      </c>
      <c r="AU235" s="16" t="s">
        <v>22</v>
      </c>
    </row>
    <row r="236" spans="1:65" s="2" customFormat="1" ht="19.5" x14ac:dyDescent="0.2">
      <c r="A236" s="32"/>
      <c r="B236" s="33"/>
      <c r="C236" s="237"/>
      <c r="D236" s="240" t="s">
        <v>162</v>
      </c>
      <c r="E236" s="237"/>
      <c r="F236" s="241" t="s">
        <v>1071</v>
      </c>
      <c r="G236" s="237"/>
      <c r="H236" s="237"/>
      <c r="I236" s="154"/>
      <c r="J236" s="32"/>
      <c r="K236" s="32"/>
      <c r="L236" s="33"/>
      <c r="M236" s="155"/>
      <c r="N236" s="156"/>
      <c r="O236" s="53"/>
      <c r="P236" s="53"/>
      <c r="Q236" s="53"/>
      <c r="R236" s="53"/>
      <c r="S236" s="53"/>
      <c r="T236" s="54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6" t="s">
        <v>162</v>
      </c>
      <c r="AU236" s="16" t="s">
        <v>22</v>
      </c>
    </row>
    <row r="237" spans="1:65" s="13" customFormat="1" x14ac:dyDescent="0.2">
      <c r="B237" s="157"/>
      <c r="C237" s="242"/>
      <c r="D237" s="240" t="s">
        <v>164</v>
      </c>
      <c r="E237" s="243" t="s">
        <v>3</v>
      </c>
      <c r="F237" s="244" t="s">
        <v>182</v>
      </c>
      <c r="G237" s="242"/>
      <c r="H237" s="245">
        <v>5</v>
      </c>
      <c r="I237" s="159"/>
      <c r="L237" s="157"/>
      <c r="M237" s="160"/>
      <c r="N237" s="161"/>
      <c r="O237" s="161"/>
      <c r="P237" s="161"/>
      <c r="Q237" s="161"/>
      <c r="R237" s="161"/>
      <c r="S237" s="161"/>
      <c r="T237" s="162"/>
      <c r="AT237" s="158" t="s">
        <v>164</v>
      </c>
      <c r="AU237" s="158" t="s">
        <v>22</v>
      </c>
      <c r="AV237" s="13" t="s">
        <v>22</v>
      </c>
      <c r="AW237" s="13" t="s">
        <v>43</v>
      </c>
      <c r="AX237" s="13" t="s">
        <v>82</v>
      </c>
      <c r="AY237" s="158" t="s">
        <v>152</v>
      </c>
    </row>
    <row r="238" spans="1:65" s="14" customFormat="1" x14ac:dyDescent="0.2">
      <c r="B238" s="163"/>
      <c r="C238" s="246"/>
      <c r="D238" s="240" t="s">
        <v>164</v>
      </c>
      <c r="E238" s="247" t="s">
        <v>3</v>
      </c>
      <c r="F238" s="248" t="s">
        <v>166</v>
      </c>
      <c r="G238" s="246"/>
      <c r="H238" s="249">
        <v>5</v>
      </c>
      <c r="I238" s="165"/>
      <c r="L238" s="163"/>
      <c r="M238" s="166"/>
      <c r="N238" s="167"/>
      <c r="O238" s="167"/>
      <c r="P238" s="167"/>
      <c r="Q238" s="167"/>
      <c r="R238" s="167"/>
      <c r="S238" s="167"/>
      <c r="T238" s="168"/>
      <c r="AT238" s="164" t="s">
        <v>164</v>
      </c>
      <c r="AU238" s="164" t="s">
        <v>22</v>
      </c>
      <c r="AV238" s="14" t="s">
        <v>158</v>
      </c>
      <c r="AW238" s="14" t="s">
        <v>43</v>
      </c>
      <c r="AX238" s="14" t="s">
        <v>89</v>
      </c>
      <c r="AY238" s="164" t="s">
        <v>152</v>
      </c>
    </row>
    <row r="239" spans="1:65" s="2" customFormat="1" ht="16.5" customHeight="1" x14ac:dyDescent="0.2">
      <c r="A239" s="32"/>
      <c r="B239" s="142"/>
      <c r="C239" s="232" t="s">
        <v>314</v>
      </c>
      <c r="D239" s="232" t="s">
        <v>154</v>
      </c>
      <c r="E239" s="233" t="s">
        <v>402</v>
      </c>
      <c r="F239" s="234" t="s">
        <v>403</v>
      </c>
      <c r="G239" s="235" t="s">
        <v>157</v>
      </c>
      <c r="H239" s="236">
        <v>27</v>
      </c>
      <c r="I239" s="143"/>
      <c r="J239" s="144">
        <f>ROUND(I239*H239,2)</f>
        <v>0</v>
      </c>
      <c r="K239" s="145"/>
      <c r="L239" s="33"/>
      <c r="M239" s="146" t="s">
        <v>3</v>
      </c>
      <c r="N239" s="147" t="s">
        <v>53</v>
      </c>
      <c r="O239" s="53"/>
      <c r="P239" s="148">
        <f>O239*H239</f>
        <v>0</v>
      </c>
      <c r="Q239" s="148">
        <v>0</v>
      </c>
      <c r="R239" s="148">
        <f>Q239*H239</f>
        <v>0</v>
      </c>
      <c r="S239" s="148">
        <v>0</v>
      </c>
      <c r="T239" s="14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0" t="s">
        <v>158</v>
      </c>
      <c r="AT239" s="150" t="s">
        <v>154</v>
      </c>
      <c r="AU239" s="150" t="s">
        <v>22</v>
      </c>
      <c r="AY239" s="16" t="s">
        <v>152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6" t="s">
        <v>89</v>
      </c>
      <c r="BK239" s="151">
        <f>ROUND(I239*H239,2)</f>
        <v>0</v>
      </c>
      <c r="BL239" s="16" t="s">
        <v>158</v>
      </c>
      <c r="BM239" s="150" t="s">
        <v>1072</v>
      </c>
    </row>
    <row r="240" spans="1:65" s="2" customFormat="1" x14ac:dyDescent="0.2">
      <c r="A240" s="32"/>
      <c r="B240" s="33"/>
      <c r="C240" s="237"/>
      <c r="D240" s="238" t="s">
        <v>160</v>
      </c>
      <c r="E240" s="237"/>
      <c r="F240" s="239" t="s">
        <v>405</v>
      </c>
      <c r="G240" s="237"/>
      <c r="H240" s="237"/>
      <c r="I240" s="154"/>
      <c r="J240" s="32"/>
      <c r="K240" s="32"/>
      <c r="L240" s="33"/>
      <c r="M240" s="155"/>
      <c r="N240" s="156"/>
      <c r="O240" s="53"/>
      <c r="P240" s="53"/>
      <c r="Q240" s="53"/>
      <c r="R240" s="53"/>
      <c r="S240" s="53"/>
      <c r="T240" s="54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6" t="s">
        <v>160</v>
      </c>
      <c r="AU240" s="16" t="s">
        <v>22</v>
      </c>
    </row>
    <row r="241" spans="1:65" s="2" customFormat="1" ht="29.25" x14ac:dyDescent="0.2">
      <c r="A241" s="32"/>
      <c r="B241" s="33"/>
      <c r="C241" s="237"/>
      <c r="D241" s="240" t="s">
        <v>162</v>
      </c>
      <c r="E241" s="237"/>
      <c r="F241" s="241" t="s">
        <v>1073</v>
      </c>
      <c r="G241" s="237"/>
      <c r="H241" s="237"/>
      <c r="I241" s="154"/>
      <c r="J241" s="32"/>
      <c r="K241" s="32"/>
      <c r="L241" s="33"/>
      <c r="M241" s="155"/>
      <c r="N241" s="156"/>
      <c r="O241" s="53"/>
      <c r="P241" s="53"/>
      <c r="Q241" s="53"/>
      <c r="R241" s="53"/>
      <c r="S241" s="53"/>
      <c r="T241" s="54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6" t="s">
        <v>162</v>
      </c>
      <c r="AU241" s="16" t="s">
        <v>22</v>
      </c>
    </row>
    <row r="242" spans="1:65" s="13" customFormat="1" x14ac:dyDescent="0.2">
      <c r="B242" s="157"/>
      <c r="C242" s="242"/>
      <c r="D242" s="240" t="s">
        <v>164</v>
      </c>
      <c r="E242" s="243" t="s">
        <v>3</v>
      </c>
      <c r="F242" s="244" t="s">
        <v>1074</v>
      </c>
      <c r="G242" s="242"/>
      <c r="H242" s="245">
        <v>27</v>
      </c>
      <c r="I242" s="159"/>
      <c r="L242" s="157"/>
      <c r="M242" s="160"/>
      <c r="N242" s="161"/>
      <c r="O242" s="161"/>
      <c r="P242" s="161"/>
      <c r="Q242" s="161"/>
      <c r="R242" s="161"/>
      <c r="S242" s="161"/>
      <c r="T242" s="162"/>
      <c r="AT242" s="158" t="s">
        <v>164</v>
      </c>
      <c r="AU242" s="158" t="s">
        <v>22</v>
      </c>
      <c r="AV242" s="13" t="s">
        <v>22</v>
      </c>
      <c r="AW242" s="13" t="s">
        <v>43</v>
      </c>
      <c r="AX242" s="13" t="s">
        <v>82</v>
      </c>
      <c r="AY242" s="158" t="s">
        <v>152</v>
      </c>
    </row>
    <row r="243" spans="1:65" s="14" customFormat="1" x14ac:dyDescent="0.2">
      <c r="B243" s="163"/>
      <c r="C243" s="246"/>
      <c r="D243" s="240" t="s">
        <v>164</v>
      </c>
      <c r="E243" s="247" t="s">
        <v>3</v>
      </c>
      <c r="F243" s="248" t="s">
        <v>166</v>
      </c>
      <c r="G243" s="246"/>
      <c r="H243" s="249">
        <v>27</v>
      </c>
      <c r="I243" s="165"/>
      <c r="L243" s="163"/>
      <c r="M243" s="166"/>
      <c r="N243" s="167"/>
      <c r="O243" s="167"/>
      <c r="P243" s="167"/>
      <c r="Q243" s="167"/>
      <c r="R243" s="167"/>
      <c r="S243" s="167"/>
      <c r="T243" s="168"/>
      <c r="AT243" s="164" t="s">
        <v>164</v>
      </c>
      <c r="AU243" s="164" t="s">
        <v>22</v>
      </c>
      <c r="AV243" s="14" t="s">
        <v>158</v>
      </c>
      <c r="AW243" s="14" t="s">
        <v>43</v>
      </c>
      <c r="AX243" s="14" t="s">
        <v>89</v>
      </c>
      <c r="AY243" s="164" t="s">
        <v>152</v>
      </c>
    </row>
    <row r="244" spans="1:65" s="2" customFormat="1" ht="16.5" customHeight="1" x14ac:dyDescent="0.2">
      <c r="A244" s="32"/>
      <c r="B244" s="142"/>
      <c r="C244" s="232" t="s">
        <v>317</v>
      </c>
      <c r="D244" s="232" t="s">
        <v>154</v>
      </c>
      <c r="E244" s="233" t="s">
        <v>1075</v>
      </c>
      <c r="F244" s="234" t="s">
        <v>1076</v>
      </c>
      <c r="G244" s="235" t="s">
        <v>157</v>
      </c>
      <c r="H244" s="236">
        <v>7</v>
      </c>
      <c r="I244" s="143"/>
      <c r="J244" s="144">
        <f>ROUND(I244*H244,2)</f>
        <v>0</v>
      </c>
      <c r="K244" s="145"/>
      <c r="L244" s="33"/>
      <c r="M244" s="146" t="s">
        <v>3</v>
      </c>
      <c r="N244" s="147" t="s">
        <v>53</v>
      </c>
      <c r="O244" s="53"/>
      <c r="P244" s="148">
        <f>O244*H244</f>
        <v>0</v>
      </c>
      <c r="Q244" s="148">
        <v>0</v>
      </c>
      <c r="R244" s="148">
        <f>Q244*H244</f>
        <v>0</v>
      </c>
      <c r="S244" s="148">
        <v>0</v>
      </c>
      <c r="T244" s="149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0" t="s">
        <v>158</v>
      </c>
      <c r="AT244" s="150" t="s">
        <v>154</v>
      </c>
      <c r="AU244" s="150" t="s">
        <v>22</v>
      </c>
      <c r="AY244" s="16" t="s">
        <v>152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6" t="s">
        <v>89</v>
      </c>
      <c r="BK244" s="151">
        <f>ROUND(I244*H244,2)</f>
        <v>0</v>
      </c>
      <c r="BL244" s="16" t="s">
        <v>158</v>
      </c>
      <c r="BM244" s="150" t="s">
        <v>1077</v>
      </c>
    </row>
    <row r="245" spans="1:65" s="2" customFormat="1" x14ac:dyDescent="0.2">
      <c r="A245" s="32"/>
      <c r="B245" s="33"/>
      <c r="C245" s="237"/>
      <c r="D245" s="238" t="s">
        <v>160</v>
      </c>
      <c r="E245" s="237"/>
      <c r="F245" s="239" t="s">
        <v>1078</v>
      </c>
      <c r="G245" s="237"/>
      <c r="H245" s="237"/>
      <c r="I245" s="154"/>
      <c r="J245" s="32"/>
      <c r="K245" s="32"/>
      <c r="L245" s="33"/>
      <c r="M245" s="155"/>
      <c r="N245" s="156"/>
      <c r="O245" s="53"/>
      <c r="P245" s="53"/>
      <c r="Q245" s="53"/>
      <c r="R245" s="53"/>
      <c r="S245" s="53"/>
      <c r="T245" s="54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6" t="s">
        <v>160</v>
      </c>
      <c r="AU245" s="16" t="s">
        <v>22</v>
      </c>
    </row>
    <row r="246" spans="1:65" s="2" customFormat="1" ht="19.5" x14ac:dyDescent="0.2">
      <c r="A246" s="32"/>
      <c r="B246" s="33"/>
      <c r="C246" s="237"/>
      <c r="D246" s="240" t="s">
        <v>162</v>
      </c>
      <c r="E246" s="237"/>
      <c r="F246" s="241" t="s">
        <v>1079</v>
      </c>
      <c r="G246" s="237"/>
      <c r="H246" s="237"/>
      <c r="I246" s="154"/>
      <c r="J246" s="32"/>
      <c r="K246" s="32"/>
      <c r="L246" s="33"/>
      <c r="M246" s="155"/>
      <c r="N246" s="156"/>
      <c r="O246" s="53"/>
      <c r="P246" s="53"/>
      <c r="Q246" s="53"/>
      <c r="R246" s="53"/>
      <c r="S246" s="53"/>
      <c r="T246" s="54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6" t="s">
        <v>162</v>
      </c>
      <c r="AU246" s="16" t="s">
        <v>22</v>
      </c>
    </row>
    <row r="247" spans="1:65" s="13" customFormat="1" x14ac:dyDescent="0.2">
      <c r="B247" s="157"/>
      <c r="C247" s="242"/>
      <c r="D247" s="240" t="s">
        <v>164</v>
      </c>
      <c r="E247" s="243" t="s">
        <v>3</v>
      </c>
      <c r="F247" s="244" t="s">
        <v>192</v>
      </c>
      <c r="G247" s="242"/>
      <c r="H247" s="245">
        <v>7</v>
      </c>
      <c r="I247" s="159"/>
      <c r="L247" s="157"/>
      <c r="M247" s="160"/>
      <c r="N247" s="161"/>
      <c r="O247" s="161"/>
      <c r="P247" s="161"/>
      <c r="Q247" s="161"/>
      <c r="R247" s="161"/>
      <c r="S247" s="161"/>
      <c r="T247" s="162"/>
      <c r="AT247" s="158" t="s">
        <v>164</v>
      </c>
      <c r="AU247" s="158" t="s">
        <v>22</v>
      </c>
      <c r="AV247" s="13" t="s">
        <v>22</v>
      </c>
      <c r="AW247" s="13" t="s">
        <v>43</v>
      </c>
      <c r="AX247" s="13" t="s">
        <v>82</v>
      </c>
      <c r="AY247" s="158" t="s">
        <v>152</v>
      </c>
    </row>
    <row r="248" spans="1:65" s="14" customFormat="1" x14ac:dyDescent="0.2">
      <c r="B248" s="163"/>
      <c r="C248" s="246"/>
      <c r="D248" s="240" t="s">
        <v>164</v>
      </c>
      <c r="E248" s="247" t="s">
        <v>3</v>
      </c>
      <c r="F248" s="248" t="s">
        <v>166</v>
      </c>
      <c r="G248" s="246"/>
      <c r="H248" s="249">
        <v>7</v>
      </c>
      <c r="I248" s="165"/>
      <c r="L248" s="163"/>
      <c r="M248" s="166"/>
      <c r="N248" s="167"/>
      <c r="O248" s="167"/>
      <c r="P248" s="167"/>
      <c r="Q248" s="167"/>
      <c r="R248" s="167"/>
      <c r="S248" s="167"/>
      <c r="T248" s="168"/>
      <c r="AT248" s="164" t="s">
        <v>164</v>
      </c>
      <c r="AU248" s="164" t="s">
        <v>22</v>
      </c>
      <c r="AV248" s="14" t="s">
        <v>158</v>
      </c>
      <c r="AW248" s="14" t="s">
        <v>43</v>
      </c>
      <c r="AX248" s="14" t="s">
        <v>89</v>
      </c>
      <c r="AY248" s="164" t="s">
        <v>152</v>
      </c>
    </row>
    <row r="249" spans="1:65" s="2" customFormat="1" ht="33" customHeight="1" x14ac:dyDescent="0.2">
      <c r="A249" s="32"/>
      <c r="B249" s="142"/>
      <c r="C249" s="232" t="s">
        <v>323</v>
      </c>
      <c r="D249" s="232" t="s">
        <v>154</v>
      </c>
      <c r="E249" s="233" t="s">
        <v>706</v>
      </c>
      <c r="F249" s="234" t="s">
        <v>707</v>
      </c>
      <c r="G249" s="235" t="s">
        <v>157</v>
      </c>
      <c r="H249" s="236">
        <v>52</v>
      </c>
      <c r="I249" s="143"/>
      <c r="J249" s="144">
        <f>ROUND(I249*H249,2)</f>
        <v>0</v>
      </c>
      <c r="K249" s="145"/>
      <c r="L249" s="33"/>
      <c r="M249" s="146" t="s">
        <v>3</v>
      </c>
      <c r="N249" s="147" t="s">
        <v>53</v>
      </c>
      <c r="O249" s="53"/>
      <c r="P249" s="148">
        <f>O249*H249</f>
        <v>0</v>
      </c>
      <c r="Q249" s="148">
        <v>0</v>
      </c>
      <c r="R249" s="148">
        <f>Q249*H249</f>
        <v>0</v>
      </c>
      <c r="S249" s="148">
        <v>0</v>
      </c>
      <c r="T249" s="149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0" t="s">
        <v>158</v>
      </c>
      <c r="AT249" s="150" t="s">
        <v>154</v>
      </c>
      <c r="AU249" s="150" t="s">
        <v>22</v>
      </c>
      <c r="AY249" s="16" t="s">
        <v>152</v>
      </c>
      <c r="BE249" s="151">
        <f>IF(N249="základní",J249,0)</f>
        <v>0</v>
      </c>
      <c r="BF249" s="151">
        <f>IF(N249="snížená",J249,0)</f>
        <v>0</v>
      </c>
      <c r="BG249" s="151">
        <f>IF(N249="zákl. přenesená",J249,0)</f>
        <v>0</v>
      </c>
      <c r="BH249" s="151">
        <f>IF(N249="sníž. přenesená",J249,0)</f>
        <v>0</v>
      </c>
      <c r="BI249" s="151">
        <f>IF(N249="nulová",J249,0)</f>
        <v>0</v>
      </c>
      <c r="BJ249" s="16" t="s">
        <v>89</v>
      </c>
      <c r="BK249" s="151">
        <f>ROUND(I249*H249,2)</f>
        <v>0</v>
      </c>
      <c r="BL249" s="16" t="s">
        <v>158</v>
      </c>
      <c r="BM249" s="150" t="s">
        <v>1080</v>
      </c>
    </row>
    <row r="250" spans="1:65" s="2" customFormat="1" x14ac:dyDescent="0.2">
      <c r="A250" s="32"/>
      <c r="B250" s="33"/>
      <c r="C250" s="237"/>
      <c r="D250" s="238" t="s">
        <v>160</v>
      </c>
      <c r="E250" s="237"/>
      <c r="F250" s="239" t="s">
        <v>709</v>
      </c>
      <c r="G250" s="237"/>
      <c r="H250" s="237"/>
      <c r="I250" s="154"/>
      <c r="J250" s="32"/>
      <c r="K250" s="32"/>
      <c r="L250" s="33"/>
      <c r="M250" s="155"/>
      <c r="N250" s="156"/>
      <c r="O250" s="53"/>
      <c r="P250" s="53"/>
      <c r="Q250" s="53"/>
      <c r="R250" s="53"/>
      <c r="S250" s="53"/>
      <c r="T250" s="54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6" t="s">
        <v>160</v>
      </c>
      <c r="AU250" s="16" t="s">
        <v>22</v>
      </c>
    </row>
    <row r="251" spans="1:65" s="2" customFormat="1" ht="29.25" x14ac:dyDescent="0.2">
      <c r="A251" s="32"/>
      <c r="B251" s="33"/>
      <c r="C251" s="237"/>
      <c r="D251" s="240" t="s">
        <v>162</v>
      </c>
      <c r="E251" s="237"/>
      <c r="F251" s="241" t="s">
        <v>1081</v>
      </c>
      <c r="G251" s="237"/>
      <c r="H251" s="237"/>
      <c r="I251" s="154"/>
      <c r="J251" s="32"/>
      <c r="K251" s="32"/>
      <c r="L251" s="33"/>
      <c r="M251" s="155"/>
      <c r="N251" s="156"/>
      <c r="O251" s="53"/>
      <c r="P251" s="53"/>
      <c r="Q251" s="53"/>
      <c r="R251" s="53"/>
      <c r="S251" s="53"/>
      <c r="T251" s="54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6" t="s">
        <v>162</v>
      </c>
      <c r="AU251" s="16" t="s">
        <v>22</v>
      </c>
    </row>
    <row r="252" spans="1:65" s="13" customFormat="1" x14ac:dyDescent="0.2">
      <c r="B252" s="157"/>
      <c r="C252" s="242"/>
      <c r="D252" s="240" t="s">
        <v>164</v>
      </c>
      <c r="E252" s="243" t="s">
        <v>3</v>
      </c>
      <c r="F252" s="244" t="s">
        <v>1082</v>
      </c>
      <c r="G252" s="242"/>
      <c r="H252" s="245">
        <v>52</v>
      </c>
      <c r="I252" s="159"/>
      <c r="L252" s="157"/>
      <c r="M252" s="160"/>
      <c r="N252" s="161"/>
      <c r="O252" s="161"/>
      <c r="P252" s="161"/>
      <c r="Q252" s="161"/>
      <c r="R252" s="161"/>
      <c r="S252" s="161"/>
      <c r="T252" s="162"/>
      <c r="AT252" s="158" t="s">
        <v>164</v>
      </c>
      <c r="AU252" s="158" t="s">
        <v>22</v>
      </c>
      <c r="AV252" s="13" t="s">
        <v>22</v>
      </c>
      <c r="AW252" s="13" t="s">
        <v>43</v>
      </c>
      <c r="AX252" s="13" t="s">
        <v>82</v>
      </c>
      <c r="AY252" s="158" t="s">
        <v>152</v>
      </c>
    </row>
    <row r="253" spans="1:65" s="14" customFormat="1" x14ac:dyDescent="0.2">
      <c r="B253" s="163"/>
      <c r="C253" s="246"/>
      <c r="D253" s="240" t="s">
        <v>164</v>
      </c>
      <c r="E253" s="247" t="s">
        <v>3</v>
      </c>
      <c r="F253" s="248" t="s">
        <v>166</v>
      </c>
      <c r="G253" s="246"/>
      <c r="H253" s="249">
        <v>52</v>
      </c>
      <c r="I253" s="165"/>
      <c r="L253" s="163"/>
      <c r="M253" s="166"/>
      <c r="N253" s="167"/>
      <c r="O253" s="167"/>
      <c r="P253" s="167"/>
      <c r="Q253" s="167"/>
      <c r="R253" s="167"/>
      <c r="S253" s="167"/>
      <c r="T253" s="168"/>
      <c r="AT253" s="164" t="s">
        <v>164</v>
      </c>
      <c r="AU253" s="164" t="s">
        <v>22</v>
      </c>
      <c r="AV253" s="14" t="s">
        <v>158</v>
      </c>
      <c r="AW253" s="14" t="s">
        <v>43</v>
      </c>
      <c r="AX253" s="14" t="s">
        <v>89</v>
      </c>
      <c r="AY253" s="164" t="s">
        <v>152</v>
      </c>
    </row>
    <row r="254" spans="1:65" s="2" customFormat="1" ht="24.2" customHeight="1" x14ac:dyDescent="0.2">
      <c r="A254" s="32"/>
      <c r="B254" s="142"/>
      <c r="C254" s="232" t="s">
        <v>329</v>
      </c>
      <c r="D254" s="232" t="s">
        <v>154</v>
      </c>
      <c r="E254" s="233" t="s">
        <v>712</v>
      </c>
      <c r="F254" s="234" t="s">
        <v>713</v>
      </c>
      <c r="G254" s="235" t="s">
        <v>157</v>
      </c>
      <c r="H254" s="236">
        <v>57</v>
      </c>
      <c r="I254" s="143"/>
      <c r="J254" s="144">
        <f>ROUND(I254*H254,2)</f>
        <v>0</v>
      </c>
      <c r="K254" s="145"/>
      <c r="L254" s="33"/>
      <c r="M254" s="146" t="s">
        <v>3</v>
      </c>
      <c r="N254" s="147" t="s">
        <v>53</v>
      </c>
      <c r="O254" s="53"/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0" t="s">
        <v>158</v>
      </c>
      <c r="AT254" s="150" t="s">
        <v>154</v>
      </c>
      <c r="AU254" s="150" t="s">
        <v>22</v>
      </c>
      <c r="AY254" s="16" t="s">
        <v>152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6" t="s">
        <v>89</v>
      </c>
      <c r="BK254" s="151">
        <f>ROUND(I254*H254,2)</f>
        <v>0</v>
      </c>
      <c r="BL254" s="16" t="s">
        <v>158</v>
      </c>
      <c r="BM254" s="150" t="s">
        <v>1083</v>
      </c>
    </row>
    <row r="255" spans="1:65" s="2" customFormat="1" x14ac:dyDescent="0.2">
      <c r="A255" s="32"/>
      <c r="B255" s="33"/>
      <c r="C255" s="237"/>
      <c r="D255" s="238" t="s">
        <v>160</v>
      </c>
      <c r="E255" s="237"/>
      <c r="F255" s="239" t="s">
        <v>715</v>
      </c>
      <c r="G255" s="237"/>
      <c r="H255" s="237"/>
      <c r="I255" s="154"/>
      <c r="J255" s="32"/>
      <c r="K255" s="32"/>
      <c r="L255" s="33"/>
      <c r="M255" s="155"/>
      <c r="N255" s="156"/>
      <c r="O255" s="53"/>
      <c r="P255" s="53"/>
      <c r="Q255" s="53"/>
      <c r="R255" s="53"/>
      <c r="S255" s="53"/>
      <c r="T255" s="54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6" t="s">
        <v>160</v>
      </c>
      <c r="AU255" s="16" t="s">
        <v>22</v>
      </c>
    </row>
    <row r="256" spans="1:65" s="2" customFormat="1" ht="29.25" x14ac:dyDescent="0.2">
      <c r="A256" s="32"/>
      <c r="B256" s="33"/>
      <c r="C256" s="237"/>
      <c r="D256" s="240" t="s">
        <v>162</v>
      </c>
      <c r="E256" s="237"/>
      <c r="F256" s="241" t="s">
        <v>1081</v>
      </c>
      <c r="G256" s="237"/>
      <c r="H256" s="237"/>
      <c r="I256" s="154"/>
      <c r="J256" s="32"/>
      <c r="K256" s="32"/>
      <c r="L256" s="33"/>
      <c r="M256" s="155"/>
      <c r="N256" s="156"/>
      <c r="O256" s="53"/>
      <c r="P256" s="53"/>
      <c r="Q256" s="53"/>
      <c r="R256" s="53"/>
      <c r="S256" s="53"/>
      <c r="T256" s="54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6" t="s">
        <v>162</v>
      </c>
      <c r="AU256" s="16" t="s">
        <v>22</v>
      </c>
    </row>
    <row r="257" spans="1:65" s="13" customFormat="1" x14ac:dyDescent="0.2">
      <c r="B257" s="157"/>
      <c r="C257" s="242"/>
      <c r="D257" s="240" t="s">
        <v>164</v>
      </c>
      <c r="E257" s="243" t="s">
        <v>3</v>
      </c>
      <c r="F257" s="244" t="s">
        <v>1067</v>
      </c>
      <c r="G257" s="242"/>
      <c r="H257" s="245">
        <v>57</v>
      </c>
      <c r="I257" s="159"/>
      <c r="L257" s="157"/>
      <c r="M257" s="160"/>
      <c r="N257" s="161"/>
      <c r="O257" s="161"/>
      <c r="P257" s="161"/>
      <c r="Q257" s="161"/>
      <c r="R257" s="161"/>
      <c r="S257" s="161"/>
      <c r="T257" s="162"/>
      <c r="AT257" s="158" t="s">
        <v>164</v>
      </c>
      <c r="AU257" s="158" t="s">
        <v>22</v>
      </c>
      <c r="AV257" s="13" t="s">
        <v>22</v>
      </c>
      <c r="AW257" s="13" t="s">
        <v>43</v>
      </c>
      <c r="AX257" s="13" t="s">
        <v>82</v>
      </c>
      <c r="AY257" s="158" t="s">
        <v>152</v>
      </c>
    </row>
    <row r="258" spans="1:65" s="14" customFormat="1" x14ac:dyDescent="0.2">
      <c r="B258" s="163"/>
      <c r="C258" s="246"/>
      <c r="D258" s="240" t="s">
        <v>164</v>
      </c>
      <c r="E258" s="247" t="s">
        <v>3</v>
      </c>
      <c r="F258" s="248" t="s">
        <v>166</v>
      </c>
      <c r="G258" s="246"/>
      <c r="H258" s="249">
        <v>57</v>
      </c>
      <c r="I258" s="165"/>
      <c r="L258" s="163"/>
      <c r="M258" s="166"/>
      <c r="N258" s="167"/>
      <c r="O258" s="167"/>
      <c r="P258" s="167"/>
      <c r="Q258" s="167"/>
      <c r="R258" s="167"/>
      <c r="S258" s="167"/>
      <c r="T258" s="168"/>
      <c r="AT258" s="164" t="s">
        <v>164</v>
      </c>
      <c r="AU258" s="164" t="s">
        <v>22</v>
      </c>
      <c r="AV258" s="14" t="s">
        <v>158</v>
      </c>
      <c r="AW258" s="14" t="s">
        <v>43</v>
      </c>
      <c r="AX258" s="14" t="s">
        <v>89</v>
      </c>
      <c r="AY258" s="164" t="s">
        <v>152</v>
      </c>
    </row>
    <row r="259" spans="1:65" s="2" customFormat="1" ht="24.2" customHeight="1" x14ac:dyDescent="0.2">
      <c r="A259" s="32"/>
      <c r="B259" s="142"/>
      <c r="C259" s="232" t="s">
        <v>335</v>
      </c>
      <c r="D259" s="232" t="s">
        <v>154</v>
      </c>
      <c r="E259" s="233" t="s">
        <v>722</v>
      </c>
      <c r="F259" s="234" t="s">
        <v>723</v>
      </c>
      <c r="G259" s="235" t="s">
        <v>157</v>
      </c>
      <c r="H259" s="236">
        <v>57</v>
      </c>
      <c r="I259" s="143"/>
      <c r="J259" s="144">
        <f>ROUND(I259*H259,2)</f>
        <v>0</v>
      </c>
      <c r="K259" s="145"/>
      <c r="L259" s="33"/>
      <c r="M259" s="146" t="s">
        <v>3</v>
      </c>
      <c r="N259" s="147" t="s">
        <v>53</v>
      </c>
      <c r="O259" s="53"/>
      <c r="P259" s="148">
        <f>O259*H259</f>
        <v>0</v>
      </c>
      <c r="Q259" s="148">
        <v>0</v>
      </c>
      <c r="R259" s="148">
        <f>Q259*H259</f>
        <v>0</v>
      </c>
      <c r="S259" s="148">
        <v>0</v>
      </c>
      <c r="T259" s="149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0" t="s">
        <v>158</v>
      </c>
      <c r="AT259" s="150" t="s">
        <v>154</v>
      </c>
      <c r="AU259" s="150" t="s">
        <v>22</v>
      </c>
      <c r="AY259" s="16" t="s">
        <v>152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6" t="s">
        <v>89</v>
      </c>
      <c r="BK259" s="151">
        <f>ROUND(I259*H259,2)</f>
        <v>0</v>
      </c>
      <c r="BL259" s="16" t="s">
        <v>158</v>
      </c>
      <c r="BM259" s="150" t="s">
        <v>1084</v>
      </c>
    </row>
    <row r="260" spans="1:65" s="2" customFormat="1" x14ac:dyDescent="0.2">
      <c r="A260" s="32"/>
      <c r="B260" s="33"/>
      <c r="C260" s="237"/>
      <c r="D260" s="238" t="s">
        <v>160</v>
      </c>
      <c r="E260" s="237"/>
      <c r="F260" s="239" t="s">
        <v>725</v>
      </c>
      <c r="G260" s="237"/>
      <c r="H260" s="237"/>
      <c r="I260" s="154"/>
      <c r="J260" s="32"/>
      <c r="K260" s="32"/>
      <c r="L260" s="33"/>
      <c r="M260" s="155"/>
      <c r="N260" s="156"/>
      <c r="O260" s="53"/>
      <c r="P260" s="53"/>
      <c r="Q260" s="53"/>
      <c r="R260" s="53"/>
      <c r="S260" s="53"/>
      <c r="T260" s="54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6" t="s">
        <v>160</v>
      </c>
      <c r="AU260" s="16" t="s">
        <v>22</v>
      </c>
    </row>
    <row r="261" spans="1:65" s="2" customFormat="1" ht="29.25" x14ac:dyDescent="0.2">
      <c r="A261" s="32"/>
      <c r="B261" s="33"/>
      <c r="C261" s="237"/>
      <c r="D261" s="240" t="s">
        <v>162</v>
      </c>
      <c r="E261" s="237"/>
      <c r="F261" s="241" t="s">
        <v>1081</v>
      </c>
      <c r="G261" s="237"/>
      <c r="H261" s="237"/>
      <c r="I261" s="154"/>
      <c r="J261" s="32"/>
      <c r="K261" s="32"/>
      <c r="L261" s="33"/>
      <c r="M261" s="155"/>
      <c r="N261" s="156"/>
      <c r="O261" s="53"/>
      <c r="P261" s="53"/>
      <c r="Q261" s="53"/>
      <c r="R261" s="53"/>
      <c r="S261" s="53"/>
      <c r="T261" s="54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6" t="s">
        <v>162</v>
      </c>
      <c r="AU261" s="16" t="s">
        <v>22</v>
      </c>
    </row>
    <row r="262" spans="1:65" s="13" customFormat="1" x14ac:dyDescent="0.2">
      <c r="B262" s="157"/>
      <c r="C262" s="242"/>
      <c r="D262" s="240" t="s">
        <v>164</v>
      </c>
      <c r="E262" s="243" t="s">
        <v>3</v>
      </c>
      <c r="F262" s="244" t="s">
        <v>1067</v>
      </c>
      <c r="G262" s="242"/>
      <c r="H262" s="245">
        <v>57</v>
      </c>
      <c r="I262" s="159"/>
      <c r="L262" s="157"/>
      <c r="M262" s="160"/>
      <c r="N262" s="161"/>
      <c r="O262" s="161"/>
      <c r="P262" s="161"/>
      <c r="Q262" s="161"/>
      <c r="R262" s="161"/>
      <c r="S262" s="161"/>
      <c r="T262" s="162"/>
      <c r="AT262" s="158" t="s">
        <v>164</v>
      </c>
      <c r="AU262" s="158" t="s">
        <v>22</v>
      </c>
      <c r="AV262" s="13" t="s">
        <v>22</v>
      </c>
      <c r="AW262" s="13" t="s">
        <v>43</v>
      </c>
      <c r="AX262" s="13" t="s">
        <v>82</v>
      </c>
      <c r="AY262" s="158" t="s">
        <v>152</v>
      </c>
    </row>
    <row r="263" spans="1:65" s="14" customFormat="1" x14ac:dyDescent="0.2">
      <c r="B263" s="163"/>
      <c r="C263" s="246"/>
      <c r="D263" s="240" t="s">
        <v>164</v>
      </c>
      <c r="E263" s="247" t="s">
        <v>3</v>
      </c>
      <c r="F263" s="248" t="s">
        <v>166</v>
      </c>
      <c r="G263" s="246"/>
      <c r="H263" s="249">
        <v>57</v>
      </c>
      <c r="I263" s="165"/>
      <c r="L263" s="163"/>
      <c r="M263" s="166"/>
      <c r="N263" s="167"/>
      <c r="O263" s="167"/>
      <c r="P263" s="167"/>
      <c r="Q263" s="167"/>
      <c r="R263" s="167"/>
      <c r="S263" s="167"/>
      <c r="T263" s="168"/>
      <c r="AT263" s="164" t="s">
        <v>164</v>
      </c>
      <c r="AU263" s="164" t="s">
        <v>22</v>
      </c>
      <c r="AV263" s="14" t="s">
        <v>158</v>
      </c>
      <c r="AW263" s="14" t="s">
        <v>43</v>
      </c>
      <c r="AX263" s="14" t="s">
        <v>89</v>
      </c>
      <c r="AY263" s="164" t="s">
        <v>152</v>
      </c>
    </row>
    <row r="264" spans="1:65" s="2" customFormat="1" ht="21.75" customHeight="1" x14ac:dyDescent="0.2">
      <c r="A264" s="32"/>
      <c r="B264" s="142"/>
      <c r="C264" s="232" t="s">
        <v>503</v>
      </c>
      <c r="D264" s="232" t="s">
        <v>154</v>
      </c>
      <c r="E264" s="233" t="s">
        <v>727</v>
      </c>
      <c r="F264" s="234" t="s">
        <v>728</v>
      </c>
      <c r="G264" s="235" t="s">
        <v>157</v>
      </c>
      <c r="H264" s="236">
        <v>237</v>
      </c>
      <c r="I264" s="143"/>
      <c r="J264" s="144">
        <f>ROUND(I264*H264,2)</f>
        <v>0</v>
      </c>
      <c r="K264" s="145"/>
      <c r="L264" s="33"/>
      <c r="M264" s="146" t="s">
        <v>3</v>
      </c>
      <c r="N264" s="147" t="s">
        <v>53</v>
      </c>
      <c r="O264" s="53"/>
      <c r="P264" s="148">
        <f>O264*H264</f>
        <v>0</v>
      </c>
      <c r="Q264" s="148">
        <v>0</v>
      </c>
      <c r="R264" s="148">
        <f>Q264*H264</f>
        <v>0</v>
      </c>
      <c r="S264" s="148">
        <v>0</v>
      </c>
      <c r="T264" s="14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0" t="s">
        <v>158</v>
      </c>
      <c r="AT264" s="150" t="s">
        <v>154</v>
      </c>
      <c r="AU264" s="150" t="s">
        <v>22</v>
      </c>
      <c r="AY264" s="16" t="s">
        <v>152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6" t="s">
        <v>89</v>
      </c>
      <c r="BK264" s="151">
        <f>ROUND(I264*H264,2)</f>
        <v>0</v>
      </c>
      <c r="BL264" s="16" t="s">
        <v>158</v>
      </c>
      <c r="BM264" s="150" t="s">
        <v>1085</v>
      </c>
    </row>
    <row r="265" spans="1:65" s="2" customFormat="1" x14ac:dyDescent="0.2">
      <c r="A265" s="32"/>
      <c r="B265" s="33"/>
      <c r="C265" s="237"/>
      <c r="D265" s="238" t="s">
        <v>160</v>
      </c>
      <c r="E265" s="237"/>
      <c r="F265" s="239" t="s">
        <v>730</v>
      </c>
      <c r="G265" s="237"/>
      <c r="H265" s="237"/>
      <c r="I265" s="154"/>
      <c r="J265" s="32"/>
      <c r="K265" s="32"/>
      <c r="L265" s="33"/>
      <c r="M265" s="155"/>
      <c r="N265" s="156"/>
      <c r="O265" s="53"/>
      <c r="P265" s="53"/>
      <c r="Q265" s="53"/>
      <c r="R265" s="53"/>
      <c r="S265" s="53"/>
      <c r="T265" s="54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6" t="s">
        <v>160</v>
      </c>
      <c r="AU265" s="16" t="s">
        <v>22</v>
      </c>
    </row>
    <row r="266" spans="1:65" s="2" customFormat="1" ht="19.5" x14ac:dyDescent="0.2">
      <c r="A266" s="32"/>
      <c r="B266" s="33"/>
      <c r="C266" s="237"/>
      <c r="D266" s="240" t="s">
        <v>162</v>
      </c>
      <c r="E266" s="237"/>
      <c r="F266" s="241" t="s">
        <v>1086</v>
      </c>
      <c r="G266" s="237"/>
      <c r="H266" s="237"/>
      <c r="I266" s="154"/>
      <c r="J266" s="32"/>
      <c r="K266" s="32"/>
      <c r="L266" s="33"/>
      <c r="M266" s="155"/>
      <c r="N266" s="156"/>
      <c r="O266" s="53"/>
      <c r="P266" s="53"/>
      <c r="Q266" s="53"/>
      <c r="R266" s="53"/>
      <c r="S266" s="53"/>
      <c r="T266" s="54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6" t="s">
        <v>162</v>
      </c>
      <c r="AU266" s="16" t="s">
        <v>22</v>
      </c>
    </row>
    <row r="267" spans="1:65" s="13" customFormat="1" x14ac:dyDescent="0.2">
      <c r="B267" s="157"/>
      <c r="C267" s="242"/>
      <c r="D267" s="240" t="s">
        <v>164</v>
      </c>
      <c r="E267" s="243" t="s">
        <v>3</v>
      </c>
      <c r="F267" s="244" t="s">
        <v>889</v>
      </c>
      <c r="G267" s="242"/>
      <c r="H267" s="245">
        <v>237</v>
      </c>
      <c r="I267" s="159"/>
      <c r="L267" s="157"/>
      <c r="M267" s="160"/>
      <c r="N267" s="161"/>
      <c r="O267" s="161"/>
      <c r="P267" s="161"/>
      <c r="Q267" s="161"/>
      <c r="R267" s="161"/>
      <c r="S267" s="161"/>
      <c r="T267" s="162"/>
      <c r="AT267" s="158" t="s">
        <v>164</v>
      </c>
      <c r="AU267" s="158" t="s">
        <v>22</v>
      </c>
      <c r="AV267" s="13" t="s">
        <v>22</v>
      </c>
      <c r="AW267" s="13" t="s">
        <v>43</v>
      </c>
      <c r="AX267" s="13" t="s">
        <v>82</v>
      </c>
      <c r="AY267" s="158" t="s">
        <v>152</v>
      </c>
    </row>
    <row r="268" spans="1:65" s="14" customFormat="1" x14ac:dyDescent="0.2">
      <c r="B268" s="163"/>
      <c r="C268" s="246"/>
      <c r="D268" s="240" t="s">
        <v>164</v>
      </c>
      <c r="E268" s="247" t="s">
        <v>3</v>
      </c>
      <c r="F268" s="248" t="s">
        <v>166</v>
      </c>
      <c r="G268" s="246"/>
      <c r="H268" s="249">
        <v>237</v>
      </c>
      <c r="I268" s="165"/>
      <c r="L268" s="163"/>
      <c r="M268" s="166"/>
      <c r="N268" s="167"/>
      <c r="O268" s="167"/>
      <c r="P268" s="167"/>
      <c r="Q268" s="167"/>
      <c r="R268" s="167"/>
      <c r="S268" s="167"/>
      <c r="T268" s="168"/>
      <c r="AT268" s="164" t="s">
        <v>164</v>
      </c>
      <c r="AU268" s="164" t="s">
        <v>22</v>
      </c>
      <c r="AV268" s="14" t="s">
        <v>158</v>
      </c>
      <c r="AW268" s="14" t="s">
        <v>43</v>
      </c>
      <c r="AX268" s="14" t="s">
        <v>89</v>
      </c>
      <c r="AY268" s="164" t="s">
        <v>152</v>
      </c>
    </row>
    <row r="269" spans="1:65" s="2" customFormat="1" ht="21.75" customHeight="1" x14ac:dyDescent="0.2">
      <c r="A269" s="32"/>
      <c r="B269" s="142"/>
      <c r="C269" s="232" t="s">
        <v>510</v>
      </c>
      <c r="D269" s="232" t="s">
        <v>154</v>
      </c>
      <c r="E269" s="233" t="s">
        <v>727</v>
      </c>
      <c r="F269" s="234" t="s">
        <v>728</v>
      </c>
      <c r="G269" s="235" t="s">
        <v>157</v>
      </c>
      <c r="H269" s="236">
        <v>52</v>
      </c>
      <c r="I269" s="143"/>
      <c r="J269" s="144">
        <f>ROUND(I269*H269,2)</f>
        <v>0</v>
      </c>
      <c r="K269" s="145"/>
      <c r="L269" s="33"/>
      <c r="M269" s="146" t="s">
        <v>3</v>
      </c>
      <c r="N269" s="147" t="s">
        <v>53</v>
      </c>
      <c r="O269" s="53"/>
      <c r="P269" s="148">
        <f>O269*H269</f>
        <v>0</v>
      </c>
      <c r="Q269" s="148">
        <v>0</v>
      </c>
      <c r="R269" s="148">
        <f>Q269*H269</f>
        <v>0</v>
      </c>
      <c r="S269" s="148">
        <v>0</v>
      </c>
      <c r="T269" s="149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0" t="s">
        <v>158</v>
      </c>
      <c r="AT269" s="150" t="s">
        <v>154</v>
      </c>
      <c r="AU269" s="150" t="s">
        <v>22</v>
      </c>
      <c r="AY269" s="16" t="s">
        <v>152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6" t="s">
        <v>89</v>
      </c>
      <c r="BK269" s="151">
        <f>ROUND(I269*H269,2)</f>
        <v>0</v>
      </c>
      <c r="BL269" s="16" t="s">
        <v>158</v>
      </c>
      <c r="BM269" s="150" t="s">
        <v>1087</v>
      </c>
    </row>
    <row r="270" spans="1:65" s="2" customFormat="1" x14ac:dyDescent="0.2">
      <c r="A270" s="32"/>
      <c r="B270" s="33"/>
      <c r="C270" s="237"/>
      <c r="D270" s="238" t="s">
        <v>160</v>
      </c>
      <c r="E270" s="237"/>
      <c r="F270" s="239" t="s">
        <v>730</v>
      </c>
      <c r="G270" s="237"/>
      <c r="H270" s="237"/>
      <c r="I270" s="154"/>
      <c r="J270" s="32"/>
      <c r="K270" s="32"/>
      <c r="L270" s="33"/>
      <c r="M270" s="155"/>
      <c r="N270" s="156"/>
      <c r="O270" s="53"/>
      <c r="P270" s="53"/>
      <c r="Q270" s="53"/>
      <c r="R270" s="53"/>
      <c r="S270" s="53"/>
      <c r="T270" s="54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6" t="s">
        <v>160</v>
      </c>
      <c r="AU270" s="16" t="s">
        <v>22</v>
      </c>
    </row>
    <row r="271" spans="1:65" s="2" customFormat="1" ht="29.25" x14ac:dyDescent="0.2">
      <c r="A271" s="32"/>
      <c r="B271" s="33"/>
      <c r="C271" s="237"/>
      <c r="D271" s="240" t="s">
        <v>162</v>
      </c>
      <c r="E271" s="237"/>
      <c r="F271" s="241" t="s">
        <v>1088</v>
      </c>
      <c r="G271" s="237"/>
      <c r="H271" s="237"/>
      <c r="I271" s="154"/>
      <c r="J271" s="32"/>
      <c r="K271" s="32"/>
      <c r="L271" s="33"/>
      <c r="M271" s="155"/>
      <c r="N271" s="156"/>
      <c r="O271" s="53"/>
      <c r="P271" s="53"/>
      <c r="Q271" s="53"/>
      <c r="R271" s="53"/>
      <c r="S271" s="53"/>
      <c r="T271" s="54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6" t="s">
        <v>162</v>
      </c>
      <c r="AU271" s="16" t="s">
        <v>22</v>
      </c>
    </row>
    <row r="272" spans="1:65" s="13" customFormat="1" x14ac:dyDescent="0.2">
      <c r="B272" s="157"/>
      <c r="C272" s="242"/>
      <c r="D272" s="240" t="s">
        <v>164</v>
      </c>
      <c r="E272" s="243" t="s">
        <v>3</v>
      </c>
      <c r="F272" s="244" t="s">
        <v>1082</v>
      </c>
      <c r="G272" s="242"/>
      <c r="H272" s="245">
        <v>52</v>
      </c>
      <c r="I272" s="159"/>
      <c r="L272" s="157"/>
      <c r="M272" s="160"/>
      <c r="N272" s="161"/>
      <c r="O272" s="161"/>
      <c r="P272" s="161"/>
      <c r="Q272" s="161"/>
      <c r="R272" s="161"/>
      <c r="S272" s="161"/>
      <c r="T272" s="162"/>
      <c r="AT272" s="158" t="s">
        <v>164</v>
      </c>
      <c r="AU272" s="158" t="s">
        <v>22</v>
      </c>
      <c r="AV272" s="13" t="s">
        <v>22</v>
      </c>
      <c r="AW272" s="13" t="s">
        <v>43</v>
      </c>
      <c r="AX272" s="13" t="s">
        <v>82</v>
      </c>
      <c r="AY272" s="158" t="s">
        <v>152</v>
      </c>
    </row>
    <row r="273" spans="1:65" s="14" customFormat="1" x14ac:dyDescent="0.2">
      <c r="B273" s="163"/>
      <c r="C273" s="246"/>
      <c r="D273" s="240" t="s">
        <v>164</v>
      </c>
      <c r="E273" s="247" t="s">
        <v>3</v>
      </c>
      <c r="F273" s="248" t="s">
        <v>166</v>
      </c>
      <c r="G273" s="246"/>
      <c r="H273" s="249">
        <v>52</v>
      </c>
      <c r="I273" s="165"/>
      <c r="L273" s="163"/>
      <c r="M273" s="166"/>
      <c r="N273" s="167"/>
      <c r="O273" s="167"/>
      <c r="P273" s="167"/>
      <c r="Q273" s="167"/>
      <c r="R273" s="167"/>
      <c r="S273" s="167"/>
      <c r="T273" s="168"/>
      <c r="AT273" s="164" t="s">
        <v>164</v>
      </c>
      <c r="AU273" s="164" t="s">
        <v>22</v>
      </c>
      <c r="AV273" s="14" t="s">
        <v>158</v>
      </c>
      <c r="AW273" s="14" t="s">
        <v>43</v>
      </c>
      <c r="AX273" s="14" t="s">
        <v>89</v>
      </c>
      <c r="AY273" s="164" t="s">
        <v>152</v>
      </c>
    </row>
    <row r="274" spans="1:65" s="2" customFormat="1" ht="33" customHeight="1" x14ac:dyDescent="0.2">
      <c r="A274" s="32"/>
      <c r="B274" s="142"/>
      <c r="C274" s="232" t="s">
        <v>518</v>
      </c>
      <c r="D274" s="232" t="s">
        <v>154</v>
      </c>
      <c r="E274" s="233" t="s">
        <v>731</v>
      </c>
      <c r="F274" s="234" t="s">
        <v>732</v>
      </c>
      <c r="G274" s="235" t="s">
        <v>157</v>
      </c>
      <c r="H274" s="236">
        <v>237</v>
      </c>
      <c r="I274" s="143"/>
      <c r="J274" s="144">
        <f>ROUND(I274*H274,2)</f>
        <v>0</v>
      </c>
      <c r="K274" s="145"/>
      <c r="L274" s="33"/>
      <c r="M274" s="146" t="s">
        <v>3</v>
      </c>
      <c r="N274" s="147" t="s">
        <v>53</v>
      </c>
      <c r="O274" s="53"/>
      <c r="P274" s="148">
        <f>O274*H274</f>
        <v>0</v>
      </c>
      <c r="Q274" s="148">
        <v>0</v>
      </c>
      <c r="R274" s="148">
        <f>Q274*H274</f>
        <v>0</v>
      </c>
      <c r="S274" s="148">
        <v>0</v>
      </c>
      <c r="T274" s="149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0" t="s">
        <v>158</v>
      </c>
      <c r="AT274" s="150" t="s">
        <v>154</v>
      </c>
      <c r="AU274" s="150" t="s">
        <v>22</v>
      </c>
      <c r="AY274" s="16" t="s">
        <v>152</v>
      </c>
      <c r="BE274" s="151">
        <f>IF(N274="základní",J274,0)</f>
        <v>0</v>
      </c>
      <c r="BF274" s="151">
        <f>IF(N274="snížená",J274,0)</f>
        <v>0</v>
      </c>
      <c r="BG274" s="151">
        <f>IF(N274="zákl. přenesená",J274,0)</f>
        <v>0</v>
      </c>
      <c r="BH274" s="151">
        <f>IF(N274="sníž. přenesená",J274,0)</f>
        <v>0</v>
      </c>
      <c r="BI274" s="151">
        <f>IF(N274="nulová",J274,0)</f>
        <v>0</v>
      </c>
      <c r="BJ274" s="16" t="s">
        <v>89</v>
      </c>
      <c r="BK274" s="151">
        <f>ROUND(I274*H274,2)</f>
        <v>0</v>
      </c>
      <c r="BL274" s="16" t="s">
        <v>158</v>
      </c>
      <c r="BM274" s="150" t="s">
        <v>1089</v>
      </c>
    </row>
    <row r="275" spans="1:65" s="2" customFormat="1" x14ac:dyDescent="0.2">
      <c r="A275" s="32"/>
      <c r="B275" s="33"/>
      <c r="C275" s="237"/>
      <c r="D275" s="238" t="s">
        <v>160</v>
      </c>
      <c r="E275" s="237"/>
      <c r="F275" s="239" t="s">
        <v>734</v>
      </c>
      <c r="G275" s="237"/>
      <c r="H275" s="237"/>
      <c r="I275" s="154"/>
      <c r="J275" s="32"/>
      <c r="K275" s="32"/>
      <c r="L275" s="33"/>
      <c r="M275" s="155"/>
      <c r="N275" s="156"/>
      <c r="O275" s="53"/>
      <c r="P275" s="53"/>
      <c r="Q275" s="53"/>
      <c r="R275" s="53"/>
      <c r="S275" s="53"/>
      <c r="T275" s="54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6" t="s">
        <v>160</v>
      </c>
      <c r="AU275" s="16" t="s">
        <v>22</v>
      </c>
    </row>
    <row r="276" spans="1:65" s="2" customFormat="1" ht="19.5" x14ac:dyDescent="0.2">
      <c r="A276" s="32"/>
      <c r="B276" s="33"/>
      <c r="C276" s="237"/>
      <c r="D276" s="240" t="s">
        <v>162</v>
      </c>
      <c r="E276" s="237"/>
      <c r="F276" s="241" t="s">
        <v>1086</v>
      </c>
      <c r="G276" s="237"/>
      <c r="H276" s="237"/>
      <c r="I276" s="154"/>
      <c r="J276" s="32"/>
      <c r="K276" s="32"/>
      <c r="L276" s="33"/>
      <c r="M276" s="155"/>
      <c r="N276" s="156"/>
      <c r="O276" s="53"/>
      <c r="P276" s="53"/>
      <c r="Q276" s="53"/>
      <c r="R276" s="53"/>
      <c r="S276" s="53"/>
      <c r="T276" s="54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6" t="s">
        <v>162</v>
      </c>
      <c r="AU276" s="16" t="s">
        <v>22</v>
      </c>
    </row>
    <row r="277" spans="1:65" s="13" customFormat="1" x14ac:dyDescent="0.2">
      <c r="B277" s="157"/>
      <c r="C277" s="242"/>
      <c r="D277" s="240" t="s">
        <v>164</v>
      </c>
      <c r="E277" s="243" t="s">
        <v>3</v>
      </c>
      <c r="F277" s="244" t="s">
        <v>889</v>
      </c>
      <c r="G277" s="242"/>
      <c r="H277" s="245">
        <v>237</v>
      </c>
      <c r="I277" s="159"/>
      <c r="L277" s="157"/>
      <c r="M277" s="160"/>
      <c r="N277" s="161"/>
      <c r="O277" s="161"/>
      <c r="P277" s="161"/>
      <c r="Q277" s="161"/>
      <c r="R277" s="161"/>
      <c r="S277" s="161"/>
      <c r="T277" s="162"/>
      <c r="AT277" s="158" t="s">
        <v>164</v>
      </c>
      <c r="AU277" s="158" t="s">
        <v>22</v>
      </c>
      <c r="AV277" s="13" t="s">
        <v>22</v>
      </c>
      <c r="AW277" s="13" t="s">
        <v>43</v>
      </c>
      <c r="AX277" s="13" t="s">
        <v>82</v>
      </c>
      <c r="AY277" s="158" t="s">
        <v>152</v>
      </c>
    </row>
    <row r="278" spans="1:65" s="14" customFormat="1" x14ac:dyDescent="0.2">
      <c r="B278" s="163"/>
      <c r="C278" s="246"/>
      <c r="D278" s="240" t="s">
        <v>164</v>
      </c>
      <c r="E278" s="247" t="s">
        <v>3</v>
      </c>
      <c r="F278" s="248" t="s">
        <v>166</v>
      </c>
      <c r="G278" s="246"/>
      <c r="H278" s="249">
        <v>237</v>
      </c>
      <c r="I278" s="165"/>
      <c r="L278" s="163"/>
      <c r="M278" s="166"/>
      <c r="N278" s="167"/>
      <c r="O278" s="167"/>
      <c r="P278" s="167"/>
      <c r="Q278" s="167"/>
      <c r="R278" s="167"/>
      <c r="S278" s="167"/>
      <c r="T278" s="168"/>
      <c r="AT278" s="164" t="s">
        <v>164</v>
      </c>
      <c r="AU278" s="164" t="s">
        <v>22</v>
      </c>
      <c r="AV278" s="14" t="s">
        <v>158</v>
      </c>
      <c r="AW278" s="14" t="s">
        <v>43</v>
      </c>
      <c r="AX278" s="14" t="s">
        <v>89</v>
      </c>
      <c r="AY278" s="164" t="s">
        <v>152</v>
      </c>
    </row>
    <row r="279" spans="1:65" s="2" customFormat="1" ht="33" customHeight="1" x14ac:dyDescent="0.2">
      <c r="A279" s="32"/>
      <c r="B279" s="142"/>
      <c r="C279" s="232" t="s">
        <v>523</v>
      </c>
      <c r="D279" s="232" t="s">
        <v>154</v>
      </c>
      <c r="E279" s="233" t="s">
        <v>731</v>
      </c>
      <c r="F279" s="234" t="s">
        <v>732</v>
      </c>
      <c r="G279" s="235" t="s">
        <v>157</v>
      </c>
      <c r="H279" s="236">
        <v>52</v>
      </c>
      <c r="I279" s="143"/>
      <c r="J279" s="144">
        <f>ROUND(I279*H279,2)</f>
        <v>0</v>
      </c>
      <c r="K279" s="145"/>
      <c r="L279" s="33"/>
      <c r="M279" s="146" t="s">
        <v>3</v>
      </c>
      <c r="N279" s="147" t="s">
        <v>53</v>
      </c>
      <c r="O279" s="53"/>
      <c r="P279" s="148">
        <f>O279*H279</f>
        <v>0</v>
      </c>
      <c r="Q279" s="148">
        <v>0</v>
      </c>
      <c r="R279" s="148">
        <f>Q279*H279</f>
        <v>0</v>
      </c>
      <c r="S279" s="148">
        <v>0</v>
      </c>
      <c r="T279" s="149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50" t="s">
        <v>158</v>
      </c>
      <c r="AT279" s="150" t="s">
        <v>154</v>
      </c>
      <c r="AU279" s="150" t="s">
        <v>22</v>
      </c>
      <c r="AY279" s="16" t="s">
        <v>152</v>
      </c>
      <c r="BE279" s="151">
        <f>IF(N279="základní",J279,0)</f>
        <v>0</v>
      </c>
      <c r="BF279" s="151">
        <f>IF(N279="snížená",J279,0)</f>
        <v>0</v>
      </c>
      <c r="BG279" s="151">
        <f>IF(N279="zákl. přenesená",J279,0)</f>
        <v>0</v>
      </c>
      <c r="BH279" s="151">
        <f>IF(N279="sníž. přenesená",J279,0)</f>
        <v>0</v>
      </c>
      <c r="BI279" s="151">
        <f>IF(N279="nulová",J279,0)</f>
        <v>0</v>
      </c>
      <c r="BJ279" s="16" t="s">
        <v>89</v>
      </c>
      <c r="BK279" s="151">
        <f>ROUND(I279*H279,2)</f>
        <v>0</v>
      </c>
      <c r="BL279" s="16" t="s">
        <v>158</v>
      </c>
      <c r="BM279" s="150" t="s">
        <v>1090</v>
      </c>
    </row>
    <row r="280" spans="1:65" s="2" customFormat="1" x14ac:dyDescent="0.2">
      <c r="A280" s="32"/>
      <c r="B280" s="33"/>
      <c r="C280" s="237"/>
      <c r="D280" s="238" t="s">
        <v>160</v>
      </c>
      <c r="E280" s="237"/>
      <c r="F280" s="239" t="s">
        <v>734</v>
      </c>
      <c r="G280" s="237"/>
      <c r="H280" s="237"/>
      <c r="I280" s="154"/>
      <c r="J280" s="32"/>
      <c r="K280" s="32"/>
      <c r="L280" s="33"/>
      <c r="M280" s="155"/>
      <c r="N280" s="156"/>
      <c r="O280" s="53"/>
      <c r="P280" s="53"/>
      <c r="Q280" s="53"/>
      <c r="R280" s="53"/>
      <c r="S280" s="53"/>
      <c r="T280" s="54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6" t="s">
        <v>160</v>
      </c>
      <c r="AU280" s="16" t="s">
        <v>22</v>
      </c>
    </row>
    <row r="281" spans="1:65" s="2" customFormat="1" ht="29.25" x14ac:dyDescent="0.2">
      <c r="A281" s="32"/>
      <c r="B281" s="33"/>
      <c r="C281" s="237"/>
      <c r="D281" s="240" t="s">
        <v>162</v>
      </c>
      <c r="E281" s="237"/>
      <c r="F281" s="241" t="s">
        <v>1081</v>
      </c>
      <c r="G281" s="237"/>
      <c r="H281" s="237"/>
      <c r="I281" s="154"/>
      <c r="J281" s="32"/>
      <c r="K281" s="32"/>
      <c r="L281" s="33"/>
      <c r="M281" s="155"/>
      <c r="N281" s="156"/>
      <c r="O281" s="53"/>
      <c r="P281" s="53"/>
      <c r="Q281" s="53"/>
      <c r="R281" s="53"/>
      <c r="S281" s="53"/>
      <c r="T281" s="54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6" t="s">
        <v>162</v>
      </c>
      <c r="AU281" s="16" t="s">
        <v>22</v>
      </c>
    </row>
    <row r="282" spans="1:65" s="13" customFormat="1" x14ac:dyDescent="0.2">
      <c r="B282" s="157"/>
      <c r="C282" s="242"/>
      <c r="D282" s="240" t="s">
        <v>164</v>
      </c>
      <c r="E282" s="243" t="s">
        <v>3</v>
      </c>
      <c r="F282" s="244" t="s">
        <v>1082</v>
      </c>
      <c r="G282" s="242"/>
      <c r="H282" s="245">
        <v>52</v>
      </c>
      <c r="I282" s="159"/>
      <c r="L282" s="157"/>
      <c r="M282" s="160"/>
      <c r="N282" s="161"/>
      <c r="O282" s="161"/>
      <c r="P282" s="161"/>
      <c r="Q282" s="161"/>
      <c r="R282" s="161"/>
      <c r="S282" s="161"/>
      <c r="T282" s="162"/>
      <c r="AT282" s="158" t="s">
        <v>164</v>
      </c>
      <c r="AU282" s="158" t="s">
        <v>22</v>
      </c>
      <c r="AV282" s="13" t="s">
        <v>22</v>
      </c>
      <c r="AW282" s="13" t="s">
        <v>43</v>
      </c>
      <c r="AX282" s="13" t="s">
        <v>82</v>
      </c>
      <c r="AY282" s="158" t="s">
        <v>152</v>
      </c>
    </row>
    <row r="283" spans="1:65" s="14" customFormat="1" x14ac:dyDescent="0.2">
      <c r="B283" s="163"/>
      <c r="C283" s="246"/>
      <c r="D283" s="240" t="s">
        <v>164</v>
      </c>
      <c r="E283" s="247" t="s">
        <v>3</v>
      </c>
      <c r="F283" s="248" t="s">
        <v>166</v>
      </c>
      <c r="G283" s="246"/>
      <c r="H283" s="249">
        <v>52</v>
      </c>
      <c r="I283" s="165"/>
      <c r="L283" s="163"/>
      <c r="M283" s="166"/>
      <c r="N283" s="167"/>
      <c r="O283" s="167"/>
      <c r="P283" s="167"/>
      <c r="Q283" s="167"/>
      <c r="R283" s="167"/>
      <c r="S283" s="167"/>
      <c r="T283" s="168"/>
      <c r="AT283" s="164" t="s">
        <v>164</v>
      </c>
      <c r="AU283" s="164" t="s">
        <v>22</v>
      </c>
      <c r="AV283" s="14" t="s">
        <v>158</v>
      </c>
      <c r="AW283" s="14" t="s">
        <v>43</v>
      </c>
      <c r="AX283" s="14" t="s">
        <v>89</v>
      </c>
      <c r="AY283" s="164" t="s">
        <v>152</v>
      </c>
    </row>
    <row r="284" spans="1:65" s="2" customFormat="1" ht="21.75" customHeight="1" x14ac:dyDescent="0.2">
      <c r="A284" s="32"/>
      <c r="B284" s="142"/>
      <c r="C284" s="232" t="s">
        <v>532</v>
      </c>
      <c r="D284" s="232" t="s">
        <v>154</v>
      </c>
      <c r="E284" s="233" t="s">
        <v>1091</v>
      </c>
      <c r="F284" s="234" t="s">
        <v>1092</v>
      </c>
      <c r="G284" s="235" t="s">
        <v>157</v>
      </c>
      <c r="H284" s="236">
        <v>22</v>
      </c>
      <c r="I284" s="143"/>
      <c r="J284" s="144">
        <f>ROUND(I284*H284,2)</f>
        <v>0</v>
      </c>
      <c r="K284" s="145"/>
      <c r="L284" s="33"/>
      <c r="M284" s="146" t="s">
        <v>3</v>
      </c>
      <c r="N284" s="147" t="s">
        <v>53</v>
      </c>
      <c r="O284" s="53"/>
      <c r="P284" s="148">
        <f>O284*H284</f>
        <v>0</v>
      </c>
      <c r="Q284" s="148">
        <v>0</v>
      </c>
      <c r="R284" s="148">
        <f>Q284*H284</f>
        <v>0</v>
      </c>
      <c r="S284" s="148">
        <v>0</v>
      </c>
      <c r="T284" s="14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0" t="s">
        <v>158</v>
      </c>
      <c r="AT284" s="150" t="s">
        <v>154</v>
      </c>
      <c r="AU284" s="150" t="s">
        <v>22</v>
      </c>
      <c r="AY284" s="16" t="s">
        <v>152</v>
      </c>
      <c r="BE284" s="151">
        <f>IF(N284="základní",J284,0)</f>
        <v>0</v>
      </c>
      <c r="BF284" s="151">
        <f>IF(N284="snížená",J284,0)</f>
        <v>0</v>
      </c>
      <c r="BG284" s="151">
        <f>IF(N284="zákl. přenesená",J284,0)</f>
        <v>0</v>
      </c>
      <c r="BH284" s="151">
        <f>IF(N284="sníž. přenesená",J284,0)</f>
        <v>0</v>
      </c>
      <c r="BI284" s="151">
        <f>IF(N284="nulová",J284,0)</f>
        <v>0</v>
      </c>
      <c r="BJ284" s="16" t="s">
        <v>89</v>
      </c>
      <c r="BK284" s="151">
        <f>ROUND(I284*H284,2)</f>
        <v>0</v>
      </c>
      <c r="BL284" s="16" t="s">
        <v>158</v>
      </c>
      <c r="BM284" s="150" t="s">
        <v>1093</v>
      </c>
    </row>
    <row r="285" spans="1:65" s="2" customFormat="1" x14ac:dyDescent="0.2">
      <c r="A285" s="32"/>
      <c r="B285" s="33"/>
      <c r="C285" s="237"/>
      <c r="D285" s="238" t="s">
        <v>160</v>
      </c>
      <c r="E285" s="237"/>
      <c r="F285" s="239" t="s">
        <v>1094</v>
      </c>
      <c r="G285" s="237"/>
      <c r="H285" s="237"/>
      <c r="I285" s="154"/>
      <c r="J285" s="32"/>
      <c r="K285" s="32"/>
      <c r="L285" s="33"/>
      <c r="M285" s="155"/>
      <c r="N285" s="156"/>
      <c r="O285" s="53"/>
      <c r="P285" s="53"/>
      <c r="Q285" s="53"/>
      <c r="R285" s="53"/>
      <c r="S285" s="53"/>
      <c r="T285" s="54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6" t="s">
        <v>160</v>
      </c>
      <c r="AU285" s="16" t="s">
        <v>22</v>
      </c>
    </row>
    <row r="286" spans="1:65" s="2" customFormat="1" ht="19.5" x14ac:dyDescent="0.2">
      <c r="A286" s="32"/>
      <c r="B286" s="33"/>
      <c r="C286" s="237"/>
      <c r="D286" s="240" t="s">
        <v>162</v>
      </c>
      <c r="E286" s="237"/>
      <c r="F286" s="241" t="s">
        <v>1095</v>
      </c>
      <c r="G286" s="237"/>
      <c r="H286" s="237"/>
      <c r="I286" s="154"/>
      <c r="J286" s="32"/>
      <c r="K286" s="32"/>
      <c r="L286" s="33"/>
      <c r="M286" s="155"/>
      <c r="N286" s="156"/>
      <c r="O286" s="53"/>
      <c r="P286" s="53"/>
      <c r="Q286" s="53"/>
      <c r="R286" s="53"/>
      <c r="S286" s="53"/>
      <c r="T286" s="54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6" t="s">
        <v>162</v>
      </c>
      <c r="AU286" s="16" t="s">
        <v>22</v>
      </c>
    </row>
    <row r="287" spans="1:65" s="13" customFormat="1" x14ac:dyDescent="0.2">
      <c r="B287" s="157"/>
      <c r="C287" s="242"/>
      <c r="D287" s="240" t="s">
        <v>164</v>
      </c>
      <c r="E287" s="243" t="s">
        <v>3</v>
      </c>
      <c r="F287" s="244" t="s">
        <v>273</v>
      </c>
      <c r="G287" s="242"/>
      <c r="H287" s="245">
        <v>22</v>
      </c>
      <c r="I287" s="159"/>
      <c r="L287" s="157"/>
      <c r="M287" s="160"/>
      <c r="N287" s="161"/>
      <c r="O287" s="161"/>
      <c r="P287" s="161"/>
      <c r="Q287" s="161"/>
      <c r="R287" s="161"/>
      <c r="S287" s="161"/>
      <c r="T287" s="162"/>
      <c r="AT287" s="158" t="s">
        <v>164</v>
      </c>
      <c r="AU287" s="158" t="s">
        <v>22</v>
      </c>
      <c r="AV287" s="13" t="s">
        <v>22</v>
      </c>
      <c r="AW287" s="13" t="s">
        <v>43</v>
      </c>
      <c r="AX287" s="13" t="s">
        <v>82</v>
      </c>
      <c r="AY287" s="158" t="s">
        <v>152</v>
      </c>
    </row>
    <row r="288" spans="1:65" s="14" customFormat="1" x14ac:dyDescent="0.2">
      <c r="B288" s="163"/>
      <c r="C288" s="246"/>
      <c r="D288" s="240" t="s">
        <v>164</v>
      </c>
      <c r="E288" s="247" t="s">
        <v>3</v>
      </c>
      <c r="F288" s="248" t="s">
        <v>166</v>
      </c>
      <c r="G288" s="246"/>
      <c r="H288" s="249">
        <v>22</v>
      </c>
      <c r="I288" s="165"/>
      <c r="L288" s="163"/>
      <c r="M288" s="166"/>
      <c r="N288" s="167"/>
      <c r="O288" s="167"/>
      <c r="P288" s="167"/>
      <c r="Q288" s="167"/>
      <c r="R288" s="167"/>
      <c r="S288" s="167"/>
      <c r="T288" s="168"/>
      <c r="AT288" s="164" t="s">
        <v>164</v>
      </c>
      <c r="AU288" s="164" t="s">
        <v>22</v>
      </c>
      <c r="AV288" s="14" t="s">
        <v>158</v>
      </c>
      <c r="AW288" s="14" t="s">
        <v>43</v>
      </c>
      <c r="AX288" s="14" t="s">
        <v>89</v>
      </c>
      <c r="AY288" s="164" t="s">
        <v>152</v>
      </c>
    </row>
    <row r="289" spans="1:65" s="2" customFormat="1" ht="24.2" customHeight="1" x14ac:dyDescent="0.2">
      <c r="A289" s="32"/>
      <c r="B289" s="142"/>
      <c r="C289" s="232" t="s">
        <v>783</v>
      </c>
      <c r="D289" s="232" t="s">
        <v>154</v>
      </c>
      <c r="E289" s="233" t="s">
        <v>1096</v>
      </c>
      <c r="F289" s="234" t="s">
        <v>1097</v>
      </c>
      <c r="G289" s="235" t="s">
        <v>157</v>
      </c>
      <c r="H289" s="236">
        <v>5</v>
      </c>
      <c r="I289" s="143"/>
      <c r="J289" s="144">
        <f>ROUND(I289*H289,2)</f>
        <v>0</v>
      </c>
      <c r="K289" s="145"/>
      <c r="L289" s="33"/>
      <c r="M289" s="146" t="s">
        <v>3</v>
      </c>
      <c r="N289" s="147" t="s">
        <v>53</v>
      </c>
      <c r="O289" s="53"/>
      <c r="P289" s="148">
        <f>O289*H289</f>
        <v>0</v>
      </c>
      <c r="Q289" s="148">
        <v>8.5650000000000004E-2</v>
      </c>
      <c r="R289" s="148">
        <f>Q289*H289</f>
        <v>0.42825000000000002</v>
      </c>
      <c r="S289" s="148">
        <v>0</v>
      </c>
      <c r="T289" s="14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0" t="s">
        <v>158</v>
      </c>
      <c r="AT289" s="150" t="s">
        <v>154</v>
      </c>
      <c r="AU289" s="150" t="s">
        <v>22</v>
      </c>
      <c r="AY289" s="16" t="s">
        <v>152</v>
      </c>
      <c r="BE289" s="151">
        <f>IF(N289="základní",J289,0)</f>
        <v>0</v>
      </c>
      <c r="BF289" s="151">
        <f>IF(N289="snížená",J289,0)</f>
        <v>0</v>
      </c>
      <c r="BG289" s="151">
        <f>IF(N289="zákl. přenesená",J289,0)</f>
        <v>0</v>
      </c>
      <c r="BH289" s="151">
        <f>IF(N289="sníž. přenesená",J289,0)</f>
        <v>0</v>
      </c>
      <c r="BI289" s="151">
        <f>IF(N289="nulová",J289,0)</f>
        <v>0</v>
      </c>
      <c r="BJ289" s="16" t="s">
        <v>89</v>
      </c>
      <c r="BK289" s="151">
        <f>ROUND(I289*H289,2)</f>
        <v>0</v>
      </c>
      <c r="BL289" s="16" t="s">
        <v>158</v>
      </c>
      <c r="BM289" s="150" t="s">
        <v>1098</v>
      </c>
    </row>
    <row r="290" spans="1:65" s="2" customFormat="1" x14ac:dyDescent="0.2">
      <c r="A290" s="32"/>
      <c r="B290" s="33"/>
      <c r="C290" s="237"/>
      <c r="D290" s="238" t="s">
        <v>160</v>
      </c>
      <c r="E290" s="237"/>
      <c r="F290" s="239" t="s">
        <v>1099</v>
      </c>
      <c r="G290" s="237"/>
      <c r="H290" s="237"/>
      <c r="I290" s="154"/>
      <c r="J290" s="32"/>
      <c r="K290" s="32"/>
      <c r="L290" s="33"/>
      <c r="M290" s="155"/>
      <c r="N290" s="156"/>
      <c r="O290" s="53"/>
      <c r="P290" s="53"/>
      <c r="Q290" s="53"/>
      <c r="R290" s="53"/>
      <c r="S290" s="53"/>
      <c r="T290" s="54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6" t="s">
        <v>160</v>
      </c>
      <c r="AU290" s="16" t="s">
        <v>22</v>
      </c>
    </row>
    <row r="291" spans="1:65" s="2" customFormat="1" ht="19.5" x14ac:dyDescent="0.2">
      <c r="A291" s="32"/>
      <c r="B291" s="33"/>
      <c r="C291" s="237"/>
      <c r="D291" s="240" t="s">
        <v>162</v>
      </c>
      <c r="E291" s="237"/>
      <c r="F291" s="241" t="s">
        <v>1071</v>
      </c>
      <c r="G291" s="237"/>
      <c r="H291" s="237"/>
      <c r="I291" s="154"/>
      <c r="J291" s="32"/>
      <c r="K291" s="32"/>
      <c r="L291" s="33"/>
      <c r="M291" s="155"/>
      <c r="N291" s="156"/>
      <c r="O291" s="53"/>
      <c r="P291" s="53"/>
      <c r="Q291" s="53"/>
      <c r="R291" s="53"/>
      <c r="S291" s="53"/>
      <c r="T291" s="54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6" t="s">
        <v>162</v>
      </c>
      <c r="AU291" s="16" t="s">
        <v>22</v>
      </c>
    </row>
    <row r="292" spans="1:65" s="13" customFormat="1" x14ac:dyDescent="0.2">
      <c r="B292" s="157"/>
      <c r="C292" s="242"/>
      <c r="D292" s="240" t="s">
        <v>164</v>
      </c>
      <c r="E292" s="243" t="s">
        <v>3</v>
      </c>
      <c r="F292" s="244" t="s">
        <v>182</v>
      </c>
      <c r="G292" s="242"/>
      <c r="H292" s="245">
        <v>5</v>
      </c>
      <c r="I292" s="159"/>
      <c r="L292" s="157"/>
      <c r="M292" s="160"/>
      <c r="N292" s="161"/>
      <c r="O292" s="161"/>
      <c r="P292" s="161"/>
      <c r="Q292" s="161"/>
      <c r="R292" s="161"/>
      <c r="S292" s="161"/>
      <c r="T292" s="162"/>
      <c r="AT292" s="158" t="s">
        <v>164</v>
      </c>
      <c r="AU292" s="158" t="s">
        <v>22</v>
      </c>
      <c r="AV292" s="13" t="s">
        <v>22</v>
      </c>
      <c r="AW292" s="13" t="s">
        <v>43</v>
      </c>
      <c r="AX292" s="13" t="s">
        <v>82</v>
      </c>
      <c r="AY292" s="158" t="s">
        <v>152</v>
      </c>
    </row>
    <row r="293" spans="1:65" s="14" customFormat="1" x14ac:dyDescent="0.2">
      <c r="B293" s="163"/>
      <c r="C293" s="246"/>
      <c r="D293" s="240" t="s">
        <v>164</v>
      </c>
      <c r="E293" s="247" t="s">
        <v>3</v>
      </c>
      <c r="F293" s="248" t="s">
        <v>166</v>
      </c>
      <c r="G293" s="246"/>
      <c r="H293" s="249">
        <v>5</v>
      </c>
      <c r="I293" s="165"/>
      <c r="L293" s="163"/>
      <c r="M293" s="166"/>
      <c r="N293" s="167"/>
      <c r="O293" s="167"/>
      <c r="P293" s="167"/>
      <c r="Q293" s="167"/>
      <c r="R293" s="167"/>
      <c r="S293" s="167"/>
      <c r="T293" s="168"/>
      <c r="AT293" s="164" t="s">
        <v>164</v>
      </c>
      <c r="AU293" s="164" t="s">
        <v>22</v>
      </c>
      <c r="AV293" s="14" t="s">
        <v>158</v>
      </c>
      <c r="AW293" s="14" t="s">
        <v>43</v>
      </c>
      <c r="AX293" s="14" t="s">
        <v>89</v>
      </c>
      <c r="AY293" s="164" t="s">
        <v>152</v>
      </c>
    </row>
    <row r="294" spans="1:65" s="2" customFormat="1" ht="21.75" customHeight="1" x14ac:dyDescent="0.2">
      <c r="A294" s="32"/>
      <c r="B294" s="142"/>
      <c r="C294" s="254" t="s">
        <v>786</v>
      </c>
      <c r="D294" s="254" t="s">
        <v>389</v>
      </c>
      <c r="E294" s="255" t="s">
        <v>425</v>
      </c>
      <c r="F294" s="256" t="s">
        <v>426</v>
      </c>
      <c r="G294" s="257" t="s">
        <v>157</v>
      </c>
      <c r="H294" s="258">
        <v>5.15</v>
      </c>
      <c r="I294" s="172"/>
      <c r="J294" s="173">
        <f>ROUND(I294*H294,2)</f>
        <v>0</v>
      </c>
      <c r="K294" s="174"/>
      <c r="L294" s="175"/>
      <c r="M294" s="176" t="s">
        <v>3</v>
      </c>
      <c r="N294" s="177" t="s">
        <v>53</v>
      </c>
      <c r="O294" s="53"/>
      <c r="P294" s="148">
        <f>O294*H294</f>
        <v>0</v>
      </c>
      <c r="Q294" s="148">
        <v>0.17599999999999999</v>
      </c>
      <c r="R294" s="148">
        <f>Q294*H294</f>
        <v>0.90639999999999998</v>
      </c>
      <c r="S294" s="148">
        <v>0</v>
      </c>
      <c r="T294" s="14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0" t="s">
        <v>195</v>
      </c>
      <c r="AT294" s="150" t="s">
        <v>389</v>
      </c>
      <c r="AU294" s="150" t="s">
        <v>22</v>
      </c>
      <c r="AY294" s="16" t="s">
        <v>152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6" t="s">
        <v>89</v>
      </c>
      <c r="BK294" s="151">
        <f>ROUND(I294*H294,2)</f>
        <v>0</v>
      </c>
      <c r="BL294" s="16" t="s">
        <v>158</v>
      </c>
      <c r="BM294" s="150" t="s">
        <v>1100</v>
      </c>
    </row>
    <row r="295" spans="1:65" s="2" customFormat="1" ht="29.25" x14ac:dyDescent="0.2">
      <c r="A295" s="32"/>
      <c r="B295" s="33"/>
      <c r="C295" s="237"/>
      <c r="D295" s="240" t="s">
        <v>162</v>
      </c>
      <c r="E295" s="237"/>
      <c r="F295" s="241" t="s">
        <v>1101</v>
      </c>
      <c r="G295" s="237"/>
      <c r="H295" s="237"/>
      <c r="I295" s="154"/>
      <c r="J295" s="32"/>
      <c r="K295" s="32"/>
      <c r="L295" s="33"/>
      <c r="M295" s="155"/>
      <c r="N295" s="156"/>
      <c r="O295" s="53"/>
      <c r="P295" s="53"/>
      <c r="Q295" s="53"/>
      <c r="R295" s="53"/>
      <c r="S295" s="53"/>
      <c r="T295" s="54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6" t="s">
        <v>162</v>
      </c>
      <c r="AU295" s="16" t="s">
        <v>22</v>
      </c>
    </row>
    <row r="296" spans="1:65" s="13" customFormat="1" x14ac:dyDescent="0.2">
      <c r="B296" s="157"/>
      <c r="C296" s="242"/>
      <c r="D296" s="240" t="s">
        <v>164</v>
      </c>
      <c r="E296" s="243" t="s">
        <v>3</v>
      </c>
      <c r="F296" s="244" t="s">
        <v>1102</v>
      </c>
      <c r="G296" s="242"/>
      <c r="H296" s="245">
        <v>5.15</v>
      </c>
      <c r="I296" s="159"/>
      <c r="L296" s="157"/>
      <c r="M296" s="160"/>
      <c r="N296" s="161"/>
      <c r="O296" s="161"/>
      <c r="P296" s="161"/>
      <c r="Q296" s="161"/>
      <c r="R296" s="161"/>
      <c r="S296" s="161"/>
      <c r="T296" s="162"/>
      <c r="AT296" s="158" t="s">
        <v>164</v>
      </c>
      <c r="AU296" s="158" t="s">
        <v>22</v>
      </c>
      <c r="AV296" s="13" t="s">
        <v>22</v>
      </c>
      <c r="AW296" s="13" t="s">
        <v>43</v>
      </c>
      <c r="AX296" s="13" t="s">
        <v>82</v>
      </c>
      <c r="AY296" s="158" t="s">
        <v>152</v>
      </c>
    </row>
    <row r="297" spans="1:65" s="14" customFormat="1" x14ac:dyDescent="0.2">
      <c r="B297" s="163"/>
      <c r="C297" s="246"/>
      <c r="D297" s="240" t="s">
        <v>164</v>
      </c>
      <c r="E297" s="247" t="s">
        <v>3</v>
      </c>
      <c r="F297" s="248" t="s">
        <v>166</v>
      </c>
      <c r="G297" s="246"/>
      <c r="H297" s="249">
        <v>5.15</v>
      </c>
      <c r="I297" s="165"/>
      <c r="L297" s="163"/>
      <c r="M297" s="166"/>
      <c r="N297" s="167"/>
      <c r="O297" s="167"/>
      <c r="P297" s="167"/>
      <c r="Q297" s="167"/>
      <c r="R297" s="167"/>
      <c r="S297" s="167"/>
      <c r="T297" s="168"/>
      <c r="AT297" s="164" t="s">
        <v>164</v>
      </c>
      <c r="AU297" s="164" t="s">
        <v>22</v>
      </c>
      <c r="AV297" s="14" t="s">
        <v>158</v>
      </c>
      <c r="AW297" s="14" t="s">
        <v>43</v>
      </c>
      <c r="AX297" s="14" t="s">
        <v>89</v>
      </c>
      <c r="AY297" s="164" t="s">
        <v>152</v>
      </c>
    </row>
    <row r="298" spans="1:65" s="12" customFormat="1" ht="22.9" customHeight="1" x14ac:dyDescent="0.2">
      <c r="B298" s="129"/>
      <c r="C298" s="250"/>
      <c r="D298" s="251" t="s">
        <v>81</v>
      </c>
      <c r="E298" s="252" t="s">
        <v>195</v>
      </c>
      <c r="F298" s="252" t="s">
        <v>458</v>
      </c>
      <c r="G298" s="250"/>
      <c r="H298" s="250"/>
      <c r="I298" s="132"/>
      <c r="J298" s="141">
        <f>BK298</f>
        <v>0</v>
      </c>
      <c r="L298" s="129"/>
      <c r="M298" s="134"/>
      <c r="N298" s="135"/>
      <c r="O298" s="135"/>
      <c r="P298" s="136">
        <f>SUM(P299:P302)</f>
        <v>0</v>
      </c>
      <c r="Q298" s="135"/>
      <c r="R298" s="136">
        <f>SUM(R299:R302)</f>
        <v>1.1526800000000001</v>
      </c>
      <c r="S298" s="135"/>
      <c r="T298" s="137">
        <f>SUM(T299:T302)</f>
        <v>0</v>
      </c>
      <c r="AR298" s="130" t="s">
        <v>89</v>
      </c>
      <c r="AT298" s="138" t="s">
        <v>81</v>
      </c>
      <c r="AU298" s="138" t="s">
        <v>89</v>
      </c>
      <c r="AY298" s="130" t="s">
        <v>152</v>
      </c>
      <c r="BK298" s="139">
        <f>SUM(BK299:BK302)</f>
        <v>0</v>
      </c>
    </row>
    <row r="299" spans="1:65" s="2" customFormat="1" ht="24.2" customHeight="1" x14ac:dyDescent="0.2">
      <c r="A299" s="32"/>
      <c r="B299" s="142"/>
      <c r="C299" s="232" t="s">
        <v>30</v>
      </c>
      <c r="D299" s="232" t="s">
        <v>154</v>
      </c>
      <c r="E299" s="233" t="s">
        <v>459</v>
      </c>
      <c r="F299" s="234" t="s">
        <v>460</v>
      </c>
      <c r="G299" s="235" t="s">
        <v>259</v>
      </c>
      <c r="H299" s="236">
        <v>2</v>
      </c>
      <c r="I299" s="143"/>
      <c r="J299" s="144">
        <f>ROUND(I299*H299,2)</f>
        <v>0</v>
      </c>
      <c r="K299" s="145"/>
      <c r="L299" s="33"/>
      <c r="M299" s="146" t="s">
        <v>3</v>
      </c>
      <c r="N299" s="147" t="s">
        <v>53</v>
      </c>
      <c r="O299" s="53"/>
      <c r="P299" s="148">
        <f>O299*H299</f>
        <v>0</v>
      </c>
      <c r="Q299" s="148">
        <v>0.42080000000000001</v>
      </c>
      <c r="R299" s="148">
        <f>Q299*H299</f>
        <v>0.84160000000000001</v>
      </c>
      <c r="S299" s="148">
        <v>0</v>
      </c>
      <c r="T299" s="14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50" t="s">
        <v>158</v>
      </c>
      <c r="AT299" s="150" t="s">
        <v>154</v>
      </c>
      <c r="AU299" s="150" t="s">
        <v>22</v>
      </c>
      <c r="AY299" s="16" t="s">
        <v>152</v>
      </c>
      <c r="BE299" s="151">
        <f>IF(N299="základní",J299,0)</f>
        <v>0</v>
      </c>
      <c r="BF299" s="151">
        <f>IF(N299="snížená",J299,0)</f>
        <v>0</v>
      </c>
      <c r="BG299" s="151">
        <f>IF(N299="zákl. přenesená",J299,0)</f>
        <v>0</v>
      </c>
      <c r="BH299" s="151">
        <f>IF(N299="sníž. přenesená",J299,0)</f>
        <v>0</v>
      </c>
      <c r="BI299" s="151">
        <f>IF(N299="nulová",J299,0)</f>
        <v>0</v>
      </c>
      <c r="BJ299" s="16" t="s">
        <v>89</v>
      </c>
      <c r="BK299" s="151">
        <f>ROUND(I299*H299,2)</f>
        <v>0</v>
      </c>
      <c r="BL299" s="16" t="s">
        <v>158</v>
      </c>
      <c r="BM299" s="150" t="s">
        <v>1103</v>
      </c>
    </row>
    <row r="300" spans="1:65" s="2" customFormat="1" x14ac:dyDescent="0.2">
      <c r="A300" s="32"/>
      <c r="B300" s="33"/>
      <c r="C300" s="237"/>
      <c r="D300" s="238" t="s">
        <v>160</v>
      </c>
      <c r="E300" s="237"/>
      <c r="F300" s="239" t="s">
        <v>462</v>
      </c>
      <c r="G300" s="237"/>
      <c r="H300" s="237"/>
      <c r="I300" s="154"/>
      <c r="J300" s="32"/>
      <c r="K300" s="32"/>
      <c r="L300" s="33"/>
      <c r="M300" s="155"/>
      <c r="N300" s="156"/>
      <c r="O300" s="53"/>
      <c r="P300" s="53"/>
      <c r="Q300" s="53"/>
      <c r="R300" s="53"/>
      <c r="S300" s="53"/>
      <c r="T300" s="54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6" t="s">
        <v>160</v>
      </c>
      <c r="AU300" s="16" t="s">
        <v>22</v>
      </c>
    </row>
    <row r="301" spans="1:65" s="2" customFormat="1" ht="33" customHeight="1" x14ac:dyDescent="0.2">
      <c r="A301" s="32"/>
      <c r="B301" s="142"/>
      <c r="C301" s="232" t="s">
        <v>799</v>
      </c>
      <c r="D301" s="232" t="s">
        <v>154</v>
      </c>
      <c r="E301" s="233" t="s">
        <v>463</v>
      </c>
      <c r="F301" s="234" t="s">
        <v>464</v>
      </c>
      <c r="G301" s="235" t="s">
        <v>259</v>
      </c>
      <c r="H301" s="236">
        <v>1</v>
      </c>
      <c r="I301" s="143"/>
      <c r="J301" s="144">
        <f>ROUND(I301*H301,2)</f>
        <v>0</v>
      </c>
      <c r="K301" s="145"/>
      <c r="L301" s="33"/>
      <c r="M301" s="146" t="s">
        <v>3</v>
      </c>
      <c r="N301" s="147" t="s">
        <v>53</v>
      </c>
      <c r="O301" s="53"/>
      <c r="P301" s="148">
        <f>O301*H301</f>
        <v>0</v>
      </c>
      <c r="Q301" s="148">
        <v>0.31108000000000002</v>
      </c>
      <c r="R301" s="148">
        <f>Q301*H301</f>
        <v>0.31108000000000002</v>
      </c>
      <c r="S301" s="148">
        <v>0</v>
      </c>
      <c r="T301" s="149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0" t="s">
        <v>158</v>
      </c>
      <c r="AT301" s="150" t="s">
        <v>154</v>
      </c>
      <c r="AU301" s="150" t="s">
        <v>22</v>
      </c>
      <c r="AY301" s="16" t="s">
        <v>152</v>
      </c>
      <c r="BE301" s="151">
        <f>IF(N301="základní",J301,0)</f>
        <v>0</v>
      </c>
      <c r="BF301" s="151">
        <f>IF(N301="snížená",J301,0)</f>
        <v>0</v>
      </c>
      <c r="BG301" s="151">
        <f>IF(N301="zákl. přenesená",J301,0)</f>
        <v>0</v>
      </c>
      <c r="BH301" s="151">
        <f>IF(N301="sníž. přenesená",J301,0)</f>
        <v>0</v>
      </c>
      <c r="BI301" s="151">
        <f>IF(N301="nulová",J301,0)</f>
        <v>0</v>
      </c>
      <c r="BJ301" s="16" t="s">
        <v>89</v>
      </c>
      <c r="BK301" s="151">
        <f>ROUND(I301*H301,2)</f>
        <v>0</v>
      </c>
      <c r="BL301" s="16" t="s">
        <v>158</v>
      </c>
      <c r="BM301" s="150" t="s">
        <v>1104</v>
      </c>
    </row>
    <row r="302" spans="1:65" s="2" customFormat="1" x14ac:dyDescent="0.2">
      <c r="A302" s="32"/>
      <c r="B302" s="33"/>
      <c r="C302" s="237"/>
      <c r="D302" s="238" t="s">
        <v>160</v>
      </c>
      <c r="E302" s="237"/>
      <c r="F302" s="239" t="s">
        <v>466</v>
      </c>
      <c r="G302" s="237"/>
      <c r="H302" s="237"/>
      <c r="I302" s="154"/>
      <c r="J302" s="32"/>
      <c r="K302" s="32"/>
      <c r="L302" s="33"/>
      <c r="M302" s="155"/>
      <c r="N302" s="156"/>
      <c r="O302" s="53"/>
      <c r="P302" s="53"/>
      <c r="Q302" s="53"/>
      <c r="R302" s="53"/>
      <c r="S302" s="53"/>
      <c r="T302" s="54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6" t="s">
        <v>160</v>
      </c>
      <c r="AU302" s="16" t="s">
        <v>22</v>
      </c>
    </row>
    <row r="303" spans="1:65" s="12" customFormat="1" ht="22.9" customHeight="1" x14ac:dyDescent="0.2">
      <c r="B303" s="129"/>
      <c r="C303" s="250"/>
      <c r="D303" s="251" t="s">
        <v>81</v>
      </c>
      <c r="E303" s="252" t="s">
        <v>201</v>
      </c>
      <c r="F303" s="252" t="s">
        <v>467</v>
      </c>
      <c r="G303" s="250"/>
      <c r="H303" s="250"/>
      <c r="I303" s="132"/>
      <c r="J303" s="141">
        <f>BK303</f>
        <v>0</v>
      </c>
      <c r="L303" s="129"/>
      <c r="M303" s="134"/>
      <c r="N303" s="135"/>
      <c r="O303" s="135"/>
      <c r="P303" s="136">
        <f>SUM(P304:P346)</f>
        <v>0</v>
      </c>
      <c r="Q303" s="135"/>
      <c r="R303" s="136">
        <f>SUM(R304:R346)</f>
        <v>11.980439999999998</v>
      </c>
      <c r="S303" s="135"/>
      <c r="T303" s="137">
        <f>SUM(T304:T346)</f>
        <v>2.37</v>
      </c>
      <c r="AR303" s="130" t="s">
        <v>89</v>
      </c>
      <c r="AT303" s="138" t="s">
        <v>81</v>
      </c>
      <c r="AU303" s="138" t="s">
        <v>89</v>
      </c>
      <c r="AY303" s="130" t="s">
        <v>152</v>
      </c>
      <c r="BK303" s="139">
        <f>SUM(BK304:BK346)</f>
        <v>0</v>
      </c>
    </row>
    <row r="304" spans="1:65" s="2" customFormat="1" ht="33" customHeight="1" x14ac:dyDescent="0.2">
      <c r="A304" s="32"/>
      <c r="B304" s="142"/>
      <c r="C304" s="232" t="s">
        <v>805</v>
      </c>
      <c r="D304" s="232" t="s">
        <v>154</v>
      </c>
      <c r="E304" s="233" t="s">
        <v>793</v>
      </c>
      <c r="F304" s="234" t="s">
        <v>794</v>
      </c>
      <c r="G304" s="235" t="s">
        <v>230</v>
      </c>
      <c r="H304" s="236">
        <v>21</v>
      </c>
      <c r="I304" s="143"/>
      <c r="J304" s="144">
        <f>ROUND(I304*H304,2)</f>
        <v>0</v>
      </c>
      <c r="K304" s="145"/>
      <c r="L304" s="33"/>
      <c r="M304" s="146" t="s">
        <v>3</v>
      </c>
      <c r="N304" s="147" t="s">
        <v>53</v>
      </c>
      <c r="O304" s="53"/>
      <c r="P304" s="148">
        <f>O304*H304</f>
        <v>0</v>
      </c>
      <c r="Q304" s="148">
        <v>8.0879999999999994E-2</v>
      </c>
      <c r="R304" s="148">
        <f>Q304*H304</f>
        <v>1.6984799999999998</v>
      </c>
      <c r="S304" s="148">
        <v>0</v>
      </c>
      <c r="T304" s="14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0" t="s">
        <v>158</v>
      </c>
      <c r="AT304" s="150" t="s">
        <v>154</v>
      </c>
      <c r="AU304" s="150" t="s">
        <v>22</v>
      </c>
      <c r="AY304" s="16" t="s">
        <v>152</v>
      </c>
      <c r="BE304" s="151">
        <f>IF(N304="základní",J304,0)</f>
        <v>0</v>
      </c>
      <c r="BF304" s="151">
        <f>IF(N304="snížená",J304,0)</f>
        <v>0</v>
      </c>
      <c r="BG304" s="151">
        <f>IF(N304="zákl. přenesená",J304,0)</f>
        <v>0</v>
      </c>
      <c r="BH304" s="151">
        <f>IF(N304="sníž. přenesená",J304,0)</f>
        <v>0</v>
      </c>
      <c r="BI304" s="151">
        <f>IF(N304="nulová",J304,0)</f>
        <v>0</v>
      </c>
      <c r="BJ304" s="16" t="s">
        <v>89</v>
      </c>
      <c r="BK304" s="151">
        <f>ROUND(I304*H304,2)</f>
        <v>0</v>
      </c>
      <c r="BL304" s="16" t="s">
        <v>158</v>
      </c>
      <c r="BM304" s="150" t="s">
        <v>1105</v>
      </c>
    </row>
    <row r="305" spans="1:65" s="2" customFormat="1" x14ac:dyDescent="0.2">
      <c r="A305" s="32"/>
      <c r="B305" s="33"/>
      <c r="C305" s="237"/>
      <c r="D305" s="238" t="s">
        <v>160</v>
      </c>
      <c r="E305" s="237"/>
      <c r="F305" s="239" t="s">
        <v>796</v>
      </c>
      <c r="G305" s="237"/>
      <c r="H305" s="237"/>
      <c r="I305" s="154"/>
      <c r="J305" s="32"/>
      <c r="K305" s="32"/>
      <c r="L305" s="33"/>
      <c r="M305" s="155"/>
      <c r="N305" s="156"/>
      <c r="O305" s="53"/>
      <c r="P305" s="53"/>
      <c r="Q305" s="53"/>
      <c r="R305" s="53"/>
      <c r="S305" s="53"/>
      <c r="T305" s="54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6" t="s">
        <v>160</v>
      </c>
      <c r="AU305" s="16" t="s">
        <v>22</v>
      </c>
    </row>
    <row r="306" spans="1:65" s="2" customFormat="1" ht="29.25" x14ac:dyDescent="0.2">
      <c r="A306" s="32"/>
      <c r="B306" s="33"/>
      <c r="C306" s="237"/>
      <c r="D306" s="240" t="s">
        <v>162</v>
      </c>
      <c r="E306" s="237"/>
      <c r="F306" s="241" t="s">
        <v>1106</v>
      </c>
      <c r="G306" s="237"/>
      <c r="H306" s="237"/>
      <c r="I306" s="154"/>
      <c r="J306" s="32"/>
      <c r="K306" s="32"/>
      <c r="L306" s="33"/>
      <c r="M306" s="155"/>
      <c r="N306" s="156"/>
      <c r="O306" s="53"/>
      <c r="P306" s="53"/>
      <c r="Q306" s="53"/>
      <c r="R306" s="53"/>
      <c r="S306" s="53"/>
      <c r="T306" s="54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6" t="s">
        <v>162</v>
      </c>
      <c r="AU306" s="16" t="s">
        <v>22</v>
      </c>
    </row>
    <row r="307" spans="1:65" s="13" customFormat="1" x14ac:dyDescent="0.2">
      <c r="B307" s="157"/>
      <c r="C307" s="242"/>
      <c r="D307" s="240" t="s">
        <v>164</v>
      </c>
      <c r="E307" s="243" t="s">
        <v>3</v>
      </c>
      <c r="F307" s="244" t="s">
        <v>1107</v>
      </c>
      <c r="G307" s="242"/>
      <c r="H307" s="245">
        <v>21</v>
      </c>
      <c r="I307" s="159"/>
      <c r="L307" s="157"/>
      <c r="M307" s="160"/>
      <c r="N307" s="161"/>
      <c r="O307" s="161"/>
      <c r="P307" s="161"/>
      <c r="Q307" s="161"/>
      <c r="R307" s="161"/>
      <c r="S307" s="161"/>
      <c r="T307" s="162"/>
      <c r="AT307" s="158" t="s">
        <v>164</v>
      </c>
      <c r="AU307" s="158" t="s">
        <v>22</v>
      </c>
      <c r="AV307" s="13" t="s">
        <v>22</v>
      </c>
      <c r="AW307" s="13" t="s">
        <v>43</v>
      </c>
      <c r="AX307" s="13" t="s">
        <v>82</v>
      </c>
      <c r="AY307" s="158" t="s">
        <v>152</v>
      </c>
    </row>
    <row r="308" spans="1:65" s="14" customFormat="1" x14ac:dyDescent="0.2">
      <c r="B308" s="163"/>
      <c r="C308" s="246"/>
      <c r="D308" s="240" t="s">
        <v>164</v>
      </c>
      <c r="E308" s="247" t="s">
        <v>3</v>
      </c>
      <c r="F308" s="248" t="s">
        <v>166</v>
      </c>
      <c r="G308" s="246"/>
      <c r="H308" s="249">
        <v>21</v>
      </c>
      <c r="I308" s="165"/>
      <c r="L308" s="163"/>
      <c r="M308" s="166"/>
      <c r="N308" s="167"/>
      <c r="O308" s="167"/>
      <c r="P308" s="167"/>
      <c r="Q308" s="167"/>
      <c r="R308" s="167"/>
      <c r="S308" s="167"/>
      <c r="T308" s="168"/>
      <c r="AT308" s="164" t="s">
        <v>164</v>
      </c>
      <c r="AU308" s="164" t="s">
        <v>22</v>
      </c>
      <c r="AV308" s="14" t="s">
        <v>158</v>
      </c>
      <c r="AW308" s="14" t="s">
        <v>43</v>
      </c>
      <c r="AX308" s="14" t="s">
        <v>89</v>
      </c>
      <c r="AY308" s="164" t="s">
        <v>152</v>
      </c>
    </row>
    <row r="309" spans="1:65" s="2" customFormat="1" ht="16.5" customHeight="1" x14ac:dyDescent="0.2">
      <c r="A309" s="32"/>
      <c r="B309" s="142"/>
      <c r="C309" s="254" t="s">
        <v>810</v>
      </c>
      <c r="D309" s="254" t="s">
        <v>389</v>
      </c>
      <c r="E309" s="255" t="s">
        <v>800</v>
      </c>
      <c r="F309" s="256" t="s">
        <v>801</v>
      </c>
      <c r="G309" s="257" t="s">
        <v>230</v>
      </c>
      <c r="H309" s="258">
        <v>21.21</v>
      </c>
      <c r="I309" s="172"/>
      <c r="J309" s="173">
        <f>ROUND(I309*H309,2)</f>
        <v>0</v>
      </c>
      <c r="K309" s="174"/>
      <c r="L309" s="175"/>
      <c r="M309" s="176" t="s">
        <v>3</v>
      </c>
      <c r="N309" s="177" t="s">
        <v>53</v>
      </c>
      <c r="O309" s="53"/>
      <c r="P309" s="148">
        <f>O309*H309</f>
        <v>0</v>
      </c>
      <c r="Q309" s="148">
        <v>5.6000000000000001E-2</v>
      </c>
      <c r="R309" s="148">
        <f>Q309*H309</f>
        <v>1.1877600000000001</v>
      </c>
      <c r="S309" s="148">
        <v>0</v>
      </c>
      <c r="T309" s="14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50" t="s">
        <v>195</v>
      </c>
      <c r="AT309" s="150" t="s">
        <v>389</v>
      </c>
      <c r="AU309" s="150" t="s">
        <v>22</v>
      </c>
      <c r="AY309" s="16" t="s">
        <v>152</v>
      </c>
      <c r="BE309" s="151">
        <f>IF(N309="základní",J309,0)</f>
        <v>0</v>
      </c>
      <c r="BF309" s="151">
        <f>IF(N309="snížená",J309,0)</f>
        <v>0</v>
      </c>
      <c r="BG309" s="151">
        <f>IF(N309="zákl. přenesená",J309,0)</f>
        <v>0</v>
      </c>
      <c r="BH309" s="151">
        <f>IF(N309="sníž. přenesená",J309,0)</f>
        <v>0</v>
      </c>
      <c r="BI309" s="151">
        <f>IF(N309="nulová",J309,0)</f>
        <v>0</v>
      </c>
      <c r="BJ309" s="16" t="s">
        <v>89</v>
      </c>
      <c r="BK309" s="151">
        <f>ROUND(I309*H309,2)</f>
        <v>0</v>
      </c>
      <c r="BL309" s="16" t="s">
        <v>158</v>
      </c>
      <c r="BM309" s="150" t="s">
        <v>1108</v>
      </c>
    </row>
    <row r="310" spans="1:65" s="2" customFormat="1" ht="19.5" x14ac:dyDescent="0.2">
      <c r="A310" s="32"/>
      <c r="B310" s="33"/>
      <c r="C310" s="237"/>
      <c r="D310" s="240" t="s">
        <v>162</v>
      </c>
      <c r="E310" s="237"/>
      <c r="F310" s="241" t="s">
        <v>1033</v>
      </c>
      <c r="G310" s="237"/>
      <c r="H310" s="237"/>
      <c r="I310" s="154"/>
      <c r="J310" s="32"/>
      <c r="K310" s="32"/>
      <c r="L310" s="33"/>
      <c r="M310" s="155"/>
      <c r="N310" s="156"/>
      <c r="O310" s="53"/>
      <c r="P310" s="53"/>
      <c r="Q310" s="53"/>
      <c r="R310" s="53"/>
      <c r="S310" s="53"/>
      <c r="T310" s="54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6" t="s">
        <v>162</v>
      </c>
      <c r="AU310" s="16" t="s">
        <v>22</v>
      </c>
    </row>
    <row r="311" spans="1:65" s="13" customFormat="1" x14ac:dyDescent="0.2">
      <c r="B311" s="157"/>
      <c r="C311" s="242"/>
      <c r="D311" s="240" t="s">
        <v>164</v>
      </c>
      <c r="E311" s="243" t="s">
        <v>3</v>
      </c>
      <c r="F311" s="244" t="s">
        <v>1109</v>
      </c>
      <c r="G311" s="242"/>
      <c r="H311" s="245">
        <v>21.21</v>
      </c>
      <c r="I311" s="159"/>
      <c r="L311" s="157"/>
      <c r="M311" s="160"/>
      <c r="N311" s="161"/>
      <c r="O311" s="161"/>
      <c r="P311" s="161"/>
      <c r="Q311" s="161"/>
      <c r="R311" s="161"/>
      <c r="S311" s="161"/>
      <c r="T311" s="162"/>
      <c r="AT311" s="158" t="s">
        <v>164</v>
      </c>
      <c r="AU311" s="158" t="s">
        <v>22</v>
      </c>
      <c r="AV311" s="13" t="s">
        <v>22</v>
      </c>
      <c r="AW311" s="13" t="s">
        <v>43</v>
      </c>
      <c r="AX311" s="13" t="s">
        <v>82</v>
      </c>
      <c r="AY311" s="158" t="s">
        <v>152</v>
      </c>
    </row>
    <row r="312" spans="1:65" s="14" customFormat="1" x14ac:dyDescent="0.2">
      <c r="B312" s="163"/>
      <c r="C312" s="246"/>
      <c r="D312" s="240" t="s">
        <v>164</v>
      </c>
      <c r="E312" s="247" t="s">
        <v>3</v>
      </c>
      <c r="F312" s="248" t="s">
        <v>166</v>
      </c>
      <c r="G312" s="246"/>
      <c r="H312" s="249">
        <v>21.21</v>
      </c>
      <c r="I312" s="165"/>
      <c r="L312" s="163"/>
      <c r="M312" s="166"/>
      <c r="N312" s="167"/>
      <c r="O312" s="167"/>
      <c r="P312" s="167"/>
      <c r="Q312" s="167"/>
      <c r="R312" s="167"/>
      <c r="S312" s="167"/>
      <c r="T312" s="168"/>
      <c r="AT312" s="164" t="s">
        <v>164</v>
      </c>
      <c r="AU312" s="164" t="s">
        <v>22</v>
      </c>
      <c r="AV312" s="14" t="s">
        <v>158</v>
      </c>
      <c r="AW312" s="14" t="s">
        <v>43</v>
      </c>
      <c r="AX312" s="14" t="s">
        <v>89</v>
      </c>
      <c r="AY312" s="164" t="s">
        <v>152</v>
      </c>
    </row>
    <row r="313" spans="1:65" s="2" customFormat="1" ht="33" customHeight="1" x14ac:dyDescent="0.2">
      <c r="A313" s="32"/>
      <c r="B313" s="142"/>
      <c r="C313" s="232" t="s">
        <v>814</v>
      </c>
      <c r="D313" s="232" t="s">
        <v>154</v>
      </c>
      <c r="E313" s="233" t="s">
        <v>468</v>
      </c>
      <c r="F313" s="234" t="s">
        <v>469</v>
      </c>
      <c r="G313" s="235" t="s">
        <v>230</v>
      </c>
      <c r="H313" s="236">
        <v>10</v>
      </c>
      <c r="I313" s="143"/>
      <c r="J313" s="144">
        <f>ROUND(I313*H313,2)</f>
        <v>0</v>
      </c>
      <c r="K313" s="145"/>
      <c r="L313" s="33"/>
      <c r="M313" s="146" t="s">
        <v>3</v>
      </c>
      <c r="N313" s="147" t="s">
        <v>53</v>
      </c>
      <c r="O313" s="53"/>
      <c r="P313" s="148">
        <f>O313*H313</f>
        <v>0</v>
      </c>
      <c r="Q313" s="148">
        <v>0.1295</v>
      </c>
      <c r="R313" s="148">
        <f>Q313*H313</f>
        <v>1.2949999999999999</v>
      </c>
      <c r="S313" s="148">
        <v>0</v>
      </c>
      <c r="T313" s="14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0" t="s">
        <v>158</v>
      </c>
      <c r="AT313" s="150" t="s">
        <v>154</v>
      </c>
      <c r="AU313" s="150" t="s">
        <v>22</v>
      </c>
      <c r="AY313" s="16" t="s">
        <v>152</v>
      </c>
      <c r="BE313" s="151">
        <f>IF(N313="základní",J313,0)</f>
        <v>0</v>
      </c>
      <c r="BF313" s="151">
        <f>IF(N313="snížená",J313,0)</f>
        <v>0</v>
      </c>
      <c r="BG313" s="151">
        <f>IF(N313="zákl. přenesená",J313,0)</f>
        <v>0</v>
      </c>
      <c r="BH313" s="151">
        <f>IF(N313="sníž. přenesená",J313,0)</f>
        <v>0</v>
      </c>
      <c r="BI313" s="151">
        <f>IF(N313="nulová",J313,0)</f>
        <v>0</v>
      </c>
      <c r="BJ313" s="16" t="s">
        <v>89</v>
      </c>
      <c r="BK313" s="151">
        <f>ROUND(I313*H313,2)</f>
        <v>0</v>
      </c>
      <c r="BL313" s="16" t="s">
        <v>158</v>
      </c>
      <c r="BM313" s="150" t="s">
        <v>1110</v>
      </c>
    </row>
    <row r="314" spans="1:65" s="2" customFormat="1" x14ac:dyDescent="0.2">
      <c r="A314" s="32"/>
      <c r="B314" s="33"/>
      <c r="C314" s="237"/>
      <c r="D314" s="238" t="s">
        <v>160</v>
      </c>
      <c r="E314" s="237"/>
      <c r="F314" s="239" t="s">
        <v>471</v>
      </c>
      <c r="G314" s="237"/>
      <c r="H314" s="237"/>
      <c r="I314" s="154"/>
      <c r="J314" s="32"/>
      <c r="K314" s="32"/>
      <c r="L314" s="33"/>
      <c r="M314" s="155"/>
      <c r="N314" s="156"/>
      <c r="O314" s="53"/>
      <c r="P314" s="53"/>
      <c r="Q314" s="53"/>
      <c r="R314" s="53"/>
      <c r="S314" s="53"/>
      <c r="T314" s="54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T314" s="16" t="s">
        <v>160</v>
      </c>
      <c r="AU314" s="16" t="s">
        <v>22</v>
      </c>
    </row>
    <row r="315" spans="1:65" s="2" customFormat="1" ht="29.25" x14ac:dyDescent="0.2">
      <c r="A315" s="32"/>
      <c r="B315" s="33"/>
      <c r="C315" s="237"/>
      <c r="D315" s="240" t="s">
        <v>162</v>
      </c>
      <c r="E315" s="237"/>
      <c r="F315" s="241" t="s">
        <v>1111</v>
      </c>
      <c r="G315" s="237"/>
      <c r="H315" s="237"/>
      <c r="I315" s="154"/>
      <c r="J315" s="32"/>
      <c r="K315" s="32"/>
      <c r="L315" s="33"/>
      <c r="M315" s="155"/>
      <c r="N315" s="156"/>
      <c r="O315" s="53"/>
      <c r="P315" s="53"/>
      <c r="Q315" s="53"/>
      <c r="R315" s="53"/>
      <c r="S315" s="53"/>
      <c r="T315" s="54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6" t="s">
        <v>162</v>
      </c>
      <c r="AU315" s="16" t="s">
        <v>22</v>
      </c>
    </row>
    <row r="316" spans="1:65" s="13" customFormat="1" x14ac:dyDescent="0.2">
      <c r="B316" s="157"/>
      <c r="C316" s="242"/>
      <c r="D316" s="240" t="s">
        <v>164</v>
      </c>
      <c r="E316" s="243" t="s">
        <v>3</v>
      </c>
      <c r="F316" s="244" t="s">
        <v>1112</v>
      </c>
      <c r="G316" s="242"/>
      <c r="H316" s="245">
        <v>10</v>
      </c>
      <c r="I316" s="159"/>
      <c r="L316" s="157"/>
      <c r="M316" s="160"/>
      <c r="N316" s="161"/>
      <c r="O316" s="161"/>
      <c r="P316" s="161"/>
      <c r="Q316" s="161"/>
      <c r="R316" s="161"/>
      <c r="S316" s="161"/>
      <c r="T316" s="162"/>
      <c r="AT316" s="158" t="s">
        <v>164</v>
      </c>
      <c r="AU316" s="158" t="s">
        <v>22</v>
      </c>
      <c r="AV316" s="13" t="s">
        <v>22</v>
      </c>
      <c r="AW316" s="13" t="s">
        <v>43</v>
      </c>
      <c r="AX316" s="13" t="s">
        <v>82</v>
      </c>
      <c r="AY316" s="158" t="s">
        <v>152</v>
      </c>
    </row>
    <row r="317" spans="1:65" s="14" customFormat="1" x14ac:dyDescent="0.2">
      <c r="B317" s="163"/>
      <c r="C317" s="246"/>
      <c r="D317" s="240" t="s">
        <v>164</v>
      </c>
      <c r="E317" s="247" t="s">
        <v>3</v>
      </c>
      <c r="F317" s="248" t="s">
        <v>166</v>
      </c>
      <c r="G317" s="246"/>
      <c r="H317" s="249">
        <v>10</v>
      </c>
      <c r="I317" s="165"/>
      <c r="L317" s="163"/>
      <c r="M317" s="166"/>
      <c r="N317" s="167"/>
      <c r="O317" s="167"/>
      <c r="P317" s="167"/>
      <c r="Q317" s="167"/>
      <c r="R317" s="167"/>
      <c r="S317" s="167"/>
      <c r="T317" s="168"/>
      <c r="AT317" s="164" t="s">
        <v>164</v>
      </c>
      <c r="AU317" s="164" t="s">
        <v>22</v>
      </c>
      <c r="AV317" s="14" t="s">
        <v>158</v>
      </c>
      <c r="AW317" s="14" t="s">
        <v>43</v>
      </c>
      <c r="AX317" s="14" t="s">
        <v>89</v>
      </c>
      <c r="AY317" s="164" t="s">
        <v>152</v>
      </c>
    </row>
    <row r="318" spans="1:65" s="2" customFormat="1" ht="16.5" customHeight="1" x14ac:dyDescent="0.2">
      <c r="A318" s="32"/>
      <c r="B318" s="142"/>
      <c r="C318" s="254" t="s">
        <v>821</v>
      </c>
      <c r="D318" s="254" t="s">
        <v>389</v>
      </c>
      <c r="E318" s="255" t="s">
        <v>474</v>
      </c>
      <c r="F318" s="256" t="s">
        <v>475</v>
      </c>
      <c r="G318" s="257" t="s">
        <v>230</v>
      </c>
      <c r="H318" s="258">
        <v>10.1</v>
      </c>
      <c r="I318" s="172"/>
      <c r="J318" s="173">
        <f>ROUND(I318*H318,2)</f>
        <v>0</v>
      </c>
      <c r="K318" s="174"/>
      <c r="L318" s="175"/>
      <c r="M318" s="176" t="s">
        <v>3</v>
      </c>
      <c r="N318" s="177" t="s">
        <v>53</v>
      </c>
      <c r="O318" s="53"/>
      <c r="P318" s="148">
        <f>O318*H318</f>
        <v>0</v>
      </c>
      <c r="Q318" s="148">
        <v>8.5000000000000006E-2</v>
      </c>
      <c r="R318" s="148">
        <f>Q318*H318</f>
        <v>0.85850000000000004</v>
      </c>
      <c r="S318" s="148">
        <v>0</v>
      </c>
      <c r="T318" s="149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0" t="s">
        <v>195</v>
      </c>
      <c r="AT318" s="150" t="s">
        <v>389</v>
      </c>
      <c r="AU318" s="150" t="s">
        <v>22</v>
      </c>
      <c r="AY318" s="16" t="s">
        <v>152</v>
      </c>
      <c r="BE318" s="151">
        <f>IF(N318="základní",J318,0)</f>
        <v>0</v>
      </c>
      <c r="BF318" s="151">
        <f>IF(N318="snížená",J318,0)</f>
        <v>0</v>
      </c>
      <c r="BG318" s="151">
        <f>IF(N318="zákl. přenesená",J318,0)</f>
        <v>0</v>
      </c>
      <c r="BH318" s="151">
        <f>IF(N318="sníž. přenesená",J318,0)</f>
        <v>0</v>
      </c>
      <c r="BI318" s="151">
        <f>IF(N318="nulová",J318,0)</f>
        <v>0</v>
      </c>
      <c r="BJ318" s="16" t="s">
        <v>89</v>
      </c>
      <c r="BK318" s="151">
        <f>ROUND(I318*H318,2)</f>
        <v>0</v>
      </c>
      <c r="BL318" s="16" t="s">
        <v>158</v>
      </c>
      <c r="BM318" s="150" t="s">
        <v>1113</v>
      </c>
    </row>
    <row r="319" spans="1:65" s="2" customFormat="1" ht="29.25" x14ac:dyDescent="0.2">
      <c r="A319" s="32"/>
      <c r="B319" s="33"/>
      <c r="C319" s="237"/>
      <c r="D319" s="240" t="s">
        <v>162</v>
      </c>
      <c r="E319" s="237"/>
      <c r="F319" s="241" t="s">
        <v>1114</v>
      </c>
      <c r="G319" s="237"/>
      <c r="H319" s="237"/>
      <c r="I319" s="154"/>
      <c r="J319" s="32"/>
      <c r="K319" s="32"/>
      <c r="L319" s="33"/>
      <c r="M319" s="155"/>
      <c r="N319" s="156"/>
      <c r="O319" s="53"/>
      <c r="P319" s="53"/>
      <c r="Q319" s="53"/>
      <c r="R319" s="53"/>
      <c r="S319" s="53"/>
      <c r="T319" s="54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6" t="s">
        <v>162</v>
      </c>
      <c r="AU319" s="16" t="s">
        <v>22</v>
      </c>
    </row>
    <row r="320" spans="1:65" s="13" customFormat="1" x14ac:dyDescent="0.2">
      <c r="B320" s="157"/>
      <c r="C320" s="242"/>
      <c r="D320" s="240" t="s">
        <v>164</v>
      </c>
      <c r="E320" s="243" t="s">
        <v>3</v>
      </c>
      <c r="F320" s="244" t="s">
        <v>1115</v>
      </c>
      <c r="G320" s="242"/>
      <c r="H320" s="245">
        <v>10.1</v>
      </c>
      <c r="I320" s="159"/>
      <c r="L320" s="157"/>
      <c r="M320" s="160"/>
      <c r="N320" s="161"/>
      <c r="O320" s="161"/>
      <c r="P320" s="161"/>
      <c r="Q320" s="161"/>
      <c r="R320" s="161"/>
      <c r="S320" s="161"/>
      <c r="T320" s="162"/>
      <c r="AT320" s="158" t="s">
        <v>164</v>
      </c>
      <c r="AU320" s="158" t="s">
        <v>22</v>
      </c>
      <c r="AV320" s="13" t="s">
        <v>22</v>
      </c>
      <c r="AW320" s="13" t="s">
        <v>43</v>
      </c>
      <c r="AX320" s="13" t="s">
        <v>82</v>
      </c>
      <c r="AY320" s="158" t="s">
        <v>152</v>
      </c>
    </row>
    <row r="321" spans="1:65" s="14" customFormat="1" x14ac:dyDescent="0.2">
      <c r="B321" s="163"/>
      <c r="C321" s="246"/>
      <c r="D321" s="240" t="s">
        <v>164</v>
      </c>
      <c r="E321" s="247" t="s">
        <v>3</v>
      </c>
      <c r="F321" s="248" t="s">
        <v>166</v>
      </c>
      <c r="G321" s="246"/>
      <c r="H321" s="249">
        <v>10.1</v>
      </c>
      <c r="I321" s="165"/>
      <c r="L321" s="163"/>
      <c r="M321" s="166"/>
      <c r="N321" s="167"/>
      <c r="O321" s="167"/>
      <c r="P321" s="167"/>
      <c r="Q321" s="167"/>
      <c r="R321" s="167"/>
      <c r="S321" s="167"/>
      <c r="T321" s="168"/>
      <c r="AT321" s="164" t="s">
        <v>164</v>
      </c>
      <c r="AU321" s="164" t="s">
        <v>22</v>
      </c>
      <c r="AV321" s="14" t="s">
        <v>158</v>
      </c>
      <c r="AW321" s="14" t="s">
        <v>43</v>
      </c>
      <c r="AX321" s="14" t="s">
        <v>89</v>
      </c>
      <c r="AY321" s="164" t="s">
        <v>152</v>
      </c>
    </row>
    <row r="322" spans="1:65" s="2" customFormat="1" ht="24.2" customHeight="1" x14ac:dyDescent="0.2">
      <c r="A322" s="32"/>
      <c r="B322" s="142"/>
      <c r="C322" s="232" t="s">
        <v>827</v>
      </c>
      <c r="D322" s="232" t="s">
        <v>154</v>
      </c>
      <c r="E322" s="233" t="s">
        <v>498</v>
      </c>
      <c r="F322" s="234" t="s">
        <v>499</v>
      </c>
      <c r="G322" s="235" t="s">
        <v>251</v>
      </c>
      <c r="H322" s="236">
        <v>3</v>
      </c>
      <c r="I322" s="143"/>
      <c r="J322" s="144">
        <f>ROUND(I322*H322,2)</f>
        <v>0</v>
      </c>
      <c r="K322" s="145"/>
      <c r="L322" s="33"/>
      <c r="M322" s="146" t="s">
        <v>3</v>
      </c>
      <c r="N322" s="147" t="s">
        <v>53</v>
      </c>
      <c r="O322" s="53"/>
      <c r="P322" s="148">
        <f>O322*H322</f>
        <v>0</v>
      </c>
      <c r="Q322" s="148">
        <v>2.2563399999999998</v>
      </c>
      <c r="R322" s="148">
        <f>Q322*H322</f>
        <v>6.7690199999999994</v>
      </c>
      <c r="S322" s="148">
        <v>0</v>
      </c>
      <c r="T322" s="14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0" t="s">
        <v>158</v>
      </c>
      <c r="AT322" s="150" t="s">
        <v>154</v>
      </c>
      <c r="AU322" s="150" t="s">
        <v>22</v>
      </c>
      <c r="AY322" s="16" t="s">
        <v>152</v>
      </c>
      <c r="BE322" s="151">
        <f>IF(N322="základní",J322,0)</f>
        <v>0</v>
      </c>
      <c r="BF322" s="151">
        <f>IF(N322="snížená",J322,0)</f>
        <v>0</v>
      </c>
      <c r="BG322" s="151">
        <f>IF(N322="zákl. přenesená",J322,0)</f>
        <v>0</v>
      </c>
      <c r="BH322" s="151">
        <f>IF(N322="sníž. přenesená",J322,0)</f>
        <v>0</v>
      </c>
      <c r="BI322" s="151">
        <f>IF(N322="nulová",J322,0)</f>
        <v>0</v>
      </c>
      <c r="BJ322" s="16" t="s">
        <v>89</v>
      </c>
      <c r="BK322" s="151">
        <f>ROUND(I322*H322,2)</f>
        <v>0</v>
      </c>
      <c r="BL322" s="16" t="s">
        <v>158</v>
      </c>
      <c r="BM322" s="150" t="s">
        <v>1116</v>
      </c>
    </row>
    <row r="323" spans="1:65" s="2" customFormat="1" x14ac:dyDescent="0.2">
      <c r="A323" s="32"/>
      <c r="B323" s="33"/>
      <c r="C323" s="237"/>
      <c r="D323" s="238" t="s">
        <v>160</v>
      </c>
      <c r="E323" s="237"/>
      <c r="F323" s="239" t="s">
        <v>501</v>
      </c>
      <c r="G323" s="237"/>
      <c r="H323" s="237"/>
      <c r="I323" s="154"/>
      <c r="J323" s="32"/>
      <c r="K323" s="32"/>
      <c r="L323" s="33"/>
      <c r="M323" s="155"/>
      <c r="N323" s="156"/>
      <c r="O323" s="53"/>
      <c r="P323" s="53"/>
      <c r="Q323" s="53"/>
      <c r="R323" s="53"/>
      <c r="S323" s="53"/>
      <c r="T323" s="54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6" t="s">
        <v>160</v>
      </c>
      <c r="AU323" s="16" t="s">
        <v>22</v>
      </c>
    </row>
    <row r="324" spans="1:65" s="2" customFormat="1" ht="19.5" x14ac:dyDescent="0.2">
      <c r="A324" s="32"/>
      <c r="B324" s="33"/>
      <c r="C324" s="237"/>
      <c r="D324" s="240" t="s">
        <v>162</v>
      </c>
      <c r="E324" s="237"/>
      <c r="F324" s="241" t="s">
        <v>1117</v>
      </c>
      <c r="G324" s="237"/>
      <c r="H324" s="237"/>
      <c r="I324" s="154"/>
      <c r="J324" s="32"/>
      <c r="K324" s="32"/>
      <c r="L324" s="33"/>
      <c r="M324" s="155"/>
      <c r="N324" s="156"/>
      <c r="O324" s="53"/>
      <c r="P324" s="53"/>
      <c r="Q324" s="53"/>
      <c r="R324" s="53"/>
      <c r="S324" s="53"/>
      <c r="T324" s="54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6" t="s">
        <v>162</v>
      </c>
      <c r="AU324" s="16" t="s">
        <v>22</v>
      </c>
    </row>
    <row r="325" spans="1:65" s="13" customFormat="1" x14ac:dyDescent="0.2">
      <c r="B325" s="157"/>
      <c r="C325" s="242"/>
      <c r="D325" s="240" t="s">
        <v>164</v>
      </c>
      <c r="E325" s="243" t="s">
        <v>3</v>
      </c>
      <c r="F325" s="244" t="s">
        <v>170</v>
      </c>
      <c r="G325" s="242"/>
      <c r="H325" s="245">
        <v>3</v>
      </c>
      <c r="I325" s="159"/>
      <c r="L325" s="157"/>
      <c r="M325" s="160"/>
      <c r="N325" s="161"/>
      <c r="O325" s="161"/>
      <c r="P325" s="161"/>
      <c r="Q325" s="161"/>
      <c r="R325" s="161"/>
      <c r="S325" s="161"/>
      <c r="T325" s="162"/>
      <c r="AT325" s="158" t="s">
        <v>164</v>
      </c>
      <c r="AU325" s="158" t="s">
        <v>22</v>
      </c>
      <c r="AV325" s="13" t="s">
        <v>22</v>
      </c>
      <c r="AW325" s="13" t="s">
        <v>43</v>
      </c>
      <c r="AX325" s="13" t="s">
        <v>82</v>
      </c>
      <c r="AY325" s="158" t="s">
        <v>152</v>
      </c>
    </row>
    <row r="326" spans="1:65" s="14" customFormat="1" x14ac:dyDescent="0.2">
      <c r="B326" s="163"/>
      <c r="C326" s="246"/>
      <c r="D326" s="240" t="s">
        <v>164</v>
      </c>
      <c r="E326" s="247" t="s">
        <v>3</v>
      </c>
      <c r="F326" s="248" t="s">
        <v>166</v>
      </c>
      <c r="G326" s="246"/>
      <c r="H326" s="249">
        <v>3</v>
      </c>
      <c r="I326" s="165"/>
      <c r="L326" s="163"/>
      <c r="M326" s="166"/>
      <c r="N326" s="167"/>
      <c r="O326" s="167"/>
      <c r="P326" s="167"/>
      <c r="Q326" s="167"/>
      <c r="R326" s="167"/>
      <c r="S326" s="167"/>
      <c r="T326" s="168"/>
      <c r="AT326" s="164" t="s">
        <v>164</v>
      </c>
      <c r="AU326" s="164" t="s">
        <v>22</v>
      </c>
      <c r="AV326" s="14" t="s">
        <v>158</v>
      </c>
      <c r="AW326" s="14" t="s">
        <v>43</v>
      </c>
      <c r="AX326" s="14" t="s">
        <v>89</v>
      </c>
      <c r="AY326" s="164" t="s">
        <v>152</v>
      </c>
    </row>
    <row r="327" spans="1:65" s="2" customFormat="1" ht="24.2" customHeight="1" x14ac:dyDescent="0.2">
      <c r="A327" s="32"/>
      <c r="B327" s="142"/>
      <c r="C327" s="232" t="s">
        <v>832</v>
      </c>
      <c r="D327" s="232" t="s">
        <v>154</v>
      </c>
      <c r="E327" s="233" t="s">
        <v>1118</v>
      </c>
      <c r="F327" s="234" t="s">
        <v>1119</v>
      </c>
      <c r="G327" s="235" t="s">
        <v>230</v>
      </c>
      <c r="H327" s="236">
        <v>444</v>
      </c>
      <c r="I327" s="143"/>
      <c r="J327" s="144">
        <f>ROUND(I327*H327,2)</f>
        <v>0</v>
      </c>
      <c r="K327" s="145"/>
      <c r="L327" s="33"/>
      <c r="M327" s="146" t="s">
        <v>3</v>
      </c>
      <c r="N327" s="147" t="s">
        <v>53</v>
      </c>
      <c r="O327" s="53"/>
      <c r="P327" s="148">
        <f>O327*H327</f>
        <v>0</v>
      </c>
      <c r="Q327" s="148">
        <v>3.4000000000000002E-4</v>
      </c>
      <c r="R327" s="148">
        <f>Q327*H327</f>
        <v>0.15096000000000001</v>
      </c>
      <c r="S327" s="148">
        <v>0</v>
      </c>
      <c r="T327" s="14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50" t="s">
        <v>158</v>
      </c>
      <c r="AT327" s="150" t="s">
        <v>154</v>
      </c>
      <c r="AU327" s="150" t="s">
        <v>22</v>
      </c>
      <c r="AY327" s="16" t="s">
        <v>152</v>
      </c>
      <c r="BE327" s="151">
        <f>IF(N327="základní",J327,0)</f>
        <v>0</v>
      </c>
      <c r="BF327" s="151">
        <f>IF(N327="snížená",J327,0)</f>
        <v>0</v>
      </c>
      <c r="BG327" s="151">
        <f>IF(N327="zákl. přenesená",J327,0)</f>
        <v>0</v>
      </c>
      <c r="BH327" s="151">
        <f>IF(N327="sníž. přenesená",J327,0)</f>
        <v>0</v>
      </c>
      <c r="BI327" s="151">
        <f>IF(N327="nulová",J327,0)</f>
        <v>0</v>
      </c>
      <c r="BJ327" s="16" t="s">
        <v>89</v>
      </c>
      <c r="BK327" s="151">
        <f>ROUND(I327*H327,2)</f>
        <v>0</v>
      </c>
      <c r="BL327" s="16" t="s">
        <v>158</v>
      </c>
      <c r="BM327" s="150" t="s">
        <v>1120</v>
      </c>
    </row>
    <row r="328" spans="1:65" s="2" customFormat="1" x14ac:dyDescent="0.2">
      <c r="A328" s="32"/>
      <c r="B328" s="33"/>
      <c r="C328" s="237"/>
      <c r="D328" s="238" t="s">
        <v>160</v>
      </c>
      <c r="E328" s="237"/>
      <c r="F328" s="239" t="s">
        <v>1121</v>
      </c>
      <c r="G328" s="237"/>
      <c r="H328" s="237"/>
      <c r="I328" s="154"/>
      <c r="J328" s="32"/>
      <c r="K328" s="32"/>
      <c r="L328" s="33"/>
      <c r="M328" s="155"/>
      <c r="N328" s="156"/>
      <c r="O328" s="53"/>
      <c r="P328" s="53"/>
      <c r="Q328" s="53"/>
      <c r="R328" s="53"/>
      <c r="S328" s="53"/>
      <c r="T328" s="54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T328" s="16" t="s">
        <v>160</v>
      </c>
      <c r="AU328" s="16" t="s">
        <v>22</v>
      </c>
    </row>
    <row r="329" spans="1:65" s="2" customFormat="1" ht="19.5" x14ac:dyDescent="0.2">
      <c r="A329" s="32"/>
      <c r="B329" s="33"/>
      <c r="C329" s="237"/>
      <c r="D329" s="240" t="s">
        <v>162</v>
      </c>
      <c r="E329" s="237"/>
      <c r="F329" s="241" t="s">
        <v>1122</v>
      </c>
      <c r="G329" s="237"/>
      <c r="H329" s="237"/>
      <c r="I329" s="154"/>
      <c r="J329" s="32"/>
      <c r="K329" s="32"/>
      <c r="L329" s="33"/>
      <c r="M329" s="155"/>
      <c r="N329" s="156"/>
      <c r="O329" s="53"/>
      <c r="P329" s="53"/>
      <c r="Q329" s="53"/>
      <c r="R329" s="53"/>
      <c r="S329" s="53"/>
      <c r="T329" s="54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6" t="s">
        <v>162</v>
      </c>
      <c r="AU329" s="16" t="s">
        <v>22</v>
      </c>
    </row>
    <row r="330" spans="1:65" s="13" customFormat="1" x14ac:dyDescent="0.2">
      <c r="B330" s="157"/>
      <c r="C330" s="242"/>
      <c r="D330" s="240" t="s">
        <v>164</v>
      </c>
      <c r="E330" s="243" t="s">
        <v>3</v>
      </c>
      <c r="F330" s="244" t="s">
        <v>1123</v>
      </c>
      <c r="G330" s="242"/>
      <c r="H330" s="245">
        <v>444</v>
      </c>
      <c r="I330" s="159"/>
      <c r="L330" s="157"/>
      <c r="M330" s="160"/>
      <c r="N330" s="161"/>
      <c r="O330" s="161"/>
      <c r="P330" s="161"/>
      <c r="Q330" s="161"/>
      <c r="R330" s="161"/>
      <c r="S330" s="161"/>
      <c r="T330" s="162"/>
      <c r="AT330" s="158" t="s">
        <v>164</v>
      </c>
      <c r="AU330" s="158" t="s">
        <v>22</v>
      </c>
      <c r="AV330" s="13" t="s">
        <v>22</v>
      </c>
      <c r="AW330" s="13" t="s">
        <v>43</v>
      </c>
      <c r="AX330" s="13" t="s">
        <v>82</v>
      </c>
      <c r="AY330" s="158" t="s">
        <v>152</v>
      </c>
    </row>
    <row r="331" spans="1:65" s="14" customFormat="1" x14ac:dyDescent="0.2">
      <c r="B331" s="163"/>
      <c r="C331" s="246"/>
      <c r="D331" s="240" t="s">
        <v>164</v>
      </c>
      <c r="E331" s="247" t="s">
        <v>3</v>
      </c>
      <c r="F331" s="248" t="s">
        <v>166</v>
      </c>
      <c r="G331" s="246"/>
      <c r="H331" s="249">
        <v>444</v>
      </c>
      <c r="I331" s="165"/>
      <c r="L331" s="163"/>
      <c r="M331" s="166"/>
      <c r="N331" s="167"/>
      <c r="O331" s="167"/>
      <c r="P331" s="167"/>
      <c r="Q331" s="167"/>
      <c r="R331" s="167"/>
      <c r="S331" s="167"/>
      <c r="T331" s="168"/>
      <c r="AT331" s="164" t="s">
        <v>164</v>
      </c>
      <c r="AU331" s="164" t="s">
        <v>22</v>
      </c>
      <c r="AV331" s="14" t="s">
        <v>158</v>
      </c>
      <c r="AW331" s="14" t="s">
        <v>43</v>
      </c>
      <c r="AX331" s="14" t="s">
        <v>89</v>
      </c>
      <c r="AY331" s="164" t="s">
        <v>152</v>
      </c>
    </row>
    <row r="332" spans="1:65" s="2" customFormat="1" ht="24.2" customHeight="1" x14ac:dyDescent="0.2">
      <c r="A332" s="32"/>
      <c r="B332" s="142"/>
      <c r="C332" s="232" t="s">
        <v>837</v>
      </c>
      <c r="D332" s="232" t="s">
        <v>154</v>
      </c>
      <c r="E332" s="233" t="s">
        <v>815</v>
      </c>
      <c r="F332" s="234" t="s">
        <v>816</v>
      </c>
      <c r="G332" s="235" t="s">
        <v>157</v>
      </c>
      <c r="H332" s="236">
        <v>57</v>
      </c>
      <c r="I332" s="143"/>
      <c r="J332" s="144">
        <f>ROUND(I332*H332,2)</f>
        <v>0</v>
      </c>
      <c r="K332" s="145"/>
      <c r="L332" s="33"/>
      <c r="M332" s="146" t="s">
        <v>3</v>
      </c>
      <c r="N332" s="147" t="s">
        <v>53</v>
      </c>
      <c r="O332" s="53"/>
      <c r="P332" s="148">
        <f>O332*H332</f>
        <v>0</v>
      </c>
      <c r="Q332" s="148">
        <v>3.6000000000000002E-4</v>
      </c>
      <c r="R332" s="148">
        <f>Q332*H332</f>
        <v>2.052E-2</v>
      </c>
      <c r="S332" s="148">
        <v>0</v>
      </c>
      <c r="T332" s="14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0" t="s">
        <v>158</v>
      </c>
      <c r="AT332" s="150" t="s">
        <v>154</v>
      </c>
      <c r="AU332" s="150" t="s">
        <v>22</v>
      </c>
      <c r="AY332" s="16" t="s">
        <v>152</v>
      </c>
      <c r="BE332" s="151">
        <f>IF(N332="základní",J332,0)</f>
        <v>0</v>
      </c>
      <c r="BF332" s="151">
        <f>IF(N332="snížená",J332,0)</f>
        <v>0</v>
      </c>
      <c r="BG332" s="151">
        <f>IF(N332="zákl. přenesená",J332,0)</f>
        <v>0</v>
      </c>
      <c r="BH332" s="151">
        <f>IF(N332="sníž. přenesená",J332,0)</f>
        <v>0</v>
      </c>
      <c r="BI332" s="151">
        <f>IF(N332="nulová",J332,0)</f>
        <v>0</v>
      </c>
      <c r="BJ332" s="16" t="s">
        <v>89</v>
      </c>
      <c r="BK332" s="151">
        <f>ROUND(I332*H332,2)</f>
        <v>0</v>
      </c>
      <c r="BL332" s="16" t="s">
        <v>158</v>
      </c>
      <c r="BM332" s="150" t="s">
        <v>1124</v>
      </c>
    </row>
    <row r="333" spans="1:65" s="2" customFormat="1" x14ac:dyDescent="0.2">
      <c r="A333" s="32"/>
      <c r="B333" s="33"/>
      <c r="C333" s="237"/>
      <c r="D333" s="238" t="s">
        <v>160</v>
      </c>
      <c r="E333" s="237"/>
      <c r="F333" s="239" t="s">
        <v>818</v>
      </c>
      <c r="G333" s="237"/>
      <c r="H333" s="237"/>
      <c r="I333" s="154"/>
      <c r="J333" s="32"/>
      <c r="K333" s="32"/>
      <c r="L333" s="33"/>
      <c r="M333" s="155"/>
      <c r="N333" s="156"/>
      <c r="O333" s="53"/>
      <c r="P333" s="53"/>
      <c r="Q333" s="53"/>
      <c r="R333" s="53"/>
      <c r="S333" s="53"/>
      <c r="T333" s="54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T333" s="16" t="s">
        <v>160</v>
      </c>
      <c r="AU333" s="16" t="s">
        <v>22</v>
      </c>
    </row>
    <row r="334" spans="1:65" s="2" customFormat="1" ht="29.25" x14ac:dyDescent="0.2">
      <c r="A334" s="32"/>
      <c r="B334" s="33"/>
      <c r="C334" s="237"/>
      <c r="D334" s="240" t="s">
        <v>162</v>
      </c>
      <c r="E334" s="237"/>
      <c r="F334" s="241" t="s">
        <v>1125</v>
      </c>
      <c r="G334" s="237"/>
      <c r="H334" s="237"/>
      <c r="I334" s="154"/>
      <c r="J334" s="32"/>
      <c r="K334" s="32"/>
      <c r="L334" s="33"/>
      <c r="M334" s="155"/>
      <c r="N334" s="156"/>
      <c r="O334" s="53"/>
      <c r="P334" s="53"/>
      <c r="Q334" s="53"/>
      <c r="R334" s="53"/>
      <c r="S334" s="53"/>
      <c r="T334" s="54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6" t="s">
        <v>162</v>
      </c>
      <c r="AU334" s="16" t="s">
        <v>22</v>
      </c>
    </row>
    <row r="335" spans="1:65" s="13" customFormat="1" x14ac:dyDescent="0.2">
      <c r="B335" s="157"/>
      <c r="C335" s="242"/>
      <c r="D335" s="240" t="s">
        <v>164</v>
      </c>
      <c r="E335" s="243" t="s">
        <v>3</v>
      </c>
      <c r="F335" s="244" t="s">
        <v>1126</v>
      </c>
      <c r="G335" s="242"/>
      <c r="H335" s="245">
        <v>57</v>
      </c>
      <c r="I335" s="159"/>
      <c r="L335" s="157"/>
      <c r="M335" s="160"/>
      <c r="N335" s="161"/>
      <c r="O335" s="161"/>
      <c r="P335" s="161"/>
      <c r="Q335" s="161"/>
      <c r="R335" s="161"/>
      <c r="S335" s="161"/>
      <c r="T335" s="162"/>
      <c r="AT335" s="158" t="s">
        <v>164</v>
      </c>
      <c r="AU335" s="158" t="s">
        <v>22</v>
      </c>
      <c r="AV335" s="13" t="s">
        <v>22</v>
      </c>
      <c r="AW335" s="13" t="s">
        <v>43</v>
      </c>
      <c r="AX335" s="13" t="s">
        <v>82</v>
      </c>
      <c r="AY335" s="158" t="s">
        <v>152</v>
      </c>
    </row>
    <row r="336" spans="1:65" s="14" customFormat="1" x14ac:dyDescent="0.2">
      <c r="B336" s="163"/>
      <c r="C336" s="246"/>
      <c r="D336" s="240" t="s">
        <v>164</v>
      </c>
      <c r="E336" s="247" t="s">
        <v>3</v>
      </c>
      <c r="F336" s="248" t="s">
        <v>166</v>
      </c>
      <c r="G336" s="246"/>
      <c r="H336" s="249">
        <v>57</v>
      </c>
      <c r="I336" s="165"/>
      <c r="L336" s="163"/>
      <c r="M336" s="166"/>
      <c r="N336" s="167"/>
      <c r="O336" s="167"/>
      <c r="P336" s="167"/>
      <c r="Q336" s="167"/>
      <c r="R336" s="167"/>
      <c r="S336" s="167"/>
      <c r="T336" s="168"/>
      <c r="AT336" s="164" t="s">
        <v>164</v>
      </c>
      <c r="AU336" s="164" t="s">
        <v>22</v>
      </c>
      <c r="AV336" s="14" t="s">
        <v>158</v>
      </c>
      <c r="AW336" s="14" t="s">
        <v>43</v>
      </c>
      <c r="AX336" s="14" t="s">
        <v>89</v>
      </c>
      <c r="AY336" s="164" t="s">
        <v>152</v>
      </c>
    </row>
    <row r="337" spans="1:65" s="2" customFormat="1" ht="21.75" customHeight="1" x14ac:dyDescent="0.2">
      <c r="A337" s="32"/>
      <c r="B337" s="142"/>
      <c r="C337" s="232" t="s">
        <v>839</v>
      </c>
      <c r="D337" s="232" t="s">
        <v>154</v>
      </c>
      <c r="E337" s="233" t="s">
        <v>1127</v>
      </c>
      <c r="F337" s="234" t="s">
        <v>1128</v>
      </c>
      <c r="G337" s="235" t="s">
        <v>230</v>
      </c>
      <c r="H337" s="236">
        <v>10</v>
      </c>
      <c r="I337" s="143"/>
      <c r="J337" s="144">
        <f>ROUND(I337*H337,2)</f>
        <v>0</v>
      </c>
      <c r="K337" s="145"/>
      <c r="L337" s="33"/>
      <c r="M337" s="146" t="s">
        <v>3</v>
      </c>
      <c r="N337" s="147" t="s">
        <v>53</v>
      </c>
      <c r="O337" s="53"/>
      <c r="P337" s="148">
        <f>O337*H337</f>
        <v>0</v>
      </c>
      <c r="Q337" s="148">
        <v>2.0000000000000002E-5</v>
      </c>
      <c r="R337" s="148">
        <f>Q337*H337</f>
        <v>2.0000000000000001E-4</v>
      </c>
      <c r="S337" s="148">
        <v>0</v>
      </c>
      <c r="T337" s="14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0" t="s">
        <v>158</v>
      </c>
      <c r="AT337" s="150" t="s">
        <v>154</v>
      </c>
      <c r="AU337" s="150" t="s">
        <v>22</v>
      </c>
      <c r="AY337" s="16" t="s">
        <v>152</v>
      </c>
      <c r="BE337" s="151">
        <f>IF(N337="základní",J337,0)</f>
        <v>0</v>
      </c>
      <c r="BF337" s="151">
        <f>IF(N337="snížená",J337,0)</f>
        <v>0</v>
      </c>
      <c r="BG337" s="151">
        <f>IF(N337="zákl. přenesená",J337,0)</f>
        <v>0</v>
      </c>
      <c r="BH337" s="151">
        <f>IF(N337="sníž. přenesená",J337,0)</f>
        <v>0</v>
      </c>
      <c r="BI337" s="151">
        <f>IF(N337="nulová",J337,0)</f>
        <v>0</v>
      </c>
      <c r="BJ337" s="16" t="s">
        <v>89</v>
      </c>
      <c r="BK337" s="151">
        <f>ROUND(I337*H337,2)</f>
        <v>0</v>
      </c>
      <c r="BL337" s="16" t="s">
        <v>158</v>
      </c>
      <c r="BM337" s="150" t="s">
        <v>1129</v>
      </c>
    </row>
    <row r="338" spans="1:65" s="2" customFormat="1" x14ac:dyDescent="0.2">
      <c r="A338" s="32"/>
      <c r="B338" s="33"/>
      <c r="C338" s="237"/>
      <c r="D338" s="238" t="s">
        <v>160</v>
      </c>
      <c r="E338" s="237"/>
      <c r="F338" s="239" t="s">
        <v>1130</v>
      </c>
      <c r="G338" s="237"/>
      <c r="H338" s="237"/>
      <c r="I338" s="154"/>
      <c r="J338" s="32"/>
      <c r="K338" s="32"/>
      <c r="L338" s="33"/>
      <c r="M338" s="155"/>
      <c r="N338" s="156"/>
      <c r="O338" s="53"/>
      <c r="P338" s="53"/>
      <c r="Q338" s="53"/>
      <c r="R338" s="53"/>
      <c r="S338" s="53"/>
      <c r="T338" s="54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T338" s="16" t="s">
        <v>160</v>
      </c>
      <c r="AU338" s="16" t="s">
        <v>22</v>
      </c>
    </row>
    <row r="339" spans="1:65" s="2" customFormat="1" ht="19.5" x14ac:dyDescent="0.2">
      <c r="A339" s="32"/>
      <c r="B339" s="33"/>
      <c r="C339" s="237"/>
      <c r="D339" s="240" t="s">
        <v>162</v>
      </c>
      <c r="E339" s="237"/>
      <c r="F339" s="241" t="s">
        <v>1131</v>
      </c>
      <c r="G339" s="237"/>
      <c r="H339" s="237"/>
      <c r="I339" s="154"/>
      <c r="J339" s="32"/>
      <c r="K339" s="32"/>
      <c r="L339" s="33"/>
      <c r="M339" s="155"/>
      <c r="N339" s="156"/>
      <c r="O339" s="53"/>
      <c r="P339" s="53"/>
      <c r="Q339" s="53"/>
      <c r="R339" s="53"/>
      <c r="S339" s="53"/>
      <c r="T339" s="54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6" t="s">
        <v>162</v>
      </c>
      <c r="AU339" s="16" t="s">
        <v>22</v>
      </c>
    </row>
    <row r="340" spans="1:65" s="13" customFormat="1" x14ac:dyDescent="0.2">
      <c r="B340" s="157"/>
      <c r="C340" s="242"/>
      <c r="D340" s="240" t="s">
        <v>164</v>
      </c>
      <c r="E340" s="243" t="s">
        <v>3</v>
      </c>
      <c r="F340" s="244" t="s">
        <v>176</v>
      </c>
      <c r="G340" s="242"/>
      <c r="H340" s="245">
        <v>10</v>
      </c>
      <c r="I340" s="159"/>
      <c r="L340" s="157"/>
      <c r="M340" s="160"/>
      <c r="N340" s="161"/>
      <c r="O340" s="161"/>
      <c r="P340" s="161"/>
      <c r="Q340" s="161"/>
      <c r="R340" s="161"/>
      <c r="S340" s="161"/>
      <c r="T340" s="162"/>
      <c r="AT340" s="158" t="s">
        <v>164</v>
      </c>
      <c r="AU340" s="158" t="s">
        <v>22</v>
      </c>
      <c r="AV340" s="13" t="s">
        <v>22</v>
      </c>
      <c r="AW340" s="13" t="s">
        <v>43</v>
      </c>
      <c r="AX340" s="13" t="s">
        <v>82</v>
      </c>
      <c r="AY340" s="158" t="s">
        <v>152</v>
      </c>
    </row>
    <row r="341" spans="1:65" s="14" customFormat="1" x14ac:dyDescent="0.2">
      <c r="B341" s="163"/>
      <c r="C341" s="246"/>
      <c r="D341" s="240" t="s">
        <v>164</v>
      </c>
      <c r="E341" s="247" t="s">
        <v>3</v>
      </c>
      <c r="F341" s="248" t="s">
        <v>166</v>
      </c>
      <c r="G341" s="246"/>
      <c r="H341" s="249">
        <v>10</v>
      </c>
      <c r="I341" s="165"/>
      <c r="L341" s="163"/>
      <c r="M341" s="166"/>
      <c r="N341" s="167"/>
      <c r="O341" s="167"/>
      <c r="P341" s="167"/>
      <c r="Q341" s="167"/>
      <c r="R341" s="167"/>
      <c r="S341" s="167"/>
      <c r="T341" s="168"/>
      <c r="AT341" s="164" t="s">
        <v>164</v>
      </c>
      <c r="AU341" s="164" t="s">
        <v>22</v>
      </c>
      <c r="AV341" s="14" t="s">
        <v>158</v>
      </c>
      <c r="AW341" s="14" t="s">
        <v>43</v>
      </c>
      <c r="AX341" s="14" t="s">
        <v>89</v>
      </c>
      <c r="AY341" s="164" t="s">
        <v>152</v>
      </c>
    </row>
    <row r="342" spans="1:65" s="2" customFormat="1" ht="16.5" customHeight="1" x14ac:dyDescent="0.2">
      <c r="A342" s="32"/>
      <c r="B342" s="142"/>
      <c r="C342" s="232" t="s">
        <v>1132</v>
      </c>
      <c r="D342" s="232" t="s">
        <v>154</v>
      </c>
      <c r="E342" s="233" t="s">
        <v>822</v>
      </c>
      <c r="F342" s="234" t="s">
        <v>823</v>
      </c>
      <c r="G342" s="235" t="s">
        <v>157</v>
      </c>
      <c r="H342" s="236">
        <v>237</v>
      </c>
      <c r="I342" s="143"/>
      <c r="J342" s="144">
        <f>ROUND(I342*H342,2)</f>
        <v>0</v>
      </c>
      <c r="K342" s="145"/>
      <c r="L342" s="33"/>
      <c r="M342" s="146" t="s">
        <v>3</v>
      </c>
      <c r="N342" s="147" t="s">
        <v>53</v>
      </c>
      <c r="O342" s="53"/>
      <c r="P342" s="148">
        <f>O342*H342</f>
        <v>0</v>
      </c>
      <c r="Q342" s="148">
        <v>0</v>
      </c>
      <c r="R342" s="148">
        <f>Q342*H342</f>
        <v>0</v>
      </c>
      <c r="S342" s="148">
        <v>0.01</v>
      </c>
      <c r="T342" s="149">
        <f>S342*H342</f>
        <v>2.37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0" t="s">
        <v>158</v>
      </c>
      <c r="AT342" s="150" t="s">
        <v>154</v>
      </c>
      <c r="AU342" s="150" t="s">
        <v>22</v>
      </c>
      <c r="AY342" s="16" t="s">
        <v>152</v>
      </c>
      <c r="BE342" s="151">
        <f>IF(N342="základní",J342,0)</f>
        <v>0</v>
      </c>
      <c r="BF342" s="151">
        <f>IF(N342="snížená",J342,0)</f>
        <v>0</v>
      </c>
      <c r="BG342" s="151">
        <f>IF(N342="zákl. přenesená",J342,0)</f>
        <v>0</v>
      </c>
      <c r="BH342" s="151">
        <f>IF(N342="sníž. přenesená",J342,0)</f>
        <v>0</v>
      </c>
      <c r="BI342" s="151">
        <f>IF(N342="nulová",J342,0)</f>
        <v>0</v>
      </c>
      <c r="BJ342" s="16" t="s">
        <v>89</v>
      </c>
      <c r="BK342" s="151">
        <f>ROUND(I342*H342,2)</f>
        <v>0</v>
      </c>
      <c r="BL342" s="16" t="s">
        <v>158</v>
      </c>
      <c r="BM342" s="150" t="s">
        <v>1133</v>
      </c>
    </row>
    <row r="343" spans="1:65" s="2" customFormat="1" x14ac:dyDescent="0.2">
      <c r="A343" s="32"/>
      <c r="B343" s="33"/>
      <c r="C343" s="237"/>
      <c r="D343" s="238" t="s">
        <v>160</v>
      </c>
      <c r="E343" s="237"/>
      <c r="F343" s="239" t="s">
        <v>825</v>
      </c>
      <c r="G343" s="237"/>
      <c r="H343" s="237"/>
      <c r="I343" s="154"/>
      <c r="J343" s="32"/>
      <c r="K343" s="32"/>
      <c r="L343" s="33"/>
      <c r="M343" s="155"/>
      <c r="N343" s="156"/>
      <c r="O343" s="53"/>
      <c r="P343" s="53"/>
      <c r="Q343" s="53"/>
      <c r="R343" s="53"/>
      <c r="S343" s="53"/>
      <c r="T343" s="54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T343" s="16" t="s">
        <v>160</v>
      </c>
      <c r="AU343" s="16" t="s">
        <v>22</v>
      </c>
    </row>
    <row r="344" spans="1:65" s="2" customFormat="1" ht="19.5" x14ac:dyDescent="0.2">
      <c r="A344" s="32"/>
      <c r="B344" s="33"/>
      <c r="C344" s="237"/>
      <c r="D344" s="240" t="s">
        <v>162</v>
      </c>
      <c r="E344" s="237"/>
      <c r="F344" s="241" t="s">
        <v>1086</v>
      </c>
      <c r="G344" s="237"/>
      <c r="H344" s="237"/>
      <c r="I344" s="154"/>
      <c r="J344" s="32"/>
      <c r="K344" s="32"/>
      <c r="L344" s="33"/>
      <c r="M344" s="155"/>
      <c r="N344" s="156"/>
      <c r="O344" s="53"/>
      <c r="P344" s="53"/>
      <c r="Q344" s="53"/>
      <c r="R344" s="53"/>
      <c r="S344" s="53"/>
      <c r="T344" s="54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T344" s="16" t="s">
        <v>162</v>
      </c>
      <c r="AU344" s="16" t="s">
        <v>22</v>
      </c>
    </row>
    <row r="345" spans="1:65" s="13" customFormat="1" x14ac:dyDescent="0.2">
      <c r="B345" s="157"/>
      <c r="C345" s="242"/>
      <c r="D345" s="240" t="s">
        <v>164</v>
      </c>
      <c r="E345" s="243" t="s">
        <v>3</v>
      </c>
      <c r="F345" s="244" t="s">
        <v>889</v>
      </c>
      <c r="G345" s="242"/>
      <c r="H345" s="245">
        <v>237</v>
      </c>
      <c r="I345" s="159"/>
      <c r="L345" s="157"/>
      <c r="M345" s="160"/>
      <c r="N345" s="161"/>
      <c r="O345" s="161"/>
      <c r="P345" s="161"/>
      <c r="Q345" s="161"/>
      <c r="R345" s="161"/>
      <c r="S345" s="161"/>
      <c r="T345" s="162"/>
      <c r="AT345" s="158" t="s">
        <v>164</v>
      </c>
      <c r="AU345" s="158" t="s">
        <v>22</v>
      </c>
      <c r="AV345" s="13" t="s">
        <v>22</v>
      </c>
      <c r="AW345" s="13" t="s">
        <v>43</v>
      </c>
      <c r="AX345" s="13" t="s">
        <v>82</v>
      </c>
      <c r="AY345" s="158" t="s">
        <v>152</v>
      </c>
    </row>
    <row r="346" spans="1:65" s="14" customFormat="1" x14ac:dyDescent="0.2">
      <c r="B346" s="163"/>
      <c r="C346" s="246"/>
      <c r="D346" s="240" t="s">
        <v>164</v>
      </c>
      <c r="E346" s="247" t="s">
        <v>3</v>
      </c>
      <c r="F346" s="248" t="s">
        <v>166</v>
      </c>
      <c r="G346" s="246"/>
      <c r="H346" s="249">
        <v>237</v>
      </c>
      <c r="I346" s="165"/>
      <c r="L346" s="163"/>
      <c r="M346" s="166"/>
      <c r="N346" s="167"/>
      <c r="O346" s="167"/>
      <c r="P346" s="167"/>
      <c r="Q346" s="167"/>
      <c r="R346" s="167"/>
      <c r="S346" s="167"/>
      <c r="T346" s="168"/>
      <c r="AT346" s="164" t="s">
        <v>164</v>
      </c>
      <c r="AU346" s="164" t="s">
        <v>22</v>
      </c>
      <c r="AV346" s="14" t="s">
        <v>158</v>
      </c>
      <c r="AW346" s="14" t="s">
        <v>43</v>
      </c>
      <c r="AX346" s="14" t="s">
        <v>89</v>
      </c>
      <c r="AY346" s="164" t="s">
        <v>152</v>
      </c>
    </row>
    <row r="347" spans="1:65" s="12" customFormat="1" ht="22.9" customHeight="1" x14ac:dyDescent="0.2">
      <c r="B347" s="129"/>
      <c r="C347" s="250"/>
      <c r="D347" s="251" t="s">
        <v>81</v>
      </c>
      <c r="E347" s="252" t="s">
        <v>516</v>
      </c>
      <c r="F347" s="252" t="s">
        <v>517</v>
      </c>
      <c r="G347" s="250"/>
      <c r="H347" s="250"/>
      <c r="I347" s="132"/>
      <c r="J347" s="141">
        <f>BK347</f>
        <v>0</v>
      </c>
      <c r="L347" s="129"/>
      <c r="M347" s="134"/>
      <c r="N347" s="135"/>
      <c r="O347" s="135"/>
      <c r="P347" s="136">
        <f>SUM(P348:P351)</f>
        <v>0</v>
      </c>
      <c r="Q347" s="135"/>
      <c r="R347" s="136">
        <f>SUM(R348:R351)</f>
        <v>0</v>
      </c>
      <c r="S347" s="135"/>
      <c r="T347" s="137">
        <f>SUM(T348:T351)</f>
        <v>0</v>
      </c>
      <c r="AR347" s="130" t="s">
        <v>89</v>
      </c>
      <c r="AT347" s="138" t="s">
        <v>81</v>
      </c>
      <c r="AU347" s="138" t="s">
        <v>89</v>
      </c>
      <c r="AY347" s="130" t="s">
        <v>152</v>
      </c>
      <c r="BK347" s="139">
        <f>SUM(BK348:BK351)</f>
        <v>0</v>
      </c>
    </row>
    <row r="348" spans="1:65" s="2" customFormat="1" ht="24.2" customHeight="1" x14ac:dyDescent="0.2">
      <c r="A348" s="32"/>
      <c r="B348" s="142"/>
      <c r="C348" s="232" t="s">
        <v>1134</v>
      </c>
      <c r="D348" s="232" t="s">
        <v>154</v>
      </c>
      <c r="E348" s="233" t="s">
        <v>519</v>
      </c>
      <c r="F348" s="234" t="s">
        <v>520</v>
      </c>
      <c r="G348" s="235" t="s">
        <v>267</v>
      </c>
      <c r="H348" s="236">
        <v>16.931000000000001</v>
      </c>
      <c r="I348" s="143"/>
      <c r="J348" s="144">
        <f>ROUND(I348*H348,2)</f>
        <v>0</v>
      </c>
      <c r="K348" s="145"/>
      <c r="L348" s="33"/>
      <c r="M348" s="146" t="s">
        <v>3</v>
      </c>
      <c r="N348" s="147" t="s">
        <v>53</v>
      </c>
      <c r="O348" s="53"/>
      <c r="P348" s="148">
        <f>O348*H348</f>
        <v>0</v>
      </c>
      <c r="Q348" s="148">
        <v>0</v>
      </c>
      <c r="R348" s="148">
        <f>Q348*H348</f>
        <v>0</v>
      </c>
      <c r="S348" s="148">
        <v>0</v>
      </c>
      <c r="T348" s="149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50" t="s">
        <v>158</v>
      </c>
      <c r="AT348" s="150" t="s">
        <v>154</v>
      </c>
      <c r="AU348" s="150" t="s">
        <v>22</v>
      </c>
      <c r="AY348" s="16" t="s">
        <v>152</v>
      </c>
      <c r="BE348" s="151">
        <f>IF(N348="základní",J348,0)</f>
        <v>0</v>
      </c>
      <c r="BF348" s="151">
        <f>IF(N348="snížená",J348,0)</f>
        <v>0</v>
      </c>
      <c r="BG348" s="151">
        <f>IF(N348="zákl. přenesená",J348,0)</f>
        <v>0</v>
      </c>
      <c r="BH348" s="151">
        <f>IF(N348="sníž. přenesená",J348,0)</f>
        <v>0</v>
      </c>
      <c r="BI348" s="151">
        <f>IF(N348="nulová",J348,0)</f>
        <v>0</v>
      </c>
      <c r="BJ348" s="16" t="s">
        <v>89</v>
      </c>
      <c r="BK348" s="151">
        <f>ROUND(I348*H348,2)</f>
        <v>0</v>
      </c>
      <c r="BL348" s="16" t="s">
        <v>158</v>
      </c>
      <c r="BM348" s="150" t="s">
        <v>1135</v>
      </c>
    </row>
    <row r="349" spans="1:65" s="2" customFormat="1" x14ac:dyDescent="0.2">
      <c r="A349" s="32"/>
      <c r="B349" s="33"/>
      <c r="C349" s="237"/>
      <c r="D349" s="238" t="s">
        <v>160</v>
      </c>
      <c r="E349" s="237"/>
      <c r="F349" s="239" t="s">
        <v>522</v>
      </c>
      <c r="G349" s="237"/>
      <c r="H349" s="237"/>
      <c r="I349" s="154"/>
      <c r="J349" s="32"/>
      <c r="K349" s="32"/>
      <c r="L349" s="33"/>
      <c r="M349" s="155"/>
      <c r="N349" s="156"/>
      <c r="O349" s="53"/>
      <c r="P349" s="53"/>
      <c r="Q349" s="53"/>
      <c r="R349" s="53"/>
      <c r="S349" s="53"/>
      <c r="T349" s="54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T349" s="16" t="s">
        <v>160</v>
      </c>
      <c r="AU349" s="16" t="s">
        <v>22</v>
      </c>
    </row>
    <row r="350" spans="1:65" s="2" customFormat="1" ht="33" customHeight="1" x14ac:dyDescent="0.2">
      <c r="A350" s="32"/>
      <c r="B350" s="142"/>
      <c r="C350" s="232" t="s">
        <v>1136</v>
      </c>
      <c r="D350" s="232" t="s">
        <v>154</v>
      </c>
      <c r="E350" s="233" t="s">
        <v>524</v>
      </c>
      <c r="F350" s="234" t="s">
        <v>525</v>
      </c>
      <c r="G350" s="235" t="s">
        <v>267</v>
      </c>
      <c r="H350" s="236">
        <v>16.931000000000001</v>
      </c>
      <c r="I350" s="143"/>
      <c r="J350" s="144">
        <f>ROUND(I350*H350,2)</f>
        <v>0</v>
      </c>
      <c r="K350" s="145"/>
      <c r="L350" s="33"/>
      <c r="M350" s="146" t="s">
        <v>3</v>
      </c>
      <c r="N350" s="147" t="s">
        <v>53</v>
      </c>
      <c r="O350" s="53"/>
      <c r="P350" s="148">
        <f>O350*H350</f>
        <v>0</v>
      </c>
      <c r="Q350" s="148">
        <v>0</v>
      </c>
      <c r="R350" s="148">
        <f>Q350*H350</f>
        <v>0</v>
      </c>
      <c r="S350" s="148">
        <v>0</v>
      </c>
      <c r="T350" s="14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50" t="s">
        <v>158</v>
      </c>
      <c r="AT350" s="150" t="s">
        <v>154</v>
      </c>
      <c r="AU350" s="150" t="s">
        <v>22</v>
      </c>
      <c r="AY350" s="16" t="s">
        <v>152</v>
      </c>
      <c r="BE350" s="151">
        <f>IF(N350="základní",J350,0)</f>
        <v>0</v>
      </c>
      <c r="BF350" s="151">
        <f>IF(N350="snížená",J350,0)</f>
        <v>0</v>
      </c>
      <c r="BG350" s="151">
        <f>IF(N350="zákl. přenesená",J350,0)</f>
        <v>0</v>
      </c>
      <c r="BH350" s="151">
        <f>IF(N350="sníž. přenesená",J350,0)</f>
        <v>0</v>
      </c>
      <c r="BI350" s="151">
        <f>IF(N350="nulová",J350,0)</f>
        <v>0</v>
      </c>
      <c r="BJ350" s="16" t="s">
        <v>89</v>
      </c>
      <c r="BK350" s="151">
        <f>ROUND(I350*H350,2)</f>
        <v>0</v>
      </c>
      <c r="BL350" s="16" t="s">
        <v>158</v>
      </c>
      <c r="BM350" s="150" t="s">
        <v>1137</v>
      </c>
    </row>
    <row r="351" spans="1:65" s="2" customFormat="1" x14ac:dyDescent="0.2">
      <c r="A351" s="32"/>
      <c r="B351" s="33"/>
      <c r="C351" s="32"/>
      <c r="D351" s="152" t="s">
        <v>160</v>
      </c>
      <c r="E351" s="32"/>
      <c r="F351" s="153" t="s">
        <v>527</v>
      </c>
      <c r="G351" s="32"/>
      <c r="H351" s="32"/>
      <c r="I351" s="154"/>
      <c r="J351" s="32"/>
      <c r="K351" s="32"/>
      <c r="L351" s="33"/>
      <c r="M351" s="178"/>
      <c r="N351" s="179"/>
      <c r="O351" s="180"/>
      <c r="P351" s="180"/>
      <c r="Q351" s="180"/>
      <c r="R351" s="180"/>
      <c r="S351" s="180"/>
      <c r="T351" s="181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6" t="s">
        <v>160</v>
      </c>
      <c r="AU351" s="16" t="s">
        <v>22</v>
      </c>
    </row>
    <row r="352" spans="1:65" s="2" customFormat="1" ht="6.95" customHeight="1" x14ac:dyDescent="0.2">
      <c r="A352" s="32"/>
      <c r="B352" s="42"/>
      <c r="C352" s="43"/>
      <c r="D352" s="43"/>
      <c r="E352" s="43"/>
      <c r="F352" s="43"/>
      <c r="G352" s="43"/>
      <c r="H352" s="43"/>
      <c r="I352" s="43"/>
      <c r="J352" s="43"/>
      <c r="K352" s="43"/>
      <c r="L352" s="33"/>
      <c r="M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</row>
  </sheetData>
  <sheetProtection sheet="1" objects="1" scenarios="1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6" r:id="rId1" xr:uid="{00000000-0004-0000-0800-000000000000}"/>
    <hyperlink ref="F101" r:id="rId2" xr:uid="{00000000-0004-0000-0800-000001000000}"/>
    <hyperlink ref="F106" r:id="rId3" xr:uid="{00000000-0004-0000-0800-000002000000}"/>
    <hyperlink ref="F111" r:id="rId4" xr:uid="{00000000-0004-0000-0800-000003000000}"/>
    <hyperlink ref="F116" r:id="rId5" xr:uid="{00000000-0004-0000-0800-000004000000}"/>
    <hyperlink ref="F121" r:id="rId6" xr:uid="{00000000-0004-0000-0800-000005000000}"/>
    <hyperlink ref="F126" r:id="rId7" xr:uid="{00000000-0004-0000-0800-000006000000}"/>
    <hyperlink ref="F131" r:id="rId8" xr:uid="{00000000-0004-0000-0800-000007000000}"/>
    <hyperlink ref="F136" r:id="rId9" xr:uid="{00000000-0004-0000-0800-000008000000}"/>
    <hyperlink ref="F141" r:id="rId10" xr:uid="{00000000-0004-0000-0800-000009000000}"/>
    <hyperlink ref="F146" r:id="rId11" xr:uid="{00000000-0004-0000-0800-00000A000000}"/>
    <hyperlink ref="F151" r:id="rId12" xr:uid="{00000000-0004-0000-0800-00000B000000}"/>
    <hyperlink ref="F156" r:id="rId13" xr:uid="{00000000-0004-0000-0800-00000C000000}"/>
    <hyperlink ref="F161" r:id="rId14" xr:uid="{00000000-0004-0000-0800-00000D000000}"/>
    <hyperlink ref="F166" r:id="rId15" xr:uid="{00000000-0004-0000-0800-00000E000000}"/>
    <hyperlink ref="F171" r:id="rId16" xr:uid="{00000000-0004-0000-0800-00000F000000}"/>
    <hyperlink ref="F180" r:id="rId17" xr:uid="{00000000-0004-0000-0800-000010000000}"/>
    <hyperlink ref="F189" r:id="rId18" xr:uid="{00000000-0004-0000-0800-000011000000}"/>
    <hyperlink ref="F194" r:id="rId19" xr:uid="{00000000-0004-0000-0800-000012000000}"/>
    <hyperlink ref="F199" r:id="rId20" xr:uid="{00000000-0004-0000-0800-000013000000}"/>
    <hyperlink ref="F204" r:id="rId21" xr:uid="{00000000-0004-0000-0800-000014000000}"/>
    <hyperlink ref="F210" r:id="rId22" xr:uid="{00000000-0004-0000-0800-000015000000}"/>
    <hyperlink ref="F220" r:id="rId23" xr:uid="{00000000-0004-0000-0800-000016000000}"/>
    <hyperlink ref="F225" r:id="rId24" xr:uid="{00000000-0004-0000-0800-000017000000}"/>
    <hyperlink ref="F230" r:id="rId25" xr:uid="{00000000-0004-0000-0800-000018000000}"/>
    <hyperlink ref="F235" r:id="rId26" xr:uid="{00000000-0004-0000-0800-000019000000}"/>
    <hyperlink ref="F240" r:id="rId27" xr:uid="{00000000-0004-0000-0800-00001A000000}"/>
    <hyperlink ref="F245" r:id="rId28" xr:uid="{00000000-0004-0000-0800-00001B000000}"/>
    <hyperlink ref="F250" r:id="rId29" xr:uid="{00000000-0004-0000-0800-00001C000000}"/>
    <hyperlink ref="F255" r:id="rId30" xr:uid="{00000000-0004-0000-0800-00001D000000}"/>
    <hyperlink ref="F260" r:id="rId31" xr:uid="{00000000-0004-0000-0800-00001E000000}"/>
    <hyperlink ref="F265" r:id="rId32" xr:uid="{00000000-0004-0000-0800-00001F000000}"/>
    <hyperlink ref="F270" r:id="rId33" xr:uid="{00000000-0004-0000-0800-000020000000}"/>
    <hyperlink ref="F275" r:id="rId34" xr:uid="{00000000-0004-0000-0800-000021000000}"/>
    <hyperlink ref="F280" r:id="rId35" xr:uid="{00000000-0004-0000-0800-000022000000}"/>
    <hyperlink ref="F285" r:id="rId36" xr:uid="{00000000-0004-0000-0800-000023000000}"/>
    <hyperlink ref="F290" r:id="rId37" xr:uid="{00000000-0004-0000-0800-000024000000}"/>
    <hyperlink ref="F300" r:id="rId38" xr:uid="{00000000-0004-0000-0800-000025000000}"/>
    <hyperlink ref="F302" r:id="rId39" xr:uid="{00000000-0004-0000-0800-000026000000}"/>
    <hyperlink ref="F305" r:id="rId40" xr:uid="{00000000-0004-0000-0800-000027000000}"/>
    <hyperlink ref="F314" r:id="rId41" xr:uid="{00000000-0004-0000-0800-000028000000}"/>
    <hyperlink ref="F323" r:id="rId42" xr:uid="{00000000-0004-0000-0800-000029000000}"/>
    <hyperlink ref="F328" r:id="rId43" xr:uid="{00000000-0004-0000-0800-00002A000000}"/>
    <hyperlink ref="F333" r:id="rId44" xr:uid="{00000000-0004-0000-0800-00002B000000}"/>
    <hyperlink ref="F338" r:id="rId45" xr:uid="{00000000-0004-0000-0800-00002C000000}"/>
    <hyperlink ref="F343" r:id="rId46" xr:uid="{00000000-0004-0000-0800-00002D000000}"/>
    <hyperlink ref="F349" r:id="rId47" xr:uid="{00000000-0004-0000-0800-00002E000000}"/>
    <hyperlink ref="F351" r:id="rId48" xr:uid="{00000000-0004-0000-0800-00002F000000}"/>
  </hyperlinks>
  <pageMargins left="0.39374999999999999" right="0.39374999999999999" top="0.39374999999999999" bottom="0.39374999999999999" header="0" footer="0"/>
  <pageSetup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Rekapitulace stavby</vt:lpstr>
      <vt:lpstr>2021_27_01_a - a - přípra...</vt:lpstr>
      <vt:lpstr>2021_27_01_b - b - návrh</vt:lpstr>
      <vt:lpstr>2021_27_01_c - B - Vedlej...</vt:lpstr>
      <vt:lpstr>2021_27_02_a - a - přípra...</vt:lpstr>
      <vt:lpstr>2021_27_02_b - b - návrh</vt:lpstr>
      <vt:lpstr>2021_27_02_c - B - Vedlej...</vt:lpstr>
      <vt:lpstr>2021_27_03_a - a - přípra...</vt:lpstr>
      <vt:lpstr>2021_27_03_b - b - návrh</vt:lpstr>
      <vt:lpstr>2021_27_03_c - B - Vedlej...</vt:lpstr>
      <vt:lpstr>2021_27_04 - SO 101 Zpěvn...</vt:lpstr>
      <vt:lpstr>2021_27_05 - SO 401 Přelo...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Štefan</dc:creator>
  <cp:lastModifiedBy>Mencl, Leoš</cp:lastModifiedBy>
  <dcterms:created xsi:type="dcterms:W3CDTF">2022-04-13T11:02:22Z</dcterms:created>
  <dcterms:modified xsi:type="dcterms:W3CDTF">2022-04-13T12:07:05Z</dcterms:modified>
</cp:coreProperties>
</file>